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DA196275-2EEE-42D1-804E-6C112A3DAC9D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1 MAT - JAC" sheetId="1" r:id="rId4"/>
    <sheet name="A2 BENS" sheetId="18" r:id="rId5"/>
    <sheet name="A3 PINEWOOD" sheetId="19" r:id="rId6"/>
    <sheet name="A4 BRAND X" sheetId="20" r:id="rId7"/>
    <sheet name="A5 BOFORD" sheetId="21" r:id="rId8"/>
    <sheet name="A6 THE GRIFFINS" sheetId="22" r:id="rId9"/>
    <sheet name="A7 L. BEES" sheetId="23" r:id="rId10"/>
    <sheet name="A8 BUTTERCROSS" sheetId="24" r:id="rId11"/>
    <sheet name="A9 BAY CITY BOWLERS" sheetId="25" r:id="rId12"/>
    <sheet name="A10 DEADENDERS" sheetId="27" r:id="rId13"/>
    <sheet name="A11 DREAMERS" sheetId="28" r:id="rId14"/>
  </sheets>
  <calcPr calcId="191029"/>
</workbook>
</file>

<file path=xl/calcChain.xml><?xml version="1.0" encoding="utf-8"?>
<calcChain xmlns="http://schemas.openxmlformats.org/spreadsheetml/2006/main">
  <c r="C4" i="10" l="1"/>
  <c r="B35" i="28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B28" i="25"/>
  <c r="D28" i="25" s="1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B30" i="23"/>
  <c r="D30" i="23" s="1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B28" i="22"/>
  <c r="D28" i="22" s="1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B32" i="20"/>
  <c r="D32" i="20" s="1"/>
  <c r="B31" i="20"/>
  <c r="D31" i="20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B33" i="18"/>
  <c r="D33" i="18" s="1"/>
  <c r="B32" i="18"/>
  <c r="D32" i="18" s="1"/>
  <c r="B31" i="18"/>
  <c r="D31" i="18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 s="1"/>
  <c r="B22" i="1"/>
  <c r="D22" i="1" s="1"/>
  <c r="B23" i="1"/>
  <c r="D23" i="1" s="1"/>
  <c r="B24" i="1"/>
  <c r="D24" i="1" s="1"/>
  <c r="F355" i="15"/>
  <c r="G355" i="15" s="1"/>
  <c r="H355" i="15"/>
  <c r="K361" i="15" s="1"/>
  <c r="I355" i="15"/>
  <c r="J355" i="15" s="1"/>
  <c r="K355" i="15"/>
  <c r="H361" i="15" s="1"/>
  <c r="F356" i="15"/>
  <c r="I362" i="15" s="1"/>
  <c r="J362" i="15" s="1"/>
  <c r="H356" i="15"/>
  <c r="K362" i="15" s="1"/>
  <c r="I356" i="15"/>
  <c r="J356" i="15" s="1"/>
  <c r="K356" i="15"/>
  <c r="H362" i="15" s="1"/>
  <c r="F357" i="15"/>
  <c r="G357" i="15" s="1"/>
  <c r="H357" i="15"/>
  <c r="K363" i="15" s="1"/>
  <c r="I357" i="15"/>
  <c r="J357" i="15" s="1"/>
  <c r="K357" i="15"/>
  <c r="H363" i="15" s="1"/>
  <c r="F358" i="15"/>
  <c r="I364" i="15" s="1"/>
  <c r="J364" i="15" s="1"/>
  <c r="H358" i="15"/>
  <c r="K364" i="15" s="1"/>
  <c r="I358" i="15"/>
  <c r="J358" i="15" s="1"/>
  <c r="K358" i="15"/>
  <c r="H364" i="15" s="1"/>
  <c r="F359" i="15"/>
  <c r="G359" i="15" s="1"/>
  <c r="H359" i="15"/>
  <c r="I359" i="15"/>
  <c r="J359" i="15" s="1"/>
  <c r="K359" i="15"/>
  <c r="K354" i="15"/>
  <c r="H360" i="15" s="1"/>
  <c r="I354" i="15"/>
  <c r="J354" i="15" s="1"/>
  <c r="H354" i="15"/>
  <c r="K360" i="15" s="1"/>
  <c r="F354" i="15"/>
  <c r="E354" i="15"/>
  <c r="E362" i="15" s="1"/>
  <c r="D354" i="15"/>
  <c r="D363" i="15" s="1"/>
  <c r="F344" i="15"/>
  <c r="G344" i="15" s="1"/>
  <c r="H344" i="15"/>
  <c r="K350" i="15" s="1"/>
  <c r="I344" i="15"/>
  <c r="J344" i="15" s="1"/>
  <c r="K344" i="15"/>
  <c r="H350" i="15" s="1"/>
  <c r="F345" i="15"/>
  <c r="G345" i="15" s="1"/>
  <c r="H345" i="15"/>
  <c r="K351" i="15" s="1"/>
  <c r="I345" i="15"/>
  <c r="J345" i="15" s="1"/>
  <c r="K345" i="15"/>
  <c r="H351" i="15" s="1"/>
  <c r="F346" i="15"/>
  <c r="G346" i="15" s="1"/>
  <c r="H346" i="15"/>
  <c r="K352" i="15" s="1"/>
  <c r="I346" i="15"/>
  <c r="J346" i="15" s="1"/>
  <c r="K346" i="15"/>
  <c r="H352" i="15" s="1"/>
  <c r="F347" i="15"/>
  <c r="G347" i="15" s="1"/>
  <c r="H347" i="15"/>
  <c r="K353" i="15" s="1"/>
  <c r="I347" i="15"/>
  <c r="J347" i="15" s="1"/>
  <c r="K347" i="15"/>
  <c r="H353" i="15" s="1"/>
  <c r="F348" i="15"/>
  <c r="G348" i="15" s="1"/>
  <c r="H348" i="15"/>
  <c r="I348" i="15"/>
  <c r="J348" i="15" s="1"/>
  <c r="K348" i="15"/>
  <c r="K343" i="15"/>
  <c r="H349" i="15" s="1"/>
  <c r="I343" i="15"/>
  <c r="J343" i="15" s="1"/>
  <c r="H343" i="15"/>
  <c r="K349" i="15" s="1"/>
  <c r="F343" i="15"/>
  <c r="I349" i="15" s="1"/>
  <c r="E343" i="15"/>
  <c r="E351" i="15" s="1"/>
  <c r="D343" i="15"/>
  <c r="G34" i="28" s="1"/>
  <c r="F333" i="15"/>
  <c r="G333" i="15" s="1"/>
  <c r="H333" i="15"/>
  <c r="K339" i="15" s="1"/>
  <c r="I333" i="15"/>
  <c r="J333" i="15" s="1"/>
  <c r="K333" i="15"/>
  <c r="F334" i="15"/>
  <c r="G334" i="15" s="1"/>
  <c r="H334" i="15"/>
  <c r="K340" i="15" s="1"/>
  <c r="I334" i="15"/>
  <c r="J334" i="15" s="1"/>
  <c r="K334" i="15"/>
  <c r="H340" i="15" s="1"/>
  <c r="F335" i="15"/>
  <c r="G335" i="15" s="1"/>
  <c r="H335" i="15"/>
  <c r="K341" i="15" s="1"/>
  <c r="I335" i="15"/>
  <c r="J335" i="15" s="1"/>
  <c r="K335" i="15"/>
  <c r="H341" i="15" s="1"/>
  <c r="F336" i="15"/>
  <c r="G336" i="15" s="1"/>
  <c r="H336" i="15"/>
  <c r="I336" i="15"/>
  <c r="J336" i="15" s="1"/>
  <c r="K336" i="15"/>
  <c r="H342" i="15" s="1"/>
  <c r="F337" i="15"/>
  <c r="G337" i="15" s="1"/>
  <c r="H337" i="15"/>
  <c r="I337" i="15"/>
  <c r="J337" i="15" s="1"/>
  <c r="K337" i="15"/>
  <c r="K332" i="15"/>
  <c r="H338" i="15" s="1"/>
  <c r="I332" i="15"/>
  <c r="H332" i="15"/>
  <c r="K338" i="15" s="1"/>
  <c r="F332" i="15"/>
  <c r="I338" i="15" s="1"/>
  <c r="E332" i="15"/>
  <c r="E341" i="15" s="1"/>
  <c r="D332" i="15"/>
  <c r="D340" i="15" s="1"/>
  <c r="F322" i="15"/>
  <c r="G322" i="15" s="1"/>
  <c r="H322" i="15"/>
  <c r="K328" i="15" s="1"/>
  <c r="I322" i="15"/>
  <c r="J322" i="15" s="1"/>
  <c r="K322" i="15"/>
  <c r="H328" i="15" s="1"/>
  <c r="F323" i="15"/>
  <c r="G323" i="15" s="1"/>
  <c r="H323" i="15"/>
  <c r="K329" i="15" s="1"/>
  <c r="I323" i="15"/>
  <c r="J323" i="15" s="1"/>
  <c r="K323" i="15"/>
  <c r="H329" i="15" s="1"/>
  <c r="F324" i="15"/>
  <c r="G324" i="15" s="1"/>
  <c r="H324" i="15"/>
  <c r="K330" i="15" s="1"/>
  <c r="I324" i="15"/>
  <c r="J324" i="15" s="1"/>
  <c r="K324" i="15"/>
  <c r="H330" i="15" s="1"/>
  <c r="F325" i="15"/>
  <c r="G325" i="15" s="1"/>
  <c r="H325" i="15"/>
  <c r="K331" i="15" s="1"/>
  <c r="I325" i="15"/>
  <c r="J325" i="15" s="1"/>
  <c r="K325" i="15"/>
  <c r="H331" i="15" s="1"/>
  <c r="F326" i="15"/>
  <c r="G326" i="15" s="1"/>
  <c r="H326" i="15"/>
  <c r="I326" i="15"/>
  <c r="J326" i="15" s="1"/>
  <c r="K326" i="15"/>
  <c r="K321" i="15"/>
  <c r="H327" i="15" s="1"/>
  <c r="I321" i="15"/>
  <c r="J321" i="15" s="1"/>
  <c r="H321" i="15"/>
  <c r="K327" i="15" s="1"/>
  <c r="F321" i="15"/>
  <c r="I327" i="15" s="1"/>
  <c r="J327" i="15" s="1"/>
  <c r="E321" i="15"/>
  <c r="E330" i="15" s="1"/>
  <c r="D321" i="15"/>
  <c r="G32" i="25" s="1"/>
  <c r="F311" i="15"/>
  <c r="G311" i="15" s="1"/>
  <c r="H311" i="15"/>
  <c r="K317" i="15" s="1"/>
  <c r="I311" i="15"/>
  <c r="J311" i="15" s="1"/>
  <c r="K311" i="15"/>
  <c r="H317" i="15" s="1"/>
  <c r="F312" i="15"/>
  <c r="G312" i="15" s="1"/>
  <c r="H312" i="15"/>
  <c r="K318" i="15" s="1"/>
  <c r="I312" i="15"/>
  <c r="J312" i="15" s="1"/>
  <c r="K312" i="15"/>
  <c r="H318" i="15" s="1"/>
  <c r="F313" i="15"/>
  <c r="G313" i="15" s="1"/>
  <c r="H313" i="15"/>
  <c r="K319" i="15" s="1"/>
  <c r="I313" i="15"/>
  <c r="J313" i="15" s="1"/>
  <c r="K313" i="15"/>
  <c r="H319" i="15" s="1"/>
  <c r="F314" i="15"/>
  <c r="G314" i="15" s="1"/>
  <c r="H314" i="15"/>
  <c r="K320" i="15" s="1"/>
  <c r="I314" i="15"/>
  <c r="J314" i="15" s="1"/>
  <c r="K314" i="15"/>
  <c r="H320" i="15" s="1"/>
  <c r="F315" i="15"/>
  <c r="G315" i="15" s="1"/>
  <c r="H315" i="15"/>
  <c r="I315" i="15"/>
  <c r="J315" i="15" s="1"/>
  <c r="K315" i="15"/>
  <c r="K310" i="15"/>
  <c r="H316" i="15" s="1"/>
  <c r="I310" i="15"/>
  <c r="F316" i="15" s="1"/>
  <c r="G316" i="15" s="1"/>
  <c r="H310" i="15"/>
  <c r="K316" i="15" s="1"/>
  <c r="F310" i="15"/>
  <c r="E310" i="15"/>
  <c r="E316" i="15" s="1"/>
  <c r="D310" i="15"/>
  <c r="G31" i="20" s="1"/>
  <c r="F300" i="15"/>
  <c r="G300" i="15" s="1"/>
  <c r="H300" i="15"/>
  <c r="K306" i="15" s="1"/>
  <c r="I300" i="15"/>
  <c r="J300" i="15" s="1"/>
  <c r="K300" i="15"/>
  <c r="H306" i="15" s="1"/>
  <c r="F301" i="15"/>
  <c r="G301" i="15" s="1"/>
  <c r="H301" i="15"/>
  <c r="I301" i="15"/>
  <c r="J301" i="15" s="1"/>
  <c r="K301" i="15"/>
  <c r="H307" i="15" s="1"/>
  <c r="F302" i="15"/>
  <c r="G302" i="15" s="1"/>
  <c r="H302" i="15"/>
  <c r="K308" i="15" s="1"/>
  <c r="I302" i="15"/>
  <c r="J302" i="15" s="1"/>
  <c r="K302" i="15"/>
  <c r="H308" i="15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I304" i="15"/>
  <c r="J304" i="15" s="1"/>
  <c r="K304" i="15"/>
  <c r="K299" i="15"/>
  <c r="H305" i="15" s="1"/>
  <c r="I299" i="15"/>
  <c r="H299" i="15"/>
  <c r="K305" i="15" s="1"/>
  <c r="F299" i="15"/>
  <c r="I305" i="15" s="1"/>
  <c r="E299" i="15"/>
  <c r="E303" i="15" s="1"/>
  <c r="D299" i="15"/>
  <c r="G30" i="28" s="1"/>
  <c r="F289" i="15"/>
  <c r="G289" i="15" s="1"/>
  <c r="H289" i="15"/>
  <c r="K295" i="15" s="1"/>
  <c r="I289" i="15"/>
  <c r="J289" i="15" s="1"/>
  <c r="K289" i="15"/>
  <c r="H295" i="15" s="1"/>
  <c r="F290" i="15"/>
  <c r="G290" i="15" s="1"/>
  <c r="H290" i="15"/>
  <c r="K296" i="15" s="1"/>
  <c r="I290" i="15"/>
  <c r="J290" i="15" s="1"/>
  <c r="K290" i="15"/>
  <c r="H296" i="15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I293" i="15"/>
  <c r="J293" i="15" s="1"/>
  <c r="K293" i="15"/>
  <c r="K288" i="15"/>
  <c r="H294" i="15" s="1"/>
  <c r="I288" i="15"/>
  <c r="J288" i="15" s="1"/>
  <c r="H288" i="15"/>
  <c r="K294" i="15" s="1"/>
  <c r="F288" i="15"/>
  <c r="I294" i="15" s="1"/>
  <c r="E288" i="15"/>
  <c r="E292" i="15" s="1"/>
  <c r="D288" i="15"/>
  <c r="G29" i="28" s="1"/>
  <c r="F278" i="15"/>
  <c r="G278" i="15" s="1"/>
  <c r="H278" i="15"/>
  <c r="K284" i="15" s="1"/>
  <c r="I278" i="15"/>
  <c r="J278" i="15" s="1"/>
  <c r="K278" i="15"/>
  <c r="H284" i="15" s="1"/>
  <c r="F279" i="15"/>
  <c r="G279" i="15" s="1"/>
  <c r="H279" i="15"/>
  <c r="K285" i="15" s="1"/>
  <c r="I279" i="15"/>
  <c r="J279" i="15" s="1"/>
  <c r="K279" i="15"/>
  <c r="H285" i="15" s="1"/>
  <c r="F280" i="15"/>
  <c r="G280" i="15" s="1"/>
  <c r="H280" i="15"/>
  <c r="K286" i="15" s="1"/>
  <c r="I280" i="15"/>
  <c r="J280" i="15" s="1"/>
  <c r="K280" i="15"/>
  <c r="H286" i="15" s="1"/>
  <c r="F281" i="15"/>
  <c r="G281" i="15" s="1"/>
  <c r="H281" i="15"/>
  <c r="K287" i="15" s="1"/>
  <c r="I281" i="15"/>
  <c r="J281" i="15" s="1"/>
  <c r="K281" i="15"/>
  <c r="H287" i="15" s="1"/>
  <c r="F282" i="15"/>
  <c r="G282" i="15" s="1"/>
  <c r="H282" i="15"/>
  <c r="I282" i="15"/>
  <c r="J282" i="15" s="1"/>
  <c r="K282" i="15"/>
  <c r="K277" i="15"/>
  <c r="H283" i="15" s="1"/>
  <c r="I277" i="15"/>
  <c r="F283" i="15" s="1"/>
  <c r="G283" i="15" s="1"/>
  <c r="H277" i="15"/>
  <c r="K283" i="15" s="1"/>
  <c r="F277" i="15"/>
  <c r="I283" i="15" s="1"/>
  <c r="J283" i="15" s="1"/>
  <c r="E277" i="15"/>
  <c r="E285" i="15" s="1"/>
  <c r="D277" i="15"/>
  <c r="F267" i="15"/>
  <c r="G267" i="15" s="1"/>
  <c r="H267" i="15"/>
  <c r="K273" i="15" s="1"/>
  <c r="I267" i="15"/>
  <c r="J267" i="15" s="1"/>
  <c r="K267" i="15"/>
  <c r="H273" i="15" s="1"/>
  <c r="F268" i="15"/>
  <c r="G268" i="15" s="1"/>
  <c r="H268" i="15"/>
  <c r="K274" i="15" s="1"/>
  <c r="I268" i="15"/>
  <c r="J268" i="15" s="1"/>
  <c r="K268" i="15"/>
  <c r="H274" i="15" s="1"/>
  <c r="F269" i="15"/>
  <c r="G269" i="15" s="1"/>
  <c r="H269" i="15"/>
  <c r="K275" i="15" s="1"/>
  <c r="I269" i="15"/>
  <c r="J269" i="15" s="1"/>
  <c r="K269" i="15"/>
  <c r="H275" i="15" s="1"/>
  <c r="F270" i="15"/>
  <c r="G270" i="15" s="1"/>
  <c r="H270" i="15"/>
  <c r="K276" i="15" s="1"/>
  <c r="I270" i="15"/>
  <c r="J270" i="15" s="1"/>
  <c r="K270" i="15"/>
  <c r="H276" i="15" s="1"/>
  <c r="F271" i="15"/>
  <c r="G271" i="15" s="1"/>
  <c r="H271" i="15"/>
  <c r="I271" i="15"/>
  <c r="J271" i="15" s="1"/>
  <c r="K271" i="15"/>
  <c r="K266" i="15"/>
  <c r="H272" i="15" s="1"/>
  <c r="I266" i="15"/>
  <c r="F272" i="15" s="1"/>
  <c r="H266" i="15"/>
  <c r="K272" i="15" s="1"/>
  <c r="F266" i="15"/>
  <c r="I272" i="15" s="1"/>
  <c r="E266" i="15"/>
  <c r="E269" i="15" s="1"/>
  <c r="D266" i="15"/>
  <c r="G27" i="24" s="1"/>
  <c r="K260" i="15"/>
  <c r="I260" i="15"/>
  <c r="J260" i="15" s="1"/>
  <c r="H260" i="15"/>
  <c r="F260" i="15"/>
  <c r="G260" i="15" s="1"/>
  <c r="K259" i="15"/>
  <c r="H265" i="15" s="1"/>
  <c r="I259" i="15"/>
  <c r="F265" i="15" s="1"/>
  <c r="G265" i="15" s="1"/>
  <c r="H259" i="15"/>
  <c r="K265" i="15" s="1"/>
  <c r="F259" i="15"/>
  <c r="G259" i="15" s="1"/>
  <c r="K258" i="15"/>
  <c r="H264" i="15" s="1"/>
  <c r="I258" i="15"/>
  <c r="J258" i="15" s="1"/>
  <c r="H258" i="15"/>
  <c r="K264" i="15" s="1"/>
  <c r="F258" i="15"/>
  <c r="G258" i="15" s="1"/>
  <c r="K257" i="15"/>
  <c r="H263" i="15" s="1"/>
  <c r="I257" i="15"/>
  <c r="J257" i="15" s="1"/>
  <c r="H257" i="15"/>
  <c r="K263" i="15" s="1"/>
  <c r="F257" i="15"/>
  <c r="G257" i="15" s="1"/>
  <c r="K256" i="15"/>
  <c r="H262" i="15" s="1"/>
  <c r="I256" i="15"/>
  <c r="J256" i="15" s="1"/>
  <c r="H256" i="15"/>
  <c r="K262" i="15" s="1"/>
  <c r="F256" i="15"/>
  <c r="G256" i="15" s="1"/>
  <c r="K255" i="15"/>
  <c r="H261" i="15" s="1"/>
  <c r="I255" i="15"/>
  <c r="F261" i="15" s="1"/>
  <c r="H255" i="15"/>
  <c r="K261" i="15" s="1"/>
  <c r="F255" i="15"/>
  <c r="I261" i="15" s="1"/>
  <c r="E255" i="15"/>
  <c r="E261" i="15" s="1"/>
  <c r="D255" i="15"/>
  <c r="K249" i="15"/>
  <c r="I249" i="15"/>
  <c r="J249" i="15" s="1"/>
  <c r="H249" i="15"/>
  <c r="F249" i="15"/>
  <c r="G249" i="15" s="1"/>
  <c r="K248" i="15"/>
  <c r="H254" i="15" s="1"/>
  <c r="I248" i="15"/>
  <c r="J248" i="15" s="1"/>
  <c r="H248" i="15"/>
  <c r="K254" i="15" s="1"/>
  <c r="F248" i="15"/>
  <c r="G248" i="15" s="1"/>
  <c r="K247" i="15"/>
  <c r="H253" i="15" s="1"/>
  <c r="I247" i="15"/>
  <c r="J247" i="15" s="1"/>
  <c r="H247" i="15"/>
  <c r="K253" i="15" s="1"/>
  <c r="F247" i="15"/>
  <c r="I253" i="15" s="1"/>
  <c r="J253" i="15" s="1"/>
  <c r="K246" i="15"/>
  <c r="H252" i="15" s="1"/>
  <c r="I246" i="15"/>
  <c r="J246" i="15" s="1"/>
  <c r="H246" i="15"/>
  <c r="K252" i="15" s="1"/>
  <c r="F246" i="15"/>
  <c r="G246" i="15" s="1"/>
  <c r="K245" i="15"/>
  <c r="H251" i="15" s="1"/>
  <c r="I245" i="15"/>
  <c r="J245" i="15" s="1"/>
  <c r="H245" i="15"/>
  <c r="K251" i="15" s="1"/>
  <c r="F245" i="15"/>
  <c r="I251" i="15" s="1"/>
  <c r="J251" i="15" s="1"/>
  <c r="H244" i="15"/>
  <c r="K250" i="15" s="1"/>
  <c r="K244" i="15"/>
  <c r="H250" i="15" s="1"/>
  <c r="I244" i="15"/>
  <c r="F250" i="15" s="1"/>
  <c r="G250" i="15" s="1"/>
  <c r="F244" i="15"/>
  <c r="I250" i="15" s="1"/>
  <c r="J250" i="15" s="1"/>
  <c r="E244" i="15"/>
  <c r="E251" i="15" s="1"/>
  <c r="D244" i="15"/>
  <c r="G25" i="28" s="1"/>
  <c r="E233" i="15"/>
  <c r="D233" i="15"/>
  <c r="G24" i="1" s="1"/>
  <c r="E222" i="15"/>
  <c r="E211" i="15"/>
  <c r="E200" i="15"/>
  <c r="E189" i="15"/>
  <c r="E178" i="15"/>
  <c r="E167" i="15"/>
  <c r="E156" i="15"/>
  <c r="E145" i="15"/>
  <c r="E134" i="15"/>
  <c r="E123" i="15"/>
  <c r="E112" i="15"/>
  <c r="E101" i="15"/>
  <c r="E90" i="15"/>
  <c r="E79" i="15"/>
  <c r="E68" i="15"/>
  <c r="E57" i="15"/>
  <c r="E46" i="15"/>
  <c r="E35" i="15"/>
  <c r="E24" i="15"/>
  <c r="E13" i="15"/>
  <c r="E2" i="15"/>
  <c r="E363" i="15"/>
  <c r="E361" i="15"/>
  <c r="E360" i="15"/>
  <c r="E358" i="15"/>
  <c r="E357" i="15"/>
  <c r="E356" i="15"/>
  <c r="I361" i="15"/>
  <c r="E355" i="15"/>
  <c r="E364" i="15" s="1"/>
  <c r="I360" i="15"/>
  <c r="J360" i="15" s="1"/>
  <c r="F353" i="15"/>
  <c r="G353" i="15" s="1"/>
  <c r="F350" i="15"/>
  <c r="G350" i="15" s="1"/>
  <c r="K342" i="15"/>
  <c r="I341" i="15"/>
  <c r="J341" i="15" s="1"/>
  <c r="E340" i="15"/>
  <c r="I339" i="15"/>
  <c r="J339" i="15" s="1"/>
  <c r="E339" i="15"/>
  <c r="I342" i="15"/>
  <c r="J342" i="15" s="1"/>
  <c r="E336" i="15"/>
  <c r="E335" i="15"/>
  <c r="B335" i="15" s="1"/>
  <c r="I340" i="15"/>
  <c r="E334" i="15"/>
  <c r="H339" i="15"/>
  <c r="E333" i="15"/>
  <c r="E342" i="15" s="1"/>
  <c r="F330" i="15"/>
  <c r="G330" i="15" s="1"/>
  <c r="F329" i="15"/>
  <c r="G329" i="15" s="1"/>
  <c r="D328" i="15"/>
  <c r="D325" i="15"/>
  <c r="D322" i="15"/>
  <c r="D331" i="15" s="1"/>
  <c r="E319" i="15"/>
  <c r="E318" i="15"/>
  <c r="E317" i="15"/>
  <c r="E314" i="15"/>
  <c r="E313" i="15"/>
  <c r="I318" i="15"/>
  <c r="E312" i="15"/>
  <c r="I316" i="15"/>
  <c r="F307" i="15"/>
  <c r="G307" i="15" s="1"/>
  <c r="F305" i="15"/>
  <c r="G305" i="15" s="1"/>
  <c r="D302" i="15"/>
  <c r="K307" i="15"/>
  <c r="J299" i="15"/>
  <c r="E289" i="15"/>
  <c r="E298" i="15" s="1"/>
  <c r="D289" i="15"/>
  <c r="D298" i="15" s="1"/>
  <c r="D284" i="15"/>
  <c r="D281" i="15"/>
  <c r="D279" i="15"/>
  <c r="D278" i="15"/>
  <c r="D287" i="15" s="1"/>
  <c r="D285" i="15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77" i="15" l="1"/>
  <c r="D307" i="15"/>
  <c r="D314" i="15"/>
  <c r="F327" i="15"/>
  <c r="G327" i="15" s="1"/>
  <c r="D308" i="15"/>
  <c r="D346" i="15"/>
  <c r="D300" i="15"/>
  <c r="D309" i="15" s="1"/>
  <c r="D306" i="15"/>
  <c r="D311" i="15"/>
  <c r="D320" i="15" s="1"/>
  <c r="D312" i="15"/>
  <c r="C332" i="15"/>
  <c r="I296" i="15"/>
  <c r="D248" i="15"/>
  <c r="C310" i="15"/>
  <c r="D274" i="15"/>
  <c r="F294" i="15"/>
  <c r="G294" i="15" s="1"/>
  <c r="D317" i="15"/>
  <c r="D319" i="15"/>
  <c r="J266" i="15"/>
  <c r="D295" i="15"/>
  <c r="D246" i="15"/>
  <c r="D273" i="15"/>
  <c r="J310" i="15"/>
  <c r="E291" i="15"/>
  <c r="C291" i="15" s="1"/>
  <c r="D252" i="15"/>
  <c r="D251" i="15"/>
  <c r="D267" i="15"/>
  <c r="D276" i="15" s="1"/>
  <c r="D245" i="15"/>
  <c r="D254" i="15" s="1"/>
  <c r="D253" i="15"/>
  <c r="D296" i="15"/>
  <c r="D297" i="15"/>
  <c r="D355" i="15"/>
  <c r="D364" i="15" s="1"/>
  <c r="D357" i="15"/>
  <c r="I298" i="15"/>
  <c r="J298" i="15" s="1"/>
  <c r="E295" i="15"/>
  <c r="C288" i="15"/>
  <c r="E297" i="15"/>
  <c r="D247" i="15"/>
  <c r="I265" i="15"/>
  <c r="J265" i="15" s="1"/>
  <c r="D269" i="15"/>
  <c r="D275" i="15"/>
  <c r="D291" i="15"/>
  <c r="E294" i="15"/>
  <c r="C294" i="15" s="1"/>
  <c r="E296" i="15"/>
  <c r="C296" i="15" s="1"/>
  <c r="F306" i="15"/>
  <c r="G306" i="15" s="1"/>
  <c r="D318" i="15"/>
  <c r="E311" i="15"/>
  <c r="E320" i="15" s="1"/>
  <c r="D313" i="15"/>
  <c r="F331" i="15"/>
  <c r="G331" i="15" s="1"/>
  <c r="E338" i="15"/>
  <c r="C338" i="15" s="1"/>
  <c r="E248" i="15"/>
  <c r="C248" i="15" s="1"/>
  <c r="E258" i="15"/>
  <c r="B258" i="15" s="1"/>
  <c r="I309" i="15"/>
  <c r="J309" i="15" s="1"/>
  <c r="E252" i="15"/>
  <c r="E268" i="15"/>
  <c r="E275" i="15"/>
  <c r="E327" i="15"/>
  <c r="C327" i="15" s="1"/>
  <c r="E272" i="15"/>
  <c r="B272" i="15" s="1"/>
  <c r="E274" i="15"/>
  <c r="E270" i="15"/>
  <c r="C270" i="15" s="1"/>
  <c r="I353" i="15"/>
  <c r="J353" i="15" s="1"/>
  <c r="E262" i="15"/>
  <c r="E308" i="15"/>
  <c r="E324" i="15"/>
  <c r="B324" i="15" s="1"/>
  <c r="J244" i="15"/>
  <c r="I274" i="15"/>
  <c r="J274" i="15" s="1"/>
  <c r="E300" i="15"/>
  <c r="E309" i="15" s="1"/>
  <c r="E306" i="15"/>
  <c r="E259" i="15"/>
  <c r="B259" i="15" s="1"/>
  <c r="E263" i="15"/>
  <c r="I276" i="15"/>
  <c r="J276" i="15" s="1"/>
  <c r="E273" i="15"/>
  <c r="C273" i="15" s="1"/>
  <c r="C299" i="15"/>
  <c r="E305" i="15"/>
  <c r="B305" i="15" s="1"/>
  <c r="E307" i="15"/>
  <c r="B307" i="15" s="1"/>
  <c r="C312" i="15"/>
  <c r="F319" i="15"/>
  <c r="G319" i="15" s="1"/>
  <c r="F320" i="15"/>
  <c r="G320" i="15" s="1"/>
  <c r="E322" i="15"/>
  <c r="E326" i="15" s="1"/>
  <c r="C326" i="15" s="1"/>
  <c r="E329" i="15"/>
  <c r="B329" i="15" s="1"/>
  <c r="C336" i="15"/>
  <c r="E256" i="15"/>
  <c r="E265" i="15" s="1"/>
  <c r="B265" i="15" s="1"/>
  <c r="E264" i="15"/>
  <c r="I287" i="15"/>
  <c r="J287" i="15" s="1"/>
  <c r="F298" i="15"/>
  <c r="G298" i="15" s="1"/>
  <c r="E302" i="15"/>
  <c r="C302" i="15" s="1"/>
  <c r="F318" i="15"/>
  <c r="G318" i="15" s="1"/>
  <c r="E323" i="15"/>
  <c r="E325" i="15"/>
  <c r="C325" i="15" s="1"/>
  <c r="F362" i="15"/>
  <c r="G362" i="15" s="1"/>
  <c r="E246" i="15"/>
  <c r="E257" i="15"/>
  <c r="C266" i="15"/>
  <c r="E267" i="15"/>
  <c r="E276" i="15" s="1"/>
  <c r="I273" i="15"/>
  <c r="J273" i="15" s="1"/>
  <c r="I275" i="15"/>
  <c r="J275" i="15" s="1"/>
  <c r="E290" i="15"/>
  <c r="F296" i="15"/>
  <c r="G296" i="15" s="1"/>
  <c r="E301" i="15"/>
  <c r="B301" i="15" s="1"/>
  <c r="F317" i="15"/>
  <c r="G317" i="15" s="1"/>
  <c r="C314" i="15"/>
  <c r="C321" i="15"/>
  <c r="I329" i="15"/>
  <c r="J329" i="15" s="1"/>
  <c r="I331" i="15"/>
  <c r="J331" i="15" s="1"/>
  <c r="E328" i="15"/>
  <c r="F339" i="15"/>
  <c r="G339" i="15" s="1"/>
  <c r="F340" i="15"/>
  <c r="G340" i="15" s="1"/>
  <c r="F342" i="15"/>
  <c r="G342" i="15" s="1"/>
  <c r="I352" i="15"/>
  <c r="J352" i="15" s="1"/>
  <c r="C358" i="15"/>
  <c r="D258" i="15"/>
  <c r="G30" i="18"/>
  <c r="G33" i="19"/>
  <c r="G25" i="20"/>
  <c r="G30" i="20"/>
  <c r="G32" i="22"/>
  <c r="J255" i="15"/>
  <c r="D264" i="15"/>
  <c r="G25" i="18"/>
  <c r="G32" i="18"/>
  <c r="G25" i="23"/>
  <c r="G32" i="23"/>
  <c r="F264" i="15"/>
  <c r="G264" i="15" s="1"/>
  <c r="D262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64" i="15"/>
  <c r="G364" i="15" s="1"/>
  <c r="F360" i="15"/>
  <c r="B360" i="15" s="1"/>
  <c r="C354" i="15"/>
  <c r="D361" i="15"/>
  <c r="G35" i="19"/>
  <c r="G35" i="22"/>
  <c r="G35" i="24"/>
  <c r="G35" i="25"/>
  <c r="G35" i="21"/>
  <c r="G35" i="27"/>
  <c r="G35" i="28"/>
  <c r="D362" i="15"/>
  <c r="G35" i="1"/>
  <c r="G35" i="18"/>
  <c r="G35" i="20"/>
  <c r="G35" i="23"/>
  <c r="F351" i="15"/>
  <c r="B351" i="15" s="1"/>
  <c r="F349" i="15"/>
  <c r="G349" i="15" s="1"/>
  <c r="D344" i="15"/>
  <c r="D353" i="15" s="1"/>
  <c r="D350" i="15"/>
  <c r="G34" i="20"/>
  <c r="G34" i="21"/>
  <c r="G34" i="22"/>
  <c r="G34" i="18"/>
  <c r="G34" i="23"/>
  <c r="D351" i="15"/>
  <c r="G34" i="19"/>
  <c r="G34" i="27"/>
  <c r="G34" i="25"/>
  <c r="D352" i="15"/>
  <c r="G34" i="1"/>
  <c r="G34" i="24"/>
  <c r="F341" i="15"/>
  <c r="G341" i="15" s="1"/>
  <c r="G33" i="1"/>
  <c r="G33" i="22"/>
  <c r="G33" i="23"/>
  <c r="G33" i="24"/>
  <c r="G33" i="27"/>
  <c r="G33" i="18"/>
  <c r="G33" i="20"/>
  <c r="G33" i="25"/>
  <c r="G33" i="28"/>
  <c r="G32" i="19"/>
  <c r="D329" i="15"/>
  <c r="D324" i="15"/>
  <c r="D330" i="15"/>
  <c r="G32" i="1"/>
  <c r="G32" i="27"/>
  <c r="G32" i="20"/>
  <c r="D323" i="15"/>
  <c r="G32" i="21"/>
  <c r="I317" i="15"/>
  <c r="J317" i="15" s="1"/>
  <c r="G31" i="23"/>
  <c r="G31" i="27"/>
  <c r="G31" i="28"/>
  <c r="G31" i="18"/>
  <c r="G31" i="19"/>
  <c r="G31" i="21"/>
  <c r="G31" i="24"/>
  <c r="G31" i="25"/>
  <c r="G31" i="1"/>
  <c r="I308" i="15"/>
  <c r="J308" i="15" s="1"/>
  <c r="G30" i="1"/>
  <c r="G30" i="25"/>
  <c r="G30" i="27"/>
  <c r="G30" i="22"/>
  <c r="G29" i="23"/>
  <c r="G29" i="25"/>
  <c r="G29" i="19"/>
  <c r="G29" i="1"/>
  <c r="G29" i="18"/>
  <c r="G29" i="27"/>
  <c r="G29" i="20"/>
  <c r="G29" i="21"/>
  <c r="G29" i="22"/>
  <c r="G29" i="24"/>
  <c r="F287" i="15"/>
  <c r="G287" i="15" s="1"/>
  <c r="F285" i="15"/>
  <c r="G285" i="15" s="1"/>
  <c r="G28" i="28"/>
  <c r="G28" i="20"/>
  <c r="D280" i="15"/>
  <c r="D286" i="15"/>
  <c r="G28" i="19"/>
  <c r="G28" i="23"/>
  <c r="G28" i="24"/>
  <c r="G28" i="27"/>
  <c r="G28" i="1"/>
  <c r="G28" i="21"/>
  <c r="G28" i="18"/>
  <c r="G28" i="22"/>
  <c r="G28" i="25"/>
  <c r="F276" i="15"/>
  <c r="G276" i="15" s="1"/>
  <c r="C269" i="15"/>
  <c r="F274" i="15"/>
  <c r="G274" i="15" s="1"/>
  <c r="G27" i="21"/>
  <c r="G27" i="23"/>
  <c r="G27" i="25"/>
  <c r="G27" i="27"/>
  <c r="G27" i="28"/>
  <c r="G27" i="19"/>
  <c r="G27" i="20"/>
  <c r="G27" i="22"/>
  <c r="G27" i="1"/>
  <c r="J259" i="15"/>
  <c r="F263" i="15"/>
  <c r="G263" i="15" s="1"/>
  <c r="F262" i="15"/>
  <c r="G262" i="15" s="1"/>
  <c r="C255" i="15"/>
  <c r="G26" i="20"/>
  <c r="G26" i="21"/>
  <c r="G26" i="25"/>
  <c r="D263" i="15"/>
  <c r="G26" i="18"/>
  <c r="G26" i="24"/>
  <c r="G26" i="27"/>
  <c r="D257" i="15"/>
  <c r="G26" i="22"/>
  <c r="G26" i="23"/>
  <c r="G26" i="28"/>
  <c r="D256" i="15"/>
  <c r="D265" i="15" s="1"/>
  <c r="G26" i="1"/>
  <c r="G26" i="19"/>
  <c r="I254" i="15"/>
  <c r="J254" i="15" s="1"/>
  <c r="I252" i="15"/>
  <c r="J252" i="15" s="1"/>
  <c r="G25" i="22"/>
  <c r="G25" i="24"/>
  <c r="G25" i="1"/>
  <c r="G25" i="21"/>
  <c r="E250" i="15"/>
  <c r="B250" i="15" s="1"/>
  <c r="E278" i="15"/>
  <c r="E282" i="15" s="1"/>
  <c r="E279" i="15"/>
  <c r="C279" i="15" s="1"/>
  <c r="E281" i="15"/>
  <c r="C281" i="15" s="1"/>
  <c r="E283" i="15"/>
  <c r="B283" i="15" s="1"/>
  <c r="E284" i="15"/>
  <c r="C292" i="15"/>
  <c r="B316" i="15"/>
  <c r="C343" i="15"/>
  <c r="E344" i="15"/>
  <c r="E353" i="15" s="1"/>
  <c r="B353" i="15" s="1"/>
  <c r="E345" i="15"/>
  <c r="E350" i="15"/>
  <c r="B350" i="15" s="1"/>
  <c r="I363" i="15"/>
  <c r="J363" i="15" s="1"/>
  <c r="G356" i="15"/>
  <c r="C244" i="15"/>
  <c r="E245" i="15"/>
  <c r="E254" i="15" s="1"/>
  <c r="E247" i="15"/>
  <c r="C247" i="15" s="1"/>
  <c r="E253" i="15"/>
  <c r="C277" i="15"/>
  <c r="I285" i="15"/>
  <c r="J285" i="15" s="1"/>
  <c r="E280" i="15"/>
  <c r="B280" i="15" s="1"/>
  <c r="E286" i="15"/>
  <c r="C303" i="15"/>
  <c r="F309" i="15"/>
  <c r="G309" i="15" s="1"/>
  <c r="I320" i="15"/>
  <c r="J320" i="15" s="1"/>
  <c r="I319" i="15"/>
  <c r="J319" i="15" s="1"/>
  <c r="I350" i="15"/>
  <c r="J350" i="15" s="1"/>
  <c r="I351" i="15"/>
  <c r="C351" i="15" s="1"/>
  <c r="E346" i="15"/>
  <c r="B346" i="15" s="1"/>
  <c r="E347" i="15"/>
  <c r="E349" i="15"/>
  <c r="E352" i="15"/>
  <c r="I263" i="15"/>
  <c r="J263" i="15" s="1"/>
  <c r="B261" i="15"/>
  <c r="I306" i="15"/>
  <c r="J306" i="15" s="1"/>
  <c r="I307" i="15"/>
  <c r="C339" i="15"/>
  <c r="C341" i="15"/>
  <c r="F361" i="15"/>
  <c r="G361" i="15" s="1"/>
  <c r="G358" i="15"/>
  <c r="F363" i="15"/>
  <c r="G363" i="15" s="1"/>
  <c r="C357" i="15"/>
  <c r="C360" i="15"/>
  <c r="C356" i="15"/>
  <c r="B356" i="15"/>
  <c r="F352" i="15"/>
  <c r="G352" i="15" s="1"/>
  <c r="C333" i="15"/>
  <c r="C335" i="15"/>
  <c r="F328" i="15"/>
  <c r="B330" i="15"/>
  <c r="C313" i="15"/>
  <c r="B314" i="15"/>
  <c r="B312" i="15"/>
  <c r="F308" i="15"/>
  <c r="G308" i="15" s="1"/>
  <c r="F295" i="15"/>
  <c r="G295" i="15" s="1"/>
  <c r="F297" i="15"/>
  <c r="G297" i="15" s="1"/>
  <c r="F286" i="15"/>
  <c r="G286" i="15" s="1"/>
  <c r="F284" i="15"/>
  <c r="G284" i="15" s="1"/>
  <c r="F275" i="15"/>
  <c r="G275" i="15" s="1"/>
  <c r="F273" i="15"/>
  <c r="G273" i="15" s="1"/>
  <c r="G245" i="15"/>
  <c r="G247" i="15"/>
  <c r="F254" i="15"/>
  <c r="G254" i="15" s="1"/>
  <c r="F252" i="15"/>
  <c r="F253" i="15"/>
  <c r="F251" i="15"/>
  <c r="B303" i="15"/>
  <c r="C361" i="15"/>
  <c r="J361" i="15"/>
  <c r="C362" i="15"/>
  <c r="C364" i="15"/>
  <c r="B354" i="15"/>
  <c r="G354" i="15"/>
  <c r="E359" i="15"/>
  <c r="B355" i="15"/>
  <c r="D356" i="15"/>
  <c r="B357" i="15"/>
  <c r="D358" i="15"/>
  <c r="D360" i="15"/>
  <c r="B358" i="15"/>
  <c r="C355" i="15"/>
  <c r="J349" i="15"/>
  <c r="B343" i="15"/>
  <c r="G343" i="15"/>
  <c r="D345" i="15"/>
  <c r="D347" i="15"/>
  <c r="D349" i="15"/>
  <c r="J338" i="15"/>
  <c r="C340" i="15"/>
  <c r="J340" i="15"/>
  <c r="C342" i="15"/>
  <c r="J332" i="15"/>
  <c r="D333" i="15"/>
  <c r="B334" i="15"/>
  <c r="D335" i="15"/>
  <c r="B336" i="15"/>
  <c r="F338" i="15"/>
  <c r="D339" i="15"/>
  <c r="D341" i="15"/>
  <c r="B332" i="15"/>
  <c r="G332" i="15"/>
  <c r="C334" i="15"/>
  <c r="E337" i="15"/>
  <c r="B333" i="15"/>
  <c r="D334" i="15"/>
  <c r="D336" i="15"/>
  <c r="D338" i="15"/>
  <c r="D326" i="15"/>
  <c r="B321" i="15"/>
  <c r="G321" i="15"/>
  <c r="I328" i="15"/>
  <c r="I330" i="15"/>
  <c r="D327" i="15"/>
  <c r="C318" i="15"/>
  <c r="J318" i="15"/>
  <c r="C316" i="15"/>
  <c r="J316" i="15"/>
  <c r="D315" i="15"/>
  <c r="B310" i="15"/>
  <c r="G310" i="15"/>
  <c r="B313" i="15"/>
  <c r="D316" i="15"/>
  <c r="J305" i="15"/>
  <c r="B299" i="15"/>
  <c r="G299" i="15"/>
  <c r="D301" i="15"/>
  <c r="D303" i="15"/>
  <c r="D305" i="15"/>
  <c r="J296" i="15"/>
  <c r="J294" i="15"/>
  <c r="B288" i="15"/>
  <c r="G288" i="15"/>
  <c r="E293" i="15"/>
  <c r="I295" i="15"/>
  <c r="J295" i="15" s="1"/>
  <c r="I297" i="15"/>
  <c r="J297" i="15" s="1"/>
  <c r="B292" i="15"/>
  <c r="D293" i="15"/>
  <c r="B289" i="15"/>
  <c r="D290" i="15"/>
  <c r="D292" i="15"/>
  <c r="D294" i="15"/>
  <c r="C289" i="15"/>
  <c r="D282" i="15"/>
  <c r="B277" i="15"/>
  <c r="G277" i="15"/>
  <c r="I284" i="15"/>
  <c r="I286" i="15"/>
  <c r="D283" i="15"/>
  <c r="J272" i="15"/>
  <c r="G266" i="15"/>
  <c r="G272" i="15"/>
  <c r="D268" i="15"/>
  <c r="B269" i="15"/>
  <c r="D270" i="15"/>
  <c r="D272" i="15"/>
  <c r="B266" i="15"/>
  <c r="J261" i="15"/>
  <c r="C261" i="15"/>
  <c r="B255" i="15"/>
  <c r="G255" i="15"/>
  <c r="G261" i="15"/>
  <c r="I262" i="15"/>
  <c r="J262" i="15" s="1"/>
  <c r="I264" i="15"/>
  <c r="J264" i="15" s="1"/>
  <c r="D259" i="15"/>
  <c r="D261" i="15"/>
  <c r="B244" i="15"/>
  <c r="G244" i="15"/>
  <c r="C246" i="15"/>
  <c r="D250" i="15"/>
  <c r="K132" i="26"/>
  <c r="K131" i="26"/>
  <c r="K130" i="26"/>
  <c r="K129" i="26"/>
  <c r="K128" i="26"/>
  <c r="K126" i="26"/>
  <c r="K125" i="26"/>
  <c r="K124" i="26"/>
  <c r="K123" i="26"/>
  <c r="K122" i="26"/>
  <c r="K120" i="26"/>
  <c r="K119" i="26"/>
  <c r="K118" i="26"/>
  <c r="K117" i="26"/>
  <c r="K116" i="26"/>
  <c r="K114" i="26"/>
  <c r="K113" i="26"/>
  <c r="K112" i="26"/>
  <c r="K111" i="26"/>
  <c r="K110" i="26"/>
  <c r="K108" i="26"/>
  <c r="K107" i="26"/>
  <c r="K106" i="26"/>
  <c r="K105" i="26"/>
  <c r="K104" i="26"/>
  <c r="K102" i="26"/>
  <c r="K101" i="26"/>
  <c r="K100" i="26"/>
  <c r="K99" i="26"/>
  <c r="K98" i="26"/>
  <c r="K96" i="26"/>
  <c r="K95" i="26"/>
  <c r="K94" i="26"/>
  <c r="K93" i="26"/>
  <c r="K92" i="26"/>
  <c r="K90" i="26"/>
  <c r="K89" i="26"/>
  <c r="K88" i="26"/>
  <c r="K87" i="26"/>
  <c r="K86" i="26"/>
  <c r="K84" i="26"/>
  <c r="K83" i="26"/>
  <c r="K82" i="26"/>
  <c r="K81" i="26"/>
  <c r="K80" i="26"/>
  <c r="K78" i="26"/>
  <c r="K77" i="26"/>
  <c r="K76" i="26"/>
  <c r="K75" i="26"/>
  <c r="K74" i="26"/>
  <c r="K72" i="26"/>
  <c r="K71" i="26"/>
  <c r="K70" i="26"/>
  <c r="K69" i="26"/>
  <c r="K68" i="26"/>
  <c r="K66" i="26"/>
  <c r="K65" i="26"/>
  <c r="K64" i="26"/>
  <c r="K63" i="26"/>
  <c r="K62" i="26"/>
  <c r="K60" i="26"/>
  <c r="K59" i="26"/>
  <c r="K58" i="26"/>
  <c r="K57" i="26"/>
  <c r="K56" i="26"/>
  <c r="K54" i="26"/>
  <c r="K53" i="26"/>
  <c r="K52" i="26"/>
  <c r="K51" i="26"/>
  <c r="K50" i="26"/>
  <c r="K48" i="26"/>
  <c r="K47" i="26"/>
  <c r="K46" i="26"/>
  <c r="K45" i="26"/>
  <c r="K44" i="26"/>
  <c r="K42" i="26"/>
  <c r="K41" i="26"/>
  <c r="K40" i="26"/>
  <c r="K39" i="26"/>
  <c r="K38" i="26"/>
  <c r="K36" i="26"/>
  <c r="K35" i="26"/>
  <c r="K34" i="26"/>
  <c r="K33" i="26"/>
  <c r="K32" i="26"/>
  <c r="K30" i="26"/>
  <c r="K29" i="26"/>
  <c r="K28" i="26"/>
  <c r="K27" i="26"/>
  <c r="K26" i="26"/>
  <c r="K24" i="26"/>
  <c r="K23" i="26"/>
  <c r="K22" i="26"/>
  <c r="K21" i="26"/>
  <c r="K20" i="26"/>
  <c r="K18" i="26"/>
  <c r="K17" i="26"/>
  <c r="K16" i="26"/>
  <c r="K15" i="26"/>
  <c r="K14" i="26"/>
  <c r="K12" i="26"/>
  <c r="K11" i="26"/>
  <c r="K10" i="26"/>
  <c r="K9" i="26"/>
  <c r="K8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8" i="10"/>
  <c r="C8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38" i="15"/>
  <c r="G238" i="15" s="1"/>
  <c r="H238" i="15"/>
  <c r="I238" i="15"/>
  <c r="J238" i="15" s="1"/>
  <c r="K238" i="15"/>
  <c r="F227" i="15"/>
  <c r="G227" i="15" s="1"/>
  <c r="H227" i="15"/>
  <c r="I227" i="15"/>
  <c r="J227" i="15" s="1"/>
  <c r="K227" i="15"/>
  <c r="F216" i="15"/>
  <c r="G216" i="15" s="1"/>
  <c r="H216" i="15"/>
  <c r="I216" i="15"/>
  <c r="J216" i="15" s="1"/>
  <c r="K216" i="15"/>
  <c r="F205" i="15"/>
  <c r="G205" i="15" s="1"/>
  <c r="H205" i="15"/>
  <c r="I205" i="15"/>
  <c r="J205" i="15" s="1"/>
  <c r="K205" i="15"/>
  <c r="F194" i="15"/>
  <c r="G194" i="15" s="1"/>
  <c r="H194" i="15"/>
  <c r="I194" i="15"/>
  <c r="J194" i="15" s="1"/>
  <c r="K194" i="15"/>
  <c r="F183" i="15"/>
  <c r="H183" i="15"/>
  <c r="I183" i="15"/>
  <c r="J183" i="15" s="1"/>
  <c r="K183" i="15"/>
  <c r="F172" i="15"/>
  <c r="G172" i="15" s="1"/>
  <c r="H172" i="15"/>
  <c r="I172" i="15"/>
  <c r="J172" i="15" s="1"/>
  <c r="K172" i="15"/>
  <c r="F161" i="15"/>
  <c r="G161" i="15" s="1"/>
  <c r="H161" i="15"/>
  <c r="I161" i="15"/>
  <c r="J161" i="15" s="1"/>
  <c r="K161" i="15"/>
  <c r="F150" i="15"/>
  <c r="G150" i="15" s="1"/>
  <c r="H150" i="15"/>
  <c r="I150" i="15"/>
  <c r="J150" i="15" s="1"/>
  <c r="K150" i="15"/>
  <c r="F139" i="15"/>
  <c r="G139" i="15" s="1"/>
  <c r="H139" i="15"/>
  <c r="I139" i="15"/>
  <c r="J139" i="15" s="1"/>
  <c r="K139" i="15"/>
  <c r="F128" i="15"/>
  <c r="G128" i="15" s="1"/>
  <c r="H128" i="15"/>
  <c r="I128" i="15"/>
  <c r="J128" i="15" s="1"/>
  <c r="K128" i="15"/>
  <c r="F117" i="15"/>
  <c r="H117" i="15"/>
  <c r="I117" i="15"/>
  <c r="K117" i="15"/>
  <c r="F106" i="15"/>
  <c r="G106" i="15" s="1"/>
  <c r="H106" i="15"/>
  <c r="I106" i="15"/>
  <c r="J106" i="15" s="1"/>
  <c r="K106" i="15"/>
  <c r="F95" i="15"/>
  <c r="G95" i="15" s="1"/>
  <c r="H95" i="15"/>
  <c r="I95" i="15"/>
  <c r="J95" i="15" s="1"/>
  <c r="K95" i="15"/>
  <c r="F84" i="15"/>
  <c r="G84" i="15" s="1"/>
  <c r="H84" i="15"/>
  <c r="I84" i="15"/>
  <c r="J84" i="15" s="1"/>
  <c r="K84" i="15"/>
  <c r="F73" i="15"/>
  <c r="G73" i="15" s="1"/>
  <c r="H73" i="15"/>
  <c r="I73" i="15"/>
  <c r="K73" i="15"/>
  <c r="F62" i="15"/>
  <c r="G62" i="15" s="1"/>
  <c r="H62" i="15"/>
  <c r="I62" i="15"/>
  <c r="K62" i="15"/>
  <c r="F51" i="15"/>
  <c r="G51" i="15" s="1"/>
  <c r="H51" i="15"/>
  <c r="I51" i="15"/>
  <c r="J51" i="15" s="1"/>
  <c r="K51" i="15"/>
  <c r="F40" i="15"/>
  <c r="G40" i="15" s="1"/>
  <c r="H40" i="15"/>
  <c r="I40" i="15"/>
  <c r="J40" i="15" s="1"/>
  <c r="K40" i="15"/>
  <c r="F29" i="15"/>
  <c r="G29" i="15" s="1"/>
  <c r="H29" i="15"/>
  <c r="I29" i="15"/>
  <c r="J29" i="15" s="1"/>
  <c r="K29" i="15"/>
  <c r="F18" i="15"/>
  <c r="H18" i="15"/>
  <c r="I18" i="15"/>
  <c r="J18" i="15" s="1"/>
  <c r="K18" i="15"/>
  <c r="F7" i="15"/>
  <c r="G7" i="15" s="1"/>
  <c r="H7" i="15"/>
  <c r="I7" i="15"/>
  <c r="J7" i="15" s="1"/>
  <c r="K7" i="15"/>
  <c r="D5" i="10"/>
  <c r="C5" i="10"/>
  <c r="K39" i="15"/>
  <c r="H45" i="15" s="1"/>
  <c r="K237" i="15"/>
  <c r="H243" i="15" s="1"/>
  <c r="K226" i="15"/>
  <c r="H232" i="15" s="1"/>
  <c r="K215" i="15"/>
  <c r="H221" i="15" s="1"/>
  <c r="K204" i="15"/>
  <c r="H210" i="15" s="1"/>
  <c r="K193" i="15"/>
  <c r="H199" i="15" s="1"/>
  <c r="K182" i="15"/>
  <c r="H188" i="15" s="1"/>
  <c r="K171" i="15"/>
  <c r="H177" i="15" s="1"/>
  <c r="K160" i="15"/>
  <c r="H166" i="15" s="1"/>
  <c r="K149" i="15"/>
  <c r="H155" i="15" s="1"/>
  <c r="K138" i="15"/>
  <c r="H144" i="15" s="1"/>
  <c r="K127" i="15"/>
  <c r="H133" i="15" s="1"/>
  <c r="K116" i="15"/>
  <c r="H122" i="15" s="1"/>
  <c r="K105" i="15"/>
  <c r="H111" i="15" s="1"/>
  <c r="K94" i="15"/>
  <c r="H100" i="15" s="1"/>
  <c r="K83" i="15"/>
  <c r="H89" i="15" s="1"/>
  <c r="K72" i="15"/>
  <c r="H78" i="15" s="1"/>
  <c r="K61" i="15"/>
  <c r="H67" i="15" s="1"/>
  <c r="K50" i="15"/>
  <c r="H56" i="15" s="1"/>
  <c r="K28" i="15"/>
  <c r="H34" i="15" s="1"/>
  <c r="K17" i="15"/>
  <c r="H23" i="15" s="1"/>
  <c r="K6" i="15"/>
  <c r="H12" i="15" s="1"/>
  <c r="D304" i="15" l="1"/>
  <c r="B291" i="15"/>
  <c r="D359" i="15"/>
  <c r="B285" i="15"/>
  <c r="C298" i="15"/>
  <c r="C317" i="15"/>
  <c r="B274" i="15"/>
  <c r="C252" i="15"/>
  <c r="C346" i="15"/>
  <c r="C268" i="15"/>
  <c r="D271" i="15"/>
  <c r="B294" i="15"/>
  <c r="B248" i="15"/>
  <c r="B268" i="15"/>
  <c r="B300" i="15"/>
  <c r="B311" i="15"/>
  <c r="C307" i="15"/>
  <c r="C274" i="15"/>
  <c r="C311" i="15"/>
  <c r="E315" i="15"/>
  <c r="C315" i="15" s="1"/>
  <c r="G360" i="15"/>
  <c r="B349" i="15"/>
  <c r="B302" i="15"/>
  <c r="C329" i="15"/>
  <c r="B275" i="15"/>
  <c r="B246" i="15"/>
  <c r="C301" i="15"/>
  <c r="B270" i="15"/>
  <c r="C324" i="15"/>
  <c r="C258" i="15"/>
  <c r="B340" i="15"/>
  <c r="D249" i="15"/>
  <c r="D348" i="15"/>
  <c r="B297" i="15"/>
  <c r="C283" i="15"/>
  <c r="B342" i="15"/>
  <c r="C257" i="15"/>
  <c r="B306" i="15"/>
  <c r="B319" i="15"/>
  <c r="B257" i="15"/>
  <c r="B323" i="15"/>
  <c r="B327" i="15"/>
  <c r="B317" i="15"/>
  <c r="C323" i="15"/>
  <c r="C275" i="15"/>
  <c r="C259" i="15"/>
  <c r="C309" i="15"/>
  <c r="B262" i="15"/>
  <c r="B256" i="15"/>
  <c r="B320" i="15"/>
  <c r="C352" i="15"/>
  <c r="B281" i="15"/>
  <c r="C290" i="15"/>
  <c r="B263" i="15"/>
  <c r="C345" i="15"/>
  <c r="B345" i="15"/>
  <c r="E260" i="15"/>
  <c r="C260" i="15" s="1"/>
  <c r="C265" i="15"/>
  <c r="C272" i="15"/>
  <c r="C305" i="15"/>
  <c r="B325" i="15"/>
  <c r="C256" i="15"/>
  <c r="B298" i="15"/>
  <c r="B290" i="15"/>
  <c r="C263" i="15"/>
  <c r="B264" i="15"/>
  <c r="B308" i="15"/>
  <c r="B276" i="15"/>
  <c r="E304" i="15"/>
  <c r="B304" i="15" s="1"/>
  <c r="G351" i="15"/>
  <c r="C308" i="15"/>
  <c r="E271" i="15"/>
  <c r="C271" i="15" s="1"/>
  <c r="B267" i="15"/>
  <c r="B339" i="15"/>
  <c r="B362" i="15"/>
  <c r="J307" i="15"/>
  <c r="C353" i="15"/>
  <c r="C300" i="15"/>
  <c r="C250" i="15"/>
  <c r="C276" i="15"/>
  <c r="C320" i="15"/>
  <c r="B326" i="15"/>
  <c r="E348" i="15"/>
  <c r="B348" i="15" s="1"/>
  <c r="B361" i="15"/>
  <c r="B247" i="15"/>
  <c r="C280" i="15"/>
  <c r="B296" i="15"/>
  <c r="E331" i="15"/>
  <c r="B331" i="15" s="1"/>
  <c r="C322" i="15"/>
  <c r="C254" i="15"/>
  <c r="B344" i="15"/>
  <c r="B322" i="15"/>
  <c r="B318" i="15"/>
  <c r="C267" i="15"/>
  <c r="B341" i="15"/>
  <c r="J351" i="15"/>
  <c r="B364" i="15"/>
  <c r="C344" i="15"/>
  <c r="B278" i="15"/>
  <c r="C245" i="15"/>
  <c r="B363" i="15"/>
  <c r="C319" i="15"/>
  <c r="C285" i="15"/>
  <c r="B273" i="15"/>
  <c r="D260" i="15"/>
  <c r="B254" i="15"/>
  <c r="C306" i="15"/>
  <c r="B352" i="15"/>
  <c r="C349" i="15"/>
  <c r="C347" i="15"/>
  <c r="B347" i="15"/>
  <c r="E287" i="15"/>
  <c r="C278" i="15"/>
  <c r="E249" i="15"/>
  <c r="C249" i="15" s="1"/>
  <c r="B309" i="15"/>
  <c r="B245" i="15"/>
  <c r="B295" i="15"/>
  <c r="C350" i="15"/>
  <c r="C363" i="15"/>
  <c r="B279" i="15"/>
  <c r="G328" i="15"/>
  <c r="B328" i="15"/>
  <c r="C295" i="15"/>
  <c r="B284" i="15"/>
  <c r="B286" i="15"/>
  <c r="G251" i="15"/>
  <c r="B251" i="15"/>
  <c r="G252" i="15"/>
  <c r="B252" i="15"/>
  <c r="B253" i="15"/>
  <c r="G253" i="15"/>
  <c r="C359" i="15"/>
  <c r="B359" i="15"/>
  <c r="D342" i="15"/>
  <c r="D337" i="15"/>
  <c r="B337" i="15"/>
  <c r="C337" i="15"/>
  <c r="G338" i="15"/>
  <c r="B338" i="15"/>
  <c r="C330" i="15"/>
  <c r="J330" i="15"/>
  <c r="C328" i="15"/>
  <c r="J328" i="15"/>
  <c r="C293" i="15"/>
  <c r="B293" i="15"/>
  <c r="C297" i="15"/>
  <c r="C286" i="15"/>
  <c r="J286" i="15"/>
  <c r="C282" i="15"/>
  <c r="B282" i="15"/>
  <c r="C284" i="15"/>
  <c r="J284" i="15"/>
  <c r="C262" i="15"/>
  <c r="C264" i="15"/>
  <c r="C253" i="15"/>
  <c r="C251" i="15"/>
  <c r="G117" i="15"/>
  <c r="G183" i="15"/>
  <c r="J117" i="15"/>
  <c r="J73" i="15"/>
  <c r="J62" i="15"/>
  <c r="G18" i="15"/>
  <c r="D6" i="10"/>
  <c r="C6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04" i="15" l="1"/>
  <c r="B315" i="15"/>
  <c r="C348" i="15"/>
  <c r="B260" i="15"/>
  <c r="C331" i="15"/>
  <c r="B271" i="15"/>
  <c r="B249" i="15"/>
  <c r="B287" i="15"/>
  <c r="C287" i="15"/>
  <c r="D222" i="15"/>
  <c r="G23" i="1" s="1"/>
  <c r="D211" i="15"/>
  <c r="G22" i="1" s="1"/>
  <c r="D200" i="15"/>
  <c r="G21" i="1" s="1"/>
  <c r="D189" i="15"/>
  <c r="G20" i="1" s="1"/>
  <c r="D178" i="15"/>
  <c r="G19" i="1" s="1"/>
  <c r="D167" i="15"/>
  <c r="G18" i="1" s="1"/>
  <c r="D156" i="15"/>
  <c r="G17" i="1" s="1"/>
  <c r="D145" i="15"/>
  <c r="G16" i="1" s="1"/>
  <c r="D134" i="15"/>
  <c r="G15" i="1" s="1"/>
  <c r="D123" i="15"/>
  <c r="G14" i="1" s="1"/>
  <c r="D112" i="15"/>
  <c r="G13" i="1" s="1"/>
  <c r="D101" i="15"/>
  <c r="G12" i="1" s="1"/>
  <c r="D90" i="15"/>
  <c r="G11" i="1" s="1"/>
  <c r="D79" i="15"/>
  <c r="G10" i="1" s="1"/>
  <c r="D68" i="15"/>
  <c r="G9" i="1" s="1"/>
  <c r="D57" i="15"/>
  <c r="G8" i="1" s="1"/>
  <c r="D46" i="15"/>
  <c r="G7" i="1" s="1"/>
  <c r="D35" i="15"/>
  <c r="G6" i="1" s="1"/>
  <c r="D24" i="15"/>
  <c r="G5" i="1" s="1"/>
  <c r="D13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201" i="26"/>
  <c r="D242" i="15"/>
  <c r="D241" i="15"/>
  <c r="D240" i="15"/>
  <c r="D239" i="15"/>
  <c r="D237" i="15"/>
  <c r="D236" i="15"/>
  <c r="D235" i="15"/>
  <c r="D234" i="15"/>
  <c r="D231" i="15"/>
  <c r="D230" i="15"/>
  <c r="D229" i="15"/>
  <c r="D228" i="15"/>
  <c r="D226" i="15"/>
  <c r="D225" i="15"/>
  <c r="D224" i="15"/>
  <c r="D223" i="15"/>
  <c r="D220" i="15"/>
  <c r="D219" i="15"/>
  <c r="D218" i="15"/>
  <c r="D217" i="15"/>
  <c r="D215" i="15"/>
  <c r="D214" i="15"/>
  <c r="D213" i="15"/>
  <c r="D212" i="15"/>
  <c r="D209" i="15"/>
  <c r="D208" i="15"/>
  <c r="D207" i="15"/>
  <c r="D206" i="15"/>
  <c r="D204" i="15"/>
  <c r="D203" i="15"/>
  <c r="D202" i="15"/>
  <c r="D201" i="15"/>
  <c r="D198" i="15"/>
  <c r="D197" i="15"/>
  <c r="D196" i="15"/>
  <c r="D195" i="15"/>
  <c r="D193" i="15"/>
  <c r="D192" i="15"/>
  <c r="D191" i="15"/>
  <c r="D190" i="15"/>
  <c r="D187" i="15"/>
  <c r="D186" i="15"/>
  <c r="D185" i="15"/>
  <c r="D184" i="15"/>
  <c r="D182" i="15"/>
  <c r="D181" i="15"/>
  <c r="D180" i="15"/>
  <c r="D179" i="15"/>
  <c r="D176" i="15"/>
  <c r="D175" i="15"/>
  <c r="D174" i="15"/>
  <c r="D173" i="15"/>
  <c r="D171" i="15"/>
  <c r="D170" i="15"/>
  <c r="D169" i="15"/>
  <c r="D168" i="15"/>
  <c r="D165" i="15"/>
  <c r="D164" i="15"/>
  <c r="D163" i="15"/>
  <c r="D162" i="15"/>
  <c r="D160" i="15"/>
  <c r="D159" i="15"/>
  <c r="D158" i="15"/>
  <c r="D157" i="15"/>
  <c r="D154" i="15"/>
  <c r="D153" i="15"/>
  <c r="D152" i="15"/>
  <c r="D151" i="15"/>
  <c r="D149" i="15"/>
  <c r="D148" i="15"/>
  <c r="D147" i="15"/>
  <c r="D146" i="15"/>
  <c r="D143" i="15"/>
  <c r="D142" i="15"/>
  <c r="D141" i="15"/>
  <c r="D140" i="15"/>
  <c r="D138" i="15"/>
  <c r="D137" i="15"/>
  <c r="D136" i="15"/>
  <c r="D135" i="15"/>
  <c r="D132" i="15"/>
  <c r="D131" i="15"/>
  <c r="D130" i="15"/>
  <c r="D129" i="15"/>
  <c r="D127" i="15"/>
  <c r="D126" i="15"/>
  <c r="D125" i="15"/>
  <c r="D124" i="15"/>
  <c r="D121" i="15"/>
  <c r="D120" i="15"/>
  <c r="D119" i="15"/>
  <c r="D118" i="15"/>
  <c r="D116" i="15"/>
  <c r="D115" i="15"/>
  <c r="D114" i="15"/>
  <c r="D113" i="15"/>
  <c r="D110" i="15"/>
  <c r="D109" i="15"/>
  <c r="D108" i="15"/>
  <c r="D107" i="15"/>
  <c r="D105" i="15"/>
  <c r="D104" i="15"/>
  <c r="D103" i="15"/>
  <c r="D102" i="15"/>
  <c r="D99" i="15"/>
  <c r="D98" i="15"/>
  <c r="D97" i="15"/>
  <c r="D96" i="15"/>
  <c r="D94" i="15"/>
  <c r="D93" i="15"/>
  <c r="D92" i="15"/>
  <c r="D91" i="15"/>
  <c r="D88" i="15"/>
  <c r="D87" i="15"/>
  <c r="D86" i="15"/>
  <c r="D85" i="15"/>
  <c r="D83" i="15"/>
  <c r="D82" i="15"/>
  <c r="D81" i="15"/>
  <c r="D80" i="15"/>
  <c r="D77" i="15"/>
  <c r="D76" i="15"/>
  <c r="D75" i="15"/>
  <c r="D74" i="15"/>
  <c r="D72" i="15"/>
  <c r="D71" i="15"/>
  <c r="D70" i="15"/>
  <c r="D69" i="15"/>
  <c r="D66" i="15"/>
  <c r="D65" i="15"/>
  <c r="D64" i="15"/>
  <c r="D63" i="15"/>
  <c r="D61" i="15"/>
  <c r="D60" i="15"/>
  <c r="D59" i="15"/>
  <c r="D58" i="15"/>
  <c r="D55" i="15"/>
  <c r="D54" i="15"/>
  <c r="D53" i="15"/>
  <c r="D52" i="15"/>
  <c r="D50" i="15"/>
  <c r="D49" i="15"/>
  <c r="D48" i="15"/>
  <c r="D47" i="15"/>
  <c r="D44" i="15"/>
  <c r="D43" i="15"/>
  <c r="D42" i="15"/>
  <c r="D41" i="15"/>
  <c r="D39" i="15"/>
  <c r="D38" i="15"/>
  <c r="D37" i="15"/>
  <c r="D36" i="15"/>
  <c r="D33" i="15"/>
  <c r="D32" i="15"/>
  <c r="D31" i="15"/>
  <c r="D30" i="15"/>
  <c r="D28" i="15"/>
  <c r="D27" i="15"/>
  <c r="D26" i="15"/>
  <c r="D25" i="15"/>
  <c r="D22" i="15"/>
  <c r="D21" i="15"/>
  <c r="D20" i="15"/>
  <c r="D19" i="15"/>
  <c r="D17" i="15"/>
  <c r="D16" i="15"/>
  <c r="D15" i="15"/>
  <c r="D14" i="15"/>
  <c r="D11" i="15"/>
  <c r="D10" i="15"/>
  <c r="D9" i="15"/>
  <c r="D8" i="15"/>
  <c r="D6" i="15"/>
  <c r="D5" i="15"/>
  <c r="D4" i="15"/>
  <c r="D3" i="15"/>
  <c r="E242" i="15"/>
  <c r="E241" i="15"/>
  <c r="E240" i="15"/>
  <c r="E239" i="15"/>
  <c r="E237" i="15"/>
  <c r="E236" i="15"/>
  <c r="E235" i="15"/>
  <c r="E234" i="15"/>
  <c r="E231" i="15"/>
  <c r="E230" i="15"/>
  <c r="E229" i="15"/>
  <c r="E228" i="15"/>
  <c r="E226" i="15"/>
  <c r="E225" i="15"/>
  <c r="E224" i="15"/>
  <c r="E223" i="15"/>
  <c r="E220" i="15"/>
  <c r="E219" i="15"/>
  <c r="E218" i="15"/>
  <c r="E217" i="15"/>
  <c r="E215" i="15"/>
  <c r="E214" i="15"/>
  <c r="E213" i="15"/>
  <c r="E212" i="15"/>
  <c r="E209" i="15"/>
  <c r="E208" i="15"/>
  <c r="E207" i="15"/>
  <c r="E206" i="15"/>
  <c r="E204" i="15"/>
  <c r="E203" i="15"/>
  <c r="E202" i="15"/>
  <c r="E201" i="15"/>
  <c r="E198" i="15"/>
  <c r="E197" i="15"/>
  <c r="E196" i="15"/>
  <c r="E195" i="15"/>
  <c r="E193" i="15"/>
  <c r="E192" i="15"/>
  <c r="E191" i="15"/>
  <c r="E190" i="15"/>
  <c r="E187" i="15"/>
  <c r="E186" i="15"/>
  <c r="E185" i="15"/>
  <c r="E184" i="15"/>
  <c r="E182" i="15"/>
  <c r="E181" i="15"/>
  <c r="E180" i="15"/>
  <c r="E179" i="15"/>
  <c r="E176" i="15"/>
  <c r="E175" i="15"/>
  <c r="E174" i="15"/>
  <c r="E173" i="15"/>
  <c r="E171" i="15"/>
  <c r="E170" i="15"/>
  <c r="E169" i="15"/>
  <c r="E168" i="15"/>
  <c r="E165" i="15"/>
  <c r="E164" i="15"/>
  <c r="E163" i="15"/>
  <c r="E162" i="15"/>
  <c r="E160" i="15"/>
  <c r="E159" i="15"/>
  <c r="E158" i="15"/>
  <c r="E157" i="15"/>
  <c r="E154" i="15"/>
  <c r="E153" i="15"/>
  <c r="E152" i="15"/>
  <c r="E151" i="15"/>
  <c r="E149" i="15"/>
  <c r="E148" i="15"/>
  <c r="E147" i="15"/>
  <c r="E146" i="15"/>
  <c r="E143" i="15"/>
  <c r="E142" i="15"/>
  <c r="E141" i="15"/>
  <c r="E140" i="15"/>
  <c r="E138" i="15"/>
  <c r="E137" i="15"/>
  <c r="E136" i="15"/>
  <c r="E135" i="15"/>
  <c r="E132" i="15"/>
  <c r="E131" i="15"/>
  <c r="E130" i="15"/>
  <c r="E129" i="15"/>
  <c r="E127" i="15"/>
  <c r="E126" i="15"/>
  <c r="E125" i="15"/>
  <c r="E124" i="15"/>
  <c r="E121" i="15"/>
  <c r="E120" i="15"/>
  <c r="E119" i="15"/>
  <c r="E118" i="15"/>
  <c r="E116" i="15"/>
  <c r="E115" i="15"/>
  <c r="E114" i="15"/>
  <c r="E113" i="15"/>
  <c r="E110" i="15"/>
  <c r="E109" i="15"/>
  <c r="E108" i="15"/>
  <c r="E107" i="15"/>
  <c r="E105" i="15"/>
  <c r="E104" i="15"/>
  <c r="E103" i="15"/>
  <c r="E102" i="15"/>
  <c r="E99" i="15"/>
  <c r="E98" i="15"/>
  <c r="E97" i="15"/>
  <c r="E96" i="15"/>
  <c r="E94" i="15"/>
  <c r="E93" i="15"/>
  <c r="E92" i="15"/>
  <c r="E91" i="15"/>
  <c r="E88" i="15"/>
  <c r="E87" i="15"/>
  <c r="E86" i="15"/>
  <c r="E85" i="15"/>
  <c r="E83" i="15"/>
  <c r="E82" i="15"/>
  <c r="E81" i="15"/>
  <c r="E80" i="15"/>
  <c r="E77" i="15"/>
  <c r="E76" i="15"/>
  <c r="E75" i="15"/>
  <c r="E74" i="15"/>
  <c r="E72" i="15"/>
  <c r="E71" i="15"/>
  <c r="E70" i="15"/>
  <c r="E69" i="15"/>
  <c r="E66" i="15"/>
  <c r="E65" i="15"/>
  <c r="E64" i="15"/>
  <c r="E63" i="15"/>
  <c r="E61" i="15"/>
  <c r="E60" i="15"/>
  <c r="E59" i="15"/>
  <c r="E58" i="15"/>
  <c r="E55" i="15"/>
  <c r="E54" i="15"/>
  <c r="E53" i="15"/>
  <c r="E52" i="15"/>
  <c r="E50" i="15"/>
  <c r="E49" i="15"/>
  <c r="E48" i="15"/>
  <c r="E47" i="15"/>
  <c r="E44" i="15"/>
  <c r="E43" i="15"/>
  <c r="E42" i="15"/>
  <c r="E41" i="15"/>
  <c r="E39" i="15"/>
  <c r="E38" i="15"/>
  <c r="E37" i="15"/>
  <c r="E36" i="15"/>
  <c r="E33" i="15"/>
  <c r="E32" i="15"/>
  <c r="E31" i="15"/>
  <c r="E30" i="15"/>
  <c r="E28" i="15"/>
  <c r="E27" i="15"/>
  <c r="E26" i="15"/>
  <c r="E25" i="15"/>
  <c r="E22" i="15"/>
  <c r="E21" i="15"/>
  <c r="E20" i="15"/>
  <c r="E19" i="15"/>
  <c r="E17" i="15"/>
  <c r="E16" i="15"/>
  <c r="E15" i="15"/>
  <c r="E14" i="15"/>
  <c r="E11" i="15"/>
  <c r="E10" i="15"/>
  <c r="E9" i="15"/>
  <c r="E8" i="15"/>
  <c r="E6" i="15"/>
  <c r="E5" i="15"/>
  <c r="E4" i="15"/>
  <c r="E3" i="15"/>
  <c r="I237" i="15"/>
  <c r="J237" i="15" s="1"/>
  <c r="H237" i="15"/>
  <c r="K243" i="15" s="1"/>
  <c r="K236" i="15"/>
  <c r="I236" i="15"/>
  <c r="J236" i="15" s="1"/>
  <c r="H236" i="15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I226" i="15"/>
  <c r="J226" i="15" s="1"/>
  <c r="H226" i="15"/>
  <c r="K232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5" i="15"/>
  <c r="J215" i="15" s="1"/>
  <c r="H215" i="15"/>
  <c r="K221" i="15" s="1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I204" i="15"/>
  <c r="J204" i="15" s="1"/>
  <c r="H204" i="15"/>
  <c r="K210" i="15" s="1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3" i="15"/>
  <c r="J193" i="15" s="1"/>
  <c r="H193" i="15"/>
  <c r="K199" i="15" s="1"/>
  <c r="K192" i="15"/>
  <c r="I192" i="15"/>
  <c r="J192" i="15" s="1"/>
  <c r="H192" i="15"/>
  <c r="K191" i="15"/>
  <c r="I191" i="15"/>
  <c r="J191" i="15" s="1"/>
  <c r="H191" i="15"/>
  <c r="K190" i="15"/>
  <c r="I190" i="15"/>
  <c r="J190" i="15" s="1"/>
  <c r="H190" i="15"/>
  <c r="K189" i="15"/>
  <c r="I189" i="15"/>
  <c r="J189" i="15" s="1"/>
  <c r="H189" i="15"/>
  <c r="I182" i="15"/>
  <c r="J182" i="15" s="1"/>
  <c r="H182" i="15"/>
  <c r="K188" i="15" s="1"/>
  <c r="K181" i="15"/>
  <c r="I181" i="15"/>
  <c r="J181" i="15" s="1"/>
  <c r="H181" i="15"/>
  <c r="K180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I171" i="15"/>
  <c r="J171" i="15" s="1"/>
  <c r="H171" i="15"/>
  <c r="K177" i="15" s="1"/>
  <c r="K170" i="15"/>
  <c r="I170" i="15"/>
  <c r="J170" i="15" s="1"/>
  <c r="H170" i="15"/>
  <c r="K169" i="15"/>
  <c r="I169" i="15"/>
  <c r="J169" i="15" s="1"/>
  <c r="H169" i="15"/>
  <c r="K168" i="15"/>
  <c r="I168" i="15"/>
  <c r="J168" i="15" s="1"/>
  <c r="H168" i="15"/>
  <c r="K167" i="15"/>
  <c r="I167" i="15"/>
  <c r="J167" i="15" s="1"/>
  <c r="H167" i="15"/>
  <c r="I160" i="15"/>
  <c r="J160" i="15" s="1"/>
  <c r="H160" i="15"/>
  <c r="K166" i="15" s="1"/>
  <c r="K159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49" i="15"/>
  <c r="J149" i="15" s="1"/>
  <c r="H149" i="15"/>
  <c r="K155" i="15" s="1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K145" i="15"/>
  <c r="I145" i="15"/>
  <c r="J145" i="15" s="1"/>
  <c r="H145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7" i="15"/>
  <c r="J127" i="15" s="1"/>
  <c r="H127" i="15"/>
  <c r="K133" i="15" s="1"/>
  <c r="K126" i="15"/>
  <c r="I126" i="15"/>
  <c r="J126" i="15" s="1"/>
  <c r="H126" i="15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I116" i="15"/>
  <c r="J116" i="15" s="1"/>
  <c r="H116" i="15"/>
  <c r="K122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5" i="15"/>
  <c r="J105" i="15" s="1"/>
  <c r="H105" i="15"/>
  <c r="K111" i="15" s="1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4" i="15"/>
  <c r="J94" i="15" s="1"/>
  <c r="H94" i="15"/>
  <c r="K100" i="15" s="1"/>
  <c r="K93" i="15"/>
  <c r="I93" i="15"/>
  <c r="J93" i="15" s="1"/>
  <c r="H93" i="15"/>
  <c r="K92" i="15"/>
  <c r="I92" i="15"/>
  <c r="J92" i="15" s="1"/>
  <c r="H92" i="15"/>
  <c r="K91" i="15"/>
  <c r="I91" i="15"/>
  <c r="J91" i="15" s="1"/>
  <c r="H91" i="15"/>
  <c r="K90" i="15"/>
  <c r="I90" i="15"/>
  <c r="J90" i="15" s="1"/>
  <c r="H90" i="15"/>
  <c r="I83" i="15"/>
  <c r="J83" i="15" s="1"/>
  <c r="H83" i="15"/>
  <c r="K89" i="15" s="1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2" i="15"/>
  <c r="J72" i="15" s="1"/>
  <c r="H72" i="15"/>
  <c r="K78" i="15" s="1"/>
  <c r="K71" i="15"/>
  <c r="I71" i="15"/>
  <c r="J71" i="15" s="1"/>
  <c r="H71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I61" i="15"/>
  <c r="J61" i="15" s="1"/>
  <c r="H61" i="15"/>
  <c r="K67" i="15" s="1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I50" i="15"/>
  <c r="J50" i="15" s="1"/>
  <c r="H50" i="15"/>
  <c r="K56" i="15" s="1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K46" i="15"/>
  <c r="I46" i="15"/>
  <c r="J46" i="15" s="1"/>
  <c r="H46" i="15"/>
  <c r="I39" i="15"/>
  <c r="J39" i="15" s="1"/>
  <c r="H39" i="15"/>
  <c r="K45" i="15" s="1"/>
  <c r="K38" i="15"/>
  <c r="I38" i="15"/>
  <c r="J38" i="15" s="1"/>
  <c r="H38" i="15"/>
  <c r="K37" i="15"/>
  <c r="I37" i="15"/>
  <c r="J37" i="15" s="1"/>
  <c r="H37" i="15"/>
  <c r="K36" i="15"/>
  <c r="I36" i="15"/>
  <c r="J36" i="15" s="1"/>
  <c r="H36" i="15"/>
  <c r="K35" i="15"/>
  <c r="I35" i="15"/>
  <c r="J35" i="15" s="1"/>
  <c r="H35" i="15"/>
  <c r="I28" i="15"/>
  <c r="J28" i="15" s="1"/>
  <c r="H28" i="15"/>
  <c r="K34" i="15" s="1"/>
  <c r="K27" i="15"/>
  <c r="I27" i="15"/>
  <c r="J27" i="15" s="1"/>
  <c r="H27" i="15"/>
  <c r="K26" i="15"/>
  <c r="I26" i="15"/>
  <c r="J26" i="15" s="1"/>
  <c r="H26" i="15"/>
  <c r="K25" i="15"/>
  <c r="I25" i="15"/>
  <c r="J25" i="15" s="1"/>
  <c r="H25" i="15"/>
  <c r="K24" i="15"/>
  <c r="I24" i="15"/>
  <c r="J24" i="15" s="1"/>
  <c r="H24" i="15"/>
  <c r="I17" i="15"/>
  <c r="J17" i="15" s="1"/>
  <c r="H17" i="15"/>
  <c r="K23" i="15" s="1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F237" i="15"/>
  <c r="F236" i="15"/>
  <c r="G236" i="15" s="1"/>
  <c r="F235" i="15"/>
  <c r="G235" i="15" s="1"/>
  <c r="F234" i="15"/>
  <c r="G234" i="15" s="1"/>
  <c r="F233" i="15"/>
  <c r="G233" i="15" s="1"/>
  <c r="F226" i="15"/>
  <c r="F225" i="15"/>
  <c r="G225" i="15" s="1"/>
  <c r="F224" i="15"/>
  <c r="G224" i="15" s="1"/>
  <c r="F223" i="15"/>
  <c r="G223" i="15" s="1"/>
  <c r="F222" i="15"/>
  <c r="G222" i="15" s="1"/>
  <c r="F215" i="15"/>
  <c r="F214" i="15"/>
  <c r="G214" i="15" s="1"/>
  <c r="F213" i="15"/>
  <c r="G213" i="15" s="1"/>
  <c r="F212" i="15"/>
  <c r="G212" i="15" s="1"/>
  <c r="F211" i="15"/>
  <c r="G211" i="15" s="1"/>
  <c r="F204" i="15"/>
  <c r="F203" i="15"/>
  <c r="G203" i="15" s="1"/>
  <c r="F202" i="15"/>
  <c r="G202" i="15" s="1"/>
  <c r="F201" i="15"/>
  <c r="G201" i="15" s="1"/>
  <c r="F200" i="15"/>
  <c r="G200" i="15" s="1"/>
  <c r="F193" i="15"/>
  <c r="F192" i="15"/>
  <c r="G192" i="15" s="1"/>
  <c r="F191" i="15"/>
  <c r="G191" i="15" s="1"/>
  <c r="F190" i="15"/>
  <c r="G190" i="15" s="1"/>
  <c r="F189" i="15"/>
  <c r="G189" i="15" s="1"/>
  <c r="F182" i="15"/>
  <c r="F181" i="15"/>
  <c r="G181" i="15" s="1"/>
  <c r="F180" i="15"/>
  <c r="G180" i="15" s="1"/>
  <c r="F179" i="15"/>
  <c r="G179" i="15" s="1"/>
  <c r="F178" i="15"/>
  <c r="G178" i="15" s="1"/>
  <c r="F171" i="15"/>
  <c r="F170" i="15"/>
  <c r="G170" i="15" s="1"/>
  <c r="F169" i="15"/>
  <c r="G169" i="15" s="1"/>
  <c r="F168" i="15"/>
  <c r="G168" i="15" s="1"/>
  <c r="F167" i="15"/>
  <c r="G167" i="15" s="1"/>
  <c r="F160" i="15"/>
  <c r="F159" i="15"/>
  <c r="G159" i="15" s="1"/>
  <c r="F158" i="15"/>
  <c r="G158" i="15" s="1"/>
  <c r="F157" i="15"/>
  <c r="G157" i="15" s="1"/>
  <c r="F156" i="15"/>
  <c r="G156" i="15" s="1"/>
  <c r="F149" i="15"/>
  <c r="F148" i="15"/>
  <c r="G148" i="15" s="1"/>
  <c r="F147" i="15"/>
  <c r="G147" i="15" s="1"/>
  <c r="F146" i="15"/>
  <c r="G146" i="15" s="1"/>
  <c r="F145" i="15"/>
  <c r="G145" i="15" s="1"/>
  <c r="F138" i="15"/>
  <c r="F137" i="15"/>
  <c r="G137" i="15" s="1"/>
  <c r="F136" i="15"/>
  <c r="G136" i="15" s="1"/>
  <c r="F135" i="15"/>
  <c r="G135" i="15" s="1"/>
  <c r="F134" i="15"/>
  <c r="G134" i="15" s="1"/>
  <c r="F127" i="15"/>
  <c r="F126" i="15"/>
  <c r="G126" i="15" s="1"/>
  <c r="F125" i="15"/>
  <c r="G125" i="15" s="1"/>
  <c r="F124" i="15"/>
  <c r="G124" i="15" s="1"/>
  <c r="F123" i="15"/>
  <c r="G123" i="15" s="1"/>
  <c r="F116" i="15"/>
  <c r="F115" i="15"/>
  <c r="G115" i="15" s="1"/>
  <c r="F114" i="15"/>
  <c r="G114" i="15" s="1"/>
  <c r="F113" i="15"/>
  <c r="G113" i="15" s="1"/>
  <c r="F112" i="15"/>
  <c r="G112" i="15" s="1"/>
  <c r="F105" i="15"/>
  <c r="F104" i="15"/>
  <c r="G104" i="15" s="1"/>
  <c r="F103" i="15"/>
  <c r="G103" i="15" s="1"/>
  <c r="F102" i="15"/>
  <c r="G102" i="15" s="1"/>
  <c r="F101" i="15"/>
  <c r="G101" i="15" s="1"/>
  <c r="F94" i="15"/>
  <c r="F93" i="15"/>
  <c r="G93" i="15" s="1"/>
  <c r="F92" i="15"/>
  <c r="G92" i="15" s="1"/>
  <c r="F91" i="15"/>
  <c r="G91" i="15" s="1"/>
  <c r="F90" i="15"/>
  <c r="G90" i="15" s="1"/>
  <c r="F83" i="15"/>
  <c r="F82" i="15"/>
  <c r="G82" i="15" s="1"/>
  <c r="F81" i="15"/>
  <c r="G81" i="15" s="1"/>
  <c r="F80" i="15"/>
  <c r="G80" i="15" s="1"/>
  <c r="F79" i="15"/>
  <c r="G79" i="15" s="1"/>
  <c r="F72" i="15"/>
  <c r="F71" i="15"/>
  <c r="G71" i="15" s="1"/>
  <c r="F70" i="15"/>
  <c r="G70" i="15" s="1"/>
  <c r="F69" i="15"/>
  <c r="G69" i="15" s="1"/>
  <c r="F68" i="15"/>
  <c r="G68" i="15" s="1"/>
  <c r="F61" i="15"/>
  <c r="F60" i="15"/>
  <c r="G60" i="15" s="1"/>
  <c r="F59" i="15"/>
  <c r="G59" i="15" s="1"/>
  <c r="F58" i="15"/>
  <c r="G58" i="15" s="1"/>
  <c r="F57" i="15"/>
  <c r="G57" i="15" s="1"/>
  <c r="F50" i="15"/>
  <c r="F49" i="15"/>
  <c r="G49" i="15" s="1"/>
  <c r="F48" i="15"/>
  <c r="G48" i="15" s="1"/>
  <c r="F47" i="15"/>
  <c r="G47" i="15" s="1"/>
  <c r="F46" i="15"/>
  <c r="G46" i="15" s="1"/>
  <c r="F39" i="15"/>
  <c r="F38" i="15"/>
  <c r="G38" i="15" s="1"/>
  <c r="F37" i="15"/>
  <c r="G37" i="15" s="1"/>
  <c r="F36" i="15"/>
  <c r="G36" i="15" s="1"/>
  <c r="F35" i="15"/>
  <c r="G35" i="15" s="1"/>
  <c r="F28" i="15"/>
  <c r="F27" i="15"/>
  <c r="G27" i="15" s="1"/>
  <c r="F26" i="15"/>
  <c r="G26" i="15" s="1"/>
  <c r="F25" i="15"/>
  <c r="G25" i="15" s="1"/>
  <c r="F24" i="15"/>
  <c r="G24" i="15" s="1"/>
  <c r="F17" i="15"/>
  <c r="F16" i="15"/>
  <c r="G16" i="15" s="1"/>
  <c r="F15" i="15"/>
  <c r="G15" i="15" s="1"/>
  <c r="F14" i="15"/>
  <c r="G14" i="15" s="1"/>
  <c r="F13" i="15"/>
  <c r="G13" i="15" s="1"/>
  <c r="I243" i="15" l="1"/>
  <c r="J243" i="15" s="1"/>
  <c r="G237" i="15"/>
  <c r="I232" i="15"/>
  <c r="J232" i="15" s="1"/>
  <c r="G226" i="15"/>
  <c r="I221" i="15"/>
  <c r="J221" i="15" s="1"/>
  <c r="G215" i="15"/>
  <c r="I210" i="15"/>
  <c r="J210" i="15" s="1"/>
  <c r="G204" i="15"/>
  <c r="I199" i="15"/>
  <c r="J199" i="15" s="1"/>
  <c r="G193" i="15"/>
  <c r="I188" i="15"/>
  <c r="J188" i="15" s="1"/>
  <c r="G182" i="15"/>
  <c r="I177" i="15"/>
  <c r="J177" i="15" s="1"/>
  <c r="G171" i="15"/>
  <c r="I166" i="15"/>
  <c r="J166" i="15" s="1"/>
  <c r="G160" i="15"/>
  <c r="I155" i="15"/>
  <c r="J155" i="15" s="1"/>
  <c r="G149" i="15"/>
  <c r="I144" i="15"/>
  <c r="J144" i="15" s="1"/>
  <c r="G138" i="15"/>
  <c r="I133" i="15"/>
  <c r="J133" i="15" s="1"/>
  <c r="G127" i="15"/>
  <c r="I122" i="15"/>
  <c r="J122" i="15" s="1"/>
  <c r="G116" i="15"/>
  <c r="I111" i="15"/>
  <c r="J111" i="15" s="1"/>
  <c r="G105" i="15"/>
  <c r="I100" i="15"/>
  <c r="J100" i="15" s="1"/>
  <c r="G94" i="15"/>
  <c r="I89" i="15"/>
  <c r="J89" i="15" s="1"/>
  <c r="G83" i="15"/>
  <c r="I78" i="15"/>
  <c r="J78" i="15" s="1"/>
  <c r="G72" i="15"/>
  <c r="I67" i="15"/>
  <c r="J67" i="15" s="1"/>
  <c r="G61" i="15"/>
  <c r="I56" i="15"/>
  <c r="J56" i="15" s="1"/>
  <c r="G50" i="15"/>
  <c r="I45" i="15"/>
  <c r="J45" i="15" s="1"/>
  <c r="G39" i="15"/>
  <c r="I34" i="15"/>
  <c r="J34" i="15" s="1"/>
  <c r="G28" i="15"/>
  <c r="I23" i="15"/>
  <c r="J23" i="15" s="1"/>
  <c r="G17" i="15"/>
  <c r="E12" i="15"/>
  <c r="E7" i="15"/>
  <c r="E23" i="15"/>
  <c r="E18" i="15"/>
  <c r="E34" i="15"/>
  <c r="C34" i="15" s="1"/>
  <c r="E29" i="15"/>
  <c r="E45" i="15"/>
  <c r="C45" i="15" s="1"/>
  <c r="E40" i="15"/>
  <c r="E56" i="15"/>
  <c r="E51" i="15"/>
  <c r="E67" i="15"/>
  <c r="E62" i="15"/>
  <c r="E78" i="15"/>
  <c r="E73" i="15"/>
  <c r="E89" i="15"/>
  <c r="C89" i="15" s="1"/>
  <c r="E84" i="15"/>
  <c r="E100" i="15"/>
  <c r="C100" i="15" s="1"/>
  <c r="E95" i="15"/>
  <c r="E111" i="15"/>
  <c r="E106" i="15"/>
  <c r="E122" i="15"/>
  <c r="E117" i="15"/>
  <c r="E133" i="15"/>
  <c r="C133" i="15" s="1"/>
  <c r="E128" i="15"/>
  <c r="E144" i="15"/>
  <c r="C144" i="15" s="1"/>
  <c r="E139" i="15"/>
  <c r="E155" i="15"/>
  <c r="E150" i="15"/>
  <c r="E166" i="15"/>
  <c r="E161" i="15"/>
  <c r="E177" i="15"/>
  <c r="C177" i="15" s="1"/>
  <c r="E172" i="15"/>
  <c r="E188" i="15"/>
  <c r="C188" i="15" s="1"/>
  <c r="E183" i="15"/>
  <c r="E199" i="15"/>
  <c r="E194" i="15"/>
  <c r="E210" i="15"/>
  <c r="E205" i="15"/>
  <c r="E221" i="15"/>
  <c r="C221" i="15" s="1"/>
  <c r="E216" i="15"/>
  <c r="E232" i="15"/>
  <c r="E227" i="15"/>
  <c r="E243" i="15"/>
  <c r="E238" i="15"/>
  <c r="D12" i="15"/>
  <c r="D7" i="15"/>
  <c r="D23" i="15"/>
  <c r="D18" i="15"/>
  <c r="D34" i="15"/>
  <c r="D29" i="15"/>
  <c r="D45" i="15"/>
  <c r="D40" i="15"/>
  <c r="D56" i="15"/>
  <c r="D51" i="15"/>
  <c r="D67" i="15"/>
  <c r="D62" i="15"/>
  <c r="D78" i="15"/>
  <c r="D73" i="15"/>
  <c r="D89" i="15"/>
  <c r="D84" i="15"/>
  <c r="D100" i="15"/>
  <c r="D95" i="15"/>
  <c r="D111" i="15"/>
  <c r="D106" i="15"/>
  <c r="D122" i="15"/>
  <c r="D117" i="15"/>
  <c r="D133" i="15"/>
  <c r="D128" i="15"/>
  <c r="D144" i="15"/>
  <c r="D139" i="15"/>
  <c r="D155" i="15"/>
  <c r="D150" i="15"/>
  <c r="D166" i="15"/>
  <c r="D161" i="15"/>
  <c r="D177" i="15"/>
  <c r="D172" i="15"/>
  <c r="D188" i="15"/>
  <c r="D183" i="15"/>
  <c r="D199" i="15"/>
  <c r="D194" i="15"/>
  <c r="D210" i="15"/>
  <c r="D205" i="15"/>
  <c r="D221" i="15"/>
  <c r="D216" i="15"/>
  <c r="D232" i="15"/>
  <c r="D227" i="15"/>
  <c r="D243" i="15"/>
  <c r="D238" i="15"/>
  <c r="F243" i="15"/>
  <c r="G243" i="15" s="1"/>
  <c r="F232" i="15"/>
  <c r="G232" i="15" s="1"/>
  <c r="F221" i="15"/>
  <c r="G221" i="15" s="1"/>
  <c r="F210" i="15"/>
  <c r="G210" i="15" s="1"/>
  <c r="F199" i="15"/>
  <c r="G199" i="15" s="1"/>
  <c r="F188" i="15"/>
  <c r="G188" i="15" s="1"/>
  <c r="F177" i="15"/>
  <c r="G177" i="15" s="1"/>
  <c r="F166" i="15"/>
  <c r="G166" i="15" s="1"/>
  <c r="F155" i="15"/>
  <c r="G155" i="15" s="1"/>
  <c r="F144" i="15"/>
  <c r="G144" i="15" s="1"/>
  <c r="F133" i="15"/>
  <c r="G133" i="15" s="1"/>
  <c r="F122" i="15"/>
  <c r="G122" i="15" s="1"/>
  <c r="F111" i="15"/>
  <c r="G111" i="15" s="1"/>
  <c r="F100" i="15"/>
  <c r="G100" i="15" s="1"/>
  <c r="F89" i="15"/>
  <c r="G89" i="15" s="1"/>
  <c r="F78" i="15"/>
  <c r="G78" i="15" s="1"/>
  <c r="F67" i="15"/>
  <c r="G67" i="15" s="1"/>
  <c r="F56" i="15"/>
  <c r="G56" i="15" s="1"/>
  <c r="F45" i="15"/>
  <c r="G45" i="15" s="1"/>
  <c r="F34" i="15"/>
  <c r="G34" i="15" s="1"/>
  <c r="F23" i="15"/>
  <c r="G23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43" i="15" l="1"/>
  <c r="C199" i="15"/>
  <c r="C155" i="15"/>
  <c r="C111" i="15"/>
  <c r="C67" i="15"/>
  <c r="C23" i="15"/>
  <c r="C166" i="15"/>
  <c r="C210" i="15"/>
  <c r="C122" i="15"/>
  <c r="C78" i="15"/>
  <c r="C56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32" i="15"/>
  <c r="B216" i="15"/>
  <c r="C216" i="15"/>
  <c r="B128" i="15"/>
  <c r="C128" i="15"/>
  <c r="C62" i="15"/>
  <c r="B62" i="15"/>
  <c r="B238" i="15"/>
  <c r="C238" i="15"/>
  <c r="B172" i="15"/>
  <c r="C172" i="15"/>
  <c r="B84" i="15"/>
  <c r="C84" i="15"/>
  <c r="C18" i="15"/>
  <c r="B18" i="15"/>
  <c r="B227" i="15"/>
  <c r="C227" i="15"/>
  <c r="B205" i="15"/>
  <c r="C205" i="15"/>
  <c r="B183" i="15"/>
  <c r="C183" i="15"/>
  <c r="B161" i="15"/>
  <c r="C161" i="15"/>
  <c r="B139" i="15"/>
  <c r="C139" i="15"/>
  <c r="B117" i="15"/>
  <c r="C117" i="15"/>
  <c r="B95" i="15"/>
  <c r="C95" i="15"/>
  <c r="C73" i="15"/>
  <c r="B73" i="15"/>
  <c r="B51" i="15"/>
  <c r="C51" i="15"/>
  <c r="B29" i="15"/>
  <c r="C29" i="15"/>
  <c r="B7" i="15"/>
  <c r="C7" i="15"/>
  <c r="B194" i="15"/>
  <c r="C194" i="15"/>
  <c r="B150" i="15"/>
  <c r="C150" i="15"/>
  <c r="B106" i="15"/>
  <c r="C106" i="15"/>
  <c r="B40" i="15"/>
  <c r="C40" i="15"/>
  <c r="B243" i="15"/>
  <c r="B232" i="15"/>
  <c r="B221" i="15"/>
  <c r="B210" i="15"/>
  <c r="B199" i="15"/>
  <c r="B188" i="15"/>
  <c r="B177" i="15"/>
  <c r="B166" i="15"/>
  <c r="B155" i="15"/>
  <c r="B144" i="15"/>
  <c r="B133" i="15"/>
  <c r="B122" i="15"/>
  <c r="B111" i="15"/>
  <c r="B100" i="15"/>
  <c r="B89" i="15"/>
  <c r="B78" i="15"/>
  <c r="B67" i="15"/>
  <c r="B56" i="15"/>
  <c r="B45" i="15"/>
  <c r="B34" i="15"/>
  <c r="B23" i="15"/>
  <c r="C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2" i="15"/>
  <c r="K241" i="15"/>
  <c r="K240" i="15"/>
  <c r="K239" i="15"/>
  <c r="K231" i="15"/>
  <c r="K230" i="15"/>
  <c r="K229" i="15"/>
  <c r="K228" i="15"/>
  <c r="K220" i="15"/>
  <c r="K219" i="15"/>
  <c r="K218" i="15"/>
  <c r="K217" i="15"/>
  <c r="K209" i="15"/>
  <c r="K208" i="15"/>
  <c r="K207" i="15"/>
  <c r="K206" i="15"/>
  <c r="K198" i="15"/>
  <c r="K197" i="15"/>
  <c r="K196" i="15"/>
  <c r="K195" i="15"/>
  <c r="K187" i="15"/>
  <c r="K186" i="15"/>
  <c r="K185" i="15"/>
  <c r="K184" i="15"/>
  <c r="K176" i="15"/>
  <c r="K175" i="15"/>
  <c r="K174" i="15"/>
  <c r="K173" i="15"/>
  <c r="K165" i="15"/>
  <c r="K164" i="15"/>
  <c r="K163" i="15"/>
  <c r="K162" i="15"/>
  <c r="K154" i="15"/>
  <c r="K153" i="15"/>
  <c r="K152" i="15"/>
  <c r="K151" i="15"/>
  <c r="K143" i="15"/>
  <c r="K142" i="15"/>
  <c r="K141" i="15"/>
  <c r="K140" i="15"/>
  <c r="K132" i="15"/>
  <c r="K131" i="15"/>
  <c r="K130" i="15"/>
  <c r="K129" i="15"/>
  <c r="K121" i="15"/>
  <c r="K120" i="15"/>
  <c r="K119" i="15"/>
  <c r="K118" i="15"/>
  <c r="K110" i="15"/>
  <c r="K109" i="15"/>
  <c r="K108" i="15"/>
  <c r="K107" i="15"/>
  <c r="K99" i="15"/>
  <c r="K98" i="15"/>
  <c r="K97" i="15"/>
  <c r="K96" i="15"/>
  <c r="K88" i="15"/>
  <c r="K87" i="15"/>
  <c r="K86" i="15"/>
  <c r="K85" i="15"/>
  <c r="K77" i="15"/>
  <c r="K76" i="15"/>
  <c r="K75" i="15"/>
  <c r="K74" i="15"/>
  <c r="K66" i="15"/>
  <c r="K65" i="15"/>
  <c r="K64" i="15"/>
  <c r="K63" i="15"/>
  <c r="K55" i="15"/>
  <c r="K54" i="15"/>
  <c r="K53" i="15"/>
  <c r="K52" i="15"/>
  <c r="K44" i="15"/>
  <c r="K43" i="15"/>
  <c r="K42" i="15"/>
  <c r="K41" i="15"/>
  <c r="K33" i="15"/>
  <c r="K32" i="15"/>
  <c r="K31" i="15"/>
  <c r="K30" i="15"/>
  <c r="K22" i="15"/>
  <c r="K21" i="15"/>
  <c r="K20" i="15"/>
  <c r="K19" i="15"/>
  <c r="K11" i="15"/>
  <c r="K10" i="15"/>
  <c r="K9" i="15"/>
  <c r="K8" i="15"/>
  <c r="C13" i="15"/>
  <c r="C24" i="15"/>
  <c r="C35" i="15"/>
  <c r="C46" i="15"/>
  <c r="C57" i="15"/>
  <c r="C68" i="15"/>
  <c r="C79" i="15"/>
  <c r="C90" i="15"/>
  <c r="C101" i="15"/>
  <c r="C112" i="15"/>
  <c r="C123" i="15"/>
  <c r="C134" i="15"/>
  <c r="C145" i="15"/>
  <c r="C156" i="15"/>
  <c r="C167" i="15"/>
  <c r="C178" i="15"/>
  <c r="C189" i="15"/>
  <c r="C200" i="15"/>
  <c r="C211" i="15"/>
  <c r="C222" i="15"/>
  <c r="C233" i="15"/>
  <c r="C2" i="15"/>
  <c r="H8" i="15" l="1"/>
  <c r="C12" i="10" l="1"/>
  <c r="C13" i="10"/>
  <c r="C14" i="10"/>
  <c r="C9" i="10"/>
  <c r="D12" i="10"/>
  <c r="D13" i="10"/>
  <c r="D14" i="10"/>
  <c r="D9" i="10"/>
  <c r="D10" i="10"/>
  <c r="C10" i="10"/>
  <c r="D11" i="10"/>
  <c r="C11" i="10"/>
  <c r="D7" i="10"/>
  <c r="C7" i="10"/>
  <c r="D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42" i="15" l="1"/>
  <c r="J242" i="15" s="1"/>
  <c r="I241" i="15"/>
  <c r="J241" i="15" s="1"/>
  <c r="I240" i="15"/>
  <c r="J240" i="15" s="1"/>
  <c r="I239" i="15"/>
  <c r="J239" i="15" s="1"/>
  <c r="I231" i="15"/>
  <c r="J231" i="15" s="1"/>
  <c r="I230" i="15"/>
  <c r="J230" i="15" s="1"/>
  <c r="I229" i="15"/>
  <c r="J229" i="15" s="1"/>
  <c r="I228" i="15"/>
  <c r="J228" i="15" s="1"/>
  <c r="I220" i="15"/>
  <c r="J220" i="15" s="1"/>
  <c r="I219" i="15"/>
  <c r="J219" i="15" s="1"/>
  <c r="I218" i="15"/>
  <c r="J218" i="15" s="1"/>
  <c r="I217" i="15"/>
  <c r="J217" i="15" s="1"/>
  <c r="I209" i="15"/>
  <c r="J209" i="15" s="1"/>
  <c r="I208" i="15"/>
  <c r="J208" i="15" s="1"/>
  <c r="I207" i="15"/>
  <c r="J207" i="15" s="1"/>
  <c r="I206" i="15"/>
  <c r="J206" i="15" s="1"/>
  <c r="I198" i="15"/>
  <c r="J198" i="15" s="1"/>
  <c r="I197" i="15"/>
  <c r="J197" i="15" s="1"/>
  <c r="I196" i="15"/>
  <c r="J196" i="15" s="1"/>
  <c r="I195" i="15"/>
  <c r="J195" i="15" s="1"/>
  <c r="I187" i="15"/>
  <c r="J187" i="15" s="1"/>
  <c r="I186" i="15"/>
  <c r="J186" i="15" s="1"/>
  <c r="I185" i="15"/>
  <c r="J185" i="15" s="1"/>
  <c r="I184" i="15"/>
  <c r="J184" i="15" s="1"/>
  <c r="I176" i="15"/>
  <c r="J176" i="15" s="1"/>
  <c r="I175" i="15"/>
  <c r="J175" i="15" s="1"/>
  <c r="I174" i="15"/>
  <c r="J174" i="15" s="1"/>
  <c r="I173" i="15"/>
  <c r="J173" i="15" s="1"/>
  <c r="I165" i="15"/>
  <c r="J165" i="15" s="1"/>
  <c r="I164" i="15"/>
  <c r="J164" i="15" s="1"/>
  <c r="I163" i="15"/>
  <c r="J163" i="15" s="1"/>
  <c r="I162" i="15"/>
  <c r="J162" i="15" s="1"/>
  <c r="I154" i="15"/>
  <c r="J154" i="15" s="1"/>
  <c r="I153" i="15"/>
  <c r="J153" i="15" s="1"/>
  <c r="I152" i="15"/>
  <c r="J152" i="15" s="1"/>
  <c r="I151" i="15"/>
  <c r="J151" i="15" s="1"/>
  <c r="I143" i="15"/>
  <c r="J143" i="15" s="1"/>
  <c r="I142" i="15"/>
  <c r="J142" i="15" s="1"/>
  <c r="I141" i="15"/>
  <c r="J141" i="15" s="1"/>
  <c r="I140" i="15"/>
  <c r="J140" i="15" s="1"/>
  <c r="I132" i="15"/>
  <c r="J132" i="15" s="1"/>
  <c r="I131" i="15"/>
  <c r="J131" i="15" s="1"/>
  <c r="I130" i="15"/>
  <c r="J130" i="15" s="1"/>
  <c r="I129" i="15"/>
  <c r="J129" i="15" s="1"/>
  <c r="I121" i="15"/>
  <c r="J121" i="15" s="1"/>
  <c r="I120" i="15"/>
  <c r="J120" i="15" s="1"/>
  <c r="I119" i="15"/>
  <c r="J119" i="15" s="1"/>
  <c r="I118" i="15"/>
  <c r="J118" i="15" s="1"/>
  <c r="I110" i="15"/>
  <c r="J110" i="15" s="1"/>
  <c r="I109" i="15"/>
  <c r="J109" i="15" s="1"/>
  <c r="I108" i="15"/>
  <c r="J108" i="15" s="1"/>
  <c r="I107" i="15"/>
  <c r="J107" i="15" s="1"/>
  <c r="I99" i="15"/>
  <c r="J99" i="15" s="1"/>
  <c r="I98" i="15"/>
  <c r="J98" i="15" s="1"/>
  <c r="I97" i="15"/>
  <c r="J97" i="15" s="1"/>
  <c r="I96" i="15"/>
  <c r="J96" i="15" s="1"/>
  <c r="I88" i="15"/>
  <c r="J88" i="15" s="1"/>
  <c r="I87" i="15"/>
  <c r="J87" i="15" s="1"/>
  <c r="I86" i="15"/>
  <c r="J86" i="15" s="1"/>
  <c r="I85" i="15"/>
  <c r="J85" i="15" s="1"/>
  <c r="I77" i="15"/>
  <c r="J77" i="15" s="1"/>
  <c r="I76" i="15"/>
  <c r="J76" i="15" s="1"/>
  <c r="I75" i="15"/>
  <c r="J75" i="15" s="1"/>
  <c r="I74" i="15"/>
  <c r="J74" i="15" s="1"/>
  <c r="I66" i="15"/>
  <c r="J66" i="15" s="1"/>
  <c r="I65" i="15"/>
  <c r="J65" i="15" s="1"/>
  <c r="I64" i="15"/>
  <c r="J64" i="15" s="1"/>
  <c r="I63" i="15"/>
  <c r="J63" i="15" s="1"/>
  <c r="I55" i="15"/>
  <c r="J55" i="15" s="1"/>
  <c r="I54" i="15"/>
  <c r="J54" i="15" s="1"/>
  <c r="I53" i="15"/>
  <c r="J53" i="15" s="1"/>
  <c r="I52" i="15"/>
  <c r="J52" i="15" s="1"/>
  <c r="I44" i="15"/>
  <c r="J44" i="15" s="1"/>
  <c r="I43" i="15"/>
  <c r="J43" i="15" s="1"/>
  <c r="I42" i="15"/>
  <c r="J42" i="15" s="1"/>
  <c r="I41" i="15"/>
  <c r="J41" i="15" s="1"/>
  <c r="I33" i="15"/>
  <c r="J33" i="15" s="1"/>
  <c r="I32" i="15"/>
  <c r="J32" i="15" s="1"/>
  <c r="I31" i="15"/>
  <c r="J31" i="15" s="1"/>
  <c r="I30" i="15"/>
  <c r="J30" i="15" s="1"/>
  <c r="I22" i="15"/>
  <c r="J22" i="15" s="1"/>
  <c r="I21" i="15"/>
  <c r="J21" i="15" s="1"/>
  <c r="I20" i="15"/>
  <c r="J20" i="15" s="1"/>
  <c r="I19" i="15"/>
  <c r="J19" i="15" s="1"/>
  <c r="I9" i="15" l="1"/>
  <c r="J9" i="15" s="1"/>
  <c r="I10" i="15"/>
  <c r="J10" i="15" s="1"/>
  <c r="I11" i="15"/>
  <c r="J11" i="15" s="1"/>
  <c r="I8" i="15"/>
  <c r="J8" i="15" s="1"/>
  <c r="H242" i="15" l="1"/>
  <c r="F242" i="15"/>
  <c r="G242" i="15" s="1"/>
  <c r="H241" i="15"/>
  <c r="F241" i="15"/>
  <c r="G241" i="15" s="1"/>
  <c r="H240" i="15"/>
  <c r="F240" i="15"/>
  <c r="G240" i="15" s="1"/>
  <c r="H239" i="15"/>
  <c r="F239" i="15"/>
  <c r="G239" i="15" s="1"/>
  <c r="H231" i="15"/>
  <c r="F231" i="15"/>
  <c r="G231" i="15" s="1"/>
  <c r="H230" i="15"/>
  <c r="F230" i="15"/>
  <c r="G230" i="15" s="1"/>
  <c r="H229" i="15"/>
  <c r="F229" i="15"/>
  <c r="G229" i="15" s="1"/>
  <c r="H228" i="15"/>
  <c r="F228" i="15"/>
  <c r="G228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09" i="15"/>
  <c r="F209" i="15"/>
  <c r="G209" i="15" s="1"/>
  <c r="H208" i="15"/>
  <c r="F208" i="15"/>
  <c r="G208" i="15" s="1"/>
  <c r="H207" i="15"/>
  <c r="F207" i="15"/>
  <c r="G207" i="15" s="1"/>
  <c r="H206" i="15"/>
  <c r="F206" i="15"/>
  <c r="G206" i="15" s="1"/>
  <c r="H198" i="15"/>
  <c r="F198" i="15"/>
  <c r="G198" i="15" s="1"/>
  <c r="H197" i="15"/>
  <c r="F197" i="15"/>
  <c r="G197" i="15" s="1"/>
  <c r="H196" i="15"/>
  <c r="F196" i="15"/>
  <c r="G196" i="15" s="1"/>
  <c r="H195" i="15"/>
  <c r="F195" i="15"/>
  <c r="G195" i="15" s="1"/>
  <c r="H187" i="15"/>
  <c r="F187" i="15"/>
  <c r="G187" i="15" s="1"/>
  <c r="H186" i="15"/>
  <c r="F186" i="15"/>
  <c r="G186" i="15" s="1"/>
  <c r="H185" i="15"/>
  <c r="F185" i="15"/>
  <c r="G185" i="15" s="1"/>
  <c r="H184" i="15"/>
  <c r="F184" i="15"/>
  <c r="G184" i="15" s="1"/>
  <c r="H176" i="15"/>
  <c r="F176" i="15"/>
  <c r="G176" i="15" s="1"/>
  <c r="H175" i="15"/>
  <c r="F175" i="15"/>
  <c r="G175" i="15" s="1"/>
  <c r="H174" i="15"/>
  <c r="F174" i="15"/>
  <c r="G174" i="15" s="1"/>
  <c r="H173" i="15"/>
  <c r="F173" i="15"/>
  <c r="G173" i="15" s="1"/>
  <c r="H165" i="15"/>
  <c r="F165" i="15"/>
  <c r="G165" i="15" s="1"/>
  <c r="H164" i="15"/>
  <c r="F164" i="15"/>
  <c r="G164" i="15" s="1"/>
  <c r="H163" i="15"/>
  <c r="F163" i="15"/>
  <c r="G163" i="15" s="1"/>
  <c r="H162" i="15"/>
  <c r="F162" i="15"/>
  <c r="G162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2" i="15"/>
  <c r="F132" i="15"/>
  <c r="G132" i="15" s="1"/>
  <c r="H131" i="15"/>
  <c r="F131" i="15"/>
  <c r="G131" i="15" s="1"/>
  <c r="H130" i="15"/>
  <c r="F130" i="15"/>
  <c r="G130" i="15" s="1"/>
  <c r="H129" i="15"/>
  <c r="F129" i="15"/>
  <c r="G129" i="15" s="1"/>
  <c r="H121" i="15"/>
  <c r="F121" i="15"/>
  <c r="G121" i="15" s="1"/>
  <c r="H120" i="15"/>
  <c r="F120" i="15"/>
  <c r="G120" i="15" s="1"/>
  <c r="H119" i="15"/>
  <c r="F119" i="15"/>
  <c r="G119" i="15" s="1"/>
  <c r="H118" i="15"/>
  <c r="F118" i="15"/>
  <c r="G118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99" i="15"/>
  <c r="F99" i="15"/>
  <c r="G99" i="15" s="1"/>
  <c r="H98" i="15"/>
  <c r="F98" i="15"/>
  <c r="G98" i="15" s="1"/>
  <c r="H97" i="15"/>
  <c r="F97" i="15"/>
  <c r="G97" i="15" s="1"/>
  <c r="H96" i="15"/>
  <c r="F96" i="15"/>
  <c r="G96" i="15" s="1"/>
  <c r="H88" i="15"/>
  <c r="F88" i="15"/>
  <c r="G88" i="15" s="1"/>
  <c r="H87" i="15"/>
  <c r="F87" i="15"/>
  <c r="G87" i="15" s="1"/>
  <c r="H86" i="15"/>
  <c r="F86" i="15"/>
  <c r="G86" i="15" s="1"/>
  <c r="H85" i="15"/>
  <c r="F85" i="15"/>
  <c r="G85" i="15" s="1"/>
  <c r="H77" i="15"/>
  <c r="F77" i="15"/>
  <c r="G77" i="15" s="1"/>
  <c r="H76" i="15"/>
  <c r="F76" i="15"/>
  <c r="G76" i="15" s="1"/>
  <c r="H75" i="15"/>
  <c r="F75" i="15"/>
  <c r="G75" i="15" s="1"/>
  <c r="H74" i="15"/>
  <c r="F74" i="15"/>
  <c r="G74" i="15" s="1"/>
  <c r="H66" i="15"/>
  <c r="F66" i="15"/>
  <c r="G66" i="15" s="1"/>
  <c r="H65" i="15"/>
  <c r="F65" i="15"/>
  <c r="G65" i="15" s="1"/>
  <c r="H64" i="15"/>
  <c r="F64" i="15"/>
  <c r="G64" i="15" s="1"/>
  <c r="H63" i="15"/>
  <c r="F63" i="15"/>
  <c r="G63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4" i="15"/>
  <c r="F44" i="15"/>
  <c r="G44" i="15" s="1"/>
  <c r="H43" i="15"/>
  <c r="F43" i="15"/>
  <c r="G43" i="15" s="1"/>
  <c r="H42" i="15"/>
  <c r="F42" i="15"/>
  <c r="G42" i="15" s="1"/>
  <c r="H41" i="15"/>
  <c r="F41" i="15"/>
  <c r="G41" i="15" s="1"/>
  <c r="H33" i="15"/>
  <c r="F33" i="15"/>
  <c r="G33" i="15" s="1"/>
  <c r="H32" i="15"/>
  <c r="F32" i="15"/>
  <c r="G32" i="15" s="1"/>
  <c r="H31" i="15"/>
  <c r="F31" i="15"/>
  <c r="G31" i="15" s="1"/>
  <c r="H30" i="15"/>
  <c r="F30" i="15"/>
  <c r="G30" i="15" s="1"/>
  <c r="H22" i="15"/>
  <c r="F22" i="15"/>
  <c r="G22" i="15" s="1"/>
  <c r="H21" i="15"/>
  <c r="F21" i="15"/>
  <c r="G21" i="15" s="1"/>
  <c r="H20" i="15"/>
  <c r="F20" i="15"/>
  <c r="G20" i="15" s="1"/>
  <c r="H19" i="15"/>
  <c r="F19" i="15"/>
  <c r="G19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66" i="15" l="1"/>
  <c r="B233" i="15"/>
  <c r="B222" i="15"/>
  <c r="B211" i="15"/>
  <c r="B200" i="15"/>
  <c r="B189" i="15"/>
  <c r="B178" i="15"/>
  <c r="B167" i="15"/>
  <c r="B156" i="15"/>
  <c r="B145" i="15"/>
  <c r="B134" i="15"/>
  <c r="B123" i="15"/>
  <c r="B112" i="15"/>
  <c r="B101" i="15"/>
  <c r="B90" i="15"/>
  <c r="B79" i="15"/>
  <c r="B68" i="15"/>
  <c r="B57" i="15"/>
  <c r="B46" i="15"/>
  <c r="B35" i="15"/>
  <c r="B55" i="15" l="1"/>
  <c r="C55" i="15"/>
  <c r="B69" i="15"/>
  <c r="C69" i="15"/>
  <c r="B76" i="15"/>
  <c r="C76" i="15"/>
  <c r="B92" i="15"/>
  <c r="C92" i="15"/>
  <c r="B94" i="15"/>
  <c r="C94" i="15"/>
  <c r="B97" i="15"/>
  <c r="C97" i="15"/>
  <c r="B99" i="15"/>
  <c r="C99" i="15"/>
  <c r="B113" i="15"/>
  <c r="C113" i="15"/>
  <c r="B115" i="15"/>
  <c r="C115" i="15"/>
  <c r="B118" i="15"/>
  <c r="C118" i="15"/>
  <c r="B120" i="15"/>
  <c r="C120" i="15"/>
  <c r="B136" i="15"/>
  <c r="C136" i="15"/>
  <c r="B138" i="15"/>
  <c r="C138" i="15"/>
  <c r="B141" i="15"/>
  <c r="C141" i="15"/>
  <c r="B143" i="15"/>
  <c r="C143" i="15"/>
  <c r="B157" i="15"/>
  <c r="C157" i="15"/>
  <c r="B159" i="15"/>
  <c r="C159" i="15"/>
  <c r="B162" i="15"/>
  <c r="C162" i="15"/>
  <c r="B164" i="15"/>
  <c r="C164" i="15"/>
  <c r="B180" i="15"/>
  <c r="C180" i="15"/>
  <c r="B182" i="15"/>
  <c r="C182" i="15"/>
  <c r="B185" i="15"/>
  <c r="C185" i="15"/>
  <c r="B187" i="15"/>
  <c r="C187" i="15"/>
  <c r="B201" i="15"/>
  <c r="C201" i="15"/>
  <c r="B203" i="15"/>
  <c r="C203" i="15"/>
  <c r="B206" i="15"/>
  <c r="C206" i="15"/>
  <c r="B208" i="15"/>
  <c r="C208" i="15"/>
  <c r="B224" i="15"/>
  <c r="C224" i="15"/>
  <c r="B226" i="15"/>
  <c r="C226" i="15"/>
  <c r="B229" i="15"/>
  <c r="C229" i="15"/>
  <c r="B231" i="15"/>
  <c r="C231" i="15"/>
  <c r="B44" i="15"/>
  <c r="C44" i="15"/>
  <c r="B50" i="15"/>
  <c r="C50" i="15"/>
  <c r="B74" i="15"/>
  <c r="C74" i="15"/>
  <c r="B38" i="15"/>
  <c r="C38" i="15"/>
  <c r="B43" i="15"/>
  <c r="C43" i="15"/>
  <c r="B59" i="15"/>
  <c r="C59" i="15"/>
  <c r="B61" i="15"/>
  <c r="C61" i="15"/>
  <c r="B64" i="15"/>
  <c r="C64" i="15"/>
  <c r="B66" i="15"/>
  <c r="C66" i="15"/>
  <c r="B80" i="15"/>
  <c r="C80" i="15"/>
  <c r="B82" i="15"/>
  <c r="C82" i="15"/>
  <c r="B85" i="15"/>
  <c r="C85" i="15"/>
  <c r="B87" i="15"/>
  <c r="C87" i="15"/>
  <c r="B103" i="15"/>
  <c r="C103" i="15"/>
  <c r="B105" i="15"/>
  <c r="C105" i="15"/>
  <c r="B108" i="15"/>
  <c r="C108" i="15"/>
  <c r="B110" i="15"/>
  <c r="C110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68" i="15"/>
  <c r="C168" i="15"/>
  <c r="B170" i="15"/>
  <c r="C170" i="15"/>
  <c r="B173" i="15"/>
  <c r="C173" i="15"/>
  <c r="B175" i="15"/>
  <c r="C175" i="15"/>
  <c r="B191" i="15"/>
  <c r="C191" i="15"/>
  <c r="B193" i="15"/>
  <c r="C193" i="15"/>
  <c r="B196" i="15"/>
  <c r="C196" i="15"/>
  <c r="B198" i="15"/>
  <c r="C198" i="15"/>
  <c r="B212" i="15"/>
  <c r="C212" i="15"/>
  <c r="B214" i="15"/>
  <c r="C214" i="15"/>
  <c r="B217" i="15"/>
  <c r="C217" i="15"/>
  <c r="B219" i="15"/>
  <c r="C219" i="15"/>
  <c r="B235" i="15"/>
  <c r="C235" i="15"/>
  <c r="B237" i="15"/>
  <c r="C237" i="15"/>
  <c r="B240" i="15"/>
  <c r="C240" i="15"/>
  <c r="B242" i="15"/>
  <c r="C242" i="15"/>
  <c r="B37" i="15"/>
  <c r="C37" i="15"/>
  <c r="B42" i="15"/>
  <c r="C42" i="15"/>
  <c r="B48" i="15"/>
  <c r="C48" i="15"/>
  <c r="B53" i="15"/>
  <c r="C53" i="15"/>
  <c r="B71" i="15"/>
  <c r="C71" i="15"/>
  <c r="B36" i="15"/>
  <c r="C36" i="15"/>
  <c r="B41" i="15"/>
  <c r="C41" i="15"/>
  <c r="B47" i="15"/>
  <c r="C47" i="15"/>
  <c r="B49" i="15"/>
  <c r="C49" i="15"/>
  <c r="B52" i="15"/>
  <c r="C52" i="15"/>
  <c r="B54" i="15"/>
  <c r="C54" i="15"/>
  <c r="B70" i="15"/>
  <c r="C70" i="15"/>
  <c r="B72" i="15"/>
  <c r="C72" i="15"/>
  <c r="B75" i="15"/>
  <c r="C75" i="15"/>
  <c r="B77" i="15"/>
  <c r="C77" i="15"/>
  <c r="B91" i="15"/>
  <c r="C91" i="15"/>
  <c r="B93" i="15"/>
  <c r="C93" i="15"/>
  <c r="B96" i="15"/>
  <c r="C96" i="15"/>
  <c r="B98" i="15"/>
  <c r="C98" i="15"/>
  <c r="B114" i="15"/>
  <c r="C114" i="15"/>
  <c r="B116" i="15"/>
  <c r="C116" i="15"/>
  <c r="B119" i="15"/>
  <c r="C119" i="15"/>
  <c r="B121" i="15"/>
  <c r="C121" i="15"/>
  <c r="B135" i="15"/>
  <c r="C135" i="15"/>
  <c r="B137" i="15"/>
  <c r="C137" i="15"/>
  <c r="B140" i="15"/>
  <c r="C140" i="15"/>
  <c r="B142" i="15"/>
  <c r="C142" i="15"/>
  <c r="B158" i="15"/>
  <c r="C158" i="15"/>
  <c r="B160" i="15"/>
  <c r="C160" i="15"/>
  <c r="B163" i="15"/>
  <c r="C163" i="15"/>
  <c r="B165" i="15"/>
  <c r="C165" i="15"/>
  <c r="B179" i="15"/>
  <c r="C179" i="15"/>
  <c r="B181" i="15"/>
  <c r="C181" i="15"/>
  <c r="B184" i="15"/>
  <c r="C184" i="15"/>
  <c r="B186" i="15"/>
  <c r="C186" i="15"/>
  <c r="B202" i="15"/>
  <c r="C202" i="15"/>
  <c r="B204" i="15"/>
  <c r="C204" i="15"/>
  <c r="B207" i="15"/>
  <c r="C207" i="15"/>
  <c r="B209" i="15"/>
  <c r="C209" i="15"/>
  <c r="B223" i="15"/>
  <c r="C223" i="15"/>
  <c r="B225" i="15"/>
  <c r="C225" i="15"/>
  <c r="B228" i="15"/>
  <c r="C228" i="15"/>
  <c r="B230" i="15"/>
  <c r="C230" i="15"/>
  <c r="B39" i="15"/>
  <c r="C39" i="15"/>
  <c r="B58" i="15"/>
  <c r="C58" i="15"/>
  <c r="B60" i="15"/>
  <c r="C60" i="15"/>
  <c r="B63" i="15"/>
  <c r="C63" i="15"/>
  <c r="B65" i="15"/>
  <c r="C65" i="15"/>
  <c r="B81" i="15"/>
  <c r="C81" i="15"/>
  <c r="B83" i="15"/>
  <c r="C83" i="15"/>
  <c r="B86" i="15"/>
  <c r="C86" i="15"/>
  <c r="B88" i="15"/>
  <c r="C88" i="15"/>
  <c r="B102" i="15"/>
  <c r="C102" i="15"/>
  <c r="B104" i="15"/>
  <c r="C104" i="15"/>
  <c r="B107" i="15"/>
  <c r="C107" i="15"/>
  <c r="B109" i="15"/>
  <c r="C109" i="15"/>
  <c r="B125" i="15"/>
  <c r="C125" i="15"/>
  <c r="B127" i="15"/>
  <c r="C127" i="15"/>
  <c r="B130" i="15"/>
  <c r="C130" i="15"/>
  <c r="B132" i="15"/>
  <c r="C132" i="15"/>
  <c r="B146" i="15"/>
  <c r="C146" i="15"/>
  <c r="B148" i="15"/>
  <c r="C148" i="15"/>
  <c r="B151" i="15"/>
  <c r="C151" i="15"/>
  <c r="B153" i="15"/>
  <c r="C153" i="15"/>
  <c r="B169" i="15"/>
  <c r="C169" i="15"/>
  <c r="B171" i="15"/>
  <c r="C171" i="15"/>
  <c r="B174" i="15"/>
  <c r="C174" i="15"/>
  <c r="B176" i="15"/>
  <c r="C176" i="15"/>
  <c r="B190" i="15"/>
  <c r="C190" i="15"/>
  <c r="B192" i="15"/>
  <c r="C192" i="15"/>
  <c r="B195" i="15"/>
  <c r="C195" i="15"/>
  <c r="B197" i="15"/>
  <c r="C197" i="15"/>
  <c r="B213" i="15"/>
  <c r="C213" i="15"/>
  <c r="B215" i="15"/>
  <c r="C215" i="15"/>
  <c r="B218" i="15"/>
  <c r="C218" i="15"/>
  <c r="B220" i="15"/>
  <c r="C220" i="15"/>
  <c r="B234" i="15"/>
  <c r="C234" i="15"/>
  <c r="B236" i="15"/>
  <c r="C236" i="15"/>
  <c r="B239" i="15"/>
  <c r="C239" i="15"/>
  <c r="B241" i="15"/>
  <c r="C241" i="15"/>
  <c r="B24" i="15"/>
  <c r="C6" i="15"/>
  <c r="C11" i="15"/>
  <c r="C10" i="15"/>
  <c r="C9" i="15"/>
  <c r="C8" i="15"/>
  <c r="C5" i="15"/>
  <c r="C4" i="15"/>
  <c r="C3" i="15"/>
  <c r="B13" i="15"/>
  <c r="B28" i="15" l="1"/>
  <c r="C28" i="15"/>
  <c r="B14" i="15"/>
  <c r="C14" i="15"/>
  <c r="B16" i="15"/>
  <c r="C16" i="15"/>
  <c r="B19" i="15"/>
  <c r="C19" i="15"/>
  <c r="B21" i="15"/>
  <c r="C21" i="15"/>
  <c r="B26" i="15"/>
  <c r="C26" i="15"/>
  <c r="B31" i="15"/>
  <c r="C31" i="15"/>
  <c r="B25" i="15"/>
  <c r="C25" i="15"/>
  <c r="B27" i="15"/>
  <c r="C27" i="15"/>
  <c r="B30" i="15"/>
  <c r="C30" i="15"/>
  <c r="B32" i="15"/>
  <c r="C32" i="15"/>
  <c r="B15" i="15"/>
  <c r="C15" i="15"/>
  <c r="B17" i="15"/>
  <c r="C17" i="15"/>
  <c r="B20" i="15"/>
  <c r="C20" i="15"/>
  <c r="B22" i="15"/>
  <c r="C22" i="15"/>
  <c r="B33" i="15"/>
  <c r="C33" i="15"/>
  <c r="B6" i="15"/>
  <c r="B4" i="15" l="1"/>
  <c r="B9" i="15"/>
  <c r="B11" i="15"/>
  <c r="B2" i="15"/>
  <c r="N3" i="28" l="1"/>
  <c r="B8" i="15"/>
  <c r="B10" i="15"/>
  <c r="B5" i="15"/>
  <c r="B3" i="15"/>
  <c r="H35" i="28" l="1"/>
  <c r="I35" i="28" s="1"/>
  <c r="H19" i="28"/>
  <c r="I19" i="28" s="1"/>
  <c r="H3" i="28"/>
  <c r="I3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12" i="18"/>
  <c r="I12" i="18" s="1"/>
  <c r="H10" i="1"/>
  <c r="I10" i="1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8"/>
  <c r="I25" i="28" s="1"/>
  <c r="H9" i="28"/>
  <c r="I9" i="28" s="1"/>
  <c r="H26" i="27"/>
  <c r="I26" i="27" s="1"/>
  <c r="H10" i="27"/>
  <c r="I10" i="27" s="1"/>
  <c r="H27" i="25"/>
  <c r="I27" i="25" s="1"/>
  <c r="H11" i="25"/>
  <c r="I11" i="25" s="1"/>
  <c r="H28" i="24"/>
  <c r="I28" i="24" s="1"/>
  <c r="H12" i="24"/>
  <c r="I12" i="24" s="1"/>
  <c r="H29" i="23"/>
  <c r="I29" i="23" s="1"/>
  <c r="H13" i="23"/>
  <c r="I13" i="23" s="1"/>
  <c r="H30" i="22"/>
  <c r="I30" i="22" s="1"/>
  <c r="H14" i="22"/>
  <c r="I14" i="22" s="1"/>
  <c r="H31" i="21"/>
  <c r="I31" i="21" s="1"/>
  <c r="H15" i="21"/>
  <c r="I15" i="21" s="1"/>
  <c r="H32" i="20"/>
  <c r="I32" i="20" s="1"/>
  <c r="H16" i="20"/>
  <c r="I16" i="20" s="1"/>
  <c r="H33" i="19"/>
  <c r="I33" i="19" s="1"/>
  <c r="H17" i="19"/>
  <c r="I17" i="19" s="1"/>
  <c r="H34" i="18"/>
  <c r="I34" i="18" s="1"/>
  <c r="H18" i="18"/>
  <c r="I18" i="18" s="1"/>
  <c r="H4" i="1"/>
  <c r="I4" i="1" s="1"/>
  <c r="H16" i="28"/>
  <c r="I16" i="28" s="1"/>
  <c r="H18" i="25"/>
  <c r="I18" i="25" s="1"/>
  <c r="H11" i="24"/>
  <c r="I11" i="24" s="1"/>
  <c r="H12" i="23"/>
  <c r="I12" i="23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24" i="18"/>
  <c r="I24" i="18" s="1"/>
  <c r="H8" i="18"/>
  <c r="I8" i="18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8"/>
  <c r="I21" i="28" s="1"/>
  <c r="H5" i="28"/>
  <c r="I5" i="28" s="1"/>
  <c r="H22" i="27"/>
  <c r="I22" i="27" s="1"/>
  <c r="H6" i="27"/>
  <c r="I6" i="27" s="1"/>
  <c r="H23" i="25"/>
  <c r="I23" i="25" s="1"/>
  <c r="H7" i="25"/>
  <c r="I7" i="25" s="1"/>
  <c r="H24" i="24"/>
  <c r="I24" i="24" s="1"/>
  <c r="H8" i="24"/>
  <c r="I8" i="24" s="1"/>
  <c r="H25" i="23"/>
  <c r="I25" i="23" s="1"/>
  <c r="H9" i="23"/>
  <c r="I9" i="23" s="1"/>
  <c r="H26" i="22"/>
  <c r="I26" i="22" s="1"/>
  <c r="H10" i="22"/>
  <c r="I10" i="22" s="1"/>
  <c r="H27" i="21"/>
  <c r="I27" i="21" s="1"/>
  <c r="H11" i="21"/>
  <c r="I11" i="21" s="1"/>
  <c r="H28" i="20"/>
  <c r="I28" i="20" s="1"/>
  <c r="H12" i="20"/>
  <c r="I12" i="20" s="1"/>
  <c r="H29" i="19"/>
  <c r="I29" i="19" s="1"/>
  <c r="H13" i="19"/>
  <c r="I13" i="19" s="1"/>
  <c r="H30" i="18"/>
  <c r="I30" i="18" s="1"/>
  <c r="H14" i="18"/>
  <c r="I14" i="18" s="1"/>
  <c r="H8" i="1"/>
  <c r="I8" i="1" s="1"/>
  <c r="H33" i="27"/>
  <c r="I33" i="27" s="1"/>
  <c r="H35" i="24"/>
  <c r="I35" i="24" s="1"/>
  <c r="H3" i="24"/>
  <c r="I3" i="24" s="1"/>
  <c r="H4" i="23"/>
  <c r="I4" i="23" s="1"/>
  <c r="H5" i="22"/>
  <c r="I5" i="22" s="1"/>
  <c r="H6" i="21"/>
  <c r="I6" i="21" s="1"/>
  <c r="H7" i="20"/>
  <c r="I7" i="20" s="1"/>
  <c r="H8" i="19"/>
  <c r="I8" i="19" s="1"/>
  <c r="H9" i="18"/>
  <c r="I9" i="18" s="1"/>
  <c r="H21" i="1"/>
  <c r="I21" i="1" s="1"/>
  <c r="H8" i="28"/>
  <c r="I8" i="28" s="1"/>
  <c r="H32" i="23"/>
  <c r="I32" i="23" s="1"/>
  <c r="H34" i="21"/>
  <c r="I34" i="21" s="1"/>
  <c r="H3" i="20"/>
  <c r="I3" i="20" s="1"/>
  <c r="H9" i="1"/>
  <c r="I9" i="1" s="1"/>
  <c r="H4" i="28"/>
  <c r="I4" i="28" s="1"/>
  <c r="H13" i="24"/>
  <c r="I13" i="24" s="1"/>
  <c r="H15" i="22"/>
  <c r="I15" i="22" s="1"/>
  <c r="H17" i="20"/>
  <c r="I17" i="20" s="1"/>
  <c r="H19" i="18"/>
  <c r="I19" i="18" s="1"/>
  <c r="H32" i="1"/>
  <c r="I32" i="1" s="1"/>
  <c r="H13" i="27"/>
  <c r="I13" i="27" s="1"/>
  <c r="H25" i="24"/>
  <c r="I25" i="24" s="1"/>
  <c r="H26" i="23"/>
  <c r="I26" i="23" s="1"/>
  <c r="H27" i="22"/>
  <c r="I27" i="22" s="1"/>
  <c r="H28" i="21"/>
  <c r="I28" i="21" s="1"/>
  <c r="H29" i="20"/>
  <c r="I29" i="20" s="1"/>
  <c r="H30" i="19"/>
  <c r="I30" i="19" s="1"/>
  <c r="H31" i="18"/>
  <c r="I31" i="18" s="1"/>
  <c r="H7" i="1"/>
  <c r="I7" i="1" s="1"/>
  <c r="H26" i="1"/>
  <c r="I26" i="1" s="1"/>
  <c r="H25" i="27"/>
  <c r="I25" i="27" s="1"/>
  <c r="H7" i="24"/>
  <c r="I7" i="24" s="1"/>
  <c r="H9" i="22"/>
  <c r="I9" i="22" s="1"/>
  <c r="H11" i="20"/>
  <c r="I11" i="20" s="1"/>
  <c r="H21" i="18"/>
  <c r="I21" i="18" s="1"/>
  <c r="H27" i="28"/>
  <c r="I27" i="28" s="1"/>
  <c r="H11" i="28"/>
  <c r="I11" i="28" s="1"/>
  <c r="H28" i="27"/>
  <c r="I28" i="27" s="1"/>
  <c r="H12" i="27"/>
  <c r="I12" i="27" s="1"/>
  <c r="H29" i="25"/>
  <c r="I29" i="25" s="1"/>
  <c r="H13" i="25"/>
  <c r="I13" i="25" s="1"/>
  <c r="H30" i="24"/>
  <c r="I30" i="24" s="1"/>
  <c r="H14" i="24"/>
  <c r="I14" i="24" s="1"/>
  <c r="H31" i="23"/>
  <c r="I31" i="23" s="1"/>
  <c r="H15" i="23"/>
  <c r="I15" i="23" s="1"/>
  <c r="H32" i="22"/>
  <c r="I32" i="22" s="1"/>
  <c r="H16" i="22"/>
  <c r="I16" i="22" s="1"/>
  <c r="H33" i="21"/>
  <c r="I33" i="21" s="1"/>
  <c r="H17" i="21"/>
  <c r="I17" i="21" s="1"/>
  <c r="H34" i="20"/>
  <c r="I34" i="20" s="1"/>
  <c r="H18" i="20"/>
  <c r="I18" i="20" s="1"/>
  <c r="H35" i="19"/>
  <c r="I35" i="19" s="1"/>
  <c r="H19" i="19"/>
  <c r="I19" i="19" s="1"/>
  <c r="H3" i="19"/>
  <c r="I3" i="19" s="1"/>
  <c r="H20" i="18"/>
  <c r="I20" i="18" s="1"/>
  <c r="H4" i="18"/>
  <c r="I4" i="18" s="1"/>
  <c r="H30" i="28"/>
  <c r="I30" i="28" s="1"/>
  <c r="H14" i="28"/>
  <c r="I14" i="28" s="1"/>
  <c r="H31" i="27"/>
  <c r="I31" i="27" s="1"/>
  <c r="H15" i="27"/>
  <c r="I15" i="27" s="1"/>
  <c r="H32" i="25"/>
  <c r="I32" i="25" s="1"/>
  <c r="H16" i="25"/>
  <c r="I16" i="25" s="1"/>
  <c r="H33" i="28"/>
  <c r="I33" i="28" s="1"/>
  <c r="H17" i="28"/>
  <c r="I17" i="28" s="1"/>
  <c r="H34" i="27"/>
  <c r="I34" i="27" s="1"/>
  <c r="H18" i="27"/>
  <c r="I18" i="27" s="1"/>
  <c r="H35" i="25"/>
  <c r="I35" i="25" s="1"/>
  <c r="H19" i="25"/>
  <c r="I19" i="25" s="1"/>
  <c r="H3" i="25"/>
  <c r="I3" i="25" s="1"/>
  <c r="H20" i="24"/>
  <c r="I20" i="24" s="1"/>
  <c r="H4" i="24"/>
  <c r="I4" i="24" s="1"/>
  <c r="H21" i="23"/>
  <c r="I21" i="23" s="1"/>
  <c r="H5" i="23"/>
  <c r="I5" i="23" s="1"/>
  <c r="H22" i="22"/>
  <c r="I22" i="22" s="1"/>
  <c r="H6" i="22"/>
  <c r="I6" i="22" s="1"/>
  <c r="H23" i="21"/>
  <c r="I23" i="21" s="1"/>
  <c r="H7" i="21"/>
  <c r="I7" i="21" s="1"/>
  <c r="H24" i="20"/>
  <c r="I24" i="20" s="1"/>
  <c r="H8" i="20"/>
  <c r="I8" i="20" s="1"/>
  <c r="H25" i="19"/>
  <c r="I25" i="19" s="1"/>
  <c r="H9" i="19"/>
  <c r="I9" i="19" s="1"/>
  <c r="H26" i="18"/>
  <c r="I26" i="18" s="1"/>
  <c r="H10" i="18"/>
  <c r="I10" i="18" s="1"/>
  <c r="H12" i="1"/>
  <c r="I12" i="1" s="1"/>
  <c r="H17" i="27"/>
  <c r="I17" i="27" s="1"/>
  <c r="H27" i="24"/>
  <c r="I27" i="24" s="1"/>
  <c r="H28" i="23"/>
  <c r="I28" i="23" s="1"/>
  <c r="H29" i="22"/>
  <c r="I29" i="22" s="1"/>
  <c r="H30" i="21"/>
  <c r="I30" i="21" s="1"/>
  <c r="H31" i="20"/>
  <c r="I31" i="20" s="1"/>
  <c r="H32" i="19"/>
  <c r="I32" i="19" s="1"/>
  <c r="H33" i="18"/>
  <c r="I33" i="18" s="1"/>
  <c r="H5" i="1"/>
  <c r="I5" i="1" s="1"/>
  <c r="H25" i="1"/>
  <c r="I25" i="1" s="1"/>
  <c r="H9" i="27"/>
  <c r="I9" i="27" s="1"/>
  <c r="H16" i="23"/>
  <c r="I16" i="23" s="1"/>
  <c r="H18" i="21"/>
  <c r="I18" i="21" s="1"/>
  <c r="H20" i="19"/>
  <c r="I20" i="19" s="1"/>
  <c r="H19" i="1"/>
  <c r="I19" i="1" s="1"/>
  <c r="H5" i="27"/>
  <c r="I5" i="27" s="1"/>
  <c r="H30" i="23"/>
  <c r="I30" i="23" s="1"/>
  <c r="H32" i="21"/>
  <c r="I32" i="21" s="1"/>
  <c r="H34" i="19"/>
  <c r="I34" i="19" s="1"/>
  <c r="H3" i="18"/>
  <c r="I3" i="18" s="1"/>
  <c r="H28" i="28"/>
  <c r="I28" i="28" s="1"/>
  <c r="H30" i="25"/>
  <c r="I30" i="25" s="1"/>
  <c r="H17" i="24"/>
  <c r="I17" i="24" s="1"/>
  <c r="H18" i="23"/>
  <c r="I18" i="23" s="1"/>
  <c r="H19" i="22"/>
  <c r="I19" i="22" s="1"/>
  <c r="H20" i="21"/>
  <c r="I20" i="21" s="1"/>
  <c r="H21" i="20"/>
  <c r="I21" i="20" s="1"/>
  <c r="H22" i="19"/>
  <c r="I22" i="19" s="1"/>
  <c r="H23" i="18"/>
  <c r="I23" i="18" s="1"/>
  <c r="H14" i="1"/>
  <c r="I14" i="1" s="1"/>
  <c r="H30" i="1"/>
  <c r="I30" i="1" s="1"/>
  <c r="H26" i="25"/>
  <c r="I26" i="25" s="1"/>
  <c r="H24" i="23"/>
  <c r="I24" i="23" s="1"/>
  <c r="H26" i="21"/>
  <c r="I26" i="21" s="1"/>
  <c r="H28" i="19"/>
  <c r="I28" i="19" s="1"/>
  <c r="H5" i="18"/>
  <c r="I5" i="18" s="1"/>
  <c r="H9" i="20"/>
  <c r="I9" i="20" s="1"/>
  <c r="H20" i="28"/>
  <c r="I20" i="28" s="1"/>
  <c r="H7" i="18"/>
  <c r="I7" i="18" s="1"/>
  <c r="H29" i="27"/>
  <c r="I29" i="27" s="1"/>
  <c r="H35" i="1"/>
  <c r="I35" i="1" s="1"/>
  <c r="H17" i="1"/>
  <c r="I17" i="1" s="1"/>
  <c r="H33" i="23"/>
  <c r="I33" i="23" s="1"/>
  <c r="H29" i="24"/>
  <c r="I29" i="24" s="1"/>
  <c r="H31" i="1"/>
  <c r="I31" i="1" s="1"/>
  <c r="H12" i="19"/>
  <c r="I12" i="19" s="1"/>
  <c r="H8" i="23"/>
  <c r="I8" i="23" s="1"/>
  <c r="H34" i="1"/>
  <c r="I34" i="1" s="1"/>
  <c r="H15" i="18"/>
  <c r="I15" i="18" s="1"/>
  <c r="H13" i="20"/>
  <c r="I13" i="20" s="1"/>
  <c r="H11" i="22"/>
  <c r="I11" i="22" s="1"/>
  <c r="H9" i="24"/>
  <c r="I9" i="24" s="1"/>
  <c r="H12" i="28"/>
  <c r="I12" i="28" s="1"/>
  <c r="H18" i="19"/>
  <c r="I18" i="19" s="1"/>
  <c r="H14" i="23"/>
  <c r="I14" i="23" s="1"/>
  <c r="H27" i="1"/>
  <c r="I27" i="1" s="1"/>
  <c r="H35" i="20"/>
  <c r="I35" i="20" s="1"/>
  <c r="H10" i="25"/>
  <c r="I10" i="25" s="1"/>
  <c r="H13" i="1"/>
  <c r="I13" i="1" s="1"/>
  <c r="H24" i="19"/>
  <c r="I24" i="19" s="1"/>
  <c r="H22" i="21"/>
  <c r="I22" i="21" s="1"/>
  <c r="H19" i="24"/>
  <c r="I19" i="24" s="1"/>
  <c r="H22" i="18"/>
  <c r="I22" i="18" s="1"/>
  <c r="H20" i="20"/>
  <c r="I20" i="20" s="1"/>
  <c r="H18" i="22"/>
  <c r="I18" i="22" s="1"/>
  <c r="H16" i="24"/>
  <c r="I16" i="24" s="1"/>
  <c r="H14" i="27"/>
  <c r="I14" i="27" s="1"/>
  <c r="H12" i="25"/>
  <c r="I12" i="25" s="1"/>
  <c r="H10" i="28"/>
  <c r="I10" i="28" s="1"/>
  <c r="H32" i="18"/>
  <c r="I32" i="18" s="1"/>
  <c r="H30" i="20"/>
  <c r="I30" i="20" s="1"/>
  <c r="H28" i="22"/>
  <c r="I28" i="22" s="1"/>
  <c r="H26" i="24"/>
  <c r="I26" i="24" s="1"/>
  <c r="H24" i="27"/>
  <c r="I24" i="27" s="1"/>
  <c r="H7" i="22"/>
  <c r="I7" i="22" s="1"/>
  <c r="H4" i="19"/>
  <c r="I4" i="19" s="1"/>
  <c r="H24" i="28"/>
  <c r="I24" i="28" s="1"/>
  <c r="H3" i="22"/>
  <c r="I3" i="22" s="1"/>
  <c r="H31" i="22"/>
  <c r="I31" i="22" s="1"/>
  <c r="H19" i="20"/>
  <c r="I19" i="20" s="1"/>
  <c r="H16" i="19"/>
  <c r="I16" i="19" s="1"/>
  <c r="H20" i="23"/>
  <c r="I20" i="23" s="1"/>
  <c r="H4" i="20"/>
  <c r="I4" i="20" s="1"/>
  <c r="H31" i="25"/>
  <c r="I31" i="25" s="1"/>
  <c r="H27" i="27"/>
  <c r="I27" i="27" s="1"/>
  <c r="H14" i="20"/>
  <c r="I14" i="20" s="1"/>
  <c r="H8" i="27"/>
  <c r="I8" i="27" s="1"/>
  <c r="H28" i="1"/>
  <c r="I28" i="1" s="1"/>
  <c r="H23" i="22"/>
  <c r="I23" i="22" s="1"/>
  <c r="H20" i="1"/>
  <c r="I20" i="1" s="1"/>
  <c r="H10" i="19"/>
  <c r="I10" i="19" s="1"/>
  <c r="H8" i="21"/>
  <c r="I8" i="21" s="1"/>
  <c r="H6" i="23"/>
  <c r="I6" i="23" s="1"/>
  <c r="H22" i="25"/>
  <c r="I22" i="25" s="1"/>
  <c r="H23" i="1"/>
  <c r="I23" i="1" s="1"/>
  <c r="H27" i="20"/>
  <c r="I27" i="20" s="1"/>
  <c r="H23" i="24"/>
  <c r="I23" i="24" s="1"/>
  <c r="H22" i="1"/>
  <c r="I22" i="1" s="1"/>
  <c r="H6" i="19"/>
  <c r="I6" i="19" s="1"/>
  <c r="H4" i="21"/>
  <c r="I4" i="21" s="1"/>
  <c r="H35" i="22"/>
  <c r="I35" i="22" s="1"/>
  <c r="H33" i="24"/>
  <c r="I33" i="24" s="1"/>
  <c r="H24" i="1"/>
  <c r="I24" i="1" s="1"/>
  <c r="H33" i="20"/>
  <c r="I33" i="20" s="1"/>
  <c r="H21" i="24"/>
  <c r="I21" i="24" s="1"/>
  <c r="H13" i="18"/>
  <c r="I13" i="18" s="1"/>
  <c r="H17" i="22"/>
  <c r="I17" i="22" s="1"/>
  <c r="H33" i="1"/>
  <c r="I33" i="1" s="1"/>
  <c r="H17" i="18"/>
  <c r="I17" i="18" s="1"/>
  <c r="H15" i="20"/>
  <c r="I15" i="20" s="1"/>
  <c r="H13" i="22"/>
  <c r="I13" i="22" s="1"/>
  <c r="H34" i="25"/>
  <c r="I34" i="25" s="1"/>
  <c r="H5" i="19"/>
  <c r="I5" i="19" s="1"/>
  <c r="H3" i="21"/>
  <c r="I3" i="21" s="1"/>
  <c r="H34" i="22"/>
  <c r="I34" i="22" s="1"/>
  <c r="H32" i="24"/>
  <c r="I32" i="24" s="1"/>
  <c r="H30" i="27"/>
  <c r="I30" i="27" s="1"/>
  <c r="H28" i="25"/>
  <c r="I28" i="25" s="1"/>
  <c r="H26" i="28"/>
  <c r="I26" i="28" s="1"/>
  <c r="H15" i="19"/>
  <c r="I15" i="19" s="1"/>
  <c r="H13" i="21"/>
  <c r="I13" i="21" s="1"/>
  <c r="H11" i="23"/>
  <c r="I11" i="23" s="1"/>
  <c r="H9" i="25"/>
  <c r="I9" i="25" s="1"/>
  <c r="H7" i="28"/>
  <c r="I7" i="28" s="1"/>
  <c r="H11" i="18"/>
  <c r="I11" i="18" s="1"/>
  <c r="H5" i="24"/>
  <c r="I5" i="24" s="1"/>
  <c r="H25" i="22"/>
  <c r="I25" i="22" s="1"/>
  <c r="H5" i="20"/>
  <c r="I5" i="20" s="1"/>
  <c r="H34" i="23"/>
  <c r="I34" i="23" s="1"/>
  <c r="H35" i="18"/>
  <c r="I35" i="18" s="1"/>
  <c r="H15" i="24"/>
  <c r="I15" i="24" s="1"/>
  <c r="H14" i="21"/>
  <c r="I14" i="21" s="1"/>
  <c r="H6" i="18"/>
  <c r="I6" i="18" s="1"/>
  <c r="H35" i="21"/>
  <c r="I35" i="21" s="1"/>
  <c r="H29" i="28"/>
  <c r="I29" i="28" s="1"/>
  <c r="H16" i="18"/>
  <c r="I16" i="18" s="1"/>
  <c r="H12" i="22"/>
  <c r="I12" i="22" s="1"/>
  <c r="H10" i="24"/>
  <c r="I10" i="24" s="1"/>
  <c r="H27" i="18"/>
  <c r="I27" i="18" s="1"/>
  <c r="H25" i="20"/>
  <c r="I25" i="20" s="1"/>
  <c r="H11" i="1"/>
  <c r="I11" i="1" s="1"/>
  <c r="H26" i="19"/>
  <c r="I26" i="19" s="1"/>
  <c r="H24" i="21"/>
  <c r="I24" i="21" s="1"/>
  <c r="H22" i="23"/>
  <c r="I22" i="23" s="1"/>
  <c r="H21" i="27"/>
  <c r="I21" i="27" s="1"/>
  <c r="H15" i="1"/>
  <c r="I15" i="1" s="1"/>
  <c r="H10" i="21"/>
  <c r="I10" i="21" s="1"/>
  <c r="H31" i="24"/>
  <c r="I31" i="24" s="1"/>
  <c r="H18" i="1"/>
  <c r="I18" i="1" s="1"/>
  <c r="H14" i="19"/>
  <c r="I14" i="19" s="1"/>
  <c r="H12" i="21"/>
  <c r="I12" i="21" s="1"/>
  <c r="H10" i="23"/>
  <c r="I10" i="23" s="1"/>
  <c r="H14" i="25"/>
  <c r="I14" i="25" s="1"/>
  <c r="H16" i="1"/>
  <c r="I16" i="1" s="1"/>
  <c r="H16" i="21"/>
  <c r="I16" i="21" s="1"/>
  <c r="H6" i="25"/>
  <c r="I6" i="25" s="1"/>
  <c r="H29" i="18"/>
  <c r="I29" i="18" s="1"/>
  <c r="H33" i="22"/>
  <c r="I33" i="22" s="1"/>
  <c r="H29" i="1"/>
  <c r="I29" i="1" s="1"/>
  <c r="H25" i="18"/>
  <c r="I25" i="18" s="1"/>
  <c r="H23" i="20"/>
  <c r="I23" i="20" s="1"/>
  <c r="H21" i="22"/>
  <c r="I21" i="22" s="1"/>
  <c r="H32" i="28"/>
  <c r="I32" i="28" s="1"/>
  <c r="H21" i="19"/>
  <c r="I21" i="19" s="1"/>
  <c r="H19" i="21"/>
  <c r="I19" i="21" s="1"/>
  <c r="H17" i="23"/>
  <c r="I17" i="23" s="1"/>
  <c r="H15" i="25"/>
  <c r="I15" i="25" s="1"/>
  <c r="H13" i="28"/>
  <c r="I13" i="28" s="1"/>
  <c r="H11" i="27"/>
  <c r="I11" i="27" s="1"/>
  <c r="H6" i="1"/>
  <c r="I6" i="1" s="1"/>
  <c r="H31" i="19"/>
  <c r="I31" i="19" s="1"/>
  <c r="H29" i="21"/>
  <c r="I29" i="21" s="1"/>
  <c r="H27" i="23"/>
  <c r="I27" i="23" s="1"/>
  <c r="H25" i="25"/>
  <c r="I25" i="25" s="1"/>
  <c r="H23" i="28"/>
  <c r="I23" i="28" s="1"/>
  <c r="N23" i="1"/>
  <c r="N27" i="23"/>
  <c r="N29" i="22"/>
  <c r="L29" i="22" s="1"/>
  <c r="N31" i="27"/>
  <c r="L31" i="27" s="1"/>
  <c r="N32" i="20"/>
  <c r="L32" i="20" s="1"/>
  <c r="N29" i="25"/>
  <c r="L29" i="25" s="1"/>
  <c r="N27" i="20"/>
  <c r="N29" i="19"/>
  <c r="L29" i="19" s="1"/>
  <c r="N34" i="1"/>
  <c r="L34" i="1" s="1"/>
  <c r="N21" i="28"/>
  <c r="N20" i="27"/>
  <c r="N32" i="28"/>
  <c r="L32" i="28" s="1"/>
  <c r="N34" i="18"/>
  <c r="L34" i="18" s="1"/>
  <c r="N19" i="28"/>
  <c r="N25" i="27"/>
  <c r="N24" i="1"/>
  <c r="L24" i="1" s="1"/>
  <c r="N25" i="25"/>
  <c r="N13" i="1"/>
  <c r="N28" i="23"/>
  <c r="L28" i="23" s="1"/>
  <c r="N35" i="23"/>
  <c r="L35" i="23" s="1"/>
  <c r="N4" i="1"/>
  <c r="N26" i="23"/>
  <c r="N27" i="28"/>
  <c r="N27" i="21"/>
  <c r="N28" i="27"/>
  <c r="L28" i="27" s="1"/>
  <c r="N26" i="21"/>
  <c r="N28" i="18"/>
  <c r="L28" i="18" s="1"/>
  <c r="N32" i="1"/>
  <c r="L32" i="1" s="1"/>
  <c r="N11" i="28"/>
  <c r="N18" i="28"/>
  <c r="N27" i="22"/>
  <c r="N28" i="28"/>
  <c r="L28" i="28" s="1"/>
  <c r="N31" i="21"/>
  <c r="L31" i="21" s="1"/>
  <c r="N32" i="25"/>
  <c r="L32" i="25" s="1"/>
  <c r="N10" i="1"/>
  <c r="N31" i="24"/>
  <c r="L31" i="24" s="1"/>
  <c r="N26" i="19"/>
  <c r="N32" i="19"/>
  <c r="L32" i="19" s="1"/>
  <c r="N25" i="18"/>
  <c r="N24" i="28"/>
  <c r="N22" i="27"/>
  <c r="N26" i="20"/>
  <c r="N4" i="28"/>
  <c r="N14" i="28"/>
  <c r="N11" i="1"/>
  <c r="N3" i="27"/>
  <c r="N17" i="28"/>
  <c r="N33" i="22"/>
  <c r="L33" i="22" s="1"/>
  <c r="N35" i="22"/>
  <c r="L35" i="22" s="1"/>
  <c r="N26" i="22"/>
  <c r="N31" i="28"/>
  <c r="L31" i="28" s="1"/>
  <c r="N28" i="20"/>
  <c r="L28" i="20" s="1"/>
  <c r="N27" i="18"/>
  <c r="N9" i="28"/>
  <c r="N16" i="1"/>
  <c r="N28" i="22"/>
  <c r="L28" i="22" s="1"/>
  <c r="N25" i="22"/>
  <c r="N10" i="28"/>
  <c r="N25" i="24"/>
  <c r="N19" i="27"/>
  <c r="N9" i="1"/>
  <c r="N7" i="27"/>
  <c r="N21" i="27"/>
  <c r="N34" i="23"/>
  <c r="L34" i="23" s="1"/>
  <c r="N35" i="27"/>
  <c r="L35" i="27" s="1"/>
  <c r="N28" i="19"/>
  <c r="L28" i="19" s="1"/>
  <c r="N22" i="1"/>
  <c r="N20" i="28"/>
  <c r="N29" i="27"/>
  <c r="L29" i="27" s="1"/>
  <c r="N20" i="1"/>
  <c r="N29" i="28"/>
  <c r="L29" i="28" s="1"/>
  <c r="N34" i="20"/>
  <c r="L34" i="20" s="1"/>
  <c r="N35" i="21"/>
  <c r="L35" i="21" s="1"/>
  <c r="N25" i="28"/>
  <c r="N35" i="20"/>
  <c r="L35" i="20" s="1"/>
  <c r="N27" i="25"/>
  <c r="N6" i="1"/>
  <c r="N28" i="24"/>
  <c r="L28" i="24" s="1"/>
  <c r="N35" i="18"/>
  <c r="L35" i="18" s="1"/>
  <c r="N25" i="19"/>
  <c r="N5" i="28"/>
  <c r="N14" i="27"/>
  <c r="N26" i="25"/>
  <c r="N33" i="18"/>
  <c r="L33" i="18" s="1"/>
  <c r="N12" i="27"/>
  <c r="N27" i="24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N34" i="27"/>
  <c r="L34" i="27" s="1"/>
  <c r="N33" i="20"/>
  <c r="L33" i="20" s="1"/>
  <c r="N33" i="25"/>
  <c r="L33" i="25" s="1"/>
  <c r="N21" i="1"/>
  <c r="N29" i="24"/>
  <c r="L29" i="24" s="1"/>
  <c r="N30" i="23"/>
  <c r="L30" i="23" s="1"/>
  <c r="N25" i="20"/>
  <c r="N26" i="18"/>
  <c r="N6" i="28"/>
  <c r="N4" i="27"/>
  <c r="N30" i="27"/>
  <c r="L30" i="27" s="1"/>
  <c r="N31" i="18"/>
  <c r="L31" i="18" s="1"/>
  <c r="N12" i="28"/>
  <c r="N16" i="27"/>
  <c r="N24" i="27"/>
  <c r="N18" i="27"/>
  <c r="N22" i="28"/>
  <c r="N13" i="28"/>
  <c r="N23" i="27"/>
  <c r="N11" i="27"/>
  <c r="N8" i="27"/>
  <c r="N15" i="1"/>
  <c r="N33" i="28"/>
  <c r="L33" i="28" s="1"/>
  <c r="N26" i="27"/>
  <c r="N25" i="21"/>
  <c r="N32" i="24"/>
  <c r="L32" i="24" s="1"/>
  <c r="N33" i="23"/>
  <c r="L33" i="23" s="1"/>
  <c r="N28" i="25"/>
  <c r="L28" i="25" s="1"/>
  <c r="N26" i="24"/>
  <c r="N26" i="28"/>
  <c r="N29" i="1"/>
  <c r="L29" i="1" s="1"/>
  <c r="N27" i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N30" i="18"/>
  <c r="L30" i="18" s="1"/>
  <c r="N26" i="1"/>
  <c r="N32" i="18"/>
  <c r="L32" i="18" s="1"/>
  <c r="N27" i="27"/>
  <c r="N29" i="18"/>
  <c r="L29" i="18" s="1"/>
  <c r="N17" i="27"/>
  <c r="N30" i="19"/>
  <c r="L30" i="19" s="1"/>
  <c r="N9" i="27"/>
  <c r="N18" i="1"/>
  <c r="N15" i="28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35" i="1"/>
  <c r="L35" i="1" s="1"/>
  <c r="N30" i="20"/>
  <c r="L30" i="20" s="1"/>
  <c r="N35" i="19"/>
  <c r="L35" i="19" s="1"/>
  <c r="N6" i="27"/>
  <c r="N34" i="22"/>
  <c r="L34" i="22" s="1"/>
  <c r="N34" i="25"/>
  <c r="L34" i="25" s="1"/>
  <c r="N3" i="1"/>
  <c r="N31" i="1"/>
  <c r="L31" i="1" s="1"/>
  <c r="N15" i="27"/>
  <c r="N19" i="1"/>
  <c r="N13" i="27"/>
  <c r="N33" i="19"/>
  <c r="L33" i="19" s="1"/>
  <c r="N33" i="1"/>
  <c r="L33" i="1" s="1"/>
  <c r="N23" i="28"/>
  <c r="N5" i="1"/>
  <c r="N30" i="21"/>
  <c r="L30" i="21" s="1"/>
  <c r="N25" i="1"/>
  <c r="N10" i="27"/>
  <c r="N5" i="27"/>
  <c r="N16" i="28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L3" i="23" s="1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L3" i="24" s="1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L12" i="18" s="1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L27" i="25" l="1"/>
  <c r="L22" i="19"/>
  <c r="E25" i="27"/>
  <c r="O25" i="27" s="1"/>
  <c r="K25" i="27" s="1"/>
  <c r="L20" i="21"/>
  <c r="L26" i="27"/>
  <c r="L25" i="28"/>
  <c r="L25" i="27"/>
  <c r="L23" i="18"/>
  <c r="L21" i="20"/>
  <c r="L19" i="22"/>
  <c r="L18" i="23"/>
  <c r="L17" i="24"/>
  <c r="L16" i="25"/>
  <c r="L15" i="27"/>
  <c r="L14" i="28"/>
  <c r="L4" i="27"/>
  <c r="L8" i="22"/>
  <c r="L10" i="20"/>
  <c r="L13" i="1"/>
  <c r="L11" i="19"/>
  <c r="L9" i="21"/>
  <c r="L7" i="23"/>
  <c r="L6" i="24"/>
  <c r="L5" i="25"/>
  <c r="L3" i="28"/>
  <c r="E31" i="28"/>
  <c r="O31" i="28" s="1"/>
  <c r="K31" i="28" s="1"/>
  <c r="E31" i="19"/>
  <c r="O31" i="19" s="1"/>
  <c r="M31" i="19" s="1"/>
  <c r="E28" i="21"/>
  <c r="O28" i="21" s="1"/>
  <c r="K28" i="21" s="1"/>
  <c r="E29" i="18"/>
  <c r="O29" i="18" s="1"/>
  <c r="M29" i="18" s="1"/>
  <c r="E14" i="28"/>
  <c r="O14" i="28" s="1"/>
  <c r="E32" i="22"/>
  <c r="O32" i="22" s="1"/>
  <c r="N36" i="28"/>
  <c r="I8" i="10" s="1"/>
  <c r="N36" i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L27" i="21" s="1"/>
  <c r="E34" i="28"/>
  <c r="O34" i="28" s="1"/>
  <c r="E6" i="1"/>
  <c r="O6" i="1" s="1"/>
  <c r="L6" i="1" s="1"/>
  <c r="E19" i="1"/>
  <c r="O19" i="1" s="1"/>
  <c r="L19" i="1" s="1"/>
  <c r="E25" i="23"/>
  <c r="O25" i="23" s="1"/>
  <c r="L25" i="23" s="1"/>
  <c r="E33" i="1"/>
  <c r="O33" i="1" s="1"/>
  <c r="E35" i="19"/>
  <c r="O35" i="19" s="1"/>
  <c r="E27" i="1"/>
  <c r="O27" i="1" s="1"/>
  <c r="L27" i="1" s="1"/>
  <c r="E35" i="20"/>
  <c r="O35" i="20" s="1"/>
  <c r="E27" i="27"/>
  <c r="O27" i="27" s="1"/>
  <c r="L27" i="27" s="1"/>
  <c r="E26" i="28"/>
  <c r="O26" i="28" s="1"/>
  <c r="L26" i="28" s="1"/>
  <c r="E27" i="18"/>
  <c r="O27" i="18" s="1"/>
  <c r="L27" i="18" s="1"/>
  <c r="E8" i="1"/>
  <c r="O8" i="1" s="1"/>
  <c r="L8" i="1" s="1"/>
  <c r="E33" i="22"/>
  <c r="O33" i="22" s="1"/>
  <c r="E26" i="24"/>
  <c r="O26" i="24" s="1"/>
  <c r="M26" i="24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L25" i="19" s="1"/>
  <c r="E31" i="22"/>
  <c r="O31" i="22" s="1"/>
  <c r="E32" i="23"/>
  <c r="O32" i="23" s="1"/>
  <c r="E26" i="1"/>
  <c r="O26" i="1" s="1"/>
  <c r="L26" i="1" s="1"/>
  <c r="E31" i="27"/>
  <c r="O31" i="27" s="1"/>
  <c r="E15" i="1"/>
  <c r="O15" i="1" s="1"/>
  <c r="L15" i="1" s="1"/>
  <c r="E26" i="25"/>
  <c r="O26" i="25" s="1"/>
  <c r="L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L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L26" i="20" s="1"/>
  <c r="E34" i="24"/>
  <c r="O34" i="24" s="1"/>
  <c r="E33" i="21"/>
  <c r="O33" i="21" s="1"/>
  <c r="E27" i="23"/>
  <c r="O27" i="23" s="1"/>
  <c r="L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L25" i="25" s="1"/>
  <c r="E30" i="28"/>
  <c r="O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7" i="19"/>
  <c r="O27" i="19" s="1"/>
  <c r="L27" i="1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3" i="1"/>
  <c r="O23" i="1" s="1"/>
  <c r="M23" i="1" s="1"/>
  <c r="E25" i="20"/>
  <c r="O25" i="20" s="1"/>
  <c r="L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L25" i="1" s="1"/>
  <c r="M25" i="27"/>
  <c r="E34" i="1"/>
  <c r="O34" i="1" s="1"/>
  <c r="E30" i="19"/>
  <c r="O30" i="19" s="1"/>
  <c r="K30" i="19" s="1"/>
  <c r="E34" i="25"/>
  <c r="O34" i="25" s="1"/>
  <c r="E25" i="24"/>
  <c r="O25" i="24" s="1"/>
  <c r="L25" i="24" s="1"/>
  <c r="E9" i="1"/>
  <c r="O9" i="1" s="1"/>
  <c r="L9" i="1" s="1"/>
  <c r="E26" i="19"/>
  <c r="O26" i="19" s="1"/>
  <c r="L26" i="19" s="1"/>
  <c r="E25" i="22"/>
  <c r="O25" i="22" s="1"/>
  <c r="L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8" i="28"/>
  <c r="O28" i="28" s="1"/>
  <c r="E28" i="20"/>
  <c r="O28" i="20" s="1"/>
  <c r="E32" i="20"/>
  <c r="O32" i="20" s="1"/>
  <c r="M32" i="20" s="1"/>
  <c r="E26" i="21"/>
  <c r="O26" i="21" s="1"/>
  <c r="L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L26" i="18" s="1"/>
  <c r="E25" i="21"/>
  <c r="O25" i="21" s="1"/>
  <c r="L25" i="21" s="1"/>
  <c r="E10" i="1"/>
  <c r="O10" i="1" s="1"/>
  <c r="L10" i="1" s="1"/>
  <c r="E26" i="22"/>
  <c r="O26" i="22" s="1"/>
  <c r="L26" i="22" s="1"/>
  <c r="E33" i="19"/>
  <c r="O33" i="19" s="1"/>
  <c r="E33" i="24"/>
  <c r="O33" i="24" s="1"/>
  <c r="E25" i="18"/>
  <c r="O25" i="18" s="1"/>
  <c r="L25" i="18" s="1"/>
  <c r="E33" i="23"/>
  <c r="O33" i="23" s="1"/>
  <c r="E30" i="20"/>
  <c r="O30" i="20" s="1"/>
  <c r="E33" i="28"/>
  <c r="O33" i="28" s="1"/>
  <c r="N36" i="24"/>
  <c r="I13" i="10" s="1"/>
  <c r="N36" i="23"/>
  <c r="I14" i="10" s="1"/>
  <c r="N36" i="19"/>
  <c r="I7" i="10" s="1"/>
  <c r="N36" i="21"/>
  <c r="I10" i="10" s="1"/>
  <c r="N36" i="25"/>
  <c r="I12" i="10" s="1"/>
  <c r="N36" i="22"/>
  <c r="I9" i="10" s="1"/>
  <c r="N36" i="20"/>
  <c r="I11" i="10" s="1"/>
  <c r="N36" i="18"/>
  <c r="I6" i="10" s="1"/>
  <c r="K14" i="28"/>
  <c r="M14" i="28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E5" i="28"/>
  <c r="O5" i="28" s="1"/>
  <c r="L5" i="28" s="1"/>
  <c r="E12" i="28"/>
  <c r="O12" i="28" s="1"/>
  <c r="L12" i="28" s="1"/>
  <c r="E4" i="28"/>
  <c r="O4" i="28" s="1"/>
  <c r="M4" i="28" s="1"/>
  <c r="E15" i="28"/>
  <c r="O15" i="28" s="1"/>
  <c r="L15" i="28" s="1"/>
  <c r="E23" i="28"/>
  <c r="O23" i="28" s="1"/>
  <c r="L23" i="28" s="1"/>
  <c r="E13" i="28"/>
  <c r="O13" i="28" s="1"/>
  <c r="K13" i="28" s="1"/>
  <c r="E19" i="28"/>
  <c r="O19" i="28" s="1"/>
  <c r="L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7" i="24" l="1"/>
  <c r="L27" i="20"/>
  <c r="L27" i="28"/>
  <c r="L26" i="23"/>
  <c r="L26" i="24"/>
  <c r="L24" i="23"/>
  <c r="L24" i="25"/>
  <c r="L24" i="27"/>
  <c r="L24" i="22"/>
  <c r="L24" i="21"/>
  <c r="L24" i="28"/>
  <c r="L24" i="24"/>
  <c r="L23" i="22"/>
  <c r="L23" i="27"/>
  <c r="L23" i="1"/>
  <c r="L22" i="21"/>
  <c r="L22" i="27"/>
  <c r="L22" i="20"/>
  <c r="L22" i="1"/>
  <c r="L21" i="23"/>
  <c r="L21" i="18"/>
  <c r="L21" i="25"/>
  <c r="L21" i="27"/>
  <c r="L21" i="19"/>
  <c r="L20" i="25"/>
  <c r="L20" i="20"/>
  <c r="L20" i="27"/>
  <c r="L20" i="18"/>
  <c r="L20" i="28"/>
  <c r="L19" i="18"/>
  <c r="L19" i="25"/>
  <c r="L18" i="18"/>
  <c r="L17" i="18"/>
  <c r="L17" i="27"/>
  <c r="L17" i="19"/>
  <c r="L17" i="25"/>
  <c r="L17" i="22"/>
  <c r="L16" i="28"/>
  <c r="L16" i="20"/>
  <c r="L16" i="23"/>
  <c r="L16" i="19"/>
  <c r="L15" i="22"/>
  <c r="L15" i="20"/>
  <c r="L15" i="18"/>
  <c r="L14" i="1"/>
  <c r="L13" i="21"/>
  <c r="L13" i="18"/>
  <c r="L13" i="24"/>
  <c r="L13" i="28"/>
  <c r="L13" i="19"/>
  <c r="L12" i="20"/>
  <c r="L12" i="25"/>
  <c r="L12" i="19"/>
  <c r="L11" i="22"/>
  <c r="L11" i="20"/>
  <c r="L11" i="24"/>
  <c r="L11" i="21"/>
  <c r="L10" i="18"/>
  <c r="L10" i="27"/>
  <c r="L10" i="21"/>
  <c r="L10" i="19"/>
  <c r="L9" i="18"/>
  <c r="L9" i="19"/>
  <c r="L8" i="19"/>
  <c r="L8" i="20"/>
  <c r="L8" i="18"/>
  <c r="L8" i="23"/>
  <c r="L8" i="28"/>
  <c r="L8" i="21"/>
  <c r="L7" i="21"/>
  <c r="L7" i="22"/>
  <c r="L7" i="19"/>
  <c r="L6" i="22"/>
  <c r="L6" i="19"/>
  <c r="L5" i="23"/>
  <c r="L5" i="22"/>
  <c r="L5" i="21"/>
  <c r="L5" i="20"/>
  <c r="L5" i="19"/>
  <c r="M28" i="21"/>
  <c r="J28" i="21" s="1"/>
  <c r="P28" i="21" s="1"/>
  <c r="L4" i="28"/>
  <c r="L4" i="23"/>
  <c r="L4" i="21"/>
  <c r="L4" i="20"/>
  <c r="K31" i="19"/>
  <c r="J31" i="19" s="1"/>
  <c r="P31" i="19" s="1"/>
  <c r="M31" i="28"/>
  <c r="J31" i="28" s="1"/>
  <c r="P31" i="28" s="1"/>
  <c r="K29" i="18"/>
  <c r="J29" i="18" s="1"/>
  <c r="P29" i="18" s="1"/>
  <c r="M26" i="20"/>
  <c r="M26" i="25"/>
  <c r="M32" i="22"/>
  <c r="K32" i="22"/>
  <c r="K33" i="1"/>
  <c r="K33" i="22"/>
  <c r="M33" i="22"/>
  <c r="K27" i="21"/>
  <c r="M25" i="23"/>
  <c r="M27" i="21"/>
  <c r="K35" i="18"/>
  <c r="M28" i="23"/>
  <c r="M28" i="1"/>
  <c r="M32" i="23"/>
  <c r="K34" i="19"/>
  <c r="M30" i="27"/>
  <c r="M28" i="19"/>
  <c r="K27" i="22"/>
  <c r="K26" i="25"/>
  <c r="M27" i="22"/>
  <c r="K28" i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J25" i="27"/>
  <c r="P25" i="27" s="1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28" i="18"/>
  <c r="K34" i="22"/>
  <c r="M35" i="27"/>
  <c r="K35" i="23"/>
  <c r="M27" i="1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11" i="1"/>
  <c r="K11" i="1"/>
  <c r="M25" i="28"/>
  <c r="M27" i="28"/>
  <c r="K3" i="1"/>
  <c r="K28" i="28"/>
  <c r="M34" i="25"/>
  <c r="K25" i="19"/>
  <c r="O36" i="27"/>
  <c r="J5" i="10" s="1"/>
  <c r="M3" i="18"/>
  <c r="O36" i="18"/>
  <c r="J6" i="10" s="1"/>
  <c r="M3" i="20"/>
  <c r="O36" i="28"/>
  <c r="J8" i="10" s="1"/>
  <c r="K8" i="10" s="1"/>
  <c r="K3" i="19"/>
  <c r="M3" i="25"/>
  <c r="M21" i="28"/>
  <c r="K10" i="28"/>
  <c r="K21" i="28"/>
  <c r="J14" i="28"/>
  <c r="P14" i="28" s="1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8" i="1" l="1"/>
  <c r="P28" i="1" s="1"/>
  <c r="J25" i="1"/>
  <c r="P25" i="1" s="1"/>
  <c r="J26" i="20"/>
  <c r="P26" i="20" s="1"/>
  <c r="J26" i="25"/>
  <c r="P26" i="25" s="1"/>
  <c r="J24" i="1"/>
  <c r="P24" i="1" s="1"/>
  <c r="J34" i="20"/>
  <c r="P34" i="20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33" i="25"/>
  <c r="P33" i="25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32" i="1"/>
  <c r="P32" i="1" s="1"/>
  <c r="J33" i="18"/>
  <c r="P33" i="18" s="1"/>
  <c r="J29" i="27"/>
  <c r="P29" i="27" s="1"/>
  <c r="J14" i="1"/>
  <c r="P14" i="1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O36" i="25"/>
  <c r="J12" i="10" s="1"/>
  <c r="J21" i="28"/>
  <c r="P21" i="28" s="1"/>
  <c r="J24" i="28"/>
  <c r="P24" i="28" s="1"/>
  <c r="O36" i="20"/>
  <c r="J11" i="10" s="1"/>
  <c r="O36" i="22"/>
  <c r="J9" i="10" s="1"/>
  <c r="O36" i="21"/>
  <c r="J10" i="10" s="1"/>
  <c r="O36" i="23"/>
  <c r="J14" i="10" s="1"/>
  <c r="L36" i="28"/>
  <c r="G8" i="10" s="1"/>
  <c r="M36" i="18"/>
  <c r="H6" i="10" s="1"/>
  <c r="K36" i="18"/>
  <c r="F6" i="10" s="1"/>
  <c r="K36" i="27"/>
  <c r="F5" i="10" s="1"/>
  <c r="L36" i="27"/>
  <c r="G5" i="10" s="1"/>
  <c r="O36" i="19"/>
  <c r="J7" i="10" s="1"/>
  <c r="L36" i="18"/>
  <c r="G6" i="10" s="1"/>
  <c r="M36" i="27"/>
  <c r="H5" i="10" s="1"/>
  <c r="M36" i="28"/>
  <c r="H8" i="10" s="1"/>
  <c r="K36" i="28"/>
  <c r="F8" i="10" s="1"/>
  <c r="O36" i="24"/>
  <c r="J13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6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7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2" i="10" s="1"/>
  <c r="L36" i="22"/>
  <c r="G9" i="10" s="1"/>
  <c r="K36" i="23"/>
  <c r="F14" i="10" s="1"/>
  <c r="K36" i="20"/>
  <c r="F11" i="10" s="1"/>
  <c r="M36" i="22"/>
  <c r="H9" i="10" s="1"/>
  <c r="L36" i="23"/>
  <c r="G14" i="10" s="1"/>
  <c r="K36" i="25"/>
  <c r="F12" i="10" s="1"/>
  <c r="L36" i="25"/>
  <c r="G12" i="10" s="1"/>
  <c r="M36" i="20"/>
  <c r="H11" i="10" s="1"/>
  <c r="M36" i="19"/>
  <c r="H7" i="10" s="1"/>
  <c r="M36" i="23"/>
  <c r="H14" i="10" s="1"/>
  <c r="K36" i="21"/>
  <c r="F10" i="10" s="1"/>
  <c r="K36" i="24"/>
  <c r="F13" i="10" s="1"/>
  <c r="K36" i="22"/>
  <c r="F9" i="10" s="1"/>
  <c r="L36" i="20"/>
  <c r="G11" i="10" s="1"/>
  <c r="M36" i="24"/>
  <c r="H13" i="10" s="1"/>
  <c r="K36" i="19"/>
  <c r="F7" i="10" s="1"/>
  <c r="M36" i="21"/>
  <c r="H10" i="10" s="1"/>
  <c r="L36" i="24"/>
  <c r="G13" i="10" s="1"/>
  <c r="L36" i="21"/>
  <c r="G10" i="10" s="1"/>
  <c r="P3" i="28"/>
  <c r="P36" i="28" s="1"/>
  <c r="L8" i="10" s="1"/>
  <c r="J36" i="28"/>
  <c r="E8" i="10" s="1"/>
  <c r="P3" i="25"/>
  <c r="P3" i="19"/>
  <c r="P3" i="21"/>
  <c r="P3" i="22"/>
  <c r="P3" i="27"/>
  <c r="P36" i="27" s="1"/>
  <c r="L5" i="10" s="1"/>
  <c r="J36" i="27"/>
  <c r="E5" i="10" s="1"/>
  <c r="P3" i="23"/>
  <c r="P3" i="24"/>
  <c r="P3" i="20"/>
  <c r="P3" i="18"/>
  <c r="P36" i="18" s="1"/>
  <c r="L6" i="10" s="1"/>
  <c r="J36" i="18"/>
  <c r="E6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1" i="10"/>
  <c r="K14" i="10"/>
  <c r="K9" i="10"/>
  <c r="K7" i="10"/>
  <c r="K12" i="10"/>
  <c r="K13" i="10"/>
  <c r="K5" i="10"/>
  <c r="K10" i="10"/>
  <c r="G4" i="10"/>
  <c r="J15" i="10"/>
  <c r="J36" i="25" l="1"/>
  <c r="E12" i="10" s="1"/>
  <c r="J36" i="20"/>
  <c r="E11" i="10" s="1"/>
  <c r="P36" i="25"/>
  <c r="L12" i="10" s="1"/>
  <c r="J36" i="21"/>
  <c r="E10" i="10" s="1"/>
  <c r="P36" i="23"/>
  <c r="L14" i="10" s="1"/>
  <c r="J36" i="22"/>
  <c r="E9" i="10" s="1"/>
  <c r="P36" i="21"/>
  <c r="L10" i="10" s="1"/>
  <c r="J36" i="24"/>
  <c r="E13" i="10" s="1"/>
  <c r="P36" i="22"/>
  <c r="L9" i="10" s="1"/>
  <c r="J36" i="19"/>
  <c r="E7" i="10" s="1"/>
  <c r="J36" i="23"/>
  <c r="E14" i="10" s="1"/>
  <c r="P36" i="20"/>
  <c r="L11" i="10" s="1"/>
  <c r="P36" i="24"/>
  <c r="L13" i="10" s="1"/>
  <c r="P36" i="19"/>
  <c r="L7" i="10" s="1"/>
  <c r="H15" i="10"/>
  <c r="F15" i="10"/>
  <c r="L4" i="10"/>
  <c r="E4" i="10"/>
  <c r="G15" i="10"/>
  <c r="K4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<sst xmlns="http://schemas.openxmlformats.org/spreadsheetml/2006/main" count="685" uniqueCount="78">
  <si>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</si>
  <si>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</si>
  <si>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</si>
  <si>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</si>
  <si>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</si>
  <si>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</si>
  <si>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</si>
  <si>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</si>
  <si>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</si>
  <si>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</si>
  <si>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</si>
  <si>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</si>
  <si>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</si>
  <si>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</si>
  <si>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</si>
  <si>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</si>
  <si>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</si>
  <si>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</si>
  <si>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</si>
  <si>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</si>
  <si>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</si>
  <si>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</si>
  <si>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</si>
  <si>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</si>
  <si>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</si>
  <si>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</si>
  <si>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</si>
  <si>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</si>
  <si>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</si>
  <si>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X</t>
  </si>
  <si>
    <t>No Match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</si>
  <si>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</si>
  <si>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</si>
  <si>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</si>
  <si>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</si>
  <si>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</si>
  <si>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</si>
  <si>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</si>
  <si>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</si>
  <si>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</si>
  <si>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</si>
  <si>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</si>
  <si>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</si>
  <si>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</si>
  <si>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</si>
  <si>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</si>
  <si>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</si>
  <si>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</si>
  <si>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</si>
  <si>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</si>
  <si>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</si>
  <si>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</si>
  <si>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</si>
  <si>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</si>
  <si>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</si>
  <si>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</si>
  <si>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</si>
  <si>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</si>
  <si>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</si>
  <si>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</si>
  <si>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</si>
  <si>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</si>
  <si>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</si>
  <si>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</si>
  <si>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N</t>
  </si>
  <si>
    <t>AFTERNOON TRIPLES - DIV 1</t>
  </si>
  <si>
    <t>No card in box</t>
  </si>
  <si>
    <t>Played 15th Dec</t>
  </si>
  <si>
    <t>Played W/C 19th Jan</t>
  </si>
  <si>
    <t>Played 30th Jan</t>
  </si>
  <si>
    <t>Played 13th Feb</t>
  </si>
  <si>
    <t>Played 10th Feb</t>
  </si>
  <si>
    <t>Played W/C 9th Feb</t>
  </si>
  <si>
    <t>Played 12th feb</t>
  </si>
  <si>
    <t>As at 20th Feb</t>
  </si>
  <si>
    <t>Played 16th feb</t>
  </si>
  <si>
    <t>Played 18th feb</t>
  </si>
  <si>
    <t>Match Claimed by Deadenders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</si>
</sst>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7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4414062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25</v>
      </c>
    </row>
    <row r="2" spans="2:15" x14ac:dyDescent="0.3">
      <c r="B2" t="str">
        <f t="shared" ref="B2:B11" si="0">CONCATENATE(E2,F2)</f>
        <v>1A1</v>
      </c>
      <c r="C2" t="str">
        <f>CONCATENATE(E2,I2)</f>
        <v>1A2</v>
      </c>
      <c r="D2" s="11">
        <f>+'Results Input'!E2</f>
        <v>45912</v>
      </c>
      <c r="E2" s="19">
        <f>+'Results Input'!F2</f>
        <v>1</v>
      </c>
      <c r="F2" s="21" t="str">
        <f>+'Results Input'!G2</f>
        <v>A1</v>
      </c>
      <c r="G2" t="str">
        <f>VLOOKUP(F2,Results!$N$2:$O$13,2,FALSE)</f>
        <v>Mat - Jac</v>
      </c>
      <c r="H2" s="21">
        <f>+'Results Input'!I2</f>
        <v>27</v>
      </c>
      <c r="I2" s="21" t="str">
        <f>+'Results Input'!J2</f>
        <v>A2</v>
      </c>
      <c r="J2" t="str">
        <f>VLOOKUP(I2,Results!$N$2:$O$13,2,FALSE)</f>
        <v>Bens</v>
      </c>
      <c r="K2" s="21">
        <f>+'Results Input'!L2</f>
        <v>5</v>
      </c>
      <c r="N2" t="s">
        <v>31</v>
      </c>
      <c r="O2" t="s">
        <v>42</v>
      </c>
    </row>
    <row r="3" spans="2:15" x14ac:dyDescent="0.3">
      <c r="B3" t="str">
        <f t="shared" si="0"/>
        <v>1A3</v>
      </c>
      <c r="C3" t="str">
        <f t="shared" ref="C3:C80" si="1">CONCATENATE(E3,I3)</f>
        <v>1A4</v>
      </c>
      <c r="D3" s="11">
        <f>+D2</f>
        <v>45912</v>
      </c>
      <c r="E3" s="26">
        <f>+E2</f>
        <v>1</v>
      </c>
      <c r="F3" s="21" t="str">
        <f>+'Results Input'!G3</f>
        <v>A3</v>
      </c>
      <c r="G3" t="str">
        <f>VLOOKUP(F3,Results!$N$2:$O$13,2,FALSE)</f>
        <v>Pinewood</v>
      </c>
      <c r="H3" s="21">
        <f>+'Results Input'!I3</f>
        <v>16</v>
      </c>
      <c r="I3" s="21" t="str">
        <f>+'Results Input'!J3</f>
        <v>A4</v>
      </c>
      <c r="J3" t="str">
        <f>VLOOKUP(I3,Results!$N$2:$O$13,2,FALSE)</f>
        <v>Brand X</v>
      </c>
      <c r="K3" s="21">
        <f>+'Results Input'!L3</f>
        <v>21</v>
      </c>
      <c r="N3" t="s">
        <v>32</v>
      </c>
      <c r="O3" t="s">
        <v>43</v>
      </c>
    </row>
    <row r="4" spans="2:15" x14ac:dyDescent="0.3">
      <c r="B4" t="str">
        <f t="shared" si="0"/>
        <v>1A5</v>
      </c>
      <c r="C4" t="str">
        <f t="shared" si="1"/>
        <v>1A6</v>
      </c>
      <c r="D4" s="11">
        <f>+D2</f>
        <v>45912</v>
      </c>
      <c r="E4" s="26">
        <f>+E2</f>
        <v>1</v>
      </c>
      <c r="F4" s="21" t="str">
        <f>+'Results Input'!G4</f>
        <v>A5</v>
      </c>
      <c r="G4" t="str">
        <f>VLOOKUP(F4,Results!$N$2:$O$13,2,FALSE)</f>
        <v>Boford</v>
      </c>
      <c r="H4" s="21">
        <f>+'Results Input'!I4</f>
        <v>13</v>
      </c>
      <c r="I4" s="21" t="str">
        <f>+'Results Input'!J4</f>
        <v>A6</v>
      </c>
      <c r="J4" t="str">
        <f>VLOOKUP(I4,Results!$N$2:$O$13,2,FALSE)</f>
        <v>The Griffins</v>
      </c>
      <c r="K4" s="21">
        <f>+'Results Input'!L4</f>
        <v>16</v>
      </c>
      <c r="N4" t="s">
        <v>33</v>
      </c>
      <c r="O4" t="s">
        <v>44</v>
      </c>
    </row>
    <row r="5" spans="2:15" x14ac:dyDescent="0.3">
      <c r="B5" t="str">
        <f t="shared" si="0"/>
        <v>1A7</v>
      </c>
      <c r="C5" t="str">
        <f t="shared" si="1"/>
        <v>1A8</v>
      </c>
      <c r="D5" s="11">
        <f>+D2</f>
        <v>45912</v>
      </c>
      <c r="E5" s="26">
        <f>+E2</f>
        <v>1</v>
      </c>
      <c r="F5" s="21" t="str">
        <f>+'Results Input'!G5</f>
        <v>A7</v>
      </c>
      <c r="G5" t="str">
        <f>VLOOKUP(F5,Results!$N$2:$O$13,2,FALSE)</f>
        <v>L. Bees</v>
      </c>
      <c r="H5" s="21" t="str">
        <f>+'Results Input'!I5</f>
        <v>N</v>
      </c>
      <c r="I5" s="21" t="str">
        <f>+'Results Input'!J5</f>
        <v>A8</v>
      </c>
      <c r="J5" t="str">
        <f>VLOOKUP(I5,Results!$N$2:$O$13,2,FALSE)</f>
        <v>Buttercross</v>
      </c>
      <c r="K5" s="21" t="str">
        <f>+'Results Input'!L5</f>
        <v>N</v>
      </c>
      <c r="N5" t="s">
        <v>34</v>
      </c>
      <c r="O5" t="s">
        <v>45</v>
      </c>
    </row>
    <row r="6" spans="2:15" x14ac:dyDescent="0.3">
      <c r="B6" t="str">
        <f>CONCATENATE(E6,F6)</f>
        <v>1A9</v>
      </c>
      <c r="C6" t="str">
        <f t="shared" si="1"/>
        <v>1A10</v>
      </c>
      <c r="D6" s="11">
        <f>+D2</f>
        <v>45912</v>
      </c>
      <c r="E6" s="26">
        <f>+E2</f>
        <v>1</v>
      </c>
      <c r="F6" s="21" t="str">
        <f>+'Results Input'!G6</f>
        <v>A9</v>
      </c>
      <c r="G6" t="str">
        <f>VLOOKUP(F6,Results!$N$2:$O$13,2,FALSE)</f>
        <v>Bay City Bowlers</v>
      </c>
      <c r="H6" s="21">
        <f>+'Results Input'!I6</f>
        <v>12</v>
      </c>
      <c r="I6" s="21" t="str">
        <f>+'Results Input'!J6</f>
        <v>A10</v>
      </c>
      <c r="J6" t="str">
        <f>VLOOKUP(I6,Results!$N$2:$O$13,2,FALSE)</f>
        <v>Deadenders</v>
      </c>
      <c r="K6" s="21">
        <f>+'Results Input'!L6</f>
        <v>17</v>
      </c>
      <c r="N6" t="s">
        <v>35</v>
      </c>
      <c r="O6" t="s">
        <v>46</v>
      </c>
    </row>
    <row r="7" spans="2:15" x14ac:dyDescent="0.3">
      <c r="B7" t="str">
        <f>CONCATENATE(E7,F7)</f>
        <v>1A11</v>
      </c>
      <c r="C7" t="str">
        <f t="shared" ref="C7" si="2">CONCATENATE(E7,I7)</f>
        <v>1X</v>
      </c>
      <c r="D7" s="11">
        <f>+D3</f>
        <v>45912</v>
      </c>
      <c r="E7" s="26">
        <f>+E3</f>
        <v>1</v>
      </c>
      <c r="F7" s="21" t="str">
        <f>+'Results Input'!G7</f>
        <v>A11</v>
      </c>
      <c r="G7" t="str">
        <f>VLOOKUP(F7,Results!$N$2:$O$13,2,FALSE)</f>
        <v>Dreamers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36</v>
      </c>
      <c r="O7" t="s">
        <v>47</v>
      </c>
    </row>
    <row r="8" spans="2:15" x14ac:dyDescent="0.3">
      <c r="B8" t="str">
        <f t="shared" si="0"/>
        <v>1A2</v>
      </c>
      <c r="C8" t="str">
        <f t="shared" si="1"/>
        <v>1A1</v>
      </c>
      <c r="D8" s="11">
        <f>+D2</f>
        <v>45912</v>
      </c>
      <c r="E8" s="26">
        <f>+E2</f>
        <v>1</v>
      </c>
      <c r="F8" s="21" t="str">
        <f t="shared" ref="F8:F12" si="3">+I2</f>
        <v>A2</v>
      </c>
      <c r="G8" t="str">
        <f>VLOOKUP(F8,Results!$N$2:$O$13,2,FALSE)</f>
        <v>Bens</v>
      </c>
      <c r="H8" s="21">
        <f t="shared" ref="H8:H12" si="4">+K2</f>
        <v>5</v>
      </c>
      <c r="I8" s="1" t="str">
        <f t="shared" ref="I8:I12" si="5">+F2</f>
        <v>A1</v>
      </c>
      <c r="J8" t="str">
        <f>VLOOKUP(I8,Results!$N$2:$O$13,2,FALSE)</f>
        <v>Mat - Jac</v>
      </c>
      <c r="K8" s="21">
        <f>+H2</f>
        <v>27</v>
      </c>
      <c r="N8" t="s">
        <v>37</v>
      </c>
      <c r="O8" t="s">
        <v>48</v>
      </c>
    </row>
    <row r="9" spans="2:15" x14ac:dyDescent="0.3">
      <c r="B9" t="str">
        <f t="shared" si="0"/>
        <v>1A4</v>
      </c>
      <c r="C9" t="str">
        <f t="shared" si="1"/>
        <v>1A3</v>
      </c>
      <c r="D9" s="11">
        <f>+D2</f>
        <v>45912</v>
      </c>
      <c r="E9" s="26">
        <f>+E2</f>
        <v>1</v>
      </c>
      <c r="F9" s="21" t="str">
        <f t="shared" si="3"/>
        <v>A4</v>
      </c>
      <c r="G9" t="str">
        <f>VLOOKUP(F9,Results!$N$2:$O$13,2,FALSE)</f>
        <v>Brand X</v>
      </c>
      <c r="H9" s="21">
        <f t="shared" si="4"/>
        <v>21</v>
      </c>
      <c r="I9" s="1" t="str">
        <f t="shared" si="5"/>
        <v>A3</v>
      </c>
      <c r="J9" t="str">
        <f>VLOOKUP(I9,Results!$N$2:$O$13,2,FALSE)</f>
        <v>Pinewood</v>
      </c>
      <c r="K9" s="21">
        <f>+H3</f>
        <v>16</v>
      </c>
      <c r="N9" t="s">
        <v>38</v>
      </c>
      <c r="O9" t="s">
        <v>49</v>
      </c>
    </row>
    <row r="10" spans="2:15" x14ac:dyDescent="0.3">
      <c r="B10" t="str">
        <f t="shared" si="0"/>
        <v>1A6</v>
      </c>
      <c r="C10" t="str">
        <f t="shared" si="1"/>
        <v>1A5</v>
      </c>
      <c r="D10" s="11">
        <f>+D2</f>
        <v>45912</v>
      </c>
      <c r="E10" s="26">
        <f>+E2</f>
        <v>1</v>
      </c>
      <c r="F10" s="21" t="str">
        <f t="shared" si="3"/>
        <v>A6</v>
      </c>
      <c r="G10" t="str">
        <f>VLOOKUP(F10,Results!$N$2:$O$13,2,FALSE)</f>
        <v>The Griffins</v>
      </c>
      <c r="H10" s="21">
        <f t="shared" si="4"/>
        <v>16</v>
      </c>
      <c r="I10" s="1" t="str">
        <f t="shared" si="5"/>
        <v>A5</v>
      </c>
      <c r="J10" t="str">
        <f>VLOOKUP(I10,Results!$N$2:$O$13,2,FALSE)</f>
        <v>Boford</v>
      </c>
      <c r="K10" s="21">
        <f>+H4</f>
        <v>13</v>
      </c>
      <c r="N10" t="s">
        <v>39</v>
      </c>
      <c r="O10" t="s">
        <v>50</v>
      </c>
    </row>
    <row r="11" spans="2:15" x14ac:dyDescent="0.3">
      <c r="B11" t="str">
        <f t="shared" si="0"/>
        <v>1A8</v>
      </c>
      <c r="C11" t="str">
        <f t="shared" si="1"/>
        <v>1A7</v>
      </c>
      <c r="D11" s="11">
        <f t="shared" ref="D11:E12" si="6">+D2</f>
        <v>45912</v>
      </c>
      <c r="E11" s="26">
        <f t="shared" si="6"/>
        <v>1</v>
      </c>
      <c r="F11" s="21" t="str">
        <f t="shared" si="3"/>
        <v>A8</v>
      </c>
      <c r="G11" t="str">
        <f>VLOOKUP(F11,Results!$N$2:$O$13,2,FALSE)</f>
        <v>Buttercross</v>
      </c>
      <c r="H11" s="21" t="str">
        <f t="shared" si="4"/>
        <v>N</v>
      </c>
      <c r="I11" s="1" t="str">
        <f t="shared" si="5"/>
        <v>A7</v>
      </c>
      <c r="J11" t="str">
        <f>VLOOKUP(I11,Results!$N$2:$O$13,2,FALSE)</f>
        <v>L. Bees</v>
      </c>
      <c r="K11" s="21" t="str">
        <f>+H5</f>
        <v>N</v>
      </c>
      <c r="N11" t="s">
        <v>40</v>
      </c>
      <c r="O11" t="s">
        <v>51</v>
      </c>
    </row>
    <row r="12" spans="2:15" x14ac:dyDescent="0.3">
      <c r="B12" t="str">
        <f t="shared" ref="B12" si="7">CONCATENATE(E12,F12)</f>
        <v>1A10</v>
      </c>
      <c r="C12" t="str">
        <f t="shared" ref="C12" si="8">CONCATENATE(E12,I12)</f>
        <v>1A9</v>
      </c>
      <c r="D12" s="11">
        <f t="shared" si="6"/>
        <v>45912</v>
      </c>
      <c r="E12" s="26">
        <f t="shared" si="6"/>
        <v>1</v>
      </c>
      <c r="F12" s="21" t="str">
        <f t="shared" si="3"/>
        <v>A10</v>
      </c>
      <c r="G12" t="str">
        <f>VLOOKUP(F12,Results!$N$2:$O$13,2,FALSE)</f>
        <v>Deadenders</v>
      </c>
      <c r="H12" s="21">
        <f t="shared" si="4"/>
        <v>17</v>
      </c>
      <c r="I12" s="1" t="str">
        <f t="shared" si="5"/>
        <v>A9</v>
      </c>
      <c r="J12" t="str">
        <f>VLOOKUP(I12,Results!$N$2:$O$13,2,FALSE)</f>
        <v>Bay City Bowlers</v>
      </c>
      <c r="K12" s="21">
        <f t="shared" ref="K12" si="9">+H6</f>
        <v>12</v>
      </c>
      <c r="N12" t="s">
        <v>41</v>
      </c>
      <c r="O12" t="s">
        <v>52</v>
      </c>
    </row>
    <row r="13" spans="2:15" x14ac:dyDescent="0.3">
      <c r="B13" t="str">
        <f t="shared" ref="B13:B22" si="10">CONCATENATE(E13,F13)</f>
        <v>2A11</v>
      </c>
      <c r="C13" t="str">
        <f t="shared" si="1"/>
        <v>2A9</v>
      </c>
      <c r="D13" s="11">
        <f>+'Results Input'!E8</f>
        <v>45915</v>
      </c>
      <c r="E13" s="25">
        <f>+'Results Input'!F8</f>
        <v>2</v>
      </c>
      <c r="F13" s="21" t="str">
        <f>+'Results Input'!G8</f>
        <v>A11</v>
      </c>
      <c r="G13" t="str">
        <f>VLOOKUP(F13,Results!$N$2:$O$13,2,FALSE)</f>
        <v>Dreamers</v>
      </c>
      <c r="H13" s="21">
        <f>+'Results Input'!I8</f>
        <v>16</v>
      </c>
      <c r="I13" s="21" t="str">
        <f>+'Results Input'!J8</f>
        <v>A9</v>
      </c>
      <c r="J13" t="str">
        <f>VLOOKUP(I13,Results!$N$2:$O$13,2,FALSE)</f>
        <v>Bay City Bowlers</v>
      </c>
      <c r="K13" s="21">
        <f>+'Results Input'!L8</f>
        <v>10</v>
      </c>
      <c r="N13" t="s">
        <v>29</v>
      </c>
      <c r="O13" t="s">
        <v>30</v>
      </c>
    </row>
    <row r="14" spans="2:15" x14ac:dyDescent="0.3">
      <c r="B14" t="str">
        <f t="shared" si="10"/>
        <v>2A8</v>
      </c>
      <c r="C14" t="str">
        <f t="shared" si="1"/>
        <v>2A6</v>
      </c>
      <c r="D14" s="11">
        <f>+D13</f>
        <v>45915</v>
      </c>
      <c r="E14" s="26">
        <f>+E13</f>
        <v>2</v>
      </c>
      <c r="F14" s="21" t="str">
        <f>+'Results Input'!G9</f>
        <v>A8</v>
      </c>
      <c r="G14" t="str">
        <f>VLOOKUP(F14,Results!$N$2:$O$13,2,FALSE)</f>
        <v>Buttercross</v>
      </c>
      <c r="H14" s="21">
        <f>+'Results Input'!I9</f>
        <v>9</v>
      </c>
      <c r="I14" s="21" t="str">
        <f>+'Results Input'!J9</f>
        <v>A6</v>
      </c>
      <c r="J14" t="str">
        <f>VLOOKUP(I14,Results!$N$2:$O$13,2,FALSE)</f>
        <v>The Griffins</v>
      </c>
      <c r="K14" s="21">
        <f>+'Results Input'!L9</f>
        <v>10</v>
      </c>
    </row>
    <row r="15" spans="2:15" x14ac:dyDescent="0.3">
      <c r="B15" t="str">
        <f t="shared" si="10"/>
        <v>2A3</v>
      </c>
      <c r="C15" t="str">
        <f t="shared" si="1"/>
        <v>2A1</v>
      </c>
      <c r="D15" s="11">
        <f>+D13</f>
        <v>45915</v>
      </c>
      <c r="E15" s="26">
        <f>+E13</f>
        <v>2</v>
      </c>
      <c r="F15" s="21" t="str">
        <f>+'Results Input'!G10</f>
        <v>A3</v>
      </c>
      <c r="G15" t="str">
        <f>VLOOKUP(F15,Results!$N$2:$O$13,2,FALSE)</f>
        <v>Pinewood</v>
      </c>
      <c r="H15" s="21">
        <f>+'Results Input'!I10</f>
        <v>14</v>
      </c>
      <c r="I15" s="21" t="str">
        <f>+'Results Input'!J10</f>
        <v>A1</v>
      </c>
      <c r="J15" t="str">
        <f>VLOOKUP(I15,Results!$N$2:$O$13,2,FALSE)</f>
        <v>Mat - Jac</v>
      </c>
      <c r="K15" s="21">
        <f>+'Results Input'!L10</f>
        <v>17</v>
      </c>
    </row>
    <row r="16" spans="2:15" x14ac:dyDescent="0.3">
      <c r="B16" t="str">
        <f t="shared" si="10"/>
        <v>2A4</v>
      </c>
      <c r="C16" t="str">
        <f t="shared" si="1"/>
        <v>2A2</v>
      </c>
      <c r="D16" s="11">
        <f>+D13</f>
        <v>45915</v>
      </c>
      <c r="E16" s="26">
        <f>+E13</f>
        <v>2</v>
      </c>
      <c r="F16" s="21" t="str">
        <f>+'Results Input'!G11</f>
        <v>A4</v>
      </c>
      <c r="G16" t="str">
        <f>VLOOKUP(F16,Results!$N$2:$O$13,2,FALSE)</f>
        <v>Brand X</v>
      </c>
      <c r="H16" s="21">
        <f>+'Results Input'!I11</f>
        <v>10</v>
      </c>
      <c r="I16" s="21" t="str">
        <f>+'Results Input'!J11</f>
        <v>A2</v>
      </c>
      <c r="J16" t="str">
        <f>VLOOKUP(I16,Results!$N$2:$O$13,2,FALSE)</f>
        <v>Bens</v>
      </c>
      <c r="K16" s="21">
        <f>+'Results Input'!L11</f>
        <v>14</v>
      </c>
    </row>
    <row r="17" spans="2:11" x14ac:dyDescent="0.3">
      <c r="B17" t="str">
        <f t="shared" si="10"/>
        <v>2A7</v>
      </c>
      <c r="C17" t="str">
        <f t="shared" si="1"/>
        <v>2A5</v>
      </c>
      <c r="D17" s="11">
        <f>+D13</f>
        <v>45915</v>
      </c>
      <c r="E17" s="26">
        <f>+E13</f>
        <v>2</v>
      </c>
      <c r="F17" s="21" t="str">
        <f>+'Results Input'!G12</f>
        <v>A7</v>
      </c>
      <c r="G17" t="str">
        <f>VLOOKUP(F17,Results!$N$2:$O$13,2,FALSE)</f>
        <v>L. Bees</v>
      </c>
      <c r="H17" s="21">
        <f>+'Results Input'!I12</f>
        <v>15</v>
      </c>
      <c r="I17" s="21" t="str">
        <f>+'Results Input'!J12</f>
        <v>A5</v>
      </c>
      <c r="J17" t="str">
        <f>VLOOKUP(I17,Results!$N$2:$O$13,2,FALSE)</f>
        <v>Boford</v>
      </c>
      <c r="K17" s="21">
        <f>+'Results Input'!L12</f>
        <v>18</v>
      </c>
    </row>
    <row r="18" spans="2:11" x14ac:dyDescent="0.3">
      <c r="B18" t="str">
        <f t="shared" ref="B18" si="11">CONCATENATE(E18,F18)</f>
        <v>2A10</v>
      </c>
      <c r="C18" t="str">
        <f t="shared" ref="C18" si="12">CONCATENATE(E18,I18)</f>
        <v>2X</v>
      </c>
      <c r="D18" s="11">
        <f>+D14</f>
        <v>45915</v>
      </c>
      <c r="E18" s="26">
        <f>+E14</f>
        <v>2</v>
      </c>
      <c r="F18" s="21" t="str">
        <f>+'Results Input'!G13</f>
        <v>A10</v>
      </c>
      <c r="G18" t="str">
        <f>VLOOKUP(F18,Results!$N$2:$O$13,2,FALSE)</f>
        <v>Deadenders</v>
      </c>
      <c r="H18" s="21">
        <f>+'Results Input'!I13</f>
        <v>0</v>
      </c>
      <c r="I18" s="21" t="str">
        <f>+'Results Input'!J13</f>
        <v>X</v>
      </c>
      <c r="J18" t="str">
        <f>VLOOKUP(I18,Results!$N$2:$O$13,2,FALSE)</f>
        <v>No Match</v>
      </c>
      <c r="K18" s="21">
        <f>+'Results Input'!L13</f>
        <v>0</v>
      </c>
    </row>
    <row r="19" spans="2:11" x14ac:dyDescent="0.3">
      <c r="B19" t="str">
        <f t="shared" si="10"/>
        <v>2A9</v>
      </c>
      <c r="C19" t="str">
        <f t="shared" si="1"/>
        <v>2A11</v>
      </c>
      <c r="D19" s="11">
        <f>+D13</f>
        <v>45915</v>
      </c>
      <c r="E19" s="26">
        <f>+E13</f>
        <v>2</v>
      </c>
      <c r="F19" s="21" t="str">
        <f t="shared" ref="F19:F23" si="13">+I13</f>
        <v>A9</v>
      </c>
      <c r="G19" t="str">
        <f>VLOOKUP(F19,Results!$N$2:$O$13,2,FALSE)</f>
        <v>Bay City Bowlers</v>
      </c>
      <c r="H19" s="21">
        <f t="shared" ref="H19:H23" si="14">+K13</f>
        <v>10</v>
      </c>
      <c r="I19" s="1" t="str">
        <f t="shared" ref="I19:I23" si="15">+F13</f>
        <v>A11</v>
      </c>
      <c r="J19" t="str">
        <f>VLOOKUP(I19,Results!$N$2:$O$13,2,FALSE)</f>
        <v>Dreamers</v>
      </c>
      <c r="K19" s="21">
        <f>+H13</f>
        <v>16</v>
      </c>
    </row>
    <row r="20" spans="2:11" x14ac:dyDescent="0.3">
      <c r="B20" t="str">
        <f t="shared" si="10"/>
        <v>2A6</v>
      </c>
      <c r="C20" t="str">
        <f t="shared" si="1"/>
        <v>2A8</v>
      </c>
      <c r="D20" s="11">
        <f>+D13</f>
        <v>45915</v>
      </c>
      <c r="E20" s="26">
        <f>+E13</f>
        <v>2</v>
      </c>
      <c r="F20" s="21" t="str">
        <f t="shared" si="13"/>
        <v>A6</v>
      </c>
      <c r="G20" t="str">
        <f>VLOOKUP(F20,Results!$N$2:$O$13,2,FALSE)</f>
        <v>The Griffins</v>
      </c>
      <c r="H20" s="21">
        <f t="shared" si="14"/>
        <v>10</v>
      </c>
      <c r="I20" s="1" t="str">
        <f t="shared" si="15"/>
        <v>A8</v>
      </c>
      <c r="J20" t="str">
        <f>VLOOKUP(I20,Results!$N$2:$O$13,2,FALSE)</f>
        <v>Buttercross</v>
      </c>
      <c r="K20" s="21">
        <f>+H14</f>
        <v>9</v>
      </c>
    </row>
    <row r="21" spans="2:11" x14ac:dyDescent="0.3">
      <c r="B21" t="str">
        <f t="shared" si="10"/>
        <v>2A1</v>
      </c>
      <c r="C21" t="str">
        <f t="shared" si="1"/>
        <v>2A3</v>
      </c>
      <c r="D21" s="11">
        <f>+D13</f>
        <v>45915</v>
      </c>
      <c r="E21" s="26">
        <f>+E13</f>
        <v>2</v>
      </c>
      <c r="F21" s="21" t="str">
        <f t="shared" si="13"/>
        <v>A1</v>
      </c>
      <c r="G21" t="str">
        <f>VLOOKUP(F21,Results!$N$2:$O$13,2,FALSE)</f>
        <v>Mat - Jac</v>
      </c>
      <c r="H21" s="21">
        <f t="shared" si="14"/>
        <v>17</v>
      </c>
      <c r="I21" s="1" t="str">
        <f t="shared" si="15"/>
        <v>A3</v>
      </c>
      <c r="J21" t="str">
        <f>VLOOKUP(I21,Results!$N$2:$O$13,2,FALSE)</f>
        <v>Pinewood</v>
      </c>
      <c r="K21" s="21">
        <f>+H15</f>
        <v>14</v>
      </c>
    </row>
    <row r="22" spans="2:11" x14ac:dyDescent="0.3">
      <c r="B22" t="str">
        <f t="shared" si="10"/>
        <v>2A2</v>
      </c>
      <c r="C22" t="str">
        <f t="shared" si="1"/>
        <v>2A4</v>
      </c>
      <c r="D22" s="11">
        <f t="shared" ref="D22:E23" si="16">+D13</f>
        <v>45915</v>
      </c>
      <c r="E22" s="26">
        <f t="shared" si="16"/>
        <v>2</v>
      </c>
      <c r="F22" s="21" t="str">
        <f t="shared" si="13"/>
        <v>A2</v>
      </c>
      <c r="G22" t="str">
        <f>VLOOKUP(F22,Results!$N$2:$O$13,2,FALSE)</f>
        <v>Bens</v>
      </c>
      <c r="H22" s="21">
        <f t="shared" si="14"/>
        <v>14</v>
      </c>
      <c r="I22" s="1" t="str">
        <f t="shared" si="15"/>
        <v>A4</v>
      </c>
      <c r="J22" t="str">
        <f>VLOOKUP(I22,Results!$N$2:$O$13,2,FALSE)</f>
        <v>Brand X</v>
      </c>
      <c r="K22" s="21">
        <f>+H16</f>
        <v>10</v>
      </c>
    </row>
    <row r="23" spans="2:11" x14ac:dyDescent="0.3">
      <c r="B23" t="str">
        <f t="shared" ref="B23" si="17">CONCATENATE(E23,F23)</f>
        <v>2A5</v>
      </c>
      <c r="C23" t="str">
        <f t="shared" ref="C23" si="18">CONCATENATE(E23,I23)</f>
        <v>2A7</v>
      </c>
      <c r="D23" s="11">
        <f t="shared" si="16"/>
        <v>45915</v>
      </c>
      <c r="E23" s="26">
        <f t="shared" si="16"/>
        <v>2</v>
      </c>
      <c r="F23" s="21" t="str">
        <f t="shared" si="13"/>
        <v>A5</v>
      </c>
      <c r="G23" t="str">
        <f>VLOOKUP(F23,Results!$N$2:$O$13,2,FALSE)</f>
        <v>Boford</v>
      </c>
      <c r="H23" s="21">
        <f t="shared" si="14"/>
        <v>18</v>
      </c>
      <c r="I23" s="1" t="str">
        <f t="shared" si="15"/>
        <v>A7</v>
      </c>
      <c r="J23" t="str">
        <f>VLOOKUP(I23,Results!$N$2:$O$13,2,FALSE)</f>
        <v>L. Bees</v>
      </c>
      <c r="K23" s="21">
        <f t="shared" ref="K23" si="19">+H17</f>
        <v>15</v>
      </c>
    </row>
    <row r="24" spans="2:11" x14ac:dyDescent="0.3">
      <c r="B24" t="str">
        <f t="shared" ref="B24:B33" si="20">CONCATENATE(E24,F24)</f>
        <v>3A7</v>
      </c>
      <c r="C24" t="str">
        <f t="shared" si="1"/>
        <v>3A10</v>
      </c>
      <c r="D24" s="11">
        <f>+'Results Input'!E14</f>
        <v>45926</v>
      </c>
      <c r="E24" s="25">
        <f>+'Results Input'!F14</f>
        <v>3</v>
      </c>
      <c r="F24" s="21" t="str">
        <f>+'Results Input'!G14</f>
        <v>A7</v>
      </c>
      <c r="G24" t="str">
        <f>VLOOKUP(F24,Results!$N$2:$O$13,2,FALSE)</f>
        <v>L. Bees</v>
      </c>
      <c r="H24" s="21">
        <f>+'Results Input'!I14</f>
        <v>8</v>
      </c>
      <c r="I24" s="21" t="str">
        <f>+'Results Input'!J14</f>
        <v>A10</v>
      </c>
      <c r="J24" t="str">
        <f>VLOOKUP(I24,Results!$N$2:$O$13,2,FALSE)</f>
        <v>Deadenders</v>
      </c>
      <c r="K24" s="21">
        <f>+'Results Input'!L14</f>
        <v>12</v>
      </c>
    </row>
    <row r="25" spans="2:11" x14ac:dyDescent="0.3">
      <c r="B25" t="str">
        <f t="shared" si="20"/>
        <v>3A2</v>
      </c>
      <c r="C25" t="str">
        <f t="shared" si="1"/>
        <v>3A5</v>
      </c>
      <c r="D25" s="11">
        <f>+D24</f>
        <v>45926</v>
      </c>
      <c r="E25" s="26">
        <f>+E24</f>
        <v>3</v>
      </c>
      <c r="F25" s="21" t="str">
        <f>+'Results Input'!G15</f>
        <v>A2</v>
      </c>
      <c r="G25" t="str">
        <f>VLOOKUP(F25,Results!$N$2:$O$13,2,FALSE)</f>
        <v>Bens</v>
      </c>
      <c r="H25" s="21">
        <f>+'Results Input'!I15</f>
        <v>14</v>
      </c>
      <c r="I25" s="21" t="str">
        <f>+'Results Input'!J15</f>
        <v>A5</v>
      </c>
      <c r="J25" t="str">
        <f>VLOOKUP(I25,Results!$N$2:$O$13,2,FALSE)</f>
        <v>Boford</v>
      </c>
      <c r="K25" s="21">
        <f>+'Results Input'!L15</f>
        <v>9</v>
      </c>
    </row>
    <row r="26" spans="2:11" x14ac:dyDescent="0.3">
      <c r="B26" t="str">
        <f t="shared" si="20"/>
        <v>3A1</v>
      </c>
      <c r="C26" t="str">
        <f t="shared" si="1"/>
        <v>3A4</v>
      </c>
      <c r="D26" s="11">
        <f>+D24</f>
        <v>45926</v>
      </c>
      <c r="E26" s="26">
        <f>+E24</f>
        <v>3</v>
      </c>
      <c r="F26" s="21" t="str">
        <f>+'Results Input'!G16</f>
        <v>A1</v>
      </c>
      <c r="G26" t="str">
        <f>VLOOKUP(F26,Results!$N$2:$O$13,2,FALSE)</f>
        <v>Mat - Jac</v>
      </c>
      <c r="H26" s="21">
        <f>+'Results Input'!I16</f>
        <v>5</v>
      </c>
      <c r="I26" s="21" t="str">
        <f>+'Results Input'!J16</f>
        <v>A4</v>
      </c>
      <c r="J26" t="str">
        <f>VLOOKUP(I26,Results!$N$2:$O$13,2,FALSE)</f>
        <v>Brand X</v>
      </c>
      <c r="K26" s="21">
        <f>+'Results Input'!L16</f>
        <v>18</v>
      </c>
    </row>
    <row r="27" spans="2:11" x14ac:dyDescent="0.3">
      <c r="B27" t="str">
        <f t="shared" si="20"/>
        <v>3A8</v>
      </c>
      <c r="C27" t="str">
        <f t="shared" si="1"/>
        <v>3A11</v>
      </c>
      <c r="D27" s="11">
        <f>+D24</f>
        <v>45926</v>
      </c>
      <c r="E27" s="26">
        <f>+E24</f>
        <v>3</v>
      </c>
      <c r="F27" s="21" t="str">
        <f>+'Results Input'!G17</f>
        <v>A8</v>
      </c>
      <c r="G27" t="str">
        <f>VLOOKUP(F27,Results!$N$2:$O$13,2,FALSE)</f>
        <v>Buttercross</v>
      </c>
      <c r="H27" s="21">
        <f>+'Results Input'!I17</f>
        <v>9</v>
      </c>
      <c r="I27" s="21" t="str">
        <f>+'Results Input'!J17</f>
        <v>A11</v>
      </c>
      <c r="J27" t="str">
        <f>VLOOKUP(I27,Results!$N$2:$O$13,2,FALSE)</f>
        <v>Dreamers</v>
      </c>
      <c r="K27" s="21">
        <f>+'Results Input'!L17</f>
        <v>11</v>
      </c>
    </row>
    <row r="28" spans="2:11" x14ac:dyDescent="0.3">
      <c r="B28" t="str">
        <f t="shared" si="20"/>
        <v>3A3</v>
      </c>
      <c r="C28" t="str">
        <f t="shared" si="1"/>
        <v>3A6</v>
      </c>
      <c r="D28" s="11">
        <f>+D24</f>
        <v>45926</v>
      </c>
      <c r="E28" s="26">
        <f>+E24</f>
        <v>3</v>
      </c>
      <c r="F28" s="21" t="str">
        <f>+'Results Input'!G18</f>
        <v>A3</v>
      </c>
      <c r="G28" t="str">
        <f>VLOOKUP(F28,Results!$N$2:$O$13,2,FALSE)</f>
        <v>Pinewood</v>
      </c>
      <c r="H28" s="21">
        <f>+'Results Input'!I18</f>
        <v>12</v>
      </c>
      <c r="I28" s="21" t="str">
        <f>+'Results Input'!J18</f>
        <v>A6</v>
      </c>
      <c r="J28" t="str">
        <f>VLOOKUP(I28,Results!$N$2:$O$13,2,FALSE)</f>
        <v>The Griffins</v>
      </c>
      <c r="K28" s="21">
        <f>+'Results Input'!L18</f>
        <v>18</v>
      </c>
    </row>
    <row r="29" spans="2:11" x14ac:dyDescent="0.3">
      <c r="B29" t="str">
        <f t="shared" ref="B29" si="21">CONCATENATE(E29,F29)</f>
        <v>3A9</v>
      </c>
      <c r="C29" t="str">
        <f t="shared" ref="C29" si="22">CONCATENATE(E29,I29)</f>
        <v>3X</v>
      </c>
      <c r="D29" s="11">
        <f>+D25</f>
        <v>45926</v>
      </c>
      <c r="E29" s="26">
        <f>+E25</f>
        <v>3</v>
      </c>
      <c r="F29" s="21" t="str">
        <f>+'Results Input'!G19</f>
        <v>A9</v>
      </c>
      <c r="G29" t="str">
        <f>VLOOKUP(F29,Results!$N$2:$O$13,2,FALSE)</f>
        <v>Bay City Bowlers</v>
      </c>
      <c r="H29" s="21">
        <f>+'Results Input'!I19</f>
        <v>0</v>
      </c>
      <c r="I29" s="21" t="str">
        <f>+'Results Input'!J19</f>
        <v>X</v>
      </c>
      <c r="J29" t="str">
        <f>VLOOKUP(I29,Results!$N$2:$O$13,2,FALSE)</f>
        <v>No Match</v>
      </c>
      <c r="K29" s="21">
        <f>+'Results Input'!L19</f>
        <v>0</v>
      </c>
    </row>
    <row r="30" spans="2:11" x14ac:dyDescent="0.3">
      <c r="B30" t="str">
        <f t="shared" si="20"/>
        <v>3A10</v>
      </c>
      <c r="C30" t="str">
        <f t="shared" si="1"/>
        <v>3A7</v>
      </c>
      <c r="D30" s="11">
        <f>+D24</f>
        <v>45926</v>
      </c>
      <c r="E30" s="26">
        <f>+E24</f>
        <v>3</v>
      </c>
      <c r="F30" s="21" t="str">
        <f t="shared" ref="F30:F34" si="23">+I24</f>
        <v>A10</v>
      </c>
      <c r="G30" t="str">
        <f>VLOOKUP(F30,Results!$N$2:$O$13,2,FALSE)</f>
        <v>Deadenders</v>
      </c>
      <c r="H30" s="21">
        <f t="shared" ref="H30:H34" si="24">+K24</f>
        <v>12</v>
      </c>
      <c r="I30" s="1" t="str">
        <f t="shared" ref="I30:I34" si="25">+F24</f>
        <v>A7</v>
      </c>
      <c r="J30" t="str">
        <f>VLOOKUP(I30,Results!$N$2:$O$13,2,FALSE)</f>
        <v>L. Bees</v>
      </c>
      <c r="K30" s="21">
        <f>+H24</f>
        <v>8</v>
      </c>
    </row>
    <row r="31" spans="2:11" x14ac:dyDescent="0.3">
      <c r="B31" t="str">
        <f t="shared" si="20"/>
        <v>3A5</v>
      </c>
      <c r="C31" t="str">
        <f t="shared" si="1"/>
        <v>3A2</v>
      </c>
      <c r="D31" s="11">
        <f>+D24</f>
        <v>45926</v>
      </c>
      <c r="E31" s="26">
        <f>+E24</f>
        <v>3</v>
      </c>
      <c r="F31" s="21" t="str">
        <f t="shared" si="23"/>
        <v>A5</v>
      </c>
      <c r="G31" t="str">
        <f>VLOOKUP(F31,Results!$N$2:$O$13,2,FALSE)</f>
        <v>Boford</v>
      </c>
      <c r="H31" s="21">
        <f t="shared" si="24"/>
        <v>9</v>
      </c>
      <c r="I31" s="1" t="str">
        <f t="shared" si="25"/>
        <v>A2</v>
      </c>
      <c r="J31" t="str">
        <f>VLOOKUP(I31,Results!$N$2:$O$13,2,FALSE)</f>
        <v>Bens</v>
      </c>
      <c r="K31" s="21">
        <f>+H25</f>
        <v>14</v>
      </c>
    </row>
    <row r="32" spans="2:11" x14ac:dyDescent="0.3">
      <c r="B32" t="str">
        <f t="shared" si="20"/>
        <v>3A4</v>
      </c>
      <c r="C32" t="str">
        <f t="shared" si="1"/>
        <v>3A1</v>
      </c>
      <c r="D32" s="11">
        <f>+D24</f>
        <v>45926</v>
      </c>
      <c r="E32" s="26">
        <f>+E24</f>
        <v>3</v>
      </c>
      <c r="F32" s="21" t="str">
        <f t="shared" si="23"/>
        <v>A4</v>
      </c>
      <c r="G32" t="str">
        <f>VLOOKUP(F32,Results!$N$2:$O$13,2,FALSE)</f>
        <v>Brand X</v>
      </c>
      <c r="H32" s="21">
        <f t="shared" si="24"/>
        <v>18</v>
      </c>
      <c r="I32" s="1" t="str">
        <f t="shared" si="25"/>
        <v>A1</v>
      </c>
      <c r="J32" t="str">
        <f>VLOOKUP(I32,Results!$N$2:$O$13,2,FALSE)</f>
        <v>Mat - Jac</v>
      </c>
      <c r="K32" s="21">
        <f>+H26</f>
        <v>5</v>
      </c>
    </row>
    <row r="33" spans="2:11" x14ac:dyDescent="0.3">
      <c r="B33" t="str">
        <f t="shared" si="20"/>
        <v>3A11</v>
      </c>
      <c r="C33" t="str">
        <f t="shared" si="1"/>
        <v>3A8</v>
      </c>
      <c r="D33" s="11">
        <f t="shared" ref="D33:E34" si="26">+D24</f>
        <v>45926</v>
      </c>
      <c r="E33" s="26">
        <f t="shared" si="26"/>
        <v>3</v>
      </c>
      <c r="F33" s="21" t="str">
        <f t="shared" si="23"/>
        <v>A11</v>
      </c>
      <c r="G33" t="str">
        <f>VLOOKUP(F33,Results!$N$2:$O$13,2,FALSE)</f>
        <v>Dreamers</v>
      </c>
      <c r="H33" s="21">
        <f t="shared" si="24"/>
        <v>11</v>
      </c>
      <c r="I33" s="1" t="str">
        <f t="shared" si="25"/>
        <v>A8</v>
      </c>
      <c r="J33" t="str">
        <f>VLOOKUP(I33,Results!$N$2:$O$13,2,FALSE)</f>
        <v>Buttercross</v>
      </c>
      <c r="K33" s="21">
        <f>+H27</f>
        <v>9</v>
      </c>
    </row>
    <row r="34" spans="2:11" x14ac:dyDescent="0.3">
      <c r="B34" t="str">
        <f t="shared" ref="B34" si="27">CONCATENATE(E34,F34)</f>
        <v>3A6</v>
      </c>
      <c r="C34" t="str">
        <f t="shared" ref="C34" si="28">CONCATENATE(E34,I34)</f>
        <v>3A3</v>
      </c>
      <c r="D34" s="11">
        <f t="shared" si="26"/>
        <v>45926</v>
      </c>
      <c r="E34" s="26">
        <f t="shared" si="26"/>
        <v>3</v>
      </c>
      <c r="F34" s="21" t="str">
        <f t="shared" si="23"/>
        <v>A6</v>
      </c>
      <c r="G34" t="str">
        <f>VLOOKUP(F34,Results!$N$2:$O$13,2,FALSE)</f>
        <v>The Griffins</v>
      </c>
      <c r="H34" s="21">
        <f t="shared" si="24"/>
        <v>18</v>
      </c>
      <c r="I34" s="1" t="str">
        <f t="shared" si="25"/>
        <v>A3</v>
      </c>
      <c r="J34" t="str">
        <f>VLOOKUP(I34,Results!$N$2:$O$13,2,FALSE)</f>
        <v>Pinewood</v>
      </c>
      <c r="K34" s="21">
        <f t="shared" ref="K34" si="29">+H28</f>
        <v>12</v>
      </c>
    </row>
    <row r="35" spans="2:11" x14ac:dyDescent="0.3">
      <c r="B35" t="str">
        <f t="shared" ref="B35:B44" si="30">CONCATENATE(E35,F35)</f>
        <v>4A2</v>
      </c>
      <c r="C35" t="str">
        <f t="shared" si="1"/>
        <v>4A7</v>
      </c>
      <c r="D35" s="11">
        <f>+'Results Input'!E20</f>
        <v>45933</v>
      </c>
      <c r="E35" s="25">
        <f>+'Results Input'!F20</f>
        <v>4</v>
      </c>
      <c r="F35" s="21" t="str">
        <f>+'Results Input'!G20</f>
        <v>A2</v>
      </c>
      <c r="G35" t="str">
        <f>VLOOKUP(F35,Results!$N$2:$O$13,2,FALSE)</f>
        <v>Bens</v>
      </c>
      <c r="H35" s="21">
        <f>+'Results Input'!I20</f>
        <v>14</v>
      </c>
      <c r="I35" s="21" t="str">
        <f>+'Results Input'!J20</f>
        <v>A7</v>
      </c>
      <c r="J35" t="str">
        <f>VLOOKUP(I35,Results!$N$2:$O$13,2,FALSE)</f>
        <v>L. Bees</v>
      </c>
      <c r="K35" s="21">
        <f>+'Results Input'!L20</f>
        <v>6</v>
      </c>
    </row>
    <row r="36" spans="2:11" x14ac:dyDescent="0.3">
      <c r="B36" t="str">
        <f t="shared" si="30"/>
        <v>4A4</v>
      </c>
      <c r="C36" t="str">
        <f t="shared" si="1"/>
        <v>4A9</v>
      </c>
      <c r="D36" s="11">
        <f>+D35</f>
        <v>45933</v>
      </c>
      <c r="E36" s="26">
        <f>+E35</f>
        <v>4</v>
      </c>
      <c r="F36" s="21" t="str">
        <f>+'Results Input'!G21</f>
        <v>A4</v>
      </c>
      <c r="G36" t="str">
        <f>VLOOKUP(F36,Results!$N$2:$O$13,2,FALSE)</f>
        <v>Brand X</v>
      </c>
      <c r="H36" s="21">
        <f>+'Results Input'!I21</f>
        <v>8</v>
      </c>
      <c r="I36" s="21" t="str">
        <f>+'Results Input'!J21</f>
        <v>A9</v>
      </c>
      <c r="J36" t="str">
        <f>VLOOKUP(I36,Results!$N$2:$O$13,2,FALSE)</f>
        <v>Bay City Bowlers</v>
      </c>
      <c r="K36" s="21">
        <f>+'Results Input'!L21</f>
        <v>9</v>
      </c>
    </row>
    <row r="37" spans="2:11" x14ac:dyDescent="0.3">
      <c r="B37" t="str">
        <f t="shared" si="30"/>
        <v>4A10</v>
      </c>
      <c r="C37" t="str">
        <f t="shared" si="1"/>
        <v>4A6</v>
      </c>
      <c r="D37" s="11">
        <f>+D35</f>
        <v>45933</v>
      </c>
      <c r="E37" s="26">
        <f>+E35</f>
        <v>4</v>
      </c>
      <c r="F37" s="21" t="str">
        <f>+'Results Input'!G22</f>
        <v>A10</v>
      </c>
      <c r="G37" t="str">
        <f>VLOOKUP(F37,Results!$N$2:$O$13,2,FALSE)</f>
        <v>Deadenders</v>
      </c>
      <c r="H37" s="21">
        <f>+'Results Input'!I22</f>
        <v>25</v>
      </c>
      <c r="I37" s="21" t="str">
        <f>+'Results Input'!J22</f>
        <v>A6</v>
      </c>
      <c r="J37" t="str">
        <f>VLOOKUP(I37,Results!$N$2:$O$13,2,FALSE)</f>
        <v>The Griffins</v>
      </c>
      <c r="K37" s="21">
        <f>+'Results Input'!L22</f>
        <v>3</v>
      </c>
    </row>
    <row r="38" spans="2:11" x14ac:dyDescent="0.3">
      <c r="B38" t="str">
        <f t="shared" si="30"/>
        <v>4A5</v>
      </c>
      <c r="C38" t="str">
        <f t="shared" si="1"/>
        <v>4A1</v>
      </c>
      <c r="D38" s="11">
        <f>+D35</f>
        <v>45933</v>
      </c>
      <c r="E38" s="26">
        <f>+E35</f>
        <v>4</v>
      </c>
      <c r="F38" s="21" t="str">
        <f>+'Results Input'!G23</f>
        <v>A5</v>
      </c>
      <c r="G38" t="str">
        <f>VLOOKUP(F38,Results!$N$2:$O$13,2,FALSE)</f>
        <v>Boford</v>
      </c>
      <c r="H38" s="21">
        <f>+'Results Input'!I23</f>
        <v>7</v>
      </c>
      <c r="I38" s="21" t="str">
        <f>+'Results Input'!J23</f>
        <v>A1</v>
      </c>
      <c r="J38" t="str">
        <f>VLOOKUP(I38,Results!$N$2:$O$13,2,FALSE)</f>
        <v>Mat - Jac</v>
      </c>
      <c r="K38" s="21">
        <f>+'Results Input'!L23</f>
        <v>18</v>
      </c>
    </row>
    <row r="39" spans="2:11" x14ac:dyDescent="0.3">
      <c r="B39" t="str">
        <f t="shared" si="30"/>
        <v>4A11</v>
      </c>
      <c r="C39" t="str">
        <f t="shared" si="1"/>
        <v>4A3</v>
      </c>
      <c r="D39" s="11">
        <f>+D35</f>
        <v>45933</v>
      </c>
      <c r="E39" s="26">
        <f>+E35</f>
        <v>4</v>
      </c>
      <c r="F39" s="21" t="str">
        <f>+'Results Input'!G24</f>
        <v>A11</v>
      </c>
      <c r="G39" t="str">
        <f>VLOOKUP(F39,Results!$N$2:$O$13,2,FALSE)</f>
        <v>Dreamers</v>
      </c>
      <c r="H39" s="21">
        <f>+'Results Input'!I24</f>
        <v>16</v>
      </c>
      <c r="I39" s="21" t="str">
        <f>+'Results Input'!J24</f>
        <v>A3</v>
      </c>
      <c r="J39" t="str">
        <f>VLOOKUP(I39,Results!$N$2:$O$13,2,FALSE)</f>
        <v>Pinewood</v>
      </c>
      <c r="K39" s="21">
        <f>+'Results Input'!L24</f>
        <v>12</v>
      </c>
    </row>
    <row r="40" spans="2:11" x14ac:dyDescent="0.3">
      <c r="B40" t="str">
        <f t="shared" ref="B40" si="31">CONCATENATE(E40,F40)</f>
        <v>4A8</v>
      </c>
      <c r="C40" t="str">
        <f t="shared" ref="C40" si="32">CONCATENATE(E40,I40)</f>
        <v>4X</v>
      </c>
      <c r="D40" s="11">
        <f>+D36</f>
        <v>45933</v>
      </c>
      <c r="E40" s="26">
        <f>+E36</f>
        <v>4</v>
      </c>
      <c r="F40" s="21" t="str">
        <f>+'Results Input'!G25</f>
        <v>A8</v>
      </c>
      <c r="G40" t="str">
        <f>VLOOKUP(F40,Results!$N$2:$O$13,2,FALSE)</f>
        <v>Buttercross</v>
      </c>
      <c r="H40" s="21">
        <f>+'Results Input'!I25</f>
        <v>0</v>
      </c>
      <c r="I40" s="21" t="str">
        <f>+'Results Input'!J25</f>
        <v>X</v>
      </c>
      <c r="J40" t="str">
        <f>VLOOKUP(I40,Results!$N$2:$O$13,2,FALSE)</f>
        <v>No Match</v>
      </c>
      <c r="K40" s="21">
        <f>+'Results Input'!L25</f>
        <v>0</v>
      </c>
    </row>
    <row r="41" spans="2:11" x14ac:dyDescent="0.3">
      <c r="B41" t="str">
        <f t="shared" si="30"/>
        <v>4A7</v>
      </c>
      <c r="C41" t="str">
        <f t="shared" si="1"/>
        <v>4A2</v>
      </c>
      <c r="D41" s="11">
        <f>+D35</f>
        <v>45933</v>
      </c>
      <c r="E41" s="26">
        <f>+E35</f>
        <v>4</v>
      </c>
      <c r="F41" s="21" t="str">
        <f t="shared" ref="F41:F45" si="33">+I35</f>
        <v>A7</v>
      </c>
      <c r="G41" t="str">
        <f>VLOOKUP(F41,Results!$N$2:$O$13,2,FALSE)</f>
        <v>L. Bees</v>
      </c>
      <c r="H41" s="21">
        <f t="shared" ref="H41:H45" si="34">+K35</f>
        <v>6</v>
      </c>
      <c r="I41" s="1" t="str">
        <f t="shared" ref="I41:I45" si="35">+F35</f>
        <v>A2</v>
      </c>
      <c r="J41" t="str">
        <f>VLOOKUP(I41,Results!$N$2:$O$13,2,FALSE)</f>
        <v>Bens</v>
      </c>
      <c r="K41" s="21">
        <f>+H35</f>
        <v>14</v>
      </c>
    </row>
    <row r="42" spans="2:11" x14ac:dyDescent="0.3">
      <c r="B42" t="str">
        <f t="shared" si="30"/>
        <v>4A9</v>
      </c>
      <c r="C42" t="str">
        <f t="shared" si="1"/>
        <v>4A4</v>
      </c>
      <c r="D42" s="11">
        <f>+D35</f>
        <v>45933</v>
      </c>
      <c r="E42" s="26">
        <f>+E35</f>
        <v>4</v>
      </c>
      <c r="F42" s="21" t="str">
        <f t="shared" si="33"/>
        <v>A9</v>
      </c>
      <c r="G42" t="str">
        <f>VLOOKUP(F42,Results!$N$2:$O$13,2,FALSE)</f>
        <v>Bay City Bowlers</v>
      </c>
      <c r="H42" s="21">
        <f t="shared" si="34"/>
        <v>9</v>
      </c>
      <c r="I42" s="1" t="str">
        <f t="shared" si="35"/>
        <v>A4</v>
      </c>
      <c r="J42" t="str">
        <f>VLOOKUP(I42,Results!$N$2:$O$13,2,FALSE)</f>
        <v>Brand X</v>
      </c>
      <c r="K42" s="21">
        <f>+H36</f>
        <v>8</v>
      </c>
    </row>
    <row r="43" spans="2:11" x14ac:dyDescent="0.3">
      <c r="B43" t="str">
        <f t="shared" si="30"/>
        <v>4A6</v>
      </c>
      <c r="C43" t="str">
        <f t="shared" si="1"/>
        <v>4A10</v>
      </c>
      <c r="D43" s="11">
        <f>+D35</f>
        <v>45933</v>
      </c>
      <c r="E43" s="26">
        <f>+E35</f>
        <v>4</v>
      </c>
      <c r="F43" s="21" t="str">
        <f t="shared" si="33"/>
        <v>A6</v>
      </c>
      <c r="G43" t="str">
        <f>VLOOKUP(F43,Results!$N$2:$O$13,2,FALSE)</f>
        <v>The Griffins</v>
      </c>
      <c r="H43" s="21">
        <f t="shared" si="34"/>
        <v>3</v>
      </c>
      <c r="I43" s="1" t="str">
        <f t="shared" si="35"/>
        <v>A10</v>
      </c>
      <c r="J43" t="str">
        <f>VLOOKUP(I43,Results!$N$2:$O$13,2,FALSE)</f>
        <v>Deadenders</v>
      </c>
      <c r="K43" s="21">
        <f>+H37</f>
        <v>25</v>
      </c>
    </row>
    <row r="44" spans="2:11" x14ac:dyDescent="0.3">
      <c r="B44" t="str">
        <f t="shared" si="30"/>
        <v>4A1</v>
      </c>
      <c r="C44" t="str">
        <f t="shared" si="1"/>
        <v>4A5</v>
      </c>
      <c r="D44" s="11">
        <f t="shared" ref="D44:E45" si="36">+D35</f>
        <v>45933</v>
      </c>
      <c r="E44" s="26">
        <f t="shared" si="36"/>
        <v>4</v>
      </c>
      <c r="F44" s="21" t="str">
        <f t="shared" si="33"/>
        <v>A1</v>
      </c>
      <c r="G44" t="str">
        <f>VLOOKUP(F44,Results!$N$2:$O$13,2,FALSE)</f>
        <v>Mat - Jac</v>
      </c>
      <c r="H44" s="21">
        <f t="shared" si="34"/>
        <v>18</v>
      </c>
      <c r="I44" s="1" t="str">
        <f t="shared" si="35"/>
        <v>A5</v>
      </c>
      <c r="J44" t="str">
        <f>VLOOKUP(I44,Results!$N$2:$O$13,2,FALSE)</f>
        <v>Boford</v>
      </c>
      <c r="K44" s="21">
        <f>+H38</f>
        <v>7</v>
      </c>
    </row>
    <row r="45" spans="2:11" x14ac:dyDescent="0.3">
      <c r="B45" t="str">
        <f t="shared" ref="B45" si="37">CONCATENATE(E45,F45)</f>
        <v>4A3</v>
      </c>
      <c r="C45" t="str">
        <f t="shared" ref="C45" si="38">CONCATENATE(E45,I45)</f>
        <v>4A11</v>
      </c>
      <c r="D45" s="11">
        <f t="shared" si="36"/>
        <v>45933</v>
      </c>
      <c r="E45" s="26">
        <f t="shared" si="36"/>
        <v>4</v>
      </c>
      <c r="F45" s="21" t="str">
        <f t="shared" si="33"/>
        <v>A3</v>
      </c>
      <c r="G45" t="str">
        <f>VLOOKUP(F45,Results!$N$2:$O$13,2,FALSE)</f>
        <v>Pinewood</v>
      </c>
      <c r="H45" s="21">
        <f t="shared" si="34"/>
        <v>12</v>
      </c>
      <c r="I45" s="1" t="str">
        <f t="shared" si="35"/>
        <v>A11</v>
      </c>
      <c r="J45" t="str">
        <f>VLOOKUP(I45,Results!$N$2:$O$13,2,FALSE)</f>
        <v>Dreamers</v>
      </c>
      <c r="K45" s="21">
        <f t="shared" ref="K45" si="39">+H39</f>
        <v>16</v>
      </c>
    </row>
    <row r="46" spans="2:11" x14ac:dyDescent="0.3">
      <c r="B46" t="str">
        <f t="shared" ref="B46:B55" si="40">CONCATENATE(E46,F46)</f>
        <v>5A1</v>
      </c>
      <c r="C46" t="str">
        <f t="shared" si="1"/>
        <v>5A6</v>
      </c>
      <c r="D46" s="11">
        <f>+'Results Input'!E26</f>
        <v>45938</v>
      </c>
      <c r="E46" s="25">
        <f>+'Results Input'!F26</f>
        <v>5</v>
      </c>
      <c r="F46" s="21" t="str">
        <f>+'Results Input'!G26</f>
        <v>A1</v>
      </c>
      <c r="G46" t="str">
        <f>VLOOKUP(F46,Results!$N$2:$O$13,2,FALSE)</f>
        <v>Mat - Jac</v>
      </c>
      <c r="H46" s="21">
        <f>+'Results Input'!I26</f>
        <v>11</v>
      </c>
      <c r="I46" s="21" t="str">
        <f>+'Results Input'!J26</f>
        <v>A6</v>
      </c>
      <c r="J46" t="str">
        <f>VLOOKUP(I46,Results!$N$2:$O$13,2,FALSE)</f>
        <v>The Griffins</v>
      </c>
      <c r="K46" s="21">
        <f>+'Results Input'!L26</f>
        <v>9</v>
      </c>
    </row>
    <row r="47" spans="2:11" x14ac:dyDescent="0.3">
      <c r="B47" t="str">
        <f t="shared" si="40"/>
        <v>5A9</v>
      </c>
      <c r="C47" t="str">
        <f t="shared" si="1"/>
        <v>5A3</v>
      </c>
      <c r="D47" s="11">
        <f>+D46</f>
        <v>45938</v>
      </c>
      <c r="E47" s="26">
        <f>+E46</f>
        <v>5</v>
      </c>
      <c r="F47" s="21" t="str">
        <f>+'Results Input'!G27</f>
        <v>A9</v>
      </c>
      <c r="G47" t="str">
        <f>VLOOKUP(F47,Results!$N$2:$O$13,2,FALSE)</f>
        <v>Bay City Bowlers</v>
      </c>
      <c r="H47" s="21">
        <f>+'Results Input'!I27</f>
        <v>9</v>
      </c>
      <c r="I47" s="21" t="str">
        <f>+'Results Input'!J27</f>
        <v>A3</v>
      </c>
      <c r="J47" t="str">
        <f>VLOOKUP(I47,Results!$N$2:$O$13,2,FALSE)</f>
        <v>Pinewood</v>
      </c>
      <c r="K47" s="21">
        <f>+'Results Input'!L27</f>
        <v>15</v>
      </c>
    </row>
    <row r="48" spans="2:11" x14ac:dyDescent="0.3">
      <c r="B48" t="str">
        <f t="shared" si="40"/>
        <v>5A8</v>
      </c>
      <c r="C48" t="str">
        <f t="shared" si="1"/>
        <v>5A2</v>
      </c>
      <c r="D48" s="11">
        <f>+D46</f>
        <v>45938</v>
      </c>
      <c r="E48" s="26">
        <f>+E46</f>
        <v>5</v>
      </c>
      <c r="F48" s="21" t="str">
        <f>+'Results Input'!G28</f>
        <v>A8</v>
      </c>
      <c r="G48" t="str">
        <f>VLOOKUP(F48,Results!$N$2:$O$13,2,FALSE)</f>
        <v>Buttercross</v>
      </c>
      <c r="H48" s="21">
        <f>+'Results Input'!I28</f>
        <v>11</v>
      </c>
      <c r="I48" s="21" t="str">
        <f>+'Results Input'!J28</f>
        <v>A2</v>
      </c>
      <c r="J48" t="str">
        <f>VLOOKUP(I48,Results!$N$2:$O$13,2,FALSE)</f>
        <v>Bens</v>
      </c>
      <c r="K48" s="21">
        <f>+'Results Input'!L28</f>
        <v>15</v>
      </c>
    </row>
    <row r="49" spans="2:11" x14ac:dyDescent="0.3">
      <c r="B49" t="str">
        <f t="shared" si="40"/>
        <v>5A10</v>
      </c>
      <c r="C49" t="str">
        <f t="shared" si="1"/>
        <v>5A4</v>
      </c>
      <c r="D49" s="11">
        <f>+D46</f>
        <v>45938</v>
      </c>
      <c r="E49" s="26">
        <f>+E46</f>
        <v>5</v>
      </c>
      <c r="F49" s="21" t="str">
        <f>+'Results Input'!G29</f>
        <v>A10</v>
      </c>
      <c r="G49" t="str">
        <f>VLOOKUP(F49,Results!$N$2:$O$13,2,FALSE)</f>
        <v>Deadenders</v>
      </c>
      <c r="H49" s="21">
        <f>+'Results Input'!I29</f>
        <v>15</v>
      </c>
      <c r="I49" s="21" t="str">
        <f>+'Results Input'!J29</f>
        <v>A4</v>
      </c>
      <c r="J49" t="str">
        <f>VLOOKUP(I49,Results!$N$2:$O$13,2,FALSE)</f>
        <v>Brand X</v>
      </c>
      <c r="K49" s="21">
        <f>+'Results Input'!L29</f>
        <v>6</v>
      </c>
    </row>
    <row r="50" spans="2:11" x14ac:dyDescent="0.3">
      <c r="B50" t="str">
        <f t="shared" si="40"/>
        <v>5A11</v>
      </c>
      <c r="C50" t="str">
        <f t="shared" si="1"/>
        <v>5A5</v>
      </c>
      <c r="D50" s="11">
        <f>+D46</f>
        <v>45938</v>
      </c>
      <c r="E50" s="26">
        <f>+E46</f>
        <v>5</v>
      </c>
      <c r="F50" s="21" t="str">
        <f>+'Results Input'!G30</f>
        <v>A11</v>
      </c>
      <c r="G50" t="str">
        <f>VLOOKUP(F50,Results!$N$2:$O$13,2,FALSE)</f>
        <v>Dreamers</v>
      </c>
      <c r="H50" s="21">
        <f>+'Results Input'!I30</f>
        <v>11</v>
      </c>
      <c r="I50" s="21" t="str">
        <f>+'Results Input'!J30</f>
        <v>A5</v>
      </c>
      <c r="J50" t="str">
        <f>VLOOKUP(I50,Results!$N$2:$O$13,2,FALSE)</f>
        <v>Boford</v>
      </c>
      <c r="K50" s="21">
        <f>+'Results Input'!L30</f>
        <v>16</v>
      </c>
    </row>
    <row r="51" spans="2:11" x14ac:dyDescent="0.3">
      <c r="B51" t="str">
        <f t="shared" ref="B51" si="41">CONCATENATE(E51,F51)</f>
        <v>5A7</v>
      </c>
      <c r="C51" t="str">
        <f t="shared" ref="C51" si="42">CONCATENATE(E51,I51)</f>
        <v>5X</v>
      </c>
      <c r="D51" s="11">
        <f>+D47</f>
        <v>45938</v>
      </c>
      <c r="E51" s="26">
        <f>+E47</f>
        <v>5</v>
      </c>
      <c r="F51" s="21" t="str">
        <f>+'Results Input'!G31</f>
        <v>A7</v>
      </c>
      <c r="G51" t="str">
        <f>VLOOKUP(F51,Results!$N$2:$O$13,2,FALSE)</f>
        <v>L. Bees</v>
      </c>
      <c r="H51" s="21">
        <f>+'Results Input'!I31</f>
        <v>0</v>
      </c>
      <c r="I51" s="21" t="str">
        <f>+'Results Input'!J31</f>
        <v>X</v>
      </c>
      <c r="J51" t="str">
        <f>VLOOKUP(I51,Results!$N$2:$O$13,2,FALSE)</f>
        <v>No Match</v>
      </c>
      <c r="K51" s="21">
        <f>+'Results Input'!L31</f>
        <v>0</v>
      </c>
    </row>
    <row r="52" spans="2:11" x14ac:dyDescent="0.3">
      <c r="B52" t="str">
        <f t="shared" si="40"/>
        <v>5A6</v>
      </c>
      <c r="C52" t="str">
        <f t="shared" si="1"/>
        <v>5A1</v>
      </c>
      <c r="D52" s="11">
        <f>+D46</f>
        <v>45938</v>
      </c>
      <c r="E52" s="26">
        <f>+E46</f>
        <v>5</v>
      </c>
      <c r="F52" s="21" t="str">
        <f t="shared" ref="F52:F56" si="43">+I46</f>
        <v>A6</v>
      </c>
      <c r="G52" t="str">
        <f>VLOOKUP(F52,Results!$N$2:$O$13,2,FALSE)</f>
        <v>The Griffins</v>
      </c>
      <c r="H52" s="21">
        <f t="shared" ref="H52:H56" si="44">+K46</f>
        <v>9</v>
      </c>
      <c r="I52" s="1" t="str">
        <f t="shared" ref="I52:I56" si="45">+F46</f>
        <v>A1</v>
      </c>
      <c r="J52" t="str">
        <f>VLOOKUP(I52,Results!$N$2:$O$13,2,FALSE)</f>
        <v>Mat - Jac</v>
      </c>
      <c r="K52" s="21">
        <f>+H46</f>
        <v>11</v>
      </c>
    </row>
    <row r="53" spans="2:11" x14ac:dyDescent="0.3">
      <c r="B53" t="str">
        <f t="shared" si="40"/>
        <v>5A3</v>
      </c>
      <c r="C53" t="str">
        <f t="shared" si="1"/>
        <v>5A9</v>
      </c>
      <c r="D53" s="11">
        <f>+D46</f>
        <v>45938</v>
      </c>
      <c r="E53" s="26">
        <f>+E46</f>
        <v>5</v>
      </c>
      <c r="F53" s="21" t="str">
        <f t="shared" si="43"/>
        <v>A3</v>
      </c>
      <c r="G53" t="str">
        <f>VLOOKUP(F53,Results!$N$2:$O$13,2,FALSE)</f>
        <v>Pinewood</v>
      </c>
      <c r="H53" s="21">
        <f t="shared" si="44"/>
        <v>15</v>
      </c>
      <c r="I53" s="1" t="str">
        <f t="shared" si="45"/>
        <v>A9</v>
      </c>
      <c r="J53" t="str">
        <f>VLOOKUP(I53,Results!$N$2:$O$13,2,FALSE)</f>
        <v>Bay City Bowlers</v>
      </c>
      <c r="K53" s="21">
        <f>+H47</f>
        <v>9</v>
      </c>
    </row>
    <row r="54" spans="2:11" x14ac:dyDescent="0.3">
      <c r="B54" t="str">
        <f t="shared" si="40"/>
        <v>5A2</v>
      </c>
      <c r="C54" t="str">
        <f t="shared" si="1"/>
        <v>5A8</v>
      </c>
      <c r="D54" s="11">
        <f>+D46</f>
        <v>45938</v>
      </c>
      <c r="E54" s="26">
        <f>+E46</f>
        <v>5</v>
      </c>
      <c r="F54" s="21" t="str">
        <f t="shared" si="43"/>
        <v>A2</v>
      </c>
      <c r="G54" t="str">
        <f>VLOOKUP(F54,Results!$N$2:$O$13,2,FALSE)</f>
        <v>Bens</v>
      </c>
      <c r="H54" s="21">
        <f t="shared" si="44"/>
        <v>15</v>
      </c>
      <c r="I54" s="1" t="str">
        <f t="shared" si="45"/>
        <v>A8</v>
      </c>
      <c r="J54" t="str">
        <f>VLOOKUP(I54,Results!$N$2:$O$13,2,FALSE)</f>
        <v>Buttercross</v>
      </c>
      <c r="K54" s="21">
        <f>+H48</f>
        <v>11</v>
      </c>
    </row>
    <row r="55" spans="2:11" x14ac:dyDescent="0.3">
      <c r="B55" t="str">
        <f t="shared" si="40"/>
        <v>5A4</v>
      </c>
      <c r="C55" t="str">
        <f t="shared" si="1"/>
        <v>5A10</v>
      </c>
      <c r="D55" s="11">
        <f t="shared" ref="D55:E56" si="46">+D46</f>
        <v>45938</v>
      </c>
      <c r="E55" s="26">
        <f t="shared" si="46"/>
        <v>5</v>
      </c>
      <c r="F55" s="21" t="str">
        <f t="shared" si="43"/>
        <v>A4</v>
      </c>
      <c r="G55" t="str">
        <f>VLOOKUP(F55,Results!$N$2:$O$13,2,FALSE)</f>
        <v>Brand X</v>
      </c>
      <c r="H55" s="21">
        <f t="shared" si="44"/>
        <v>6</v>
      </c>
      <c r="I55" s="1" t="str">
        <f t="shared" si="45"/>
        <v>A10</v>
      </c>
      <c r="J55" t="str">
        <f>VLOOKUP(I55,Results!$N$2:$O$13,2,FALSE)</f>
        <v>Deadenders</v>
      </c>
      <c r="K55" s="21">
        <f>+H49</f>
        <v>15</v>
      </c>
    </row>
    <row r="56" spans="2:11" x14ac:dyDescent="0.3">
      <c r="B56" t="str">
        <f t="shared" ref="B56" si="47">CONCATENATE(E56,F56)</f>
        <v>5A5</v>
      </c>
      <c r="C56" t="str">
        <f t="shared" ref="C56" si="48">CONCATENATE(E56,I56)</f>
        <v>5A11</v>
      </c>
      <c r="D56" s="11">
        <f t="shared" si="46"/>
        <v>45938</v>
      </c>
      <c r="E56" s="26">
        <f t="shared" si="46"/>
        <v>5</v>
      </c>
      <c r="F56" s="21" t="str">
        <f t="shared" si="43"/>
        <v>A5</v>
      </c>
      <c r="G56" t="str">
        <f>VLOOKUP(F56,Results!$N$2:$O$13,2,FALSE)</f>
        <v>Boford</v>
      </c>
      <c r="H56" s="21">
        <f t="shared" si="44"/>
        <v>16</v>
      </c>
      <c r="I56" s="1" t="str">
        <f t="shared" si="45"/>
        <v>A11</v>
      </c>
      <c r="J56" t="str">
        <f>VLOOKUP(I56,Results!$N$2:$O$13,2,FALSE)</f>
        <v>Dreamers</v>
      </c>
      <c r="K56" s="21">
        <f t="shared" ref="K56" si="49">+H50</f>
        <v>11</v>
      </c>
    </row>
    <row r="57" spans="2:11" x14ac:dyDescent="0.3">
      <c r="B57" t="str">
        <f t="shared" ref="B57:B66" si="50">CONCATENATE(E57,F57)</f>
        <v>6A4</v>
      </c>
      <c r="C57" t="str">
        <f t="shared" si="1"/>
        <v>6A11</v>
      </c>
      <c r="D57" s="11">
        <f>+'Results Input'!E32</f>
        <v>45943</v>
      </c>
      <c r="E57" s="25">
        <f>+'Results Input'!F32</f>
        <v>6</v>
      </c>
      <c r="F57" s="21" t="str">
        <f>+'Results Input'!G32</f>
        <v>A4</v>
      </c>
      <c r="G57" t="str">
        <f>VLOOKUP(F57,Results!$N$2:$O$13,2,FALSE)</f>
        <v>Brand X</v>
      </c>
      <c r="H57" s="21">
        <f>+'Results Input'!I32</f>
        <v>15</v>
      </c>
      <c r="I57" s="21" t="str">
        <f>+'Results Input'!J32</f>
        <v>A11</v>
      </c>
      <c r="J57" t="str">
        <f>VLOOKUP(I57,Results!$N$2:$O$13,2,FALSE)</f>
        <v>Dreamers</v>
      </c>
      <c r="K57" s="21">
        <f>+'Results Input'!L32</f>
        <v>10</v>
      </c>
    </row>
    <row r="58" spans="2:11" x14ac:dyDescent="0.3">
      <c r="B58" t="str">
        <f t="shared" si="50"/>
        <v>6A1</v>
      </c>
      <c r="C58" t="str">
        <f t="shared" si="1"/>
        <v>6A8</v>
      </c>
      <c r="D58" s="11">
        <f>+D57</f>
        <v>45943</v>
      </c>
      <c r="E58" s="26">
        <f>+E57</f>
        <v>6</v>
      </c>
      <c r="F58" s="21" t="str">
        <f>+'Results Input'!G33</f>
        <v>A1</v>
      </c>
      <c r="G58" t="str">
        <f>VLOOKUP(F58,Results!$N$2:$O$13,2,FALSE)</f>
        <v>Mat - Jac</v>
      </c>
      <c r="H58" s="21">
        <f>+'Results Input'!I33</f>
        <v>21</v>
      </c>
      <c r="I58" s="21" t="str">
        <f>+'Results Input'!J33</f>
        <v>A8</v>
      </c>
      <c r="J58" t="str">
        <f>VLOOKUP(I58,Results!$N$2:$O$13,2,FALSE)</f>
        <v>Buttercross</v>
      </c>
      <c r="K58" s="21">
        <f>+'Results Input'!L33</f>
        <v>8</v>
      </c>
    </row>
    <row r="59" spans="2:11" x14ac:dyDescent="0.3">
      <c r="B59" t="str">
        <f t="shared" si="50"/>
        <v>6A7</v>
      </c>
      <c r="C59" t="str">
        <f t="shared" si="1"/>
        <v>6A3</v>
      </c>
      <c r="D59" s="11">
        <f>+D57</f>
        <v>45943</v>
      </c>
      <c r="E59" s="26">
        <f>+E57</f>
        <v>6</v>
      </c>
      <c r="F59" s="21" t="str">
        <f>+'Results Input'!G34</f>
        <v>A7</v>
      </c>
      <c r="G59" t="str">
        <f>VLOOKUP(F59,Results!$N$2:$O$13,2,FALSE)</f>
        <v>L. Bees</v>
      </c>
      <c r="H59" s="21">
        <f>+'Results Input'!I34</f>
        <v>8</v>
      </c>
      <c r="I59" s="21" t="str">
        <f>+'Results Input'!J34</f>
        <v>A3</v>
      </c>
      <c r="J59" t="str">
        <f>VLOOKUP(I59,Results!$N$2:$O$13,2,FALSE)</f>
        <v>Pinewood</v>
      </c>
      <c r="K59" s="21">
        <f>+'Results Input'!L34</f>
        <v>17</v>
      </c>
    </row>
    <row r="60" spans="2:11" x14ac:dyDescent="0.3">
      <c r="B60" t="str">
        <f t="shared" si="50"/>
        <v>6A5</v>
      </c>
      <c r="C60" t="str">
        <f t="shared" si="1"/>
        <v>6A10</v>
      </c>
      <c r="D60" s="11">
        <f>+D57</f>
        <v>45943</v>
      </c>
      <c r="E60" s="26">
        <f>+E57</f>
        <v>6</v>
      </c>
      <c r="F60" s="21" t="str">
        <f>+'Results Input'!G35</f>
        <v>A5</v>
      </c>
      <c r="G60" t="str">
        <f>VLOOKUP(F60,Results!$N$2:$O$13,2,FALSE)</f>
        <v>Boford</v>
      </c>
      <c r="H60" s="21">
        <f>+'Results Input'!I35</f>
        <v>8</v>
      </c>
      <c r="I60" s="21" t="str">
        <f>+'Results Input'!J35</f>
        <v>A10</v>
      </c>
      <c r="J60" t="str">
        <f>VLOOKUP(I60,Results!$N$2:$O$13,2,FALSE)</f>
        <v>Deadenders</v>
      </c>
      <c r="K60" s="21">
        <f>+'Results Input'!L35</f>
        <v>18</v>
      </c>
    </row>
    <row r="61" spans="2:11" x14ac:dyDescent="0.3">
      <c r="B61" t="str">
        <f t="shared" si="50"/>
        <v>6A2</v>
      </c>
      <c r="C61" t="str">
        <f t="shared" si="1"/>
        <v>6A9</v>
      </c>
      <c r="D61" s="11">
        <f>+D57</f>
        <v>45943</v>
      </c>
      <c r="E61" s="26">
        <f>+E57</f>
        <v>6</v>
      </c>
      <c r="F61" s="21" t="str">
        <f>+'Results Input'!G36</f>
        <v>A2</v>
      </c>
      <c r="G61" t="str">
        <f>VLOOKUP(F61,Results!$N$2:$O$13,2,FALSE)</f>
        <v>Bens</v>
      </c>
      <c r="H61" s="21">
        <f>+'Results Input'!I36</f>
        <v>12</v>
      </c>
      <c r="I61" s="21" t="str">
        <f>+'Results Input'!J36</f>
        <v>A9</v>
      </c>
      <c r="J61" t="str">
        <f>VLOOKUP(I61,Results!$N$2:$O$13,2,FALSE)</f>
        <v>Bay City Bowlers</v>
      </c>
      <c r="K61" s="21">
        <f>+'Results Input'!L36</f>
        <v>11</v>
      </c>
    </row>
    <row r="62" spans="2:11" x14ac:dyDescent="0.3">
      <c r="B62" t="str">
        <f t="shared" ref="B62" si="51">CONCATENATE(E62,F62)</f>
        <v>6A6</v>
      </c>
      <c r="C62" t="str">
        <f t="shared" ref="C62" si="52">CONCATENATE(E62,I62)</f>
        <v>6X</v>
      </c>
      <c r="D62" s="11">
        <f>+D58</f>
        <v>45943</v>
      </c>
      <c r="E62" s="26">
        <f>+E58</f>
        <v>6</v>
      </c>
      <c r="F62" s="21" t="str">
        <f>+'Results Input'!G37</f>
        <v>A6</v>
      </c>
      <c r="G62" t="str">
        <f>VLOOKUP(F62,Results!$N$2:$O$13,2,FALSE)</f>
        <v>The Griffins</v>
      </c>
      <c r="H62" s="21">
        <f>+'Results Input'!I37</f>
        <v>0</v>
      </c>
      <c r="I62" s="21" t="str">
        <f>+'Results Input'!J37</f>
        <v>X</v>
      </c>
      <c r="J62" t="str">
        <f>VLOOKUP(I62,Results!$N$2:$O$13,2,FALSE)</f>
        <v>No Match</v>
      </c>
      <c r="K62" s="21">
        <f>+'Results Input'!L37</f>
        <v>0</v>
      </c>
    </row>
    <row r="63" spans="2:11" x14ac:dyDescent="0.3">
      <c r="B63" t="str">
        <f t="shared" si="50"/>
        <v>6A11</v>
      </c>
      <c r="C63" t="str">
        <f t="shared" si="1"/>
        <v>6A4</v>
      </c>
      <c r="D63" s="11">
        <f>+D57</f>
        <v>45943</v>
      </c>
      <c r="E63" s="26">
        <f>+E57</f>
        <v>6</v>
      </c>
      <c r="F63" s="21" t="str">
        <f t="shared" ref="F63:F67" si="53">+I57</f>
        <v>A11</v>
      </c>
      <c r="G63" t="str">
        <f>VLOOKUP(F63,Results!$N$2:$O$13,2,FALSE)</f>
        <v>Dreamers</v>
      </c>
      <c r="H63" s="21">
        <f t="shared" ref="H63:H67" si="54">+K57</f>
        <v>10</v>
      </c>
      <c r="I63" s="1" t="str">
        <f t="shared" ref="I63:I67" si="55">+F57</f>
        <v>A4</v>
      </c>
      <c r="J63" t="str">
        <f>VLOOKUP(I63,Results!$N$2:$O$13,2,FALSE)</f>
        <v>Brand X</v>
      </c>
      <c r="K63" s="21">
        <f>+H57</f>
        <v>15</v>
      </c>
    </row>
    <row r="64" spans="2:11" x14ac:dyDescent="0.3">
      <c r="B64" t="str">
        <f t="shared" si="50"/>
        <v>6A8</v>
      </c>
      <c r="C64" t="str">
        <f t="shared" si="1"/>
        <v>6A1</v>
      </c>
      <c r="D64" s="11">
        <f>+D57</f>
        <v>45943</v>
      </c>
      <c r="E64" s="26">
        <f>+E57</f>
        <v>6</v>
      </c>
      <c r="F64" s="21" t="str">
        <f t="shared" si="53"/>
        <v>A8</v>
      </c>
      <c r="G64" t="str">
        <f>VLOOKUP(F64,Results!$N$2:$O$13,2,FALSE)</f>
        <v>Buttercross</v>
      </c>
      <c r="H64" s="21">
        <f t="shared" si="54"/>
        <v>8</v>
      </c>
      <c r="I64" s="1" t="str">
        <f t="shared" si="55"/>
        <v>A1</v>
      </c>
      <c r="J64" t="str">
        <f>VLOOKUP(I64,Results!$N$2:$O$13,2,FALSE)</f>
        <v>Mat - Jac</v>
      </c>
      <c r="K64" s="21">
        <f>+H58</f>
        <v>21</v>
      </c>
    </row>
    <row r="65" spans="2:11" x14ac:dyDescent="0.3">
      <c r="B65" t="str">
        <f t="shared" si="50"/>
        <v>6A3</v>
      </c>
      <c r="C65" t="str">
        <f t="shared" si="1"/>
        <v>6A7</v>
      </c>
      <c r="D65" s="11">
        <f>+D57</f>
        <v>45943</v>
      </c>
      <c r="E65" s="26">
        <f>+E57</f>
        <v>6</v>
      </c>
      <c r="F65" s="21" t="str">
        <f t="shared" si="53"/>
        <v>A3</v>
      </c>
      <c r="G65" t="str">
        <f>VLOOKUP(F65,Results!$N$2:$O$13,2,FALSE)</f>
        <v>Pinewood</v>
      </c>
      <c r="H65" s="21">
        <f t="shared" si="54"/>
        <v>17</v>
      </c>
      <c r="I65" s="1" t="str">
        <f t="shared" si="55"/>
        <v>A7</v>
      </c>
      <c r="J65" t="str">
        <f>VLOOKUP(I65,Results!$N$2:$O$13,2,FALSE)</f>
        <v>L. Bees</v>
      </c>
      <c r="K65" s="21">
        <f>+H59</f>
        <v>8</v>
      </c>
    </row>
    <row r="66" spans="2:11" x14ac:dyDescent="0.3">
      <c r="B66" t="str">
        <f t="shared" si="50"/>
        <v>6A10</v>
      </c>
      <c r="C66" t="str">
        <f t="shared" si="1"/>
        <v>6A5</v>
      </c>
      <c r="D66" s="11">
        <f t="shared" ref="D66:E67" si="56">+D57</f>
        <v>45943</v>
      </c>
      <c r="E66" s="26">
        <f t="shared" si="56"/>
        <v>6</v>
      </c>
      <c r="F66" s="21" t="str">
        <f t="shared" si="53"/>
        <v>A10</v>
      </c>
      <c r="G66" t="str">
        <f>VLOOKUP(F66,Results!$N$2:$O$13,2,FALSE)</f>
        <v>Deadenders</v>
      </c>
      <c r="H66" s="21">
        <f t="shared" si="54"/>
        <v>18</v>
      </c>
      <c r="I66" s="1" t="str">
        <f t="shared" si="55"/>
        <v>A5</v>
      </c>
      <c r="J66" t="str">
        <f>VLOOKUP(I66,Results!$N$2:$O$13,2,FALSE)</f>
        <v>Boford</v>
      </c>
      <c r="K66" s="21">
        <f>+H60</f>
        <v>8</v>
      </c>
    </row>
    <row r="67" spans="2:11" x14ac:dyDescent="0.3">
      <c r="B67" t="str">
        <f t="shared" ref="B67" si="57">CONCATENATE(E67,F67)</f>
        <v>6A9</v>
      </c>
      <c r="C67" t="str">
        <f t="shared" ref="C67" si="58">CONCATENATE(E67,I67)</f>
        <v>6A2</v>
      </c>
      <c r="D67" s="11">
        <f t="shared" si="56"/>
        <v>45943</v>
      </c>
      <c r="E67" s="26">
        <f t="shared" si="56"/>
        <v>6</v>
      </c>
      <c r="F67" s="21" t="str">
        <f t="shared" si="53"/>
        <v>A9</v>
      </c>
      <c r="G67" t="str">
        <f>VLOOKUP(F67,Results!$N$2:$O$13,2,FALSE)</f>
        <v>Bay City Bowlers</v>
      </c>
      <c r="H67" s="21">
        <f t="shared" si="54"/>
        <v>11</v>
      </c>
      <c r="I67" s="1" t="str">
        <f t="shared" si="55"/>
        <v>A2</v>
      </c>
      <c r="J67" t="str">
        <f>VLOOKUP(I67,Results!$N$2:$O$13,2,FALSE)</f>
        <v>Bens</v>
      </c>
      <c r="K67" s="21">
        <f t="shared" ref="K67" si="59">+H61</f>
        <v>12</v>
      </c>
    </row>
    <row r="68" spans="2:11" x14ac:dyDescent="0.3">
      <c r="B68" t="str">
        <f t="shared" ref="B68:B77" si="60">CONCATENATE(E68,F68)</f>
        <v>7A8</v>
      </c>
      <c r="C68" t="str">
        <f t="shared" si="1"/>
        <v>7A4</v>
      </c>
      <c r="D68" s="11">
        <f>+'Results Input'!E38</f>
        <v>45947</v>
      </c>
      <c r="E68" s="25">
        <f>+'Results Input'!F38</f>
        <v>7</v>
      </c>
      <c r="F68" s="21" t="str">
        <f>+'Results Input'!G38</f>
        <v>A8</v>
      </c>
      <c r="G68" t="str">
        <f>VLOOKUP(F68,Results!$N$2:$O$13,2,FALSE)</f>
        <v>Buttercross</v>
      </c>
      <c r="H68" s="21">
        <f>+'Results Input'!I38</f>
        <v>12</v>
      </c>
      <c r="I68" s="21" t="str">
        <f>+'Results Input'!J38</f>
        <v>A4</v>
      </c>
      <c r="J68" t="str">
        <f>VLOOKUP(I68,Results!$N$2:$O$13,2,FALSE)</f>
        <v>Brand X</v>
      </c>
      <c r="K68" s="21">
        <f>+'Results Input'!L38</f>
        <v>9</v>
      </c>
    </row>
    <row r="69" spans="2:11" x14ac:dyDescent="0.3">
      <c r="B69" t="str">
        <f t="shared" si="60"/>
        <v>7A11</v>
      </c>
      <c r="C69" t="str">
        <f t="shared" si="1"/>
        <v>7A7</v>
      </c>
      <c r="D69" s="11">
        <f>+D68</f>
        <v>45947</v>
      </c>
      <c r="E69" s="26">
        <f>+E68</f>
        <v>7</v>
      </c>
      <c r="F69" s="21" t="str">
        <f>+'Results Input'!G39</f>
        <v>A11</v>
      </c>
      <c r="G69" t="str">
        <f>VLOOKUP(F69,Results!$N$2:$O$13,2,FALSE)</f>
        <v>Dreamers</v>
      </c>
      <c r="H69" s="21">
        <f>+'Results Input'!I39</f>
        <v>12</v>
      </c>
      <c r="I69" s="21" t="str">
        <f>+'Results Input'!J39</f>
        <v>A7</v>
      </c>
      <c r="J69" t="str">
        <f>VLOOKUP(I69,Results!$N$2:$O$13,2,FALSE)</f>
        <v>L. Bees</v>
      </c>
      <c r="K69" s="21">
        <f>+'Results Input'!L39</f>
        <v>13</v>
      </c>
    </row>
    <row r="70" spans="2:11" x14ac:dyDescent="0.3">
      <c r="B70" t="str">
        <f t="shared" si="60"/>
        <v>7A9</v>
      </c>
      <c r="C70" t="str">
        <f t="shared" si="1"/>
        <v>7A1</v>
      </c>
      <c r="D70" s="11">
        <f>+D68</f>
        <v>45947</v>
      </c>
      <c r="E70" s="26">
        <f>+E68</f>
        <v>7</v>
      </c>
      <c r="F70" s="21" t="str">
        <f>+'Results Input'!G40</f>
        <v>A9</v>
      </c>
      <c r="G70" t="str">
        <f>VLOOKUP(F70,Results!$N$2:$O$13,2,FALSE)</f>
        <v>Bay City Bowlers</v>
      </c>
      <c r="H70" s="21">
        <f>+'Results Input'!I40</f>
        <v>4</v>
      </c>
      <c r="I70" s="21" t="str">
        <f>+'Results Input'!J40</f>
        <v>A1</v>
      </c>
      <c r="J70" t="str">
        <f>VLOOKUP(I70,Results!$N$2:$O$13,2,FALSE)</f>
        <v>Mat - Jac</v>
      </c>
      <c r="K70" s="21">
        <f>+'Results Input'!L40</f>
        <v>22</v>
      </c>
    </row>
    <row r="71" spans="2:11" x14ac:dyDescent="0.3">
      <c r="B71" t="str">
        <f t="shared" si="60"/>
        <v>7A3</v>
      </c>
      <c r="C71" t="str">
        <f t="shared" si="1"/>
        <v>7A10</v>
      </c>
      <c r="D71" s="11">
        <f>+D68</f>
        <v>45947</v>
      </c>
      <c r="E71" s="26">
        <f>+E68</f>
        <v>7</v>
      </c>
      <c r="F71" s="21" t="str">
        <f>+'Results Input'!G41</f>
        <v>A3</v>
      </c>
      <c r="G71" t="str">
        <f>VLOOKUP(F71,Results!$N$2:$O$13,2,FALSE)</f>
        <v>Pinewood</v>
      </c>
      <c r="H71" s="21">
        <f>+'Results Input'!I41</f>
        <v>23</v>
      </c>
      <c r="I71" s="21" t="str">
        <f>+'Results Input'!J41</f>
        <v>A10</v>
      </c>
      <c r="J71" t="str">
        <f>VLOOKUP(I71,Results!$N$2:$O$13,2,FALSE)</f>
        <v>Deadenders</v>
      </c>
      <c r="K71" s="21">
        <f>+'Results Input'!L41</f>
        <v>5</v>
      </c>
    </row>
    <row r="72" spans="2:11" x14ac:dyDescent="0.3">
      <c r="B72" t="str">
        <f t="shared" si="60"/>
        <v>7A6</v>
      </c>
      <c r="C72" t="str">
        <f t="shared" si="1"/>
        <v>7A2</v>
      </c>
      <c r="D72" s="11">
        <f>+D68</f>
        <v>45947</v>
      </c>
      <c r="E72" s="26">
        <f>+E68</f>
        <v>7</v>
      </c>
      <c r="F72" s="21" t="str">
        <f>+'Results Input'!G42</f>
        <v>A6</v>
      </c>
      <c r="G72" t="str">
        <f>VLOOKUP(F72,Results!$N$2:$O$13,2,FALSE)</f>
        <v>The Griffins</v>
      </c>
      <c r="H72" s="21">
        <f>+'Results Input'!I42</f>
        <v>11</v>
      </c>
      <c r="I72" s="21" t="str">
        <f>+'Results Input'!J42</f>
        <v>A2</v>
      </c>
      <c r="J72" t="str">
        <f>VLOOKUP(I72,Results!$N$2:$O$13,2,FALSE)</f>
        <v>Bens</v>
      </c>
      <c r="K72" s="21">
        <f>+'Results Input'!L42</f>
        <v>13</v>
      </c>
    </row>
    <row r="73" spans="2:11" x14ac:dyDescent="0.3">
      <c r="B73" t="str">
        <f t="shared" ref="B73" si="61">CONCATENATE(E73,F73)</f>
        <v>7A5</v>
      </c>
      <c r="C73" t="str">
        <f t="shared" ref="C73" si="62">CONCATENATE(E73,I73)</f>
        <v>7X</v>
      </c>
      <c r="D73" s="11">
        <f>+D69</f>
        <v>45947</v>
      </c>
      <c r="E73" s="26">
        <f>+E69</f>
        <v>7</v>
      </c>
      <c r="F73" s="21" t="str">
        <f>+'Results Input'!G43</f>
        <v>A5</v>
      </c>
      <c r="G73" t="str">
        <f>VLOOKUP(F73,Results!$N$2:$O$13,2,FALSE)</f>
        <v>Boford</v>
      </c>
      <c r="H73" s="21">
        <f>+'Results Input'!I43</f>
        <v>0</v>
      </c>
      <c r="I73" s="21" t="str">
        <f>+'Results Input'!J43</f>
        <v>X</v>
      </c>
      <c r="J73" t="str">
        <f>VLOOKUP(I73,Results!$N$2:$O$13,2,FALSE)</f>
        <v>No Match</v>
      </c>
      <c r="K73" s="21">
        <f>+'Results Input'!L43</f>
        <v>0</v>
      </c>
    </row>
    <row r="74" spans="2:11" x14ac:dyDescent="0.3">
      <c r="B74" t="str">
        <f t="shared" si="60"/>
        <v>7A4</v>
      </c>
      <c r="C74" t="str">
        <f t="shared" si="1"/>
        <v>7A8</v>
      </c>
      <c r="D74" s="11">
        <f>+D68</f>
        <v>45947</v>
      </c>
      <c r="E74" s="26">
        <f>+E68</f>
        <v>7</v>
      </c>
      <c r="F74" s="21" t="str">
        <f t="shared" ref="F74:F78" si="63">+I68</f>
        <v>A4</v>
      </c>
      <c r="G74" t="str">
        <f>VLOOKUP(F74,Results!$N$2:$O$13,2,FALSE)</f>
        <v>Brand X</v>
      </c>
      <c r="H74" s="21">
        <f t="shared" ref="H74:H78" si="64">+K68</f>
        <v>9</v>
      </c>
      <c r="I74" s="1" t="str">
        <f t="shared" ref="I74:I78" si="65">+F68</f>
        <v>A8</v>
      </c>
      <c r="J74" t="str">
        <f>VLOOKUP(I74,Results!$N$2:$O$13,2,FALSE)</f>
        <v>Buttercross</v>
      </c>
      <c r="K74" s="21">
        <f>+H68</f>
        <v>12</v>
      </c>
    </row>
    <row r="75" spans="2:11" x14ac:dyDescent="0.3">
      <c r="B75" t="str">
        <f t="shared" si="60"/>
        <v>7A7</v>
      </c>
      <c r="C75" t="str">
        <f t="shared" si="1"/>
        <v>7A11</v>
      </c>
      <c r="D75" s="11">
        <f>+D68</f>
        <v>45947</v>
      </c>
      <c r="E75" s="26">
        <f>+E68</f>
        <v>7</v>
      </c>
      <c r="F75" s="21" t="str">
        <f t="shared" si="63"/>
        <v>A7</v>
      </c>
      <c r="G75" t="str">
        <f>VLOOKUP(F75,Results!$N$2:$O$13,2,FALSE)</f>
        <v>L. Bees</v>
      </c>
      <c r="H75" s="21">
        <f t="shared" si="64"/>
        <v>13</v>
      </c>
      <c r="I75" s="1" t="str">
        <f t="shared" si="65"/>
        <v>A11</v>
      </c>
      <c r="J75" t="str">
        <f>VLOOKUP(I75,Results!$N$2:$O$13,2,FALSE)</f>
        <v>Dreamers</v>
      </c>
      <c r="K75" s="21">
        <f>+H69</f>
        <v>12</v>
      </c>
    </row>
    <row r="76" spans="2:11" x14ac:dyDescent="0.3">
      <c r="B76" t="str">
        <f t="shared" si="60"/>
        <v>7A1</v>
      </c>
      <c r="C76" t="str">
        <f t="shared" si="1"/>
        <v>7A9</v>
      </c>
      <c r="D76" s="11">
        <f>+D68</f>
        <v>45947</v>
      </c>
      <c r="E76" s="26">
        <f>+E68</f>
        <v>7</v>
      </c>
      <c r="F76" s="21" t="str">
        <f t="shared" si="63"/>
        <v>A1</v>
      </c>
      <c r="G76" t="str">
        <f>VLOOKUP(F76,Results!$N$2:$O$13,2,FALSE)</f>
        <v>Mat - Jac</v>
      </c>
      <c r="H76" s="21">
        <f t="shared" si="64"/>
        <v>22</v>
      </c>
      <c r="I76" s="1" t="str">
        <f t="shared" si="65"/>
        <v>A9</v>
      </c>
      <c r="J76" t="str">
        <f>VLOOKUP(I76,Results!$N$2:$O$13,2,FALSE)</f>
        <v>Bay City Bowlers</v>
      </c>
      <c r="K76" s="21">
        <f>+H70</f>
        <v>4</v>
      </c>
    </row>
    <row r="77" spans="2:11" x14ac:dyDescent="0.3">
      <c r="B77" t="str">
        <f t="shared" si="60"/>
        <v>7A10</v>
      </c>
      <c r="C77" t="str">
        <f t="shared" si="1"/>
        <v>7A3</v>
      </c>
      <c r="D77" s="11">
        <f t="shared" ref="D77:E78" si="66">+D68</f>
        <v>45947</v>
      </c>
      <c r="E77" s="26">
        <f t="shared" si="66"/>
        <v>7</v>
      </c>
      <c r="F77" s="21" t="str">
        <f t="shared" si="63"/>
        <v>A10</v>
      </c>
      <c r="G77" t="str">
        <f>VLOOKUP(F77,Results!$N$2:$O$13,2,FALSE)</f>
        <v>Deadenders</v>
      </c>
      <c r="H77" s="21">
        <f t="shared" si="64"/>
        <v>5</v>
      </c>
      <c r="I77" s="1" t="str">
        <f t="shared" si="65"/>
        <v>A3</v>
      </c>
      <c r="J77" t="str">
        <f>VLOOKUP(I77,Results!$N$2:$O$13,2,FALSE)</f>
        <v>Pinewood</v>
      </c>
      <c r="K77" s="21">
        <f>+H71</f>
        <v>23</v>
      </c>
    </row>
    <row r="78" spans="2:11" x14ac:dyDescent="0.3">
      <c r="B78" t="str">
        <f t="shared" ref="B78" si="67">CONCATENATE(E78,F78)</f>
        <v>7A2</v>
      </c>
      <c r="C78" t="str">
        <f t="shared" ref="C78" si="68">CONCATENATE(E78,I78)</f>
        <v>7A6</v>
      </c>
      <c r="D78" s="11">
        <f t="shared" si="66"/>
        <v>45947</v>
      </c>
      <c r="E78" s="26">
        <f t="shared" si="66"/>
        <v>7</v>
      </c>
      <c r="F78" s="21" t="str">
        <f t="shared" si="63"/>
        <v>A2</v>
      </c>
      <c r="G78" t="str">
        <f>VLOOKUP(F78,Results!$N$2:$O$13,2,FALSE)</f>
        <v>Bens</v>
      </c>
      <c r="H78" s="21">
        <f t="shared" si="64"/>
        <v>13</v>
      </c>
      <c r="I78" s="1" t="str">
        <f t="shared" si="65"/>
        <v>A6</v>
      </c>
      <c r="J78" t="str">
        <f>VLOOKUP(I78,Results!$N$2:$O$13,2,FALSE)</f>
        <v>The Griffins</v>
      </c>
      <c r="K78" s="21">
        <f t="shared" ref="K78" si="69">+H72</f>
        <v>11</v>
      </c>
    </row>
    <row r="79" spans="2:11" x14ac:dyDescent="0.3">
      <c r="B79" t="str">
        <f t="shared" ref="B79:B88" si="70">CONCATENATE(E79,F79)</f>
        <v>8A3</v>
      </c>
      <c r="C79" t="str">
        <f t="shared" si="1"/>
        <v>8A8</v>
      </c>
      <c r="D79" s="11">
        <f>+'Results Input'!E44</f>
        <v>45954</v>
      </c>
      <c r="E79" s="25">
        <f>+'Results Input'!F44</f>
        <v>8</v>
      </c>
      <c r="F79" s="21" t="str">
        <f>+'Results Input'!G44</f>
        <v>A3</v>
      </c>
      <c r="G79" t="str">
        <f>VLOOKUP(F79,Results!$N$2:$O$13,2,FALSE)</f>
        <v>Pinewood</v>
      </c>
      <c r="H79" s="21">
        <f>+'Results Input'!I44</f>
        <v>11</v>
      </c>
      <c r="I79" s="21" t="str">
        <f>+'Results Input'!J44</f>
        <v>A8</v>
      </c>
      <c r="J79" t="str">
        <f>VLOOKUP(I79,Results!$N$2:$O$13,2,FALSE)</f>
        <v>Buttercross</v>
      </c>
      <c r="K79" s="21">
        <f>+'Results Input'!L44</f>
        <v>11</v>
      </c>
    </row>
    <row r="80" spans="2:11" x14ac:dyDescent="0.3">
      <c r="B80" t="str">
        <f t="shared" si="70"/>
        <v>8A6</v>
      </c>
      <c r="C80" t="str">
        <f t="shared" si="1"/>
        <v>8A11</v>
      </c>
      <c r="D80" s="11">
        <f>+D79</f>
        <v>45954</v>
      </c>
      <c r="E80" s="26">
        <f>+E79</f>
        <v>8</v>
      </c>
      <c r="F80" s="21" t="str">
        <f>+'Results Input'!G45</f>
        <v>A6</v>
      </c>
      <c r="G80" t="str">
        <f>VLOOKUP(F80,Results!$N$2:$O$13,2,FALSE)</f>
        <v>The Griffins</v>
      </c>
      <c r="H80" s="21">
        <f>+'Results Input'!I45</f>
        <v>9</v>
      </c>
      <c r="I80" s="21" t="str">
        <f>+'Results Input'!J45</f>
        <v>A11</v>
      </c>
      <c r="J80" t="str">
        <f>VLOOKUP(I80,Results!$N$2:$O$13,2,FALSE)</f>
        <v>Dreamers</v>
      </c>
      <c r="K80" s="21">
        <f>+'Results Input'!L45</f>
        <v>12</v>
      </c>
    </row>
    <row r="81" spans="2:11" x14ac:dyDescent="0.3">
      <c r="B81" t="str">
        <f t="shared" si="70"/>
        <v>8A10</v>
      </c>
      <c r="C81" t="str">
        <f t="shared" ref="C81:C158" si="71">CONCATENATE(E81,I81)</f>
        <v>8A2</v>
      </c>
      <c r="D81" s="11">
        <f>+D79</f>
        <v>45954</v>
      </c>
      <c r="E81" s="26">
        <f>+E79</f>
        <v>8</v>
      </c>
      <c r="F81" s="21" t="str">
        <f>+'Results Input'!G46</f>
        <v>A10</v>
      </c>
      <c r="G81" t="str">
        <f>VLOOKUP(F81,Results!$N$2:$O$13,2,FALSE)</f>
        <v>Deadenders</v>
      </c>
      <c r="H81" s="21">
        <f>+'Results Input'!I46</f>
        <v>16</v>
      </c>
      <c r="I81" s="21" t="str">
        <f>+'Results Input'!J46</f>
        <v>A2</v>
      </c>
      <c r="J81" t="str">
        <f>VLOOKUP(I81,Results!$N$2:$O$13,2,FALSE)</f>
        <v>Bens</v>
      </c>
      <c r="K81" s="21">
        <f>+'Results Input'!L46</f>
        <v>8</v>
      </c>
    </row>
    <row r="82" spans="2:11" x14ac:dyDescent="0.3">
      <c r="B82" t="str">
        <f t="shared" si="70"/>
        <v>8A9</v>
      </c>
      <c r="C82" t="str">
        <f t="shared" si="71"/>
        <v>8A5</v>
      </c>
      <c r="D82" s="11">
        <f>+D79</f>
        <v>45954</v>
      </c>
      <c r="E82" s="26">
        <f>+E79</f>
        <v>8</v>
      </c>
      <c r="F82" s="21" t="str">
        <f>+'Results Input'!G47</f>
        <v>A9</v>
      </c>
      <c r="G82" t="str">
        <f>VLOOKUP(F82,Results!$N$2:$O$13,2,FALSE)</f>
        <v>Bay City Bowlers</v>
      </c>
      <c r="H82" s="21">
        <f>+'Results Input'!I47</f>
        <v>13</v>
      </c>
      <c r="I82" s="21" t="str">
        <f>+'Results Input'!J47</f>
        <v>A5</v>
      </c>
      <c r="J82" t="str">
        <f>VLOOKUP(I82,Results!$N$2:$O$13,2,FALSE)</f>
        <v>Boford</v>
      </c>
      <c r="K82" s="21">
        <f>+'Results Input'!L47</f>
        <v>13</v>
      </c>
    </row>
    <row r="83" spans="2:11" x14ac:dyDescent="0.3">
      <c r="B83" t="str">
        <f t="shared" si="70"/>
        <v>8A7</v>
      </c>
      <c r="C83" t="str">
        <f t="shared" si="71"/>
        <v>8A1</v>
      </c>
      <c r="D83" s="11">
        <f>+D79</f>
        <v>45954</v>
      </c>
      <c r="E83" s="26">
        <f>+E79</f>
        <v>8</v>
      </c>
      <c r="F83" s="21" t="str">
        <f>+'Results Input'!G48</f>
        <v>A7</v>
      </c>
      <c r="G83" t="str">
        <f>VLOOKUP(F83,Results!$N$2:$O$13,2,FALSE)</f>
        <v>L. Bees</v>
      </c>
      <c r="H83" s="21">
        <f>+'Results Input'!I48</f>
        <v>5</v>
      </c>
      <c r="I83" s="21" t="str">
        <f>+'Results Input'!J48</f>
        <v>A1</v>
      </c>
      <c r="J83" t="str">
        <f>VLOOKUP(I83,Results!$N$2:$O$13,2,FALSE)</f>
        <v>Mat - Jac</v>
      </c>
      <c r="K83" s="21">
        <f>+'Results Input'!L48</f>
        <v>16</v>
      </c>
    </row>
    <row r="84" spans="2:11" x14ac:dyDescent="0.3">
      <c r="B84" t="str">
        <f t="shared" ref="B84" si="72">CONCATENATE(E84,F84)</f>
        <v>8A4</v>
      </c>
      <c r="C84" t="str">
        <f t="shared" ref="C84" si="73">CONCATENATE(E84,I84)</f>
        <v>8X</v>
      </c>
      <c r="D84" s="11">
        <f>+D80</f>
        <v>45954</v>
      </c>
      <c r="E84" s="26">
        <f>+E80</f>
        <v>8</v>
      </c>
      <c r="F84" s="21" t="str">
        <f>+'Results Input'!G49</f>
        <v>A4</v>
      </c>
      <c r="G84" t="str">
        <f>VLOOKUP(F84,Results!$N$2:$O$13,2,FALSE)</f>
        <v>Brand X</v>
      </c>
      <c r="H84" s="21">
        <f>+'Results Input'!I49</f>
        <v>0</v>
      </c>
      <c r="I84" s="21" t="str">
        <f>+'Results Input'!J49</f>
        <v>X</v>
      </c>
      <c r="J84" t="str">
        <f>VLOOKUP(I84,Results!$N$2:$O$13,2,FALSE)</f>
        <v>No Match</v>
      </c>
      <c r="K84" s="21">
        <f>+'Results Input'!L49</f>
        <v>0</v>
      </c>
    </row>
    <row r="85" spans="2:11" x14ac:dyDescent="0.3">
      <c r="B85" t="str">
        <f t="shared" si="70"/>
        <v>8A8</v>
      </c>
      <c r="C85" t="str">
        <f t="shared" si="71"/>
        <v>8A3</v>
      </c>
      <c r="D85" s="11">
        <f>+D79</f>
        <v>45954</v>
      </c>
      <c r="E85" s="26">
        <f>+E79</f>
        <v>8</v>
      </c>
      <c r="F85" s="21" t="str">
        <f t="shared" ref="F85:F89" si="74">+I79</f>
        <v>A8</v>
      </c>
      <c r="G85" t="str">
        <f>VLOOKUP(F85,Results!$N$2:$O$13,2,FALSE)</f>
        <v>Buttercross</v>
      </c>
      <c r="H85" s="21">
        <f t="shared" ref="H85:H89" si="75">+K79</f>
        <v>11</v>
      </c>
      <c r="I85" s="1" t="str">
        <f t="shared" ref="I85:I89" si="76">+F79</f>
        <v>A3</v>
      </c>
      <c r="J85" t="str">
        <f>VLOOKUP(I85,Results!$N$2:$O$13,2,FALSE)</f>
        <v>Pinewood</v>
      </c>
      <c r="K85" s="21">
        <f>+H79</f>
        <v>11</v>
      </c>
    </row>
    <row r="86" spans="2:11" x14ac:dyDescent="0.3">
      <c r="B86" t="str">
        <f t="shared" si="70"/>
        <v>8A11</v>
      </c>
      <c r="C86" t="str">
        <f t="shared" si="71"/>
        <v>8A6</v>
      </c>
      <c r="D86" s="11">
        <f>+D79</f>
        <v>45954</v>
      </c>
      <c r="E86" s="26">
        <f>+E79</f>
        <v>8</v>
      </c>
      <c r="F86" s="21" t="str">
        <f t="shared" si="74"/>
        <v>A11</v>
      </c>
      <c r="G86" t="str">
        <f>VLOOKUP(F86,Results!$N$2:$O$13,2,FALSE)</f>
        <v>Dreamers</v>
      </c>
      <c r="H86" s="21">
        <f t="shared" si="75"/>
        <v>12</v>
      </c>
      <c r="I86" s="1" t="str">
        <f t="shared" si="76"/>
        <v>A6</v>
      </c>
      <c r="J86" t="str">
        <f>VLOOKUP(I86,Results!$N$2:$O$13,2,FALSE)</f>
        <v>The Griffins</v>
      </c>
      <c r="K86" s="21">
        <f>+H80</f>
        <v>9</v>
      </c>
    </row>
    <row r="87" spans="2:11" x14ac:dyDescent="0.3">
      <c r="B87" t="str">
        <f t="shared" si="70"/>
        <v>8A2</v>
      </c>
      <c r="C87" t="str">
        <f t="shared" si="71"/>
        <v>8A10</v>
      </c>
      <c r="D87" s="11">
        <f>+D79</f>
        <v>45954</v>
      </c>
      <c r="E87" s="26">
        <f>+E79</f>
        <v>8</v>
      </c>
      <c r="F87" s="21" t="str">
        <f t="shared" si="74"/>
        <v>A2</v>
      </c>
      <c r="G87" t="str">
        <f>VLOOKUP(F87,Results!$N$2:$O$13,2,FALSE)</f>
        <v>Bens</v>
      </c>
      <c r="H87" s="21">
        <f t="shared" si="75"/>
        <v>8</v>
      </c>
      <c r="I87" s="1" t="str">
        <f t="shared" si="76"/>
        <v>A10</v>
      </c>
      <c r="J87" t="str">
        <f>VLOOKUP(I87,Results!$N$2:$O$13,2,FALSE)</f>
        <v>Deadenders</v>
      </c>
      <c r="K87" s="21">
        <f>+H81</f>
        <v>16</v>
      </c>
    </row>
    <row r="88" spans="2:11" x14ac:dyDescent="0.3">
      <c r="B88" t="str">
        <f t="shared" si="70"/>
        <v>8A5</v>
      </c>
      <c r="C88" t="str">
        <f t="shared" si="71"/>
        <v>8A9</v>
      </c>
      <c r="D88" s="11">
        <f t="shared" ref="D88:E89" si="77">+D79</f>
        <v>45954</v>
      </c>
      <c r="E88" s="26">
        <f t="shared" si="77"/>
        <v>8</v>
      </c>
      <c r="F88" s="21" t="str">
        <f t="shared" si="74"/>
        <v>A5</v>
      </c>
      <c r="G88" t="str">
        <f>VLOOKUP(F88,Results!$N$2:$O$13,2,FALSE)</f>
        <v>Boford</v>
      </c>
      <c r="H88" s="21">
        <f t="shared" si="75"/>
        <v>13</v>
      </c>
      <c r="I88" s="1" t="str">
        <f t="shared" si="76"/>
        <v>A9</v>
      </c>
      <c r="J88" t="str">
        <f>VLOOKUP(I88,Results!$N$2:$O$13,2,FALSE)</f>
        <v>Bay City Bowlers</v>
      </c>
      <c r="K88" s="21">
        <f>+H82</f>
        <v>13</v>
      </c>
    </row>
    <row r="89" spans="2:11" x14ac:dyDescent="0.3">
      <c r="B89" t="str">
        <f t="shared" ref="B89" si="78">CONCATENATE(E89,F89)</f>
        <v>8A1</v>
      </c>
      <c r="C89" t="str">
        <f t="shared" ref="C89" si="79">CONCATENATE(E89,I89)</f>
        <v>8A7</v>
      </c>
      <c r="D89" s="11">
        <f t="shared" si="77"/>
        <v>45954</v>
      </c>
      <c r="E89" s="26">
        <f t="shared" si="77"/>
        <v>8</v>
      </c>
      <c r="F89" s="21" t="str">
        <f t="shared" si="74"/>
        <v>A1</v>
      </c>
      <c r="G89" t="str">
        <f>VLOOKUP(F89,Results!$N$2:$O$13,2,FALSE)</f>
        <v>Mat - Jac</v>
      </c>
      <c r="H89" s="21">
        <f t="shared" si="75"/>
        <v>16</v>
      </c>
      <c r="I89" s="1" t="str">
        <f t="shared" si="76"/>
        <v>A7</v>
      </c>
      <c r="J89" t="str">
        <f>VLOOKUP(I89,Results!$N$2:$O$13,2,FALSE)</f>
        <v>L. Bees</v>
      </c>
      <c r="K89" s="21">
        <f t="shared" ref="K89" si="80">+H83</f>
        <v>5</v>
      </c>
    </row>
    <row r="90" spans="2:11" x14ac:dyDescent="0.3">
      <c r="B90" t="str">
        <f t="shared" ref="B90:B99" si="81">CONCATENATE(E90,F90)</f>
        <v>9A6</v>
      </c>
      <c r="C90" t="str">
        <f t="shared" si="71"/>
        <v>9A9</v>
      </c>
      <c r="D90" s="11">
        <f>+'Results Input'!E50</f>
        <v>45961</v>
      </c>
      <c r="E90" s="25">
        <f>+'Results Input'!F50</f>
        <v>9</v>
      </c>
      <c r="F90" s="21" t="str">
        <f>+'Results Input'!G50</f>
        <v>A6</v>
      </c>
      <c r="G90" t="str">
        <f>VLOOKUP(F90,Results!$N$2:$O$13,2,FALSE)</f>
        <v>The Griffins</v>
      </c>
      <c r="H90" s="21">
        <f>+'Results Input'!I50</f>
        <v>11</v>
      </c>
      <c r="I90" s="21" t="str">
        <f>+'Results Input'!J50</f>
        <v>A9</v>
      </c>
      <c r="J90" t="str">
        <f>VLOOKUP(I90,Results!$N$2:$O$13,2,FALSE)</f>
        <v>Bay City Bowlers</v>
      </c>
      <c r="K90" s="21">
        <f>+'Results Input'!L50</f>
        <v>8</v>
      </c>
    </row>
    <row r="91" spans="2:11" x14ac:dyDescent="0.3">
      <c r="B91" t="str">
        <f t="shared" si="81"/>
        <v>9A2</v>
      </c>
      <c r="C91" t="str">
        <f t="shared" si="71"/>
        <v>9A11</v>
      </c>
      <c r="D91" s="11">
        <f>+D90</f>
        <v>45961</v>
      </c>
      <c r="E91" s="26">
        <f>+E90</f>
        <v>9</v>
      </c>
      <c r="F91" s="21" t="str">
        <f>+'Results Input'!G51</f>
        <v>A2</v>
      </c>
      <c r="G91" t="str">
        <f>VLOOKUP(F91,Results!$N$2:$O$13,2,FALSE)</f>
        <v>Bens</v>
      </c>
      <c r="H91" s="21">
        <f>+'Results Input'!I51</f>
        <v>5</v>
      </c>
      <c r="I91" s="21" t="str">
        <f>+'Results Input'!J51</f>
        <v>A11</v>
      </c>
      <c r="J91" t="str">
        <f>VLOOKUP(I91,Results!$N$2:$O$13,2,FALSE)</f>
        <v>Dreamers</v>
      </c>
      <c r="K91" s="21">
        <f>+'Results Input'!L51</f>
        <v>17</v>
      </c>
    </row>
    <row r="92" spans="2:11" x14ac:dyDescent="0.3">
      <c r="B92" t="str">
        <f t="shared" si="81"/>
        <v>9A4</v>
      </c>
      <c r="C92" t="str">
        <f t="shared" si="71"/>
        <v>9A7</v>
      </c>
      <c r="D92" s="11">
        <f>+D90</f>
        <v>45961</v>
      </c>
      <c r="E92" s="26">
        <f>+E90</f>
        <v>9</v>
      </c>
      <c r="F92" s="21" t="str">
        <f>+'Results Input'!G52</f>
        <v>A4</v>
      </c>
      <c r="G92" t="str">
        <f>VLOOKUP(F92,Results!$N$2:$O$13,2,FALSE)</f>
        <v>Brand X</v>
      </c>
      <c r="H92" s="21">
        <f>+'Results Input'!I52</f>
        <v>10</v>
      </c>
      <c r="I92" s="21" t="str">
        <f>+'Results Input'!J52</f>
        <v>A7</v>
      </c>
      <c r="J92" t="str">
        <f>VLOOKUP(I92,Results!$N$2:$O$13,2,FALSE)</f>
        <v>L. Bees</v>
      </c>
      <c r="K92" s="21">
        <f>+'Results Input'!L52</f>
        <v>13</v>
      </c>
    </row>
    <row r="93" spans="2:11" x14ac:dyDescent="0.3">
      <c r="B93" t="str">
        <f t="shared" si="81"/>
        <v>9A5</v>
      </c>
      <c r="C93" t="str">
        <f t="shared" si="71"/>
        <v>9A8</v>
      </c>
      <c r="D93" s="11">
        <f>+D90</f>
        <v>45961</v>
      </c>
      <c r="E93" s="26">
        <f>+E90</f>
        <v>9</v>
      </c>
      <c r="F93" s="21" t="str">
        <f>+'Results Input'!G53</f>
        <v>A5</v>
      </c>
      <c r="G93" t="str">
        <f>VLOOKUP(F93,Results!$N$2:$O$13,2,FALSE)</f>
        <v>Boford</v>
      </c>
      <c r="H93" s="21">
        <f>+'Results Input'!I53</f>
        <v>14</v>
      </c>
      <c r="I93" s="21" t="str">
        <f>+'Results Input'!J53</f>
        <v>A8</v>
      </c>
      <c r="J93" t="str">
        <f>VLOOKUP(I93,Results!$N$2:$O$13,2,FALSE)</f>
        <v>Buttercross</v>
      </c>
      <c r="K93" s="21">
        <f>+'Results Input'!L53</f>
        <v>10</v>
      </c>
    </row>
    <row r="94" spans="2:11" x14ac:dyDescent="0.3">
      <c r="B94" t="str">
        <f t="shared" si="81"/>
        <v>9A1</v>
      </c>
      <c r="C94" t="str">
        <f t="shared" si="71"/>
        <v>9A10</v>
      </c>
      <c r="D94" s="11">
        <f>+D90</f>
        <v>45961</v>
      </c>
      <c r="E94" s="26">
        <f>+E90</f>
        <v>9</v>
      </c>
      <c r="F94" s="21" t="str">
        <f>+'Results Input'!G54</f>
        <v>A1</v>
      </c>
      <c r="G94" t="str">
        <f>VLOOKUP(F94,Results!$N$2:$O$13,2,FALSE)</f>
        <v>Mat - Jac</v>
      </c>
      <c r="H94" s="21">
        <f>+'Results Input'!I54</f>
        <v>21</v>
      </c>
      <c r="I94" s="21" t="str">
        <f>+'Results Input'!J54</f>
        <v>A10</v>
      </c>
      <c r="J94" t="str">
        <f>VLOOKUP(I94,Results!$N$2:$O$13,2,FALSE)</f>
        <v>Deadenders</v>
      </c>
      <c r="K94" s="21">
        <f>+'Results Input'!L54</f>
        <v>4</v>
      </c>
    </row>
    <row r="95" spans="2:11" x14ac:dyDescent="0.3">
      <c r="B95" t="str">
        <f t="shared" ref="B95" si="82">CONCATENATE(E95,F95)</f>
        <v>9A3</v>
      </c>
      <c r="C95" t="str">
        <f t="shared" ref="C95" si="83">CONCATENATE(E95,I95)</f>
        <v>9X</v>
      </c>
      <c r="D95" s="11">
        <f>+D91</f>
        <v>45961</v>
      </c>
      <c r="E95" s="26">
        <f>+E91</f>
        <v>9</v>
      </c>
      <c r="F95" s="21" t="str">
        <f>+'Results Input'!G55</f>
        <v>A3</v>
      </c>
      <c r="G95" t="str">
        <f>VLOOKUP(F95,Results!$N$2:$O$13,2,FALSE)</f>
        <v>Pinewood</v>
      </c>
      <c r="H95" s="21">
        <f>+'Results Input'!I55</f>
        <v>0</v>
      </c>
      <c r="I95" s="21" t="str">
        <f>+'Results Input'!J55</f>
        <v>X</v>
      </c>
      <c r="J95" t="str">
        <f>VLOOKUP(I95,Results!$N$2:$O$13,2,FALSE)</f>
        <v>No Match</v>
      </c>
      <c r="K95" s="21">
        <f>+'Results Input'!L55</f>
        <v>0</v>
      </c>
    </row>
    <row r="96" spans="2:11" x14ac:dyDescent="0.3">
      <c r="B96" t="str">
        <f t="shared" si="81"/>
        <v>9A9</v>
      </c>
      <c r="C96" t="str">
        <f t="shared" si="71"/>
        <v>9A6</v>
      </c>
      <c r="D96" s="11">
        <f>+D90</f>
        <v>45961</v>
      </c>
      <c r="E96" s="26">
        <f>+E90</f>
        <v>9</v>
      </c>
      <c r="F96" s="21" t="str">
        <f t="shared" ref="F96:F100" si="84">+I90</f>
        <v>A9</v>
      </c>
      <c r="G96" t="str">
        <f>VLOOKUP(F96,Results!$N$2:$O$13,2,FALSE)</f>
        <v>Bay City Bowlers</v>
      </c>
      <c r="H96" s="21">
        <f t="shared" ref="H96:H100" si="85">+K90</f>
        <v>8</v>
      </c>
      <c r="I96" s="1" t="str">
        <f t="shared" ref="I96:I100" si="86">+F90</f>
        <v>A6</v>
      </c>
      <c r="J96" t="str">
        <f>VLOOKUP(I96,Results!$N$2:$O$13,2,FALSE)</f>
        <v>The Griffins</v>
      </c>
      <c r="K96" s="21">
        <f>+H90</f>
        <v>11</v>
      </c>
    </row>
    <row r="97" spans="2:11" x14ac:dyDescent="0.3">
      <c r="B97" t="str">
        <f t="shared" si="81"/>
        <v>9A11</v>
      </c>
      <c r="C97" t="str">
        <f t="shared" si="71"/>
        <v>9A2</v>
      </c>
      <c r="D97" s="11">
        <f>+D90</f>
        <v>45961</v>
      </c>
      <c r="E97" s="26">
        <f>+E90</f>
        <v>9</v>
      </c>
      <c r="F97" s="21" t="str">
        <f t="shared" si="84"/>
        <v>A11</v>
      </c>
      <c r="G97" t="str">
        <f>VLOOKUP(F97,Results!$N$2:$O$13,2,FALSE)</f>
        <v>Dreamers</v>
      </c>
      <c r="H97" s="21">
        <f t="shared" si="85"/>
        <v>17</v>
      </c>
      <c r="I97" s="1" t="str">
        <f t="shared" si="86"/>
        <v>A2</v>
      </c>
      <c r="J97" t="str">
        <f>VLOOKUP(I97,Results!$N$2:$O$13,2,FALSE)</f>
        <v>Bens</v>
      </c>
      <c r="K97" s="21">
        <f>+H91</f>
        <v>5</v>
      </c>
    </row>
    <row r="98" spans="2:11" x14ac:dyDescent="0.3">
      <c r="B98" t="str">
        <f t="shared" si="81"/>
        <v>9A7</v>
      </c>
      <c r="C98" t="str">
        <f t="shared" si="71"/>
        <v>9A4</v>
      </c>
      <c r="D98" s="11">
        <f>+D90</f>
        <v>45961</v>
      </c>
      <c r="E98" s="26">
        <f>+E90</f>
        <v>9</v>
      </c>
      <c r="F98" s="21" t="str">
        <f t="shared" si="84"/>
        <v>A7</v>
      </c>
      <c r="G98" t="str">
        <f>VLOOKUP(F98,Results!$N$2:$O$13,2,FALSE)</f>
        <v>L. Bees</v>
      </c>
      <c r="H98" s="21">
        <f t="shared" si="85"/>
        <v>13</v>
      </c>
      <c r="I98" s="1" t="str">
        <f t="shared" si="86"/>
        <v>A4</v>
      </c>
      <c r="J98" t="str">
        <f>VLOOKUP(I98,Results!$N$2:$O$13,2,FALSE)</f>
        <v>Brand X</v>
      </c>
      <c r="K98" s="21">
        <f>+H92</f>
        <v>10</v>
      </c>
    </row>
    <row r="99" spans="2:11" x14ac:dyDescent="0.3">
      <c r="B99" t="str">
        <f t="shared" si="81"/>
        <v>9A8</v>
      </c>
      <c r="C99" t="str">
        <f t="shared" si="71"/>
        <v>9A5</v>
      </c>
      <c r="D99" s="11">
        <f t="shared" ref="D99:E100" si="87">+D90</f>
        <v>45961</v>
      </c>
      <c r="E99" s="26">
        <f t="shared" si="87"/>
        <v>9</v>
      </c>
      <c r="F99" s="21" t="str">
        <f t="shared" si="84"/>
        <v>A8</v>
      </c>
      <c r="G99" t="str">
        <f>VLOOKUP(F99,Results!$N$2:$O$13,2,FALSE)</f>
        <v>Buttercross</v>
      </c>
      <c r="H99" s="21">
        <f t="shared" si="85"/>
        <v>10</v>
      </c>
      <c r="I99" s="1" t="str">
        <f t="shared" si="86"/>
        <v>A5</v>
      </c>
      <c r="J99" t="str">
        <f>VLOOKUP(I99,Results!$N$2:$O$13,2,FALSE)</f>
        <v>Boford</v>
      </c>
      <c r="K99" s="21">
        <f>+H93</f>
        <v>14</v>
      </c>
    </row>
    <row r="100" spans="2:11" x14ac:dyDescent="0.3">
      <c r="B100" t="str">
        <f t="shared" ref="B100" si="88">CONCATENATE(E100,F100)</f>
        <v>9A10</v>
      </c>
      <c r="C100" t="str">
        <f t="shared" ref="C100" si="89">CONCATENATE(E100,I100)</f>
        <v>9A1</v>
      </c>
      <c r="D100" s="11">
        <f t="shared" si="87"/>
        <v>45961</v>
      </c>
      <c r="E100" s="26">
        <f t="shared" si="87"/>
        <v>9</v>
      </c>
      <c r="F100" s="21" t="str">
        <f t="shared" si="84"/>
        <v>A10</v>
      </c>
      <c r="G100" t="str">
        <f>VLOOKUP(F100,Results!$N$2:$O$13,2,FALSE)</f>
        <v>Deadenders</v>
      </c>
      <c r="H100" s="21">
        <f t="shared" si="85"/>
        <v>4</v>
      </c>
      <c r="I100" s="1" t="str">
        <f t="shared" si="86"/>
        <v>A1</v>
      </c>
      <c r="J100" t="str">
        <f>VLOOKUP(I100,Results!$N$2:$O$13,2,FALSE)</f>
        <v>Mat - Jac</v>
      </c>
      <c r="K100" s="21">
        <f t="shared" ref="K100" si="90">+H94</f>
        <v>21</v>
      </c>
    </row>
    <row r="101" spans="2:11" x14ac:dyDescent="0.3">
      <c r="B101" t="str">
        <f t="shared" ref="B101:B110" si="91">CONCATENATE(E101,F101)</f>
        <v>10A5</v>
      </c>
      <c r="C101" t="str">
        <f t="shared" si="71"/>
        <v>10A3</v>
      </c>
      <c r="D101" s="11">
        <f>+'Results Input'!E56</f>
        <v>45966</v>
      </c>
      <c r="E101" s="25">
        <f>+'Results Input'!F56</f>
        <v>10</v>
      </c>
      <c r="F101" s="21" t="str">
        <f>+'Results Input'!G56</f>
        <v>A5</v>
      </c>
      <c r="G101" t="str">
        <f>VLOOKUP(F101,Results!$N$2:$O$13,2,FALSE)</f>
        <v>Boford</v>
      </c>
      <c r="H101" s="21">
        <f>+'Results Input'!I56</f>
        <v>12</v>
      </c>
      <c r="I101" s="21" t="str">
        <f>+'Results Input'!J56</f>
        <v>A3</v>
      </c>
      <c r="J101" t="str">
        <f>VLOOKUP(I101,Results!$N$2:$O$13,2,FALSE)</f>
        <v>Pinewood</v>
      </c>
      <c r="K101" s="21">
        <f>+'Results Input'!L56</f>
        <v>14</v>
      </c>
    </row>
    <row r="102" spans="2:11" x14ac:dyDescent="0.3">
      <c r="B102" t="str">
        <f t="shared" si="91"/>
        <v>10A10</v>
      </c>
      <c r="C102" t="str">
        <f t="shared" si="71"/>
        <v>10A8</v>
      </c>
      <c r="D102" s="11">
        <f>+D101</f>
        <v>45966</v>
      </c>
      <c r="E102" s="26">
        <f>+E101</f>
        <v>10</v>
      </c>
      <c r="F102" s="21" t="str">
        <f>+'Results Input'!G57</f>
        <v>A10</v>
      </c>
      <c r="G102" t="str">
        <f>VLOOKUP(F102,Results!$N$2:$O$13,2,FALSE)</f>
        <v>Deadenders</v>
      </c>
      <c r="H102" s="21">
        <f>+'Results Input'!I57</f>
        <v>14</v>
      </c>
      <c r="I102" s="21" t="str">
        <f>+'Results Input'!J57</f>
        <v>A8</v>
      </c>
      <c r="J102" t="str">
        <f>VLOOKUP(I102,Results!$N$2:$O$13,2,FALSE)</f>
        <v>Buttercross</v>
      </c>
      <c r="K102" s="21">
        <f>+'Results Input'!L57</f>
        <v>5</v>
      </c>
    </row>
    <row r="103" spans="2:11" x14ac:dyDescent="0.3">
      <c r="B103" t="str">
        <f t="shared" si="91"/>
        <v>10A9</v>
      </c>
      <c r="C103" t="str">
        <f t="shared" si="71"/>
        <v>10A7</v>
      </c>
      <c r="D103" s="11">
        <f>+D101</f>
        <v>45966</v>
      </c>
      <c r="E103" s="26">
        <f>+E101</f>
        <v>10</v>
      </c>
      <c r="F103" s="21" t="str">
        <f>+'Results Input'!G58</f>
        <v>A9</v>
      </c>
      <c r="G103" t="str">
        <f>VLOOKUP(F103,Results!$N$2:$O$13,2,FALSE)</f>
        <v>Bay City Bowlers</v>
      </c>
      <c r="H103" s="21">
        <f>+'Results Input'!I58</f>
        <v>17</v>
      </c>
      <c r="I103" s="21" t="str">
        <f>+'Results Input'!J58</f>
        <v>A7</v>
      </c>
      <c r="J103" t="str">
        <f>VLOOKUP(I103,Results!$N$2:$O$13,2,FALSE)</f>
        <v>L. Bees</v>
      </c>
      <c r="K103" s="21">
        <f>+'Results Input'!L58</f>
        <v>8</v>
      </c>
    </row>
    <row r="104" spans="2:11" x14ac:dyDescent="0.3">
      <c r="B104" t="str">
        <f t="shared" si="91"/>
        <v>10A11</v>
      </c>
      <c r="C104" t="str">
        <f t="shared" si="71"/>
        <v>10A1</v>
      </c>
      <c r="D104" s="11">
        <f>+D101</f>
        <v>45966</v>
      </c>
      <c r="E104" s="26">
        <f>+E101</f>
        <v>10</v>
      </c>
      <c r="F104" s="21" t="str">
        <f>+'Results Input'!G59</f>
        <v>A11</v>
      </c>
      <c r="G104" t="str">
        <f>VLOOKUP(F104,Results!$N$2:$O$13,2,FALSE)</f>
        <v>Dreamers</v>
      </c>
      <c r="H104" s="21">
        <f>+'Results Input'!I59</f>
        <v>12</v>
      </c>
      <c r="I104" s="21" t="str">
        <f>+'Results Input'!J59</f>
        <v>A1</v>
      </c>
      <c r="J104" t="str">
        <f>VLOOKUP(I104,Results!$N$2:$O$13,2,FALSE)</f>
        <v>Mat - Jac</v>
      </c>
      <c r="K104" s="21">
        <f>+'Results Input'!L59</f>
        <v>9</v>
      </c>
    </row>
    <row r="105" spans="2:11" x14ac:dyDescent="0.3">
      <c r="B105" t="str">
        <f t="shared" si="91"/>
        <v>10A6</v>
      </c>
      <c r="C105" t="str">
        <f t="shared" si="71"/>
        <v>10A4</v>
      </c>
      <c r="D105" s="11">
        <f>+D101</f>
        <v>45966</v>
      </c>
      <c r="E105" s="26">
        <f>+E101</f>
        <v>10</v>
      </c>
      <c r="F105" s="21" t="str">
        <f>+'Results Input'!G60</f>
        <v>A6</v>
      </c>
      <c r="G105" t="str">
        <f>VLOOKUP(F105,Results!$N$2:$O$13,2,FALSE)</f>
        <v>The Griffins</v>
      </c>
      <c r="H105" s="21">
        <f>+'Results Input'!I60</f>
        <v>8</v>
      </c>
      <c r="I105" s="21" t="str">
        <f>+'Results Input'!J60</f>
        <v>A4</v>
      </c>
      <c r="J105" t="str">
        <f>VLOOKUP(I105,Results!$N$2:$O$13,2,FALSE)</f>
        <v>Brand X</v>
      </c>
      <c r="K105" s="21">
        <f>+'Results Input'!L60</f>
        <v>17</v>
      </c>
    </row>
    <row r="106" spans="2:11" x14ac:dyDescent="0.3">
      <c r="B106" t="str">
        <f t="shared" ref="B106" si="92">CONCATENATE(E106,F106)</f>
        <v>10A2</v>
      </c>
      <c r="C106" t="str">
        <f t="shared" ref="C106" si="93">CONCATENATE(E106,I106)</f>
        <v>10X</v>
      </c>
      <c r="D106" s="11">
        <f>+D102</f>
        <v>45966</v>
      </c>
      <c r="E106" s="26">
        <f>+E102</f>
        <v>10</v>
      </c>
      <c r="F106" s="21" t="str">
        <f>+'Results Input'!G61</f>
        <v>A2</v>
      </c>
      <c r="G106" t="str">
        <f>VLOOKUP(F106,Results!$N$2:$O$13,2,FALSE)</f>
        <v>Bens</v>
      </c>
      <c r="H106" s="21">
        <f>+'Results Input'!I61</f>
        <v>0</v>
      </c>
      <c r="I106" s="21" t="str">
        <f>+'Results Input'!J61</f>
        <v>X</v>
      </c>
      <c r="J106" t="str">
        <f>VLOOKUP(I106,Results!$N$2:$O$13,2,FALSE)</f>
        <v>No Match</v>
      </c>
      <c r="K106" s="21">
        <f>+'Results Input'!L61</f>
        <v>0</v>
      </c>
    </row>
    <row r="107" spans="2:11" x14ac:dyDescent="0.3">
      <c r="B107" t="str">
        <f t="shared" si="91"/>
        <v>10A3</v>
      </c>
      <c r="C107" t="str">
        <f t="shared" si="71"/>
        <v>10A5</v>
      </c>
      <c r="D107" s="11">
        <f>+D101</f>
        <v>45966</v>
      </c>
      <c r="E107" s="26">
        <f>+E101</f>
        <v>10</v>
      </c>
      <c r="F107" s="21" t="str">
        <f t="shared" ref="F107:F111" si="94">+I101</f>
        <v>A3</v>
      </c>
      <c r="G107" t="str">
        <f>VLOOKUP(F107,Results!$N$2:$O$13,2,FALSE)</f>
        <v>Pinewood</v>
      </c>
      <c r="H107" s="21">
        <f t="shared" ref="H107:H111" si="95">+K101</f>
        <v>14</v>
      </c>
      <c r="I107" s="1" t="str">
        <f t="shared" ref="I107:I111" si="96">+F101</f>
        <v>A5</v>
      </c>
      <c r="J107" t="str">
        <f>VLOOKUP(I107,Results!$N$2:$O$13,2,FALSE)</f>
        <v>Boford</v>
      </c>
      <c r="K107" s="21">
        <f>+H101</f>
        <v>12</v>
      </c>
    </row>
    <row r="108" spans="2:11" x14ac:dyDescent="0.3">
      <c r="B108" t="str">
        <f t="shared" si="91"/>
        <v>10A8</v>
      </c>
      <c r="C108" t="str">
        <f t="shared" si="71"/>
        <v>10A10</v>
      </c>
      <c r="D108" s="11">
        <f>+D101</f>
        <v>45966</v>
      </c>
      <c r="E108" s="26">
        <f>+E101</f>
        <v>10</v>
      </c>
      <c r="F108" s="21" t="str">
        <f t="shared" si="94"/>
        <v>A8</v>
      </c>
      <c r="G108" t="str">
        <f>VLOOKUP(F108,Results!$N$2:$O$13,2,FALSE)</f>
        <v>Buttercross</v>
      </c>
      <c r="H108" s="21">
        <f t="shared" si="95"/>
        <v>5</v>
      </c>
      <c r="I108" s="1" t="str">
        <f t="shared" si="96"/>
        <v>A10</v>
      </c>
      <c r="J108" t="str">
        <f>VLOOKUP(I108,Results!$N$2:$O$13,2,FALSE)</f>
        <v>Deadenders</v>
      </c>
      <c r="K108" s="21">
        <f>+H102</f>
        <v>14</v>
      </c>
    </row>
    <row r="109" spans="2:11" x14ac:dyDescent="0.3">
      <c r="B109" t="str">
        <f t="shared" si="91"/>
        <v>10A7</v>
      </c>
      <c r="C109" t="str">
        <f t="shared" si="71"/>
        <v>10A9</v>
      </c>
      <c r="D109" s="11">
        <f>+D101</f>
        <v>45966</v>
      </c>
      <c r="E109" s="26">
        <f>+E101</f>
        <v>10</v>
      </c>
      <c r="F109" s="21" t="str">
        <f t="shared" si="94"/>
        <v>A7</v>
      </c>
      <c r="G109" t="str">
        <f>VLOOKUP(F109,Results!$N$2:$O$13,2,FALSE)</f>
        <v>L. Bees</v>
      </c>
      <c r="H109" s="21">
        <f t="shared" si="95"/>
        <v>8</v>
      </c>
      <c r="I109" s="1" t="str">
        <f t="shared" si="96"/>
        <v>A9</v>
      </c>
      <c r="J109" t="str">
        <f>VLOOKUP(I109,Results!$N$2:$O$13,2,FALSE)</f>
        <v>Bay City Bowlers</v>
      </c>
      <c r="K109" s="21">
        <f>+H103</f>
        <v>17</v>
      </c>
    </row>
    <row r="110" spans="2:11" x14ac:dyDescent="0.3">
      <c r="B110" t="str">
        <f t="shared" si="91"/>
        <v>10A1</v>
      </c>
      <c r="C110" t="str">
        <f t="shared" si="71"/>
        <v>10A11</v>
      </c>
      <c r="D110" s="11">
        <f t="shared" ref="D110:E111" si="97">+D101</f>
        <v>45966</v>
      </c>
      <c r="E110" s="26">
        <f t="shared" si="97"/>
        <v>10</v>
      </c>
      <c r="F110" s="21" t="str">
        <f t="shared" si="94"/>
        <v>A1</v>
      </c>
      <c r="G110" t="str">
        <f>VLOOKUP(F110,Results!$N$2:$O$13,2,FALSE)</f>
        <v>Mat - Jac</v>
      </c>
      <c r="H110" s="21">
        <f t="shared" si="95"/>
        <v>9</v>
      </c>
      <c r="I110" s="1" t="str">
        <f t="shared" si="96"/>
        <v>A11</v>
      </c>
      <c r="J110" t="str">
        <f>VLOOKUP(I110,Results!$N$2:$O$13,2,FALSE)</f>
        <v>Dreamers</v>
      </c>
      <c r="K110" s="21">
        <f>+H104</f>
        <v>12</v>
      </c>
    </row>
    <row r="111" spans="2:11" x14ac:dyDescent="0.3">
      <c r="B111" t="str">
        <f t="shared" ref="B111" si="98">CONCATENATE(E111,F111)</f>
        <v>10A4</v>
      </c>
      <c r="C111" t="str">
        <f t="shared" ref="C111" si="99">CONCATENATE(E111,I111)</f>
        <v>10A6</v>
      </c>
      <c r="D111" s="11">
        <f t="shared" si="97"/>
        <v>45966</v>
      </c>
      <c r="E111" s="26">
        <f t="shared" si="97"/>
        <v>10</v>
      </c>
      <c r="F111" s="21" t="str">
        <f t="shared" si="94"/>
        <v>A4</v>
      </c>
      <c r="G111" t="str">
        <f>VLOOKUP(F111,Results!$N$2:$O$13,2,FALSE)</f>
        <v>Brand X</v>
      </c>
      <c r="H111" s="21">
        <f t="shared" si="95"/>
        <v>17</v>
      </c>
      <c r="I111" s="1" t="str">
        <f t="shared" si="96"/>
        <v>A6</v>
      </c>
      <c r="J111" t="str">
        <f>VLOOKUP(I111,Results!$N$2:$O$13,2,FALSE)</f>
        <v>The Griffins</v>
      </c>
      <c r="K111" s="21">
        <f t="shared" ref="K111" si="100">+H105</f>
        <v>8</v>
      </c>
    </row>
    <row r="112" spans="2:11" x14ac:dyDescent="0.3">
      <c r="B112" t="str">
        <f t="shared" ref="B112:B121" si="101">CONCATENATE(E112,F112)</f>
        <v>11A10</v>
      </c>
      <c r="C112" t="str">
        <f t="shared" si="71"/>
        <v>11A11</v>
      </c>
      <c r="D112" s="11">
        <f>+'Results Input'!E62</f>
        <v>45971</v>
      </c>
      <c r="E112" s="25">
        <f>+'Results Input'!F62</f>
        <v>11</v>
      </c>
      <c r="F112" s="21" t="str">
        <f>+'Results Input'!G62</f>
        <v>A10</v>
      </c>
      <c r="G112" t="str">
        <f>VLOOKUP(F112,Results!$N$2:$O$13,2,FALSE)</f>
        <v>Deadenders</v>
      </c>
      <c r="H112" s="21">
        <f>+'Results Input'!I62</f>
        <v>18</v>
      </c>
      <c r="I112" s="21" t="str">
        <f>+'Results Input'!J62</f>
        <v>A11</v>
      </c>
      <c r="J112" t="str">
        <f>VLOOKUP(I112,Results!$N$2:$O$13,2,FALSE)</f>
        <v>Dreamers</v>
      </c>
      <c r="K112" s="21">
        <f>+'Results Input'!L62</f>
        <v>6</v>
      </c>
    </row>
    <row r="113" spans="2:11" x14ac:dyDescent="0.3">
      <c r="B113" t="str">
        <f t="shared" si="101"/>
        <v>11A4</v>
      </c>
      <c r="C113" t="str">
        <f t="shared" si="71"/>
        <v>11A5</v>
      </c>
      <c r="D113" s="11">
        <f>+D112</f>
        <v>45971</v>
      </c>
      <c r="E113" s="26">
        <f>+E112</f>
        <v>11</v>
      </c>
      <c r="F113" s="21" t="str">
        <f>+'Results Input'!G63</f>
        <v>A4</v>
      </c>
      <c r="G113" t="str">
        <f>VLOOKUP(F113,Results!$N$2:$O$13,2,FALSE)</f>
        <v>Brand X</v>
      </c>
      <c r="H113" s="21">
        <f>+'Results Input'!I63</f>
        <v>16</v>
      </c>
      <c r="I113" s="21" t="str">
        <f>+'Results Input'!J63</f>
        <v>A5</v>
      </c>
      <c r="J113" t="str">
        <f>VLOOKUP(I113,Results!$N$2:$O$13,2,FALSE)</f>
        <v>Boford</v>
      </c>
      <c r="K113" s="21">
        <f>+'Results Input'!L63</f>
        <v>15</v>
      </c>
    </row>
    <row r="114" spans="2:11" x14ac:dyDescent="0.3">
      <c r="B114" t="str">
        <f t="shared" si="101"/>
        <v>11A2</v>
      </c>
      <c r="C114" t="str">
        <f t="shared" si="71"/>
        <v>11A3</v>
      </c>
      <c r="D114" s="11">
        <f>+D112</f>
        <v>45971</v>
      </c>
      <c r="E114" s="26">
        <f>+E112</f>
        <v>11</v>
      </c>
      <c r="F114" s="21" t="str">
        <f>+'Results Input'!G64</f>
        <v>A2</v>
      </c>
      <c r="G114" t="str">
        <f>VLOOKUP(F114,Results!$N$2:$O$13,2,FALSE)</f>
        <v>Bens</v>
      </c>
      <c r="H114" s="21">
        <f>+'Results Input'!I64</f>
        <v>16</v>
      </c>
      <c r="I114" s="21" t="str">
        <f>+'Results Input'!J64</f>
        <v>A3</v>
      </c>
      <c r="J114" t="str">
        <f>VLOOKUP(I114,Results!$N$2:$O$13,2,FALSE)</f>
        <v>Pinewood</v>
      </c>
      <c r="K114" s="21">
        <f>+'Results Input'!L64</f>
        <v>15</v>
      </c>
    </row>
    <row r="115" spans="2:11" x14ac:dyDescent="0.3">
      <c r="B115" t="str">
        <f t="shared" si="101"/>
        <v>11A6</v>
      </c>
      <c r="C115" t="str">
        <f t="shared" si="71"/>
        <v>11A7</v>
      </c>
      <c r="D115" s="11">
        <f>+D112</f>
        <v>45971</v>
      </c>
      <c r="E115" s="26">
        <f>+E112</f>
        <v>11</v>
      </c>
      <c r="F115" s="21" t="str">
        <f>+'Results Input'!G65</f>
        <v>A6</v>
      </c>
      <c r="G115" t="str">
        <f>VLOOKUP(F115,Results!$N$2:$O$13,2,FALSE)</f>
        <v>The Griffins</v>
      </c>
      <c r="H115" s="21">
        <f>+'Results Input'!I65</f>
        <v>16</v>
      </c>
      <c r="I115" s="21" t="str">
        <f>+'Results Input'!J65</f>
        <v>A7</v>
      </c>
      <c r="J115" t="str">
        <f>VLOOKUP(I115,Results!$N$2:$O$13,2,FALSE)</f>
        <v>L. Bees</v>
      </c>
      <c r="K115" s="21">
        <f>+'Results Input'!L65</f>
        <v>8</v>
      </c>
    </row>
    <row r="116" spans="2:11" x14ac:dyDescent="0.3">
      <c r="B116" t="str">
        <f t="shared" si="101"/>
        <v>11A8</v>
      </c>
      <c r="C116" t="str">
        <f t="shared" si="71"/>
        <v>11A9</v>
      </c>
      <c r="D116" s="11">
        <f>+D112</f>
        <v>45971</v>
      </c>
      <c r="E116" s="26">
        <f>+E112</f>
        <v>11</v>
      </c>
      <c r="F116" s="21" t="str">
        <f>+'Results Input'!G66</f>
        <v>A8</v>
      </c>
      <c r="G116" t="str">
        <f>VLOOKUP(F116,Results!$N$2:$O$13,2,FALSE)</f>
        <v>Buttercross</v>
      </c>
      <c r="H116" s="21">
        <f>+'Results Input'!I66</f>
        <v>10</v>
      </c>
      <c r="I116" s="21" t="str">
        <f>+'Results Input'!J66</f>
        <v>A9</v>
      </c>
      <c r="J116" t="str">
        <f>VLOOKUP(I116,Results!$N$2:$O$13,2,FALSE)</f>
        <v>Bay City Bowlers</v>
      </c>
      <c r="K116" s="21">
        <f>+'Results Input'!L66</f>
        <v>10</v>
      </c>
    </row>
    <row r="117" spans="2:11" x14ac:dyDescent="0.3">
      <c r="B117" t="str">
        <f t="shared" ref="B117" si="102">CONCATENATE(E117,F117)</f>
        <v>11A1</v>
      </c>
      <c r="C117" t="str">
        <f t="shared" ref="C117" si="103">CONCATENATE(E117,I117)</f>
        <v>11X</v>
      </c>
      <c r="D117" s="11">
        <f>+D113</f>
        <v>45971</v>
      </c>
      <c r="E117" s="26">
        <f>+E113</f>
        <v>11</v>
      </c>
      <c r="F117" s="21" t="str">
        <f>+'Results Input'!G67</f>
        <v>A1</v>
      </c>
      <c r="G117" t="str">
        <f>VLOOKUP(F117,Results!$N$2:$O$13,2,FALSE)</f>
        <v>Mat - Jac</v>
      </c>
      <c r="H117" s="21">
        <f>+'Results Input'!I67</f>
        <v>0</v>
      </c>
      <c r="I117" s="21" t="str">
        <f>+'Results Input'!J67</f>
        <v>X</v>
      </c>
      <c r="J117" t="str">
        <f>VLOOKUP(I117,Results!$N$2:$O$13,2,FALSE)</f>
        <v>No Match</v>
      </c>
      <c r="K117" s="21">
        <f>+'Results Input'!L67</f>
        <v>0</v>
      </c>
    </row>
    <row r="118" spans="2:11" x14ac:dyDescent="0.3">
      <c r="B118" t="str">
        <f t="shared" si="101"/>
        <v>11A11</v>
      </c>
      <c r="C118" t="str">
        <f t="shared" si="71"/>
        <v>11A10</v>
      </c>
      <c r="D118" s="11">
        <f>+D112</f>
        <v>45971</v>
      </c>
      <c r="E118" s="26">
        <f>+E112</f>
        <v>11</v>
      </c>
      <c r="F118" s="21" t="str">
        <f t="shared" ref="F118:F122" si="104">+I112</f>
        <v>A11</v>
      </c>
      <c r="G118" t="str">
        <f>VLOOKUP(F118,Results!$N$2:$O$13,2,FALSE)</f>
        <v>Dreamers</v>
      </c>
      <c r="H118" s="21">
        <f t="shared" ref="H118:H122" si="105">+K112</f>
        <v>6</v>
      </c>
      <c r="I118" s="1" t="str">
        <f t="shared" ref="I118:I122" si="106">+F112</f>
        <v>A10</v>
      </c>
      <c r="J118" t="str">
        <f>VLOOKUP(I118,Results!$N$2:$O$13,2,FALSE)</f>
        <v>Deadenders</v>
      </c>
      <c r="K118" s="21">
        <f>+H112</f>
        <v>18</v>
      </c>
    </row>
    <row r="119" spans="2:11" x14ac:dyDescent="0.3">
      <c r="B119" t="str">
        <f t="shared" si="101"/>
        <v>11A5</v>
      </c>
      <c r="C119" t="str">
        <f t="shared" si="71"/>
        <v>11A4</v>
      </c>
      <c r="D119" s="11">
        <f>+D112</f>
        <v>45971</v>
      </c>
      <c r="E119" s="26">
        <f>+E112</f>
        <v>11</v>
      </c>
      <c r="F119" s="21" t="str">
        <f t="shared" si="104"/>
        <v>A5</v>
      </c>
      <c r="G119" t="str">
        <f>VLOOKUP(F119,Results!$N$2:$O$13,2,FALSE)</f>
        <v>Boford</v>
      </c>
      <c r="H119" s="21">
        <f t="shared" si="105"/>
        <v>15</v>
      </c>
      <c r="I119" s="1" t="str">
        <f t="shared" si="106"/>
        <v>A4</v>
      </c>
      <c r="J119" t="str">
        <f>VLOOKUP(I119,Results!$N$2:$O$13,2,FALSE)</f>
        <v>Brand X</v>
      </c>
      <c r="K119" s="21">
        <f>+H113</f>
        <v>16</v>
      </c>
    </row>
    <row r="120" spans="2:11" x14ac:dyDescent="0.3">
      <c r="B120" t="str">
        <f t="shared" si="101"/>
        <v>11A3</v>
      </c>
      <c r="C120" t="str">
        <f t="shared" si="71"/>
        <v>11A2</v>
      </c>
      <c r="D120" s="11">
        <f>+D112</f>
        <v>45971</v>
      </c>
      <c r="E120" s="26">
        <f>+E112</f>
        <v>11</v>
      </c>
      <c r="F120" s="21" t="str">
        <f t="shared" si="104"/>
        <v>A3</v>
      </c>
      <c r="G120" t="str">
        <f>VLOOKUP(F120,Results!$N$2:$O$13,2,FALSE)</f>
        <v>Pinewood</v>
      </c>
      <c r="H120" s="21">
        <f t="shared" si="105"/>
        <v>15</v>
      </c>
      <c r="I120" s="1" t="str">
        <f t="shared" si="106"/>
        <v>A2</v>
      </c>
      <c r="J120" t="str">
        <f>VLOOKUP(I120,Results!$N$2:$O$13,2,FALSE)</f>
        <v>Bens</v>
      </c>
      <c r="K120" s="21">
        <f>+H114</f>
        <v>16</v>
      </c>
    </row>
    <row r="121" spans="2:11" x14ac:dyDescent="0.3">
      <c r="B121" t="str">
        <f t="shared" si="101"/>
        <v>11A7</v>
      </c>
      <c r="C121" t="str">
        <f t="shared" si="71"/>
        <v>11A6</v>
      </c>
      <c r="D121" s="11">
        <f t="shared" ref="D121:E122" si="107">+D112</f>
        <v>45971</v>
      </c>
      <c r="E121" s="26">
        <f t="shared" si="107"/>
        <v>11</v>
      </c>
      <c r="F121" s="21" t="str">
        <f t="shared" si="104"/>
        <v>A7</v>
      </c>
      <c r="G121" t="str">
        <f>VLOOKUP(F121,Results!$N$2:$O$13,2,FALSE)</f>
        <v>L. Bees</v>
      </c>
      <c r="H121" s="21">
        <f t="shared" si="105"/>
        <v>8</v>
      </c>
      <c r="I121" s="1" t="str">
        <f t="shared" si="106"/>
        <v>A6</v>
      </c>
      <c r="J121" t="str">
        <f>VLOOKUP(I121,Results!$N$2:$O$13,2,FALSE)</f>
        <v>The Griffins</v>
      </c>
      <c r="K121" s="21">
        <f>+H115</f>
        <v>16</v>
      </c>
    </row>
    <row r="122" spans="2:11" x14ac:dyDescent="0.3">
      <c r="B122" t="str">
        <f t="shared" ref="B122" si="108">CONCATENATE(E122,F122)</f>
        <v>11A9</v>
      </c>
      <c r="C122" t="str">
        <f t="shared" ref="C122" si="109">CONCATENATE(E122,I122)</f>
        <v>11A8</v>
      </c>
      <c r="D122" s="11">
        <f t="shared" si="107"/>
        <v>45971</v>
      </c>
      <c r="E122" s="26">
        <f t="shared" si="107"/>
        <v>11</v>
      </c>
      <c r="F122" s="21" t="str">
        <f t="shared" si="104"/>
        <v>A9</v>
      </c>
      <c r="G122" t="str">
        <f>VLOOKUP(F122,Results!$N$2:$O$13,2,FALSE)</f>
        <v>Bay City Bowlers</v>
      </c>
      <c r="H122" s="21">
        <f t="shared" si="105"/>
        <v>10</v>
      </c>
      <c r="I122" s="1" t="str">
        <f t="shared" si="106"/>
        <v>A8</v>
      </c>
      <c r="J122" t="str">
        <f>VLOOKUP(I122,Results!$N$2:$O$13,2,FALSE)</f>
        <v>Buttercross</v>
      </c>
      <c r="K122" s="21">
        <f t="shared" ref="K122" si="110">+H116</f>
        <v>10</v>
      </c>
    </row>
    <row r="123" spans="2:11" x14ac:dyDescent="0.3">
      <c r="B123" t="str">
        <f t="shared" ref="B123:B132" si="111">CONCATENATE(E123,F123)</f>
        <v>12A10</v>
      </c>
      <c r="C123" t="str">
        <f t="shared" si="71"/>
        <v>12A9</v>
      </c>
      <c r="D123" s="11">
        <f>+'Results Input'!E68</f>
        <v>45982</v>
      </c>
      <c r="E123" s="25">
        <f>+'Results Input'!F68</f>
        <v>12</v>
      </c>
      <c r="F123" s="21" t="str">
        <f>+'Results Input'!G68</f>
        <v>A10</v>
      </c>
      <c r="G123" t="str">
        <f>VLOOKUP(F123,Results!$N$2:$O$13,2,FALSE)</f>
        <v>Deadenders</v>
      </c>
      <c r="H123" s="21">
        <f>+'Results Input'!I68</f>
        <v>22</v>
      </c>
      <c r="I123" s="21" t="str">
        <f>+'Results Input'!J68</f>
        <v>A9</v>
      </c>
      <c r="J123" t="str">
        <f>VLOOKUP(I123,Results!$N$2:$O$13,2,FALSE)</f>
        <v>Bay City Bowlers</v>
      </c>
      <c r="K123" s="21">
        <f>+'Results Input'!L68</f>
        <v>6</v>
      </c>
    </row>
    <row r="124" spans="2:11" x14ac:dyDescent="0.3">
      <c r="B124" t="str">
        <f t="shared" si="111"/>
        <v>12A8</v>
      </c>
      <c r="C124" t="str">
        <f t="shared" si="71"/>
        <v>12A7</v>
      </c>
      <c r="D124" s="11">
        <f>+D123</f>
        <v>45982</v>
      </c>
      <c r="E124" s="26">
        <f>+E123</f>
        <v>12</v>
      </c>
      <c r="F124" s="21" t="str">
        <f>+'Results Input'!G69</f>
        <v>A8</v>
      </c>
      <c r="G124" t="str">
        <f>VLOOKUP(F124,Results!$N$2:$O$13,2,FALSE)</f>
        <v>Buttercross</v>
      </c>
      <c r="H124" s="21">
        <f>+'Results Input'!I69</f>
        <v>11</v>
      </c>
      <c r="I124" s="21" t="str">
        <f>+'Results Input'!J69</f>
        <v>A7</v>
      </c>
      <c r="J124" t="str">
        <f>VLOOKUP(I124,Results!$N$2:$O$13,2,FALSE)</f>
        <v>L. Bees</v>
      </c>
      <c r="K124" s="21">
        <f>+'Results Input'!L69</f>
        <v>10</v>
      </c>
    </row>
    <row r="125" spans="2:11" x14ac:dyDescent="0.3">
      <c r="B125" t="str">
        <f t="shared" si="111"/>
        <v>12A6</v>
      </c>
      <c r="C125" t="str">
        <f t="shared" si="71"/>
        <v>12A5</v>
      </c>
      <c r="D125" s="11">
        <f>+D123</f>
        <v>45982</v>
      </c>
      <c r="E125" s="26">
        <f>+E123</f>
        <v>12</v>
      </c>
      <c r="F125" s="21" t="str">
        <f>+'Results Input'!G70</f>
        <v>A6</v>
      </c>
      <c r="G125" t="str">
        <f>VLOOKUP(F125,Results!$N$2:$O$13,2,FALSE)</f>
        <v>The Griffins</v>
      </c>
      <c r="H125" s="21">
        <f>+'Results Input'!I70</f>
        <v>21</v>
      </c>
      <c r="I125" s="21" t="str">
        <f>+'Results Input'!J70</f>
        <v>A5</v>
      </c>
      <c r="J125" t="str">
        <f>VLOOKUP(I125,Results!$N$2:$O$13,2,FALSE)</f>
        <v>Boford</v>
      </c>
      <c r="K125" s="21">
        <f>+'Results Input'!L70</f>
        <v>5</v>
      </c>
    </row>
    <row r="126" spans="2:11" x14ac:dyDescent="0.3">
      <c r="B126" t="str">
        <f t="shared" si="111"/>
        <v>12A4</v>
      </c>
      <c r="C126" t="str">
        <f t="shared" si="71"/>
        <v>12A3</v>
      </c>
      <c r="D126" s="11">
        <f>+D123</f>
        <v>45982</v>
      </c>
      <c r="E126" s="26">
        <f>+E123</f>
        <v>12</v>
      </c>
      <c r="F126" s="21" t="str">
        <f>+'Results Input'!G71</f>
        <v>A4</v>
      </c>
      <c r="G126" t="str">
        <f>VLOOKUP(F126,Results!$N$2:$O$13,2,FALSE)</f>
        <v>Brand X</v>
      </c>
      <c r="H126" s="21">
        <f>+'Results Input'!I71</f>
        <v>11</v>
      </c>
      <c r="I126" s="21" t="str">
        <f>+'Results Input'!J71</f>
        <v>A3</v>
      </c>
      <c r="J126" t="str">
        <f>VLOOKUP(I126,Results!$N$2:$O$13,2,FALSE)</f>
        <v>Pinewood</v>
      </c>
      <c r="K126" s="21">
        <f>+'Results Input'!L71</f>
        <v>17</v>
      </c>
    </row>
    <row r="127" spans="2:11" x14ac:dyDescent="0.3">
      <c r="B127" t="str">
        <f t="shared" si="111"/>
        <v>12A2</v>
      </c>
      <c r="C127" t="str">
        <f t="shared" si="71"/>
        <v>12A1</v>
      </c>
      <c r="D127" s="11">
        <f>+D123</f>
        <v>45982</v>
      </c>
      <c r="E127" s="26">
        <f>+E123</f>
        <v>12</v>
      </c>
      <c r="F127" s="21" t="str">
        <f>+'Results Input'!G72</f>
        <v>A2</v>
      </c>
      <c r="G127" t="str">
        <f>VLOOKUP(F127,Results!$N$2:$O$13,2,FALSE)</f>
        <v>Bens</v>
      </c>
      <c r="H127" s="21">
        <f>+'Results Input'!I72</f>
        <v>19</v>
      </c>
      <c r="I127" s="21" t="str">
        <f>+'Results Input'!J72</f>
        <v>A1</v>
      </c>
      <c r="J127" t="str">
        <f>VLOOKUP(I127,Results!$N$2:$O$13,2,FALSE)</f>
        <v>Mat - Jac</v>
      </c>
      <c r="K127" s="21">
        <f>+'Results Input'!L72</f>
        <v>15</v>
      </c>
    </row>
    <row r="128" spans="2:11" x14ac:dyDescent="0.3">
      <c r="B128" t="str">
        <f t="shared" ref="B128" si="112">CONCATENATE(E128,F128)</f>
        <v>12A11</v>
      </c>
      <c r="C128" t="str">
        <f t="shared" ref="C128" si="113">CONCATENATE(E128,I128)</f>
        <v>12X</v>
      </c>
      <c r="D128" s="11">
        <f>+D124</f>
        <v>45982</v>
      </c>
      <c r="E128" s="26">
        <f>+E124</f>
        <v>12</v>
      </c>
      <c r="F128" s="21" t="str">
        <f>+'Results Input'!G73</f>
        <v>A11</v>
      </c>
      <c r="G128" t="str">
        <f>VLOOKUP(F128,Results!$N$2:$O$13,2,FALSE)</f>
        <v>Dreamers</v>
      </c>
      <c r="H128" s="21">
        <f>+'Results Input'!I73</f>
        <v>0</v>
      </c>
      <c r="I128" s="21" t="str">
        <f>+'Results Input'!J73</f>
        <v>X</v>
      </c>
      <c r="J128" t="str">
        <f>VLOOKUP(I128,Results!$N$2:$O$13,2,FALSE)</f>
        <v>No Match</v>
      </c>
      <c r="K128" s="21">
        <f>+'Results Input'!L73</f>
        <v>0</v>
      </c>
    </row>
    <row r="129" spans="2:11" x14ac:dyDescent="0.3">
      <c r="B129" t="str">
        <f t="shared" si="111"/>
        <v>12A9</v>
      </c>
      <c r="C129" t="str">
        <f t="shared" si="71"/>
        <v>12A10</v>
      </c>
      <c r="D129" s="11">
        <f>+D123</f>
        <v>45982</v>
      </c>
      <c r="E129" s="26">
        <f>+E123</f>
        <v>12</v>
      </c>
      <c r="F129" s="21" t="str">
        <f t="shared" ref="F129:F133" si="114">+I123</f>
        <v>A9</v>
      </c>
      <c r="G129" t="str">
        <f>VLOOKUP(F129,Results!$N$2:$O$13,2,FALSE)</f>
        <v>Bay City Bowlers</v>
      </c>
      <c r="H129" s="21">
        <f t="shared" ref="H129:H133" si="115">+K123</f>
        <v>6</v>
      </c>
      <c r="I129" s="1" t="str">
        <f t="shared" ref="I129:I133" si="116">+F123</f>
        <v>A10</v>
      </c>
      <c r="J129" t="str">
        <f>VLOOKUP(I129,Results!$N$2:$O$13,2,FALSE)</f>
        <v>Deadenders</v>
      </c>
      <c r="K129" s="21">
        <f>+H123</f>
        <v>22</v>
      </c>
    </row>
    <row r="130" spans="2:11" x14ac:dyDescent="0.3">
      <c r="B130" t="str">
        <f t="shared" si="111"/>
        <v>12A7</v>
      </c>
      <c r="C130" t="str">
        <f t="shared" si="71"/>
        <v>12A8</v>
      </c>
      <c r="D130" s="11">
        <f>+D123</f>
        <v>45982</v>
      </c>
      <c r="E130" s="26">
        <f>+E123</f>
        <v>12</v>
      </c>
      <c r="F130" s="21" t="str">
        <f t="shared" si="114"/>
        <v>A7</v>
      </c>
      <c r="G130" t="str">
        <f>VLOOKUP(F130,Results!$N$2:$O$13,2,FALSE)</f>
        <v>L. Bees</v>
      </c>
      <c r="H130" s="21">
        <f t="shared" si="115"/>
        <v>10</v>
      </c>
      <c r="I130" s="1" t="str">
        <f t="shared" si="116"/>
        <v>A8</v>
      </c>
      <c r="J130" t="str">
        <f>VLOOKUP(I130,Results!$N$2:$O$13,2,FALSE)</f>
        <v>Buttercross</v>
      </c>
      <c r="K130" s="21">
        <f>+H124</f>
        <v>11</v>
      </c>
    </row>
    <row r="131" spans="2:11" x14ac:dyDescent="0.3">
      <c r="B131" t="str">
        <f t="shared" si="111"/>
        <v>12A5</v>
      </c>
      <c r="C131" t="str">
        <f t="shared" si="71"/>
        <v>12A6</v>
      </c>
      <c r="D131" s="11">
        <f>+D123</f>
        <v>45982</v>
      </c>
      <c r="E131" s="26">
        <f>+E123</f>
        <v>12</v>
      </c>
      <c r="F131" s="21" t="str">
        <f t="shared" si="114"/>
        <v>A5</v>
      </c>
      <c r="G131" t="str">
        <f>VLOOKUP(F131,Results!$N$2:$O$13,2,FALSE)</f>
        <v>Boford</v>
      </c>
      <c r="H131" s="21">
        <f t="shared" si="115"/>
        <v>5</v>
      </c>
      <c r="I131" s="1" t="str">
        <f t="shared" si="116"/>
        <v>A6</v>
      </c>
      <c r="J131" t="str">
        <f>VLOOKUP(I131,Results!$N$2:$O$13,2,FALSE)</f>
        <v>The Griffins</v>
      </c>
      <c r="K131" s="21">
        <f>+H125</f>
        <v>21</v>
      </c>
    </row>
    <row r="132" spans="2:11" x14ac:dyDescent="0.3">
      <c r="B132" t="str">
        <f t="shared" si="111"/>
        <v>12A3</v>
      </c>
      <c r="C132" t="str">
        <f t="shared" si="71"/>
        <v>12A4</v>
      </c>
      <c r="D132" s="11">
        <f t="shared" ref="D132:E133" si="117">+D123</f>
        <v>45982</v>
      </c>
      <c r="E132" s="26">
        <f t="shared" si="117"/>
        <v>12</v>
      </c>
      <c r="F132" s="21" t="str">
        <f t="shared" si="114"/>
        <v>A3</v>
      </c>
      <c r="G132" t="str">
        <f>VLOOKUP(F132,Results!$N$2:$O$13,2,FALSE)</f>
        <v>Pinewood</v>
      </c>
      <c r="H132" s="21">
        <f t="shared" si="115"/>
        <v>17</v>
      </c>
      <c r="I132" s="1" t="str">
        <f t="shared" si="116"/>
        <v>A4</v>
      </c>
      <c r="J132" t="str">
        <f>VLOOKUP(I132,Results!$N$2:$O$13,2,FALSE)</f>
        <v>Brand X</v>
      </c>
      <c r="K132" s="21">
        <f>+H126</f>
        <v>11</v>
      </c>
    </row>
    <row r="133" spans="2:11" x14ac:dyDescent="0.3">
      <c r="B133" t="str">
        <f t="shared" ref="B133" si="118">CONCATENATE(E133,F133)</f>
        <v>12A1</v>
      </c>
      <c r="C133" t="str">
        <f t="shared" ref="C133" si="119">CONCATENATE(E133,I133)</f>
        <v>12A2</v>
      </c>
      <c r="D133" s="11">
        <f t="shared" si="117"/>
        <v>45982</v>
      </c>
      <c r="E133" s="26">
        <f t="shared" si="117"/>
        <v>12</v>
      </c>
      <c r="F133" s="21" t="str">
        <f t="shared" si="114"/>
        <v>A1</v>
      </c>
      <c r="G133" t="str">
        <f>VLOOKUP(F133,Results!$N$2:$O$13,2,FALSE)</f>
        <v>Mat - Jac</v>
      </c>
      <c r="H133" s="21">
        <f t="shared" si="115"/>
        <v>15</v>
      </c>
      <c r="I133" s="1" t="str">
        <f t="shared" si="116"/>
        <v>A2</v>
      </c>
      <c r="J133" t="str">
        <f>VLOOKUP(I133,Results!$N$2:$O$13,2,FALSE)</f>
        <v>Bens</v>
      </c>
      <c r="K133" s="21">
        <f t="shared" ref="K133" si="120">+H127</f>
        <v>19</v>
      </c>
    </row>
    <row r="134" spans="2:11" x14ac:dyDescent="0.3">
      <c r="B134" t="str">
        <f t="shared" ref="B134:B143" si="121">CONCATENATE(E134,F134)</f>
        <v>13A5</v>
      </c>
      <c r="C134" t="str">
        <f t="shared" si="71"/>
        <v>13A7</v>
      </c>
      <c r="D134" s="11">
        <f>+'Results Input'!E74</f>
        <v>45989</v>
      </c>
      <c r="E134" s="25">
        <f>+'Results Input'!F74</f>
        <v>13</v>
      </c>
      <c r="F134" s="21" t="str">
        <f>+'Results Input'!G74</f>
        <v>A5</v>
      </c>
      <c r="G134" t="str">
        <f>VLOOKUP(F134,Results!$N$2:$O$13,2,FALSE)</f>
        <v>Boford</v>
      </c>
      <c r="H134" s="21">
        <f>+'Results Input'!I74</f>
        <v>16</v>
      </c>
      <c r="I134" s="21" t="str">
        <f>+'Results Input'!J74</f>
        <v>A7</v>
      </c>
      <c r="J134" t="str">
        <f>VLOOKUP(I134,Results!$N$2:$O$13,2,FALSE)</f>
        <v>L. Bees</v>
      </c>
      <c r="K134" s="21">
        <f>+'Results Input'!L74</f>
        <v>7</v>
      </c>
    </row>
    <row r="135" spans="2:11" x14ac:dyDescent="0.3">
      <c r="B135" t="str">
        <f t="shared" si="121"/>
        <v>13A2</v>
      </c>
      <c r="C135" t="str">
        <f t="shared" si="71"/>
        <v>13A4</v>
      </c>
      <c r="D135" s="11">
        <f>+D134</f>
        <v>45989</v>
      </c>
      <c r="E135" s="26">
        <f>+E134</f>
        <v>13</v>
      </c>
      <c r="F135" s="21" t="str">
        <f>+'Results Input'!G75</f>
        <v>A2</v>
      </c>
      <c r="G135" t="str">
        <f>VLOOKUP(F135,Results!$N$2:$O$13,2,FALSE)</f>
        <v>Bens</v>
      </c>
      <c r="H135" s="21">
        <f>+'Results Input'!I75</f>
        <v>5</v>
      </c>
      <c r="I135" s="21" t="str">
        <f>+'Results Input'!J75</f>
        <v>A4</v>
      </c>
      <c r="J135" t="str">
        <f>VLOOKUP(I135,Results!$N$2:$O$13,2,FALSE)</f>
        <v>Brand X</v>
      </c>
      <c r="K135" s="21">
        <f>+'Results Input'!L75</f>
        <v>16</v>
      </c>
    </row>
    <row r="136" spans="2:11" x14ac:dyDescent="0.3">
      <c r="B136" t="str">
        <f t="shared" si="121"/>
        <v>13A1</v>
      </c>
      <c r="C136" t="str">
        <f t="shared" si="71"/>
        <v>13A3</v>
      </c>
      <c r="D136" s="11">
        <f>+D134</f>
        <v>45989</v>
      </c>
      <c r="E136" s="26">
        <f>+E134</f>
        <v>13</v>
      </c>
      <c r="F136" s="21" t="str">
        <f>+'Results Input'!G76</f>
        <v>A1</v>
      </c>
      <c r="G136" t="str">
        <f>VLOOKUP(F136,Results!$N$2:$O$13,2,FALSE)</f>
        <v>Mat - Jac</v>
      </c>
      <c r="H136" s="21">
        <f>+'Results Input'!I76</f>
        <v>13</v>
      </c>
      <c r="I136" s="21" t="str">
        <f>+'Results Input'!J76</f>
        <v>A3</v>
      </c>
      <c r="J136" t="str">
        <f>VLOOKUP(I136,Results!$N$2:$O$13,2,FALSE)</f>
        <v>Pinewood</v>
      </c>
      <c r="K136" s="21">
        <f>+'Results Input'!L76</f>
        <v>8</v>
      </c>
    </row>
    <row r="137" spans="2:11" x14ac:dyDescent="0.3">
      <c r="B137" t="str">
        <f t="shared" si="121"/>
        <v>13A6</v>
      </c>
      <c r="C137" t="str">
        <f t="shared" si="71"/>
        <v>13A8</v>
      </c>
      <c r="D137" s="11">
        <f>+D134</f>
        <v>45989</v>
      </c>
      <c r="E137" s="26">
        <f>+E134</f>
        <v>13</v>
      </c>
      <c r="F137" s="21" t="str">
        <f>+'Results Input'!G77</f>
        <v>A6</v>
      </c>
      <c r="G137" t="str">
        <f>VLOOKUP(F137,Results!$N$2:$O$13,2,FALSE)</f>
        <v>The Griffins</v>
      </c>
      <c r="H137" s="21">
        <f>+'Results Input'!I77</f>
        <v>8</v>
      </c>
      <c r="I137" s="21" t="str">
        <f>+'Results Input'!J77</f>
        <v>A8</v>
      </c>
      <c r="J137" t="str">
        <f>VLOOKUP(I137,Results!$N$2:$O$13,2,FALSE)</f>
        <v>Buttercross</v>
      </c>
      <c r="K137" s="21">
        <f>+'Results Input'!L77</f>
        <v>11</v>
      </c>
    </row>
    <row r="138" spans="2:11" x14ac:dyDescent="0.3">
      <c r="B138" t="str">
        <f t="shared" si="121"/>
        <v>13A9</v>
      </c>
      <c r="C138" t="str">
        <f t="shared" si="71"/>
        <v>13A11</v>
      </c>
      <c r="D138" s="11">
        <f>+D134</f>
        <v>45989</v>
      </c>
      <c r="E138" s="26">
        <f>+E134</f>
        <v>13</v>
      </c>
      <c r="F138" s="21" t="str">
        <f>+'Results Input'!G78</f>
        <v>A9</v>
      </c>
      <c r="G138" t="str">
        <f>VLOOKUP(F138,Results!$N$2:$O$13,2,FALSE)</f>
        <v>Bay City Bowlers</v>
      </c>
      <c r="H138" s="21">
        <f>+'Results Input'!I78</f>
        <v>10</v>
      </c>
      <c r="I138" s="21" t="str">
        <f>+'Results Input'!J78</f>
        <v>A11</v>
      </c>
      <c r="J138" t="str">
        <f>VLOOKUP(I138,Results!$N$2:$O$13,2,FALSE)</f>
        <v>Dreamers</v>
      </c>
      <c r="K138" s="21">
        <f>+'Results Input'!L78</f>
        <v>17</v>
      </c>
    </row>
    <row r="139" spans="2:11" x14ac:dyDescent="0.3">
      <c r="B139" t="str">
        <f t="shared" ref="B139" si="122">CONCATENATE(E139,F139)</f>
        <v>13A10</v>
      </c>
      <c r="C139" t="str">
        <f t="shared" ref="C139" si="123">CONCATENATE(E139,I139)</f>
        <v>13X</v>
      </c>
      <c r="D139" s="11">
        <f>+D135</f>
        <v>45989</v>
      </c>
      <c r="E139" s="26">
        <f>+E135</f>
        <v>13</v>
      </c>
      <c r="F139" s="21" t="str">
        <f>+'Results Input'!G79</f>
        <v>A10</v>
      </c>
      <c r="G139" t="str">
        <f>VLOOKUP(F139,Results!$N$2:$O$13,2,FALSE)</f>
        <v>Deadenders</v>
      </c>
      <c r="H139" s="21">
        <f>+'Results Input'!I79</f>
        <v>0</v>
      </c>
      <c r="I139" s="21" t="str">
        <f>+'Results Input'!J79</f>
        <v>X</v>
      </c>
      <c r="J139" t="str">
        <f>VLOOKUP(I139,Results!$N$2:$O$13,2,FALSE)</f>
        <v>No Match</v>
      </c>
      <c r="K139" s="21">
        <f>+'Results Input'!L79</f>
        <v>0</v>
      </c>
    </row>
    <row r="140" spans="2:11" x14ac:dyDescent="0.3">
      <c r="B140" t="str">
        <f t="shared" si="121"/>
        <v>13A7</v>
      </c>
      <c r="C140" t="str">
        <f t="shared" si="71"/>
        <v>13A5</v>
      </c>
      <c r="D140" s="11">
        <f>+D134</f>
        <v>45989</v>
      </c>
      <c r="E140" s="26">
        <f>+E134</f>
        <v>13</v>
      </c>
      <c r="F140" s="21" t="str">
        <f t="shared" ref="F140:F144" si="124">+I134</f>
        <v>A7</v>
      </c>
      <c r="G140" t="str">
        <f>VLOOKUP(F140,Results!$N$2:$O$13,2,FALSE)</f>
        <v>L. Bees</v>
      </c>
      <c r="H140" s="21">
        <f t="shared" ref="H140:H144" si="125">+K134</f>
        <v>7</v>
      </c>
      <c r="I140" s="1" t="str">
        <f t="shared" ref="I140:I144" si="126">+F134</f>
        <v>A5</v>
      </c>
      <c r="J140" t="str">
        <f>VLOOKUP(I140,Results!$N$2:$O$13,2,FALSE)</f>
        <v>Boford</v>
      </c>
      <c r="K140" s="21">
        <f>+H134</f>
        <v>16</v>
      </c>
    </row>
    <row r="141" spans="2:11" x14ac:dyDescent="0.3">
      <c r="B141" t="str">
        <f t="shared" si="121"/>
        <v>13A4</v>
      </c>
      <c r="C141" t="str">
        <f t="shared" si="71"/>
        <v>13A2</v>
      </c>
      <c r="D141" s="11">
        <f>+D134</f>
        <v>45989</v>
      </c>
      <c r="E141" s="26">
        <f>+E134</f>
        <v>13</v>
      </c>
      <c r="F141" s="21" t="str">
        <f t="shared" si="124"/>
        <v>A4</v>
      </c>
      <c r="G141" t="str">
        <f>VLOOKUP(F141,Results!$N$2:$O$13,2,FALSE)</f>
        <v>Brand X</v>
      </c>
      <c r="H141" s="21">
        <f t="shared" si="125"/>
        <v>16</v>
      </c>
      <c r="I141" s="1" t="str">
        <f t="shared" si="126"/>
        <v>A2</v>
      </c>
      <c r="J141" t="str">
        <f>VLOOKUP(I141,Results!$N$2:$O$13,2,FALSE)</f>
        <v>Bens</v>
      </c>
      <c r="K141" s="21">
        <f>+H135</f>
        <v>5</v>
      </c>
    </row>
    <row r="142" spans="2:11" x14ac:dyDescent="0.3">
      <c r="B142" t="str">
        <f t="shared" si="121"/>
        <v>13A3</v>
      </c>
      <c r="C142" t="str">
        <f t="shared" si="71"/>
        <v>13A1</v>
      </c>
      <c r="D142" s="11">
        <f>+D134</f>
        <v>45989</v>
      </c>
      <c r="E142" s="26">
        <f>+E134</f>
        <v>13</v>
      </c>
      <c r="F142" s="21" t="str">
        <f t="shared" si="124"/>
        <v>A3</v>
      </c>
      <c r="G142" t="str">
        <f>VLOOKUP(F142,Results!$N$2:$O$13,2,FALSE)</f>
        <v>Pinewood</v>
      </c>
      <c r="H142" s="21">
        <f t="shared" si="125"/>
        <v>8</v>
      </c>
      <c r="I142" s="1" t="str">
        <f t="shared" si="126"/>
        <v>A1</v>
      </c>
      <c r="J142" t="str">
        <f>VLOOKUP(I142,Results!$N$2:$O$13,2,FALSE)</f>
        <v>Mat - Jac</v>
      </c>
      <c r="K142" s="21">
        <f>+H136</f>
        <v>13</v>
      </c>
    </row>
    <row r="143" spans="2:11" x14ac:dyDescent="0.3">
      <c r="B143" t="str">
        <f t="shared" si="121"/>
        <v>13A8</v>
      </c>
      <c r="C143" t="str">
        <f t="shared" si="71"/>
        <v>13A6</v>
      </c>
      <c r="D143" s="11">
        <f t="shared" ref="D143:E144" si="127">+D134</f>
        <v>45989</v>
      </c>
      <c r="E143" s="26">
        <f t="shared" si="127"/>
        <v>13</v>
      </c>
      <c r="F143" s="21" t="str">
        <f t="shared" si="124"/>
        <v>A8</v>
      </c>
      <c r="G143" t="str">
        <f>VLOOKUP(F143,Results!$N$2:$O$13,2,FALSE)</f>
        <v>Buttercross</v>
      </c>
      <c r="H143" s="21">
        <f t="shared" si="125"/>
        <v>11</v>
      </c>
      <c r="I143" s="1" t="str">
        <f t="shared" si="126"/>
        <v>A6</v>
      </c>
      <c r="J143" t="str">
        <f>VLOOKUP(I143,Results!$N$2:$O$13,2,FALSE)</f>
        <v>The Griffins</v>
      </c>
      <c r="K143" s="21">
        <f>+H137</f>
        <v>8</v>
      </c>
    </row>
    <row r="144" spans="2:11" x14ac:dyDescent="0.3">
      <c r="B144" t="str">
        <f t="shared" ref="B144" si="128">CONCATENATE(E144,F144)</f>
        <v>13A11</v>
      </c>
      <c r="C144" t="str">
        <f t="shared" ref="C144" si="129">CONCATENATE(E144,I144)</f>
        <v>13A9</v>
      </c>
      <c r="D144" s="11">
        <f t="shared" si="127"/>
        <v>45989</v>
      </c>
      <c r="E144" s="26">
        <f t="shared" si="127"/>
        <v>13</v>
      </c>
      <c r="F144" s="21" t="str">
        <f t="shared" si="124"/>
        <v>A11</v>
      </c>
      <c r="G144" t="str">
        <f>VLOOKUP(F144,Results!$N$2:$O$13,2,FALSE)</f>
        <v>Dreamers</v>
      </c>
      <c r="H144" s="21">
        <f t="shared" si="125"/>
        <v>17</v>
      </c>
      <c r="I144" s="1" t="str">
        <f t="shared" si="126"/>
        <v>A9</v>
      </c>
      <c r="J144" t="str">
        <f>VLOOKUP(I144,Results!$N$2:$O$13,2,FALSE)</f>
        <v>Bay City Bowlers</v>
      </c>
      <c r="K144" s="21">
        <f t="shared" ref="K144" si="130">+H138</f>
        <v>10</v>
      </c>
    </row>
    <row r="145" spans="2:11" x14ac:dyDescent="0.3">
      <c r="B145" t="str">
        <f t="shared" ref="B145:B154" si="131">CONCATENATE(E145,F145)</f>
        <v>14A6</v>
      </c>
      <c r="C145" t="str">
        <f t="shared" si="71"/>
        <v>14A3</v>
      </c>
      <c r="D145" s="11">
        <f>+'Results Input'!E80</f>
        <v>45994</v>
      </c>
      <c r="E145" s="25">
        <f>+'Results Input'!F80</f>
        <v>14</v>
      </c>
      <c r="F145" s="21" t="str">
        <f>+'Results Input'!G80</f>
        <v>A6</v>
      </c>
      <c r="G145" t="str">
        <f>VLOOKUP(F145,Results!$N$2:$O$13,2,FALSE)</f>
        <v>The Griffins</v>
      </c>
      <c r="H145" s="21">
        <f>+'Results Input'!I80</f>
        <v>20</v>
      </c>
      <c r="I145" s="21" t="str">
        <f>+'Results Input'!J80</f>
        <v>A3</v>
      </c>
      <c r="J145" t="str">
        <f>VLOOKUP(I145,Results!$N$2:$O$13,2,FALSE)</f>
        <v>Pinewood</v>
      </c>
      <c r="K145" s="21">
        <f>+'Results Input'!L80</f>
        <v>7</v>
      </c>
    </row>
    <row r="146" spans="2:11" x14ac:dyDescent="0.3">
      <c r="B146" t="str">
        <f t="shared" si="131"/>
        <v>14A11</v>
      </c>
      <c r="C146" t="str">
        <f t="shared" si="71"/>
        <v>14A8</v>
      </c>
      <c r="D146" s="11">
        <f>+D145</f>
        <v>45994</v>
      </c>
      <c r="E146" s="26">
        <f>+E145</f>
        <v>14</v>
      </c>
      <c r="F146" s="21" t="str">
        <f>+'Results Input'!G81</f>
        <v>A11</v>
      </c>
      <c r="G146" t="str">
        <f>VLOOKUP(F146,Results!$N$2:$O$13,2,FALSE)</f>
        <v>Dreamers</v>
      </c>
      <c r="H146" s="21">
        <f>+'Results Input'!I81</f>
        <v>11</v>
      </c>
      <c r="I146" s="21" t="str">
        <f>+'Results Input'!J81</f>
        <v>A8</v>
      </c>
      <c r="J146" t="str">
        <f>VLOOKUP(I146,Results!$N$2:$O$13,2,FALSE)</f>
        <v>Buttercross</v>
      </c>
      <c r="K146" s="21">
        <f>+'Results Input'!L81</f>
        <v>22</v>
      </c>
    </row>
    <row r="147" spans="2:11" x14ac:dyDescent="0.3">
      <c r="B147" t="str">
        <f t="shared" si="131"/>
        <v>14A4</v>
      </c>
      <c r="C147" t="str">
        <f t="shared" si="71"/>
        <v>14A1</v>
      </c>
      <c r="D147" s="11">
        <f>+D145</f>
        <v>45994</v>
      </c>
      <c r="E147" s="26">
        <f>+E145</f>
        <v>14</v>
      </c>
      <c r="F147" s="21" t="str">
        <f>+'Results Input'!G82</f>
        <v>A4</v>
      </c>
      <c r="G147" t="str">
        <f>VLOOKUP(F147,Results!$N$2:$O$13,2,FALSE)</f>
        <v>Brand X</v>
      </c>
      <c r="H147" s="21">
        <f>+'Results Input'!I82</f>
        <v>8</v>
      </c>
      <c r="I147" s="21" t="str">
        <f>+'Results Input'!J82</f>
        <v>A1</v>
      </c>
      <c r="J147" t="str">
        <f>VLOOKUP(I147,Results!$N$2:$O$13,2,FALSE)</f>
        <v>Mat - Jac</v>
      </c>
      <c r="K147" s="21">
        <f>+'Results Input'!L82</f>
        <v>18</v>
      </c>
    </row>
    <row r="148" spans="2:11" x14ac:dyDescent="0.3">
      <c r="B148" t="str">
        <f t="shared" si="131"/>
        <v>14A5</v>
      </c>
      <c r="C148" t="str">
        <f t="shared" si="71"/>
        <v>14A2</v>
      </c>
      <c r="D148" s="11">
        <f>+D145</f>
        <v>45994</v>
      </c>
      <c r="E148" s="26">
        <f>+E145</f>
        <v>14</v>
      </c>
      <c r="F148" s="21" t="str">
        <f>+'Results Input'!G83</f>
        <v>A5</v>
      </c>
      <c r="G148" t="str">
        <f>VLOOKUP(F148,Results!$N$2:$O$13,2,FALSE)</f>
        <v>Boford</v>
      </c>
      <c r="H148" s="21">
        <f>+'Results Input'!I83</f>
        <v>10</v>
      </c>
      <c r="I148" s="21" t="str">
        <f>+'Results Input'!J83</f>
        <v>A2</v>
      </c>
      <c r="J148" t="str">
        <f>VLOOKUP(I148,Results!$N$2:$O$13,2,FALSE)</f>
        <v>Bens</v>
      </c>
      <c r="K148" s="21">
        <f>+'Results Input'!L83</f>
        <v>14</v>
      </c>
    </row>
    <row r="149" spans="2:11" x14ac:dyDescent="0.3">
      <c r="B149" t="str">
        <f t="shared" si="131"/>
        <v>14A10</v>
      </c>
      <c r="C149" t="str">
        <f t="shared" si="71"/>
        <v>14A7</v>
      </c>
      <c r="D149" s="11">
        <f>+D145</f>
        <v>45994</v>
      </c>
      <c r="E149" s="26">
        <f>+E145</f>
        <v>14</v>
      </c>
      <c r="F149" s="21" t="str">
        <f>+'Results Input'!G84</f>
        <v>A10</v>
      </c>
      <c r="G149" t="str">
        <f>VLOOKUP(F149,Results!$N$2:$O$13,2,FALSE)</f>
        <v>Deadenders</v>
      </c>
      <c r="H149" s="21">
        <f>+'Results Input'!I84</f>
        <v>19</v>
      </c>
      <c r="I149" s="21" t="str">
        <f>+'Results Input'!J84</f>
        <v>A7</v>
      </c>
      <c r="J149" t="str">
        <f>VLOOKUP(I149,Results!$N$2:$O$13,2,FALSE)</f>
        <v>L. Bees</v>
      </c>
      <c r="K149" s="21">
        <f>+'Results Input'!L84</f>
        <v>4</v>
      </c>
    </row>
    <row r="150" spans="2:11" x14ac:dyDescent="0.3">
      <c r="B150" t="str">
        <f t="shared" ref="B150" si="132">CONCATENATE(E150,F150)</f>
        <v>14A9</v>
      </c>
      <c r="C150" t="str">
        <f t="shared" ref="C150" si="133">CONCATENATE(E150,I150)</f>
        <v>14X</v>
      </c>
      <c r="D150" s="11">
        <f>+D146</f>
        <v>45994</v>
      </c>
      <c r="E150" s="26">
        <f>+E146</f>
        <v>14</v>
      </c>
      <c r="F150" s="21" t="str">
        <f>+'Results Input'!G85</f>
        <v>A9</v>
      </c>
      <c r="G150" t="str">
        <f>VLOOKUP(F150,Results!$N$2:$O$13,2,FALSE)</f>
        <v>Bay City Bowlers</v>
      </c>
      <c r="H150" s="21">
        <f>+'Results Input'!I85</f>
        <v>0</v>
      </c>
      <c r="I150" s="21" t="str">
        <f>+'Results Input'!J85</f>
        <v>X</v>
      </c>
      <c r="J150" t="str">
        <f>VLOOKUP(I150,Results!$N$2:$O$13,2,FALSE)</f>
        <v>No Match</v>
      </c>
      <c r="K150" s="21">
        <f>+'Results Input'!L85</f>
        <v>0</v>
      </c>
    </row>
    <row r="151" spans="2:11" x14ac:dyDescent="0.3">
      <c r="B151" t="str">
        <f t="shared" si="131"/>
        <v>14A3</v>
      </c>
      <c r="C151" t="str">
        <f t="shared" si="71"/>
        <v>14A6</v>
      </c>
      <c r="D151" s="11">
        <f>+D145</f>
        <v>45994</v>
      </c>
      <c r="E151" s="26">
        <f>+E145</f>
        <v>14</v>
      </c>
      <c r="F151" s="21" t="str">
        <f t="shared" ref="F151:F155" si="134">+I145</f>
        <v>A3</v>
      </c>
      <c r="G151" t="str">
        <f>VLOOKUP(F151,Results!$N$2:$O$13,2,FALSE)</f>
        <v>Pinewood</v>
      </c>
      <c r="H151" s="21">
        <f t="shared" ref="H151:H155" si="135">+K145</f>
        <v>7</v>
      </c>
      <c r="I151" s="1" t="str">
        <f t="shared" ref="I151:I155" si="136">+F145</f>
        <v>A6</v>
      </c>
      <c r="J151" t="str">
        <f>VLOOKUP(I151,Results!$N$2:$O$13,2,FALSE)</f>
        <v>The Griffins</v>
      </c>
      <c r="K151" s="21">
        <f>+H145</f>
        <v>20</v>
      </c>
    </row>
    <row r="152" spans="2:11" x14ac:dyDescent="0.3">
      <c r="B152" t="str">
        <f t="shared" si="131"/>
        <v>14A8</v>
      </c>
      <c r="C152" t="str">
        <f t="shared" si="71"/>
        <v>14A11</v>
      </c>
      <c r="D152" s="11">
        <f>+D145</f>
        <v>45994</v>
      </c>
      <c r="E152" s="26">
        <f>+E145</f>
        <v>14</v>
      </c>
      <c r="F152" s="21" t="str">
        <f t="shared" si="134"/>
        <v>A8</v>
      </c>
      <c r="G152" t="str">
        <f>VLOOKUP(F152,Results!$N$2:$O$13,2,FALSE)</f>
        <v>Buttercross</v>
      </c>
      <c r="H152" s="21">
        <f t="shared" si="135"/>
        <v>22</v>
      </c>
      <c r="I152" s="1" t="str">
        <f t="shared" si="136"/>
        <v>A11</v>
      </c>
      <c r="J152" t="str">
        <f>VLOOKUP(I152,Results!$N$2:$O$13,2,FALSE)</f>
        <v>Dreamers</v>
      </c>
      <c r="K152" s="21">
        <f>+H146</f>
        <v>11</v>
      </c>
    </row>
    <row r="153" spans="2:11" x14ac:dyDescent="0.3">
      <c r="B153" t="str">
        <f t="shared" si="131"/>
        <v>14A1</v>
      </c>
      <c r="C153" t="str">
        <f t="shared" si="71"/>
        <v>14A4</v>
      </c>
      <c r="D153" s="11">
        <f>+D145</f>
        <v>45994</v>
      </c>
      <c r="E153" s="26">
        <f>+E145</f>
        <v>14</v>
      </c>
      <c r="F153" s="21" t="str">
        <f t="shared" si="134"/>
        <v>A1</v>
      </c>
      <c r="G153" t="str">
        <f>VLOOKUP(F153,Results!$N$2:$O$13,2,FALSE)</f>
        <v>Mat - Jac</v>
      </c>
      <c r="H153" s="21">
        <f t="shared" si="135"/>
        <v>18</v>
      </c>
      <c r="I153" s="1" t="str">
        <f t="shared" si="136"/>
        <v>A4</v>
      </c>
      <c r="J153" t="str">
        <f>VLOOKUP(I153,Results!$N$2:$O$13,2,FALSE)</f>
        <v>Brand X</v>
      </c>
      <c r="K153" s="21">
        <f>+H147</f>
        <v>8</v>
      </c>
    </row>
    <row r="154" spans="2:11" x14ac:dyDescent="0.3">
      <c r="B154" t="str">
        <f t="shared" si="131"/>
        <v>14A2</v>
      </c>
      <c r="C154" t="str">
        <f t="shared" si="71"/>
        <v>14A5</v>
      </c>
      <c r="D154" s="11">
        <f t="shared" ref="D154:E155" si="137">+D145</f>
        <v>45994</v>
      </c>
      <c r="E154" s="26">
        <f t="shared" si="137"/>
        <v>14</v>
      </c>
      <c r="F154" s="21" t="str">
        <f t="shared" si="134"/>
        <v>A2</v>
      </c>
      <c r="G154" t="str">
        <f>VLOOKUP(F154,Results!$N$2:$O$13,2,FALSE)</f>
        <v>Bens</v>
      </c>
      <c r="H154" s="21">
        <f t="shared" si="135"/>
        <v>14</v>
      </c>
      <c r="I154" s="1" t="str">
        <f t="shared" si="136"/>
        <v>A5</v>
      </c>
      <c r="J154" t="str">
        <f>VLOOKUP(I154,Results!$N$2:$O$13,2,FALSE)</f>
        <v>Boford</v>
      </c>
      <c r="K154" s="21">
        <f>+H148</f>
        <v>10</v>
      </c>
    </row>
    <row r="155" spans="2:11" x14ac:dyDescent="0.3">
      <c r="B155" t="str">
        <f t="shared" ref="B155" si="138">CONCATENATE(E155,F155)</f>
        <v>14A7</v>
      </c>
      <c r="C155" t="str">
        <f t="shared" ref="C155" si="139">CONCATENATE(E155,I155)</f>
        <v>14A10</v>
      </c>
      <c r="D155" s="11">
        <f t="shared" si="137"/>
        <v>45994</v>
      </c>
      <c r="E155" s="26">
        <f t="shared" si="137"/>
        <v>14</v>
      </c>
      <c r="F155" s="21" t="str">
        <f t="shared" si="134"/>
        <v>A7</v>
      </c>
      <c r="G155" t="str">
        <f>VLOOKUP(F155,Results!$N$2:$O$13,2,FALSE)</f>
        <v>L. Bees</v>
      </c>
      <c r="H155" s="21">
        <f t="shared" si="135"/>
        <v>4</v>
      </c>
      <c r="I155" s="1" t="str">
        <f t="shared" si="136"/>
        <v>A10</v>
      </c>
      <c r="J155" t="str">
        <f>VLOOKUP(I155,Results!$N$2:$O$13,2,FALSE)</f>
        <v>Deadenders</v>
      </c>
      <c r="K155" s="21">
        <f t="shared" ref="K155" si="140">+H149</f>
        <v>19</v>
      </c>
    </row>
    <row r="156" spans="2:11" x14ac:dyDescent="0.3">
      <c r="B156" t="str">
        <f t="shared" ref="B156:B165" si="141">CONCATENATE(E156,F156)</f>
        <v>15A3</v>
      </c>
      <c r="C156" t="str">
        <f t="shared" si="71"/>
        <v>15A11</v>
      </c>
      <c r="D156" s="11">
        <f>+'Results Input'!E86</f>
        <v>45999</v>
      </c>
      <c r="E156" s="25">
        <f>+'Results Input'!F86</f>
        <v>15</v>
      </c>
      <c r="F156" s="21" t="str">
        <f>+'Results Input'!G86</f>
        <v>A3</v>
      </c>
      <c r="G156" t="str">
        <f>VLOOKUP(F156,Results!$N$2:$O$13,2,FALSE)</f>
        <v>Pinewood</v>
      </c>
      <c r="H156" s="21">
        <f>+'Results Input'!I86</f>
        <v>8</v>
      </c>
      <c r="I156" s="21" t="str">
        <f>+'Results Input'!J86</f>
        <v>A11</v>
      </c>
      <c r="J156" t="str">
        <f>VLOOKUP(I156,Results!$N$2:$O$13,2,FALSE)</f>
        <v>Dreamers</v>
      </c>
      <c r="K156" s="21">
        <f>+'Results Input'!L86</f>
        <v>17</v>
      </c>
    </row>
    <row r="157" spans="2:11" x14ac:dyDescent="0.3">
      <c r="B157" t="str">
        <f t="shared" si="141"/>
        <v>15A1</v>
      </c>
      <c r="C157" t="str">
        <f t="shared" si="71"/>
        <v>15A5</v>
      </c>
      <c r="D157" s="11">
        <f>+D156</f>
        <v>45999</v>
      </c>
      <c r="E157" s="26">
        <f>+E156</f>
        <v>15</v>
      </c>
      <c r="F157" s="21" t="str">
        <f>+'Results Input'!G87</f>
        <v>A1</v>
      </c>
      <c r="G157" t="str">
        <f>VLOOKUP(F157,Results!$N$2:$O$13,2,FALSE)</f>
        <v>Mat - Jac</v>
      </c>
      <c r="H157" s="21">
        <f>+'Results Input'!I87</f>
        <v>15</v>
      </c>
      <c r="I157" s="21" t="str">
        <f>+'Results Input'!J87</f>
        <v>A5</v>
      </c>
      <c r="J157" t="str">
        <f>VLOOKUP(I157,Results!$N$2:$O$13,2,FALSE)</f>
        <v>Boford</v>
      </c>
      <c r="K157" s="21">
        <f>+'Results Input'!L87</f>
        <v>12</v>
      </c>
    </row>
    <row r="158" spans="2:11" x14ac:dyDescent="0.3">
      <c r="B158" t="str">
        <f t="shared" si="141"/>
        <v>15A6</v>
      </c>
      <c r="C158" t="str">
        <f t="shared" si="71"/>
        <v>15A10</v>
      </c>
      <c r="D158" s="11">
        <f>+D156</f>
        <v>45999</v>
      </c>
      <c r="E158" s="26">
        <f>+E156</f>
        <v>15</v>
      </c>
      <c r="F158" s="21" t="str">
        <f>+'Results Input'!G88</f>
        <v>A6</v>
      </c>
      <c r="G158" t="str">
        <f>VLOOKUP(F158,Results!$N$2:$O$13,2,FALSE)</f>
        <v>The Griffins</v>
      </c>
      <c r="H158" s="21">
        <f>+'Results Input'!I88</f>
        <v>3</v>
      </c>
      <c r="I158" s="21" t="str">
        <f>+'Results Input'!J88</f>
        <v>A10</v>
      </c>
      <c r="J158" t="str">
        <f>VLOOKUP(I158,Results!$N$2:$O$13,2,FALSE)</f>
        <v>Deadenders</v>
      </c>
      <c r="K158" s="21">
        <f>+'Results Input'!L88</f>
        <v>23</v>
      </c>
    </row>
    <row r="159" spans="2:11" x14ac:dyDescent="0.3">
      <c r="B159" t="str">
        <f t="shared" si="141"/>
        <v>15A9</v>
      </c>
      <c r="C159" t="str">
        <f t="shared" ref="C159:C236" si="142">CONCATENATE(E159,I159)</f>
        <v>15A4</v>
      </c>
      <c r="D159" s="11">
        <f>+D156</f>
        <v>45999</v>
      </c>
      <c r="E159" s="26">
        <f>+E156</f>
        <v>15</v>
      </c>
      <c r="F159" s="21" t="str">
        <f>+'Results Input'!G89</f>
        <v>A9</v>
      </c>
      <c r="G159" t="str">
        <f>VLOOKUP(F159,Results!$N$2:$O$13,2,FALSE)</f>
        <v>Bay City Bowlers</v>
      </c>
      <c r="H159" s="21">
        <f>+'Results Input'!I89</f>
        <v>20</v>
      </c>
      <c r="I159" s="21" t="str">
        <f>+'Results Input'!J89</f>
        <v>A4</v>
      </c>
      <c r="J159" t="str">
        <f>VLOOKUP(I159,Results!$N$2:$O$13,2,FALSE)</f>
        <v>Brand X</v>
      </c>
      <c r="K159" s="21">
        <f>+'Results Input'!L89</f>
        <v>9</v>
      </c>
    </row>
    <row r="160" spans="2:11" x14ac:dyDescent="0.3">
      <c r="B160" t="str">
        <f t="shared" si="141"/>
        <v>15A7</v>
      </c>
      <c r="C160" t="str">
        <f t="shared" si="142"/>
        <v>15A2</v>
      </c>
      <c r="D160" s="11">
        <f>+D156</f>
        <v>45999</v>
      </c>
      <c r="E160" s="26">
        <f>+E156</f>
        <v>15</v>
      </c>
      <c r="F160" s="21" t="str">
        <f>+'Results Input'!G90</f>
        <v>A7</v>
      </c>
      <c r="G160" t="str">
        <f>VLOOKUP(F160,Results!$N$2:$O$13,2,FALSE)</f>
        <v>L. Bees</v>
      </c>
      <c r="H160" s="21">
        <f>+'Results Input'!I90</f>
        <v>3</v>
      </c>
      <c r="I160" s="21" t="str">
        <f>+'Results Input'!J90</f>
        <v>A2</v>
      </c>
      <c r="J160" t="str">
        <f>VLOOKUP(I160,Results!$N$2:$O$13,2,FALSE)</f>
        <v>Bens</v>
      </c>
      <c r="K160" s="21">
        <f>+'Results Input'!L90</f>
        <v>21</v>
      </c>
    </row>
    <row r="161" spans="2:11" x14ac:dyDescent="0.3">
      <c r="B161" t="str">
        <f t="shared" ref="B161" si="143">CONCATENATE(E161,F161)</f>
        <v>15A8</v>
      </c>
      <c r="C161" t="str">
        <f t="shared" ref="C161" si="144">CONCATENATE(E161,I161)</f>
        <v>15X</v>
      </c>
      <c r="D161" s="11">
        <f>+D157</f>
        <v>45999</v>
      </c>
      <c r="E161" s="26">
        <f>+E157</f>
        <v>15</v>
      </c>
      <c r="F161" s="21" t="str">
        <f>+'Results Input'!G91</f>
        <v>A8</v>
      </c>
      <c r="G161" t="str">
        <f>VLOOKUP(F161,Results!$N$2:$O$13,2,FALSE)</f>
        <v>Buttercross</v>
      </c>
      <c r="H161" s="21">
        <f>+'Results Input'!I91</f>
        <v>0</v>
      </c>
      <c r="I161" s="21" t="str">
        <f>+'Results Input'!J91</f>
        <v>X</v>
      </c>
      <c r="J161" t="str">
        <f>VLOOKUP(I161,Results!$N$2:$O$13,2,FALSE)</f>
        <v>No Match</v>
      </c>
      <c r="K161" s="21">
        <f>+'Results Input'!L91</f>
        <v>0</v>
      </c>
    </row>
    <row r="162" spans="2:11" x14ac:dyDescent="0.3">
      <c r="B162" t="str">
        <f t="shared" si="141"/>
        <v>15A11</v>
      </c>
      <c r="C162" t="str">
        <f t="shared" si="142"/>
        <v>15A3</v>
      </c>
      <c r="D162" s="11">
        <f>+D156</f>
        <v>45999</v>
      </c>
      <c r="E162" s="26">
        <f>+E156</f>
        <v>15</v>
      </c>
      <c r="F162" s="21" t="str">
        <f t="shared" ref="F162:F166" si="145">+I156</f>
        <v>A11</v>
      </c>
      <c r="G162" t="str">
        <f>VLOOKUP(F162,Results!$N$2:$O$13,2,FALSE)</f>
        <v>Dreamers</v>
      </c>
      <c r="H162" s="21">
        <f t="shared" ref="H162:H166" si="146">+K156</f>
        <v>17</v>
      </c>
      <c r="I162" s="1" t="str">
        <f t="shared" ref="I162:I166" si="147">+F156</f>
        <v>A3</v>
      </c>
      <c r="J162" t="str">
        <f>VLOOKUP(I162,Results!$N$2:$O$13,2,FALSE)</f>
        <v>Pinewood</v>
      </c>
      <c r="K162" s="21">
        <f>+H156</f>
        <v>8</v>
      </c>
    </row>
    <row r="163" spans="2:11" x14ac:dyDescent="0.3">
      <c r="B163" t="str">
        <f t="shared" si="141"/>
        <v>15A5</v>
      </c>
      <c r="C163" t="str">
        <f t="shared" si="142"/>
        <v>15A1</v>
      </c>
      <c r="D163" s="11">
        <f>+D156</f>
        <v>45999</v>
      </c>
      <c r="E163" s="26">
        <f>+E156</f>
        <v>15</v>
      </c>
      <c r="F163" s="21" t="str">
        <f t="shared" si="145"/>
        <v>A5</v>
      </c>
      <c r="G163" t="str">
        <f>VLOOKUP(F163,Results!$N$2:$O$13,2,FALSE)</f>
        <v>Boford</v>
      </c>
      <c r="H163" s="21">
        <f t="shared" si="146"/>
        <v>12</v>
      </c>
      <c r="I163" s="1" t="str">
        <f t="shared" si="147"/>
        <v>A1</v>
      </c>
      <c r="J163" t="str">
        <f>VLOOKUP(I163,Results!$N$2:$O$13,2,FALSE)</f>
        <v>Mat - Jac</v>
      </c>
      <c r="K163" s="21">
        <f>+H157</f>
        <v>15</v>
      </c>
    </row>
    <row r="164" spans="2:11" x14ac:dyDescent="0.3">
      <c r="B164" t="str">
        <f t="shared" si="141"/>
        <v>15A10</v>
      </c>
      <c r="C164" t="str">
        <f t="shared" si="142"/>
        <v>15A6</v>
      </c>
      <c r="D164" s="11">
        <f>+D156</f>
        <v>45999</v>
      </c>
      <c r="E164" s="26">
        <f>+E156</f>
        <v>15</v>
      </c>
      <c r="F164" s="21" t="str">
        <f t="shared" si="145"/>
        <v>A10</v>
      </c>
      <c r="G164" t="str">
        <f>VLOOKUP(F164,Results!$N$2:$O$13,2,FALSE)</f>
        <v>Deadenders</v>
      </c>
      <c r="H164" s="21">
        <f t="shared" si="146"/>
        <v>23</v>
      </c>
      <c r="I164" s="1" t="str">
        <f t="shared" si="147"/>
        <v>A6</v>
      </c>
      <c r="J164" t="str">
        <f>VLOOKUP(I164,Results!$N$2:$O$13,2,FALSE)</f>
        <v>The Griffins</v>
      </c>
      <c r="K164" s="21">
        <f>+H158</f>
        <v>3</v>
      </c>
    </row>
    <row r="165" spans="2:11" x14ac:dyDescent="0.3">
      <c r="B165" t="str">
        <f t="shared" si="141"/>
        <v>15A4</v>
      </c>
      <c r="C165" t="str">
        <f t="shared" si="142"/>
        <v>15A9</v>
      </c>
      <c r="D165" s="11">
        <f t="shared" ref="D165:E166" si="148">+D156</f>
        <v>45999</v>
      </c>
      <c r="E165" s="26">
        <f t="shared" si="148"/>
        <v>15</v>
      </c>
      <c r="F165" s="21" t="str">
        <f t="shared" si="145"/>
        <v>A4</v>
      </c>
      <c r="G165" t="str">
        <f>VLOOKUP(F165,Results!$N$2:$O$13,2,FALSE)</f>
        <v>Brand X</v>
      </c>
      <c r="H165" s="21">
        <f t="shared" si="146"/>
        <v>9</v>
      </c>
      <c r="I165" s="1" t="str">
        <f t="shared" si="147"/>
        <v>A9</v>
      </c>
      <c r="J165" t="str">
        <f>VLOOKUP(I165,Results!$N$2:$O$13,2,FALSE)</f>
        <v>Bay City Bowlers</v>
      </c>
      <c r="K165" s="21">
        <f>+H159</f>
        <v>20</v>
      </c>
    </row>
    <row r="166" spans="2:11" x14ac:dyDescent="0.3">
      <c r="B166" t="str">
        <f t="shared" ref="B166" si="149">CONCATENATE(E166,F166)</f>
        <v>15A2</v>
      </c>
      <c r="C166" t="str">
        <f t="shared" ref="C166" si="150">CONCATENATE(E166,I166)</f>
        <v>15A7</v>
      </c>
      <c r="D166" s="11">
        <f t="shared" si="148"/>
        <v>45999</v>
      </c>
      <c r="E166" s="26">
        <f t="shared" si="148"/>
        <v>15</v>
      </c>
      <c r="F166" s="21" t="str">
        <f t="shared" si="145"/>
        <v>A2</v>
      </c>
      <c r="G166" t="str">
        <f>VLOOKUP(F166,Results!$N$2:$O$13,2,FALSE)</f>
        <v>Bens</v>
      </c>
      <c r="H166" s="21">
        <f t="shared" si="146"/>
        <v>21</v>
      </c>
      <c r="I166" s="1" t="str">
        <f t="shared" si="147"/>
        <v>A7</v>
      </c>
      <c r="J166" t="str">
        <f>VLOOKUP(I166,Results!$N$2:$O$13,2,FALSE)</f>
        <v>L. Bees</v>
      </c>
      <c r="K166" s="21">
        <f t="shared" ref="K166" si="151">+H160</f>
        <v>3</v>
      </c>
    </row>
    <row r="167" spans="2:11" x14ac:dyDescent="0.3">
      <c r="B167" t="str">
        <f t="shared" ref="B167:B176" si="152">CONCATENATE(E167,F167)</f>
        <v>16A5</v>
      </c>
      <c r="C167" t="str">
        <f t="shared" si="142"/>
        <v>16A11</v>
      </c>
      <c r="D167" s="11">
        <f>+'Results Input'!E92</f>
        <v>46010</v>
      </c>
      <c r="E167" s="25">
        <f>+'Results Input'!F92</f>
        <v>16</v>
      </c>
      <c r="F167" s="21" t="str">
        <f>+'Results Input'!G92</f>
        <v>A5</v>
      </c>
      <c r="G167" t="str">
        <f>VLOOKUP(F167,Results!$N$2:$O$13,2,FALSE)</f>
        <v>Boford</v>
      </c>
      <c r="H167" s="21" t="str">
        <f>+'Results Input'!I92</f>
        <v>N</v>
      </c>
      <c r="I167" s="21" t="str">
        <f>+'Results Input'!J92</f>
        <v>A11</v>
      </c>
      <c r="J167" t="str">
        <f>VLOOKUP(I167,Results!$N$2:$O$13,2,FALSE)</f>
        <v>Dreamers</v>
      </c>
      <c r="K167" s="21" t="str">
        <f>+'Results Input'!L92</f>
        <v>N</v>
      </c>
    </row>
    <row r="168" spans="2:11" x14ac:dyDescent="0.3">
      <c r="B168" t="str">
        <f t="shared" si="152"/>
        <v>16A4</v>
      </c>
      <c r="C168" t="str">
        <f t="shared" si="142"/>
        <v>16A10</v>
      </c>
      <c r="D168" s="11">
        <f>+D167</f>
        <v>46010</v>
      </c>
      <c r="E168" s="26">
        <f>+E167</f>
        <v>16</v>
      </c>
      <c r="F168" s="21" t="str">
        <f>+'Results Input'!G93</f>
        <v>A4</v>
      </c>
      <c r="G168" t="str">
        <f>VLOOKUP(F168,Results!$N$2:$O$13,2,FALSE)</f>
        <v>Brand X</v>
      </c>
      <c r="H168" s="21">
        <f>+'Results Input'!I93</f>
        <v>7</v>
      </c>
      <c r="I168" s="21" t="str">
        <f>+'Results Input'!J93</f>
        <v>A10</v>
      </c>
      <c r="J168" t="str">
        <f>VLOOKUP(I168,Results!$N$2:$O$13,2,FALSE)</f>
        <v>Deadenders</v>
      </c>
      <c r="K168" s="21">
        <f>+'Results Input'!L93</f>
        <v>8</v>
      </c>
    </row>
    <row r="169" spans="2:11" x14ac:dyDescent="0.3">
      <c r="B169" t="str">
        <f t="shared" si="152"/>
        <v>16A2</v>
      </c>
      <c r="C169" t="str">
        <f t="shared" si="142"/>
        <v>16A8</v>
      </c>
      <c r="D169" s="11">
        <f>+D167</f>
        <v>46010</v>
      </c>
      <c r="E169" s="26">
        <f>+E167</f>
        <v>16</v>
      </c>
      <c r="F169" s="21" t="str">
        <f>+'Results Input'!G94</f>
        <v>A2</v>
      </c>
      <c r="G169" t="str">
        <f>VLOOKUP(F169,Results!$N$2:$O$13,2,FALSE)</f>
        <v>Bens</v>
      </c>
      <c r="H169" s="21">
        <f>+'Results Input'!I94</f>
        <v>19</v>
      </c>
      <c r="I169" s="21" t="str">
        <f>+'Results Input'!J94</f>
        <v>A8</v>
      </c>
      <c r="J169" t="str">
        <f>VLOOKUP(I169,Results!$N$2:$O$13,2,FALSE)</f>
        <v>Buttercross</v>
      </c>
      <c r="K169" s="21">
        <f>+'Results Input'!L94</f>
        <v>7</v>
      </c>
    </row>
    <row r="170" spans="2:11" x14ac:dyDescent="0.3">
      <c r="B170" t="str">
        <f t="shared" si="152"/>
        <v>16A3</v>
      </c>
      <c r="C170" t="str">
        <f t="shared" si="142"/>
        <v>16A9</v>
      </c>
      <c r="D170" s="11">
        <f>+D167</f>
        <v>46010</v>
      </c>
      <c r="E170" s="26">
        <f>+E167</f>
        <v>16</v>
      </c>
      <c r="F170" s="21" t="str">
        <f>+'Results Input'!G95</f>
        <v>A3</v>
      </c>
      <c r="G170" t="str">
        <f>VLOOKUP(F170,Results!$N$2:$O$13,2,FALSE)</f>
        <v>Pinewood</v>
      </c>
      <c r="H170" s="21">
        <f>+'Results Input'!I95</f>
        <v>19</v>
      </c>
      <c r="I170" s="21" t="str">
        <f>+'Results Input'!J95</f>
        <v>A9</v>
      </c>
      <c r="J170" t="str">
        <f>VLOOKUP(I170,Results!$N$2:$O$13,2,FALSE)</f>
        <v>Bay City Bowlers</v>
      </c>
      <c r="K170" s="21">
        <f>+'Results Input'!L95</f>
        <v>6</v>
      </c>
    </row>
    <row r="171" spans="2:11" x14ac:dyDescent="0.3">
      <c r="B171" t="str">
        <f t="shared" si="152"/>
        <v>16A6</v>
      </c>
      <c r="C171" t="str">
        <f t="shared" si="142"/>
        <v>16A1</v>
      </c>
      <c r="D171" s="11">
        <f>+D167</f>
        <v>46010</v>
      </c>
      <c r="E171" s="26">
        <f>+E167</f>
        <v>16</v>
      </c>
      <c r="F171" s="21" t="str">
        <f>+'Results Input'!G96</f>
        <v>A6</v>
      </c>
      <c r="G171" t="str">
        <f>VLOOKUP(F171,Results!$N$2:$O$13,2,FALSE)</f>
        <v>The Griffins</v>
      </c>
      <c r="H171" s="21">
        <f>+'Results Input'!I96</f>
        <v>8</v>
      </c>
      <c r="I171" s="21" t="str">
        <f>+'Results Input'!J96</f>
        <v>A1</v>
      </c>
      <c r="J171" t="str">
        <f>VLOOKUP(I171,Results!$N$2:$O$13,2,FALSE)</f>
        <v>Mat - Jac</v>
      </c>
      <c r="K171" s="21">
        <f>+'Results Input'!L96</f>
        <v>9</v>
      </c>
    </row>
    <row r="172" spans="2:11" x14ac:dyDescent="0.3">
      <c r="B172" t="str">
        <f t="shared" ref="B172" si="153">CONCATENATE(E172,F172)</f>
        <v>16A7</v>
      </c>
      <c r="C172" t="str">
        <f t="shared" ref="C172" si="154">CONCATENATE(E172,I172)</f>
        <v>16X</v>
      </c>
      <c r="D172" s="11">
        <f>+D168</f>
        <v>46010</v>
      </c>
      <c r="E172" s="26">
        <f>+E168</f>
        <v>16</v>
      </c>
      <c r="F172" s="21" t="str">
        <f>+'Results Input'!G97</f>
        <v>A7</v>
      </c>
      <c r="G172" t="str">
        <f>VLOOKUP(F172,Results!$N$2:$O$13,2,FALSE)</f>
        <v>L. Bees</v>
      </c>
      <c r="H172" s="21">
        <f>+'Results Input'!I97</f>
        <v>0</v>
      </c>
      <c r="I172" s="21" t="str">
        <f>+'Results Input'!J97</f>
        <v>X</v>
      </c>
      <c r="J172" t="str">
        <f>VLOOKUP(I172,Results!$N$2:$O$13,2,FALSE)</f>
        <v>No Match</v>
      </c>
      <c r="K172" s="21">
        <f>+'Results Input'!L97</f>
        <v>0</v>
      </c>
    </row>
    <row r="173" spans="2:11" x14ac:dyDescent="0.3">
      <c r="B173" t="str">
        <f t="shared" si="152"/>
        <v>16A11</v>
      </c>
      <c r="C173" t="str">
        <f t="shared" si="142"/>
        <v>16A5</v>
      </c>
      <c r="D173" s="11">
        <f>+D167</f>
        <v>46010</v>
      </c>
      <c r="E173" s="26">
        <f>+E167</f>
        <v>16</v>
      </c>
      <c r="F173" s="21" t="str">
        <f t="shared" ref="F173:F177" si="155">+I167</f>
        <v>A11</v>
      </c>
      <c r="G173" t="str">
        <f>VLOOKUP(F173,Results!$N$2:$O$13,2,FALSE)</f>
        <v>Dreamers</v>
      </c>
      <c r="H173" s="21" t="str">
        <f t="shared" ref="H173:H177" si="156">+K167</f>
        <v>N</v>
      </c>
      <c r="I173" s="1" t="str">
        <f t="shared" ref="I173:I177" si="157">+F167</f>
        <v>A5</v>
      </c>
      <c r="J173" t="str">
        <f>VLOOKUP(I173,Results!$N$2:$O$13,2,FALSE)</f>
        <v>Boford</v>
      </c>
      <c r="K173" s="21" t="str">
        <f>+H167</f>
        <v>N</v>
      </c>
    </row>
    <row r="174" spans="2:11" x14ac:dyDescent="0.3">
      <c r="B174" t="str">
        <f t="shared" si="152"/>
        <v>16A10</v>
      </c>
      <c r="C174" t="str">
        <f t="shared" si="142"/>
        <v>16A4</v>
      </c>
      <c r="D174" s="11">
        <f>+D167</f>
        <v>46010</v>
      </c>
      <c r="E174" s="26">
        <f>+E167</f>
        <v>16</v>
      </c>
      <c r="F174" s="21" t="str">
        <f t="shared" si="155"/>
        <v>A10</v>
      </c>
      <c r="G174" t="str">
        <f>VLOOKUP(F174,Results!$N$2:$O$13,2,FALSE)</f>
        <v>Deadenders</v>
      </c>
      <c r="H174" s="21">
        <f t="shared" si="156"/>
        <v>8</v>
      </c>
      <c r="I174" s="1" t="str">
        <f t="shared" si="157"/>
        <v>A4</v>
      </c>
      <c r="J174" t="str">
        <f>VLOOKUP(I174,Results!$N$2:$O$13,2,FALSE)</f>
        <v>Brand X</v>
      </c>
      <c r="K174" s="21">
        <f>+H168</f>
        <v>7</v>
      </c>
    </row>
    <row r="175" spans="2:11" x14ac:dyDescent="0.3">
      <c r="B175" t="str">
        <f t="shared" si="152"/>
        <v>16A8</v>
      </c>
      <c r="C175" t="str">
        <f t="shared" si="142"/>
        <v>16A2</v>
      </c>
      <c r="D175" s="11">
        <f>+D167</f>
        <v>46010</v>
      </c>
      <c r="E175" s="26">
        <f>+E167</f>
        <v>16</v>
      </c>
      <c r="F175" s="21" t="str">
        <f t="shared" si="155"/>
        <v>A8</v>
      </c>
      <c r="G175" t="str">
        <f>VLOOKUP(F175,Results!$N$2:$O$13,2,FALSE)</f>
        <v>Buttercross</v>
      </c>
      <c r="H175" s="21">
        <f t="shared" si="156"/>
        <v>7</v>
      </c>
      <c r="I175" s="1" t="str">
        <f t="shared" si="157"/>
        <v>A2</v>
      </c>
      <c r="J175" t="str">
        <f>VLOOKUP(I175,Results!$N$2:$O$13,2,FALSE)</f>
        <v>Bens</v>
      </c>
      <c r="K175" s="21">
        <f>+H169</f>
        <v>19</v>
      </c>
    </row>
    <row r="176" spans="2:11" x14ac:dyDescent="0.3">
      <c r="B176" t="str">
        <f t="shared" si="152"/>
        <v>16A9</v>
      </c>
      <c r="C176" t="str">
        <f t="shared" si="142"/>
        <v>16A3</v>
      </c>
      <c r="D176" s="11">
        <f t="shared" ref="D176:E177" si="158">+D167</f>
        <v>46010</v>
      </c>
      <c r="E176" s="26">
        <f t="shared" si="158"/>
        <v>16</v>
      </c>
      <c r="F176" s="21" t="str">
        <f t="shared" si="155"/>
        <v>A9</v>
      </c>
      <c r="G176" t="str">
        <f>VLOOKUP(F176,Results!$N$2:$O$13,2,FALSE)</f>
        <v>Bay City Bowlers</v>
      </c>
      <c r="H176" s="21">
        <f t="shared" si="156"/>
        <v>6</v>
      </c>
      <c r="I176" s="1" t="str">
        <f t="shared" si="157"/>
        <v>A3</v>
      </c>
      <c r="J176" t="str">
        <f>VLOOKUP(I176,Results!$N$2:$O$13,2,FALSE)</f>
        <v>Pinewood</v>
      </c>
      <c r="K176" s="21">
        <f>+H170</f>
        <v>19</v>
      </c>
    </row>
    <row r="177" spans="2:11" x14ac:dyDescent="0.3">
      <c r="B177" t="str">
        <f t="shared" ref="B177" si="159">CONCATENATE(E177,F177)</f>
        <v>16A1</v>
      </c>
      <c r="C177" t="str">
        <f t="shared" ref="C177" si="160">CONCATENATE(E177,I177)</f>
        <v>16A6</v>
      </c>
      <c r="D177" s="11">
        <f t="shared" si="158"/>
        <v>46010</v>
      </c>
      <c r="E177" s="26">
        <f t="shared" si="158"/>
        <v>16</v>
      </c>
      <c r="F177" s="21" t="str">
        <f t="shared" si="155"/>
        <v>A1</v>
      </c>
      <c r="G177" t="str">
        <f>VLOOKUP(F177,Results!$N$2:$O$13,2,FALSE)</f>
        <v>Mat - Jac</v>
      </c>
      <c r="H177" s="21">
        <f t="shared" si="156"/>
        <v>9</v>
      </c>
      <c r="I177" s="1" t="str">
        <f t="shared" si="157"/>
        <v>A6</v>
      </c>
      <c r="J177" t="str">
        <f>VLOOKUP(I177,Results!$N$2:$O$13,2,FALSE)</f>
        <v>The Griffins</v>
      </c>
      <c r="K177" s="21">
        <f t="shared" ref="K177" si="161">+H171</f>
        <v>8</v>
      </c>
    </row>
    <row r="178" spans="2:11" x14ac:dyDescent="0.3">
      <c r="B178" t="str">
        <f t="shared" ref="B178:B187" si="162">CONCATENATE(E178,F178)</f>
        <v>17A9</v>
      </c>
      <c r="C178" t="str">
        <f t="shared" si="142"/>
        <v>17A2</v>
      </c>
      <c r="D178" s="11">
        <f>+'Results Input'!E98</f>
        <v>46013</v>
      </c>
      <c r="E178" s="25">
        <f>+'Results Input'!F98</f>
        <v>17</v>
      </c>
      <c r="F178" s="21" t="str">
        <f>+'Results Input'!G98</f>
        <v>A9</v>
      </c>
      <c r="G178" t="str">
        <f>VLOOKUP(F178,Results!$N$2:$O$13,2,FALSE)</f>
        <v>Bay City Bowlers</v>
      </c>
      <c r="H178" s="21">
        <f>+'Results Input'!I98</f>
        <v>15</v>
      </c>
      <c r="I178" s="21" t="str">
        <f>+'Results Input'!J98</f>
        <v>A2</v>
      </c>
      <c r="J178" t="str">
        <f>VLOOKUP(I178,Results!$N$2:$O$13,2,FALSE)</f>
        <v>Bens</v>
      </c>
      <c r="K178" s="21">
        <f>+'Results Input'!L98</f>
        <v>9</v>
      </c>
    </row>
    <row r="179" spans="2:11" x14ac:dyDescent="0.3">
      <c r="B179" t="str">
        <f t="shared" si="162"/>
        <v>17A10</v>
      </c>
      <c r="C179" t="str">
        <f t="shared" si="142"/>
        <v>17A5</v>
      </c>
      <c r="D179" s="11">
        <f>+D178</f>
        <v>46013</v>
      </c>
      <c r="E179" s="26">
        <f>+E178</f>
        <v>17</v>
      </c>
      <c r="F179" s="21" t="str">
        <f>+'Results Input'!G99</f>
        <v>A10</v>
      </c>
      <c r="G179" t="str">
        <f>VLOOKUP(F179,Results!$N$2:$O$13,2,FALSE)</f>
        <v>Deadenders</v>
      </c>
      <c r="H179" s="21">
        <f>+'Results Input'!I99</f>
        <v>22</v>
      </c>
      <c r="I179" s="21" t="str">
        <f>+'Results Input'!J99</f>
        <v>A5</v>
      </c>
      <c r="J179" t="str">
        <f>VLOOKUP(I179,Results!$N$2:$O$13,2,FALSE)</f>
        <v>Boford</v>
      </c>
      <c r="K179" s="21">
        <f>+'Results Input'!L99</f>
        <v>9</v>
      </c>
    </row>
    <row r="180" spans="2:11" x14ac:dyDescent="0.3">
      <c r="B180" t="str">
        <f t="shared" si="162"/>
        <v>17A3</v>
      </c>
      <c r="C180" t="str">
        <f t="shared" si="142"/>
        <v>17A7</v>
      </c>
      <c r="D180" s="11">
        <f>+D178</f>
        <v>46013</v>
      </c>
      <c r="E180" s="26">
        <f>+E178</f>
        <v>17</v>
      </c>
      <c r="F180" s="21" t="str">
        <f>+'Results Input'!G100</f>
        <v>A3</v>
      </c>
      <c r="G180" t="str">
        <f>VLOOKUP(F180,Results!$N$2:$O$13,2,FALSE)</f>
        <v>Pinewood</v>
      </c>
      <c r="H180" s="21">
        <f>+'Results Input'!I100</f>
        <v>24</v>
      </c>
      <c r="I180" s="21" t="str">
        <f>+'Results Input'!J100</f>
        <v>A7</v>
      </c>
      <c r="J180" t="str">
        <f>VLOOKUP(I180,Results!$N$2:$O$13,2,FALSE)</f>
        <v>L. Bees</v>
      </c>
      <c r="K180" s="21">
        <f>+'Results Input'!L100</f>
        <v>4</v>
      </c>
    </row>
    <row r="181" spans="2:11" x14ac:dyDescent="0.3">
      <c r="B181" t="str">
        <f t="shared" si="162"/>
        <v>17A8</v>
      </c>
      <c r="C181" t="str">
        <f t="shared" si="142"/>
        <v>17A1</v>
      </c>
      <c r="D181" s="11">
        <f>+D178</f>
        <v>46013</v>
      </c>
      <c r="E181" s="26">
        <f>+E178</f>
        <v>17</v>
      </c>
      <c r="F181" s="21" t="str">
        <f>+'Results Input'!G101</f>
        <v>A8</v>
      </c>
      <c r="G181" t="str">
        <f>VLOOKUP(F181,Results!$N$2:$O$13,2,FALSE)</f>
        <v>Buttercross</v>
      </c>
      <c r="H181" s="21" t="str">
        <f>+'Results Input'!I101</f>
        <v>N</v>
      </c>
      <c r="I181" s="21" t="str">
        <f>+'Results Input'!J101</f>
        <v>A1</v>
      </c>
      <c r="J181" t="str">
        <f>VLOOKUP(I181,Results!$N$2:$O$13,2,FALSE)</f>
        <v>Mat - Jac</v>
      </c>
      <c r="K181" s="21" t="str">
        <f>+'Results Input'!L101</f>
        <v>N</v>
      </c>
    </row>
    <row r="182" spans="2:11" x14ac:dyDescent="0.3">
      <c r="B182" t="str">
        <f t="shared" si="162"/>
        <v>17A11</v>
      </c>
      <c r="C182" t="str">
        <f t="shared" si="142"/>
        <v>17A4</v>
      </c>
      <c r="D182" s="11">
        <f>+D178</f>
        <v>46013</v>
      </c>
      <c r="E182" s="26">
        <f>+E178</f>
        <v>17</v>
      </c>
      <c r="F182" s="21" t="str">
        <f>+'Results Input'!G102</f>
        <v>A11</v>
      </c>
      <c r="G182" t="str">
        <f>VLOOKUP(F182,Results!$N$2:$O$13,2,FALSE)</f>
        <v>Dreamers</v>
      </c>
      <c r="H182" s="21">
        <f>+'Results Input'!I102</f>
        <v>13</v>
      </c>
      <c r="I182" s="21" t="str">
        <f>+'Results Input'!J102</f>
        <v>A4</v>
      </c>
      <c r="J182" t="str">
        <f>VLOOKUP(I182,Results!$N$2:$O$13,2,FALSE)</f>
        <v>Brand X</v>
      </c>
      <c r="K182" s="21">
        <f>+'Results Input'!L102</f>
        <v>13</v>
      </c>
    </row>
    <row r="183" spans="2:11" x14ac:dyDescent="0.3">
      <c r="B183" t="str">
        <f t="shared" ref="B183" si="163">CONCATENATE(E183,F183)</f>
        <v>17A6</v>
      </c>
      <c r="C183" t="str">
        <f t="shared" ref="C183" si="164">CONCATENATE(E183,I183)</f>
        <v>17X</v>
      </c>
      <c r="D183" s="11">
        <f>+D179</f>
        <v>46013</v>
      </c>
      <c r="E183" s="26">
        <f>+E179</f>
        <v>17</v>
      </c>
      <c r="F183" s="21" t="str">
        <f>+'Results Input'!G103</f>
        <v>A6</v>
      </c>
      <c r="G183" t="str">
        <f>VLOOKUP(F183,Results!$N$2:$O$13,2,FALSE)</f>
        <v>The Griffins</v>
      </c>
      <c r="H183" s="21">
        <f>+'Results Input'!I103</f>
        <v>0</v>
      </c>
      <c r="I183" s="21" t="str">
        <f>+'Results Input'!J103</f>
        <v>X</v>
      </c>
      <c r="J183" t="str">
        <f>VLOOKUP(I183,Results!$N$2:$O$13,2,FALSE)</f>
        <v>No Match</v>
      </c>
      <c r="K183" s="21">
        <f>+'Results Input'!L103</f>
        <v>0</v>
      </c>
    </row>
    <row r="184" spans="2:11" x14ac:dyDescent="0.3">
      <c r="B184" t="str">
        <f t="shared" si="162"/>
        <v>17A2</v>
      </c>
      <c r="C184" t="str">
        <f t="shared" si="142"/>
        <v>17A9</v>
      </c>
      <c r="D184" s="11">
        <f>+D178</f>
        <v>46013</v>
      </c>
      <c r="E184" s="26">
        <f>+E178</f>
        <v>17</v>
      </c>
      <c r="F184" s="21" t="str">
        <f t="shared" ref="F184:F188" si="165">+I178</f>
        <v>A2</v>
      </c>
      <c r="G184" t="str">
        <f>VLOOKUP(F184,Results!$N$2:$O$13,2,FALSE)</f>
        <v>Bens</v>
      </c>
      <c r="H184" s="21">
        <f t="shared" ref="H184:H188" si="166">+K178</f>
        <v>9</v>
      </c>
      <c r="I184" s="1" t="str">
        <f t="shared" ref="I184:I188" si="167">+F178</f>
        <v>A9</v>
      </c>
      <c r="J184" t="str">
        <f>VLOOKUP(I184,Results!$N$2:$O$13,2,FALSE)</f>
        <v>Bay City Bowlers</v>
      </c>
      <c r="K184" s="21">
        <f>+H178</f>
        <v>15</v>
      </c>
    </row>
    <row r="185" spans="2:11" x14ac:dyDescent="0.3">
      <c r="B185" t="str">
        <f t="shared" si="162"/>
        <v>17A5</v>
      </c>
      <c r="C185" t="str">
        <f t="shared" si="142"/>
        <v>17A10</v>
      </c>
      <c r="D185" s="11">
        <f>+D178</f>
        <v>46013</v>
      </c>
      <c r="E185" s="26">
        <f>+E178</f>
        <v>17</v>
      </c>
      <c r="F185" s="21" t="str">
        <f t="shared" si="165"/>
        <v>A5</v>
      </c>
      <c r="G185" t="str">
        <f>VLOOKUP(F185,Results!$N$2:$O$13,2,FALSE)</f>
        <v>Boford</v>
      </c>
      <c r="H185" s="21">
        <f t="shared" si="166"/>
        <v>9</v>
      </c>
      <c r="I185" s="1" t="str">
        <f t="shared" si="167"/>
        <v>A10</v>
      </c>
      <c r="J185" t="str">
        <f>VLOOKUP(I185,Results!$N$2:$O$13,2,FALSE)</f>
        <v>Deadenders</v>
      </c>
      <c r="K185" s="21">
        <f>+H179</f>
        <v>22</v>
      </c>
    </row>
    <row r="186" spans="2:11" x14ac:dyDescent="0.3">
      <c r="B186" t="str">
        <f t="shared" si="162"/>
        <v>17A7</v>
      </c>
      <c r="C186" t="str">
        <f t="shared" si="142"/>
        <v>17A3</v>
      </c>
      <c r="D186" s="11">
        <f>+D178</f>
        <v>46013</v>
      </c>
      <c r="E186" s="26">
        <f>+E178</f>
        <v>17</v>
      </c>
      <c r="F186" s="21" t="str">
        <f t="shared" si="165"/>
        <v>A7</v>
      </c>
      <c r="G186" t="str">
        <f>VLOOKUP(F186,Results!$N$2:$O$13,2,FALSE)</f>
        <v>L. Bees</v>
      </c>
      <c r="H186" s="21">
        <f t="shared" si="166"/>
        <v>4</v>
      </c>
      <c r="I186" s="1" t="str">
        <f t="shared" si="167"/>
        <v>A3</v>
      </c>
      <c r="J186" t="str">
        <f>VLOOKUP(I186,Results!$N$2:$O$13,2,FALSE)</f>
        <v>Pinewood</v>
      </c>
      <c r="K186" s="21">
        <f>+H180</f>
        <v>24</v>
      </c>
    </row>
    <row r="187" spans="2:11" x14ac:dyDescent="0.3">
      <c r="B187" t="str">
        <f t="shared" si="162"/>
        <v>17A1</v>
      </c>
      <c r="C187" t="str">
        <f t="shared" si="142"/>
        <v>17A8</v>
      </c>
      <c r="D187" s="11">
        <f t="shared" ref="D187:E188" si="168">+D178</f>
        <v>46013</v>
      </c>
      <c r="E187" s="26">
        <f t="shared" si="168"/>
        <v>17</v>
      </c>
      <c r="F187" s="21" t="str">
        <f t="shared" si="165"/>
        <v>A1</v>
      </c>
      <c r="G187" t="str">
        <f>VLOOKUP(F187,Results!$N$2:$O$13,2,FALSE)</f>
        <v>Mat - Jac</v>
      </c>
      <c r="H187" s="21" t="str">
        <f t="shared" si="166"/>
        <v>N</v>
      </c>
      <c r="I187" s="1" t="str">
        <f t="shared" si="167"/>
        <v>A8</v>
      </c>
      <c r="J187" t="str">
        <f>VLOOKUP(I187,Results!$N$2:$O$13,2,FALSE)</f>
        <v>Buttercross</v>
      </c>
      <c r="K187" s="21" t="str">
        <f>+H181</f>
        <v>N</v>
      </c>
    </row>
    <row r="188" spans="2:11" x14ac:dyDescent="0.3">
      <c r="B188" t="str">
        <f t="shared" ref="B188" si="169">CONCATENATE(E188,F188)</f>
        <v>17A4</v>
      </c>
      <c r="C188" t="str">
        <f t="shared" ref="C188" si="170">CONCATENATE(E188,I188)</f>
        <v>17A11</v>
      </c>
      <c r="D188" s="11">
        <f t="shared" si="168"/>
        <v>46013</v>
      </c>
      <c r="E188" s="26">
        <f t="shared" si="168"/>
        <v>17</v>
      </c>
      <c r="F188" s="21" t="str">
        <f t="shared" si="165"/>
        <v>A4</v>
      </c>
      <c r="G188" t="str">
        <f>VLOOKUP(F188,Results!$N$2:$O$13,2,FALSE)</f>
        <v>Brand X</v>
      </c>
      <c r="H188" s="21">
        <f t="shared" si="166"/>
        <v>13</v>
      </c>
      <c r="I188" s="1" t="str">
        <f t="shared" si="167"/>
        <v>A11</v>
      </c>
      <c r="J188" t="str">
        <f>VLOOKUP(I188,Results!$N$2:$O$13,2,FALSE)</f>
        <v>Dreamers</v>
      </c>
      <c r="K188" s="21">
        <f t="shared" ref="K188" si="171">+H182</f>
        <v>13</v>
      </c>
    </row>
    <row r="189" spans="2:11" x14ac:dyDescent="0.3">
      <c r="B189" t="str">
        <f t="shared" ref="B189:B198" si="172">CONCATENATE(E189,F189)</f>
        <v>18A2</v>
      </c>
      <c r="C189" t="str">
        <f t="shared" si="142"/>
        <v>18A6</v>
      </c>
      <c r="D189" s="11">
        <f>+'Results Input'!E104</f>
        <v>46027</v>
      </c>
      <c r="E189" s="25">
        <f>+'Results Input'!F104</f>
        <v>18</v>
      </c>
      <c r="F189" s="21" t="str">
        <f>+'Results Input'!G104</f>
        <v>A2</v>
      </c>
      <c r="G189" t="str">
        <f>VLOOKUP(F189,Results!$N$2:$O$13,2,FALSE)</f>
        <v>Bens</v>
      </c>
      <c r="H189" s="21">
        <f>+'Results Input'!I104</f>
        <v>13</v>
      </c>
      <c r="I189" s="21" t="str">
        <f>+'Results Input'!J104</f>
        <v>A6</v>
      </c>
      <c r="J189" t="str">
        <f>VLOOKUP(I189,Results!$N$2:$O$13,2,FALSE)</f>
        <v>The Griffins</v>
      </c>
      <c r="K189" s="21">
        <f>+'Results Input'!L104</f>
        <v>14</v>
      </c>
    </row>
    <row r="190" spans="2:11" x14ac:dyDescent="0.3">
      <c r="B190" t="str">
        <f t="shared" si="172"/>
        <v>18A10</v>
      </c>
      <c r="C190" t="str">
        <f t="shared" si="142"/>
        <v>18A3</v>
      </c>
      <c r="D190" s="11">
        <f>+D189</f>
        <v>46027</v>
      </c>
      <c r="E190" s="26">
        <f>+E189</f>
        <v>18</v>
      </c>
      <c r="F190" s="21" t="str">
        <f>+'Results Input'!G105</f>
        <v>A10</v>
      </c>
      <c r="G190" t="str">
        <f>VLOOKUP(F190,Results!$N$2:$O$13,2,FALSE)</f>
        <v>Deadenders</v>
      </c>
      <c r="H190" s="21">
        <f>+'Results Input'!I105</f>
        <v>7</v>
      </c>
      <c r="I190" s="21" t="str">
        <f>+'Results Input'!J105</f>
        <v>A3</v>
      </c>
      <c r="J190" t="str">
        <f>VLOOKUP(I190,Results!$N$2:$O$13,2,FALSE)</f>
        <v>Pinewood</v>
      </c>
      <c r="K190" s="21">
        <f>+'Results Input'!L105</f>
        <v>10</v>
      </c>
    </row>
    <row r="191" spans="2:11" x14ac:dyDescent="0.3">
      <c r="B191" t="str">
        <f t="shared" si="172"/>
        <v>18A1</v>
      </c>
      <c r="C191" t="str">
        <f t="shared" si="142"/>
        <v>18A9</v>
      </c>
      <c r="D191" s="11">
        <f>+D189</f>
        <v>46027</v>
      </c>
      <c r="E191" s="26">
        <f>+E189</f>
        <v>18</v>
      </c>
      <c r="F191" s="21" t="str">
        <f>+'Results Input'!G106</f>
        <v>A1</v>
      </c>
      <c r="G191" t="str">
        <f>VLOOKUP(F191,Results!$N$2:$O$13,2,FALSE)</f>
        <v>Mat - Jac</v>
      </c>
      <c r="H191" s="21">
        <f>+'Results Input'!I106</f>
        <v>22</v>
      </c>
      <c r="I191" s="21" t="str">
        <f>+'Results Input'!J106</f>
        <v>A9</v>
      </c>
      <c r="J191" t="str">
        <f>VLOOKUP(I191,Results!$N$2:$O$13,2,FALSE)</f>
        <v>Bay City Bowlers</v>
      </c>
      <c r="K191" s="21">
        <f>+'Results Input'!L106</f>
        <v>7</v>
      </c>
    </row>
    <row r="192" spans="2:11" x14ac:dyDescent="0.3">
      <c r="B192" t="str">
        <f t="shared" si="172"/>
        <v>18A7</v>
      </c>
      <c r="C192" t="str">
        <f t="shared" si="142"/>
        <v>18A11</v>
      </c>
      <c r="D192" s="11">
        <f>+D189</f>
        <v>46027</v>
      </c>
      <c r="E192" s="26">
        <f>+E189</f>
        <v>18</v>
      </c>
      <c r="F192" s="21" t="str">
        <f>+'Results Input'!G107</f>
        <v>A7</v>
      </c>
      <c r="G192" t="str">
        <f>VLOOKUP(F192,Results!$N$2:$O$13,2,FALSE)</f>
        <v>L. Bees</v>
      </c>
      <c r="H192" s="21">
        <f>+'Results Input'!I107</f>
        <v>19</v>
      </c>
      <c r="I192" s="21" t="str">
        <f>+'Results Input'!J107</f>
        <v>A11</v>
      </c>
      <c r="J192" t="str">
        <f>VLOOKUP(I192,Results!$N$2:$O$13,2,FALSE)</f>
        <v>Dreamers</v>
      </c>
      <c r="K192" s="21">
        <f>+'Results Input'!L107</f>
        <v>6</v>
      </c>
    </row>
    <row r="193" spans="2:11" x14ac:dyDescent="0.3">
      <c r="B193" t="str">
        <f t="shared" si="172"/>
        <v>18A4</v>
      </c>
      <c r="C193" t="str">
        <f t="shared" si="142"/>
        <v>18A8</v>
      </c>
      <c r="D193" s="11">
        <f>+D189</f>
        <v>46027</v>
      </c>
      <c r="E193" s="26">
        <f>+E189</f>
        <v>18</v>
      </c>
      <c r="F193" s="21" t="str">
        <f>+'Results Input'!G108</f>
        <v>A4</v>
      </c>
      <c r="G193" t="str">
        <f>VLOOKUP(F193,Results!$N$2:$O$13,2,FALSE)</f>
        <v>Brand X</v>
      </c>
      <c r="H193" s="21">
        <f>+'Results Input'!I108</f>
        <v>3</v>
      </c>
      <c r="I193" s="21" t="str">
        <f>+'Results Input'!J108</f>
        <v>A8</v>
      </c>
      <c r="J193" t="str">
        <f>VLOOKUP(I193,Results!$N$2:$O$13,2,FALSE)</f>
        <v>Buttercross</v>
      </c>
      <c r="K193" s="21">
        <f>+'Results Input'!L108</f>
        <v>29</v>
      </c>
    </row>
    <row r="194" spans="2:11" x14ac:dyDescent="0.3">
      <c r="B194" t="str">
        <f t="shared" ref="B194" si="173">CONCATENATE(E194,F194)</f>
        <v>18A5</v>
      </c>
      <c r="C194" t="str">
        <f t="shared" ref="C194" si="174">CONCATENATE(E194,I194)</f>
        <v>18X</v>
      </c>
      <c r="D194" s="11">
        <f>+D190</f>
        <v>46027</v>
      </c>
      <c r="E194" s="26">
        <f>+E190</f>
        <v>18</v>
      </c>
      <c r="F194" s="21" t="str">
        <f>+'Results Input'!G109</f>
        <v>A5</v>
      </c>
      <c r="G194" t="str">
        <f>VLOOKUP(F194,Results!$N$2:$O$13,2,FALSE)</f>
        <v>Boford</v>
      </c>
      <c r="H194" s="21">
        <f>+'Results Input'!I109</f>
        <v>0</v>
      </c>
      <c r="I194" s="21" t="str">
        <f>+'Results Input'!J109</f>
        <v>X</v>
      </c>
      <c r="J194" t="str">
        <f>VLOOKUP(I194,Results!$N$2:$O$13,2,FALSE)</f>
        <v>No Match</v>
      </c>
      <c r="K194" s="21">
        <f>+'Results Input'!L109</f>
        <v>0</v>
      </c>
    </row>
    <row r="195" spans="2:11" x14ac:dyDescent="0.3">
      <c r="B195" t="str">
        <f t="shared" si="172"/>
        <v>18A6</v>
      </c>
      <c r="C195" t="str">
        <f t="shared" si="142"/>
        <v>18A2</v>
      </c>
      <c r="D195" s="11">
        <f>+D189</f>
        <v>46027</v>
      </c>
      <c r="E195" s="26">
        <f>+E189</f>
        <v>18</v>
      </c>
      <c r="F195" s="21" t="str">
        <f t="shared" ref="F195:F199" si="175">+I189</f>
        <v>A6</v>
      </c>
      <c r="G195" t="str">
        <f>VLOOKUP(F195,Results!$N$2:$O$13,2,FALSE)</f>
        <v>The Griffins</v>
      </c>
      <c r="H195" s="21">
        <f t="shared" ref="H195:H199" si="176">+K189</f>
        <v>14</v>
      </c>
      <c r="I195" s="1" t="str">
        <f t="shared" ref="I195:I199" si="177">+F189</f>
        <v>A2</v>
      </c>
      <c r="J195" t="str">
        <f>VLOOKUP(I195,Results!$N$2:$O$13,2,FALSE)</f>
        <v>Bens</v>
      </c>
      <c r="K195" s="21">
        <f>+H189</f>
        <v>13</v>
      </c>
    </row>
    <row r="196" spans="2:11" x14ac:dyDescent="0.3">
      <c r="B196" t="str">
        <f t="shared" si="172"/>
        <v>18A3</v>
      </c>
      <c r="C196" t="str">
        <f t="shared" si="142"/>
        <v>18A10</v>
      </c>
      <c r="D196" s="11">
        <f>+D189</f>
        <v>46027</v>
      </c>
      <c r="E196" s="26">
        <f>+E189</f>
        <v>18</v>
      </c>
      <c r="F196" s="21" t="str">
        <f t="shared" si="175"/>
        <v>A3</v>
      </c>
      <c r="G196" t="str">
        <f>VLOOKUP(F196,Results!$N$2:$O$13,2,FALSE)</f>
        <v>Pinewood</v>
      </c>
      <c r="H196" s="21">
        <f t="shared" si="176"/>
        <v>10</v>
      </c>
      <c r="I196" s="1" t="str">
        <f t="shared" si="177"/>
        <v>A10</v>
      </c>
      <c r="J196" t="str">
        <f>VLOOKUP(I196,Results!$N$2:$O$13,2,FALSE)</f>
        <v>Deadenders</v>
      </c>
      <c r="K196" s="21">
        <f>+H190</f>
        <v>7</v>
      </c>
    </row>
    <row r="197" spans="2:11" x14ac:dyDescent="0.3">
      <c r="B197" t="str">
        <f t="shared" si="172"/>
        <v>18A9</v>
      </c>
      <c r="C197" t="str">
        <f t="shared" si="142"/>
        <v>18A1</v>
      </c>
      <c r="D197" s="11">
        <f>+D189</f>
        <v>46027</v>
      </c>
      <c r="E197" s="26">
        <f>+E189</f>
        <v>18</v>
      </c>
      <c r="F197" s="21" t="str">
        <f t="shared" si="175"/>
        <v>A9</v>
      </c>
      <c r="G197" t="str">
        <f>VLOOKUP(F197,Results!$N$2:$O$13,2,FALSE)</f>
        <v>Bay City Bowlers</v>
      </c>
      <c r="H197" s="21">
        <f t="shared" si="176"/>
        <v>7</v>
      </c>
      <c r="I197" s="1" t="str">
        <f t="shared" si="177"/>
        <v>A1</v>
      </c>
      <c r="J197" t="str">
        <f>VLOOKUP(I197,Results!$N$2:$O$13,2,FALSE)</f>
        <v>Mat - Jac</v>
      </c>
      <c r="K197" s="21">
        <f>+H191</f>
        <v>22</v>
      </c>
    </row>
    <row r="198" spans="2:11" x14ac:dyDescent="0.3">
      <c r="B198" t="str">
        <f t="shared" si="172"/>
        <v>18A11</v>
      </c>
      <c r="C198" t="str">
        <f t="shared" si="142"/>
        <v>18A7</v>
      </c>
      <c r="D198" s="11">
        <f t="shared" ref="D198:E199" si="178">+D189</f>
        <v>46027</v>
      </c>
      <c r="E198" s="26">
        <f t="shared" si="178"/>
        <v>18</v>
      </c>
      <c r="F198" s="21" t="str">
        <f t="shared" si="175"/>
        <v>A11</v>
      </c>
      <c r="G198" t="str">
        <f>VLOOKUP(F198,Results!$N$2:$O$13,2,FALSE)</f>
        <v>Dreamers</v>
      </c>
      <c r="H198" s="21">
        <f t="shared" si="176"/>
        <v>6</v>
      </c>
      <c r="I198" s="1" t="str">
        <f t="shared" si="177"/>
        <v>A7</v>
      </c>
      <c r="J198" t="str">
        <f>VLOOKUP(I198,Results!$N$2:$O$13,2,FALSE)</f>
        <v>L. Bees</v>
      </c>
      <c r="K198" s="21">
        <f>+H192</f>
        <v>19</v>
      </c>
    </row>
    <row r="199" spans="2:11" x14ac:dyDescent="0.3">
      <c r="B199" t="str">
        <f t="shared" ref="B199" si="179">CONCATENATE(E199,F199)</f>
        <v>18A8</v>
      </c>
      <c r="C199" t="str">
        <f t="shared" ref="C199" si="180">CONCATENATE(E199,I199)</f>
        <v>18A4</v>
      </c>
      <c r="D199" s="11">
        <f t="shared" si="178"/>
        <v>46027</v>
      </c>
      <c r="E199" s="26">
        <f t="shared" si="178"/>
        <v>18</v>
      </c>
      <c r="F199" s="21" t="str">
        <f t="shared" si="175"/>
        <v>A8</v>
      </c>
      <c r="G199" t="str">
        <f>VLOOKUP(F199,Results!$N$2:$O$13,2,FALSE)</f>
        <v>Buttercross</v>
      </c>
      <c r="H199" s="21">
        <f t="shared" si="176"/>
        <v>29</v>
      </c>
      <c r="I199" s="1" t="str">
        <f t="shared" si="177"/>
        <v>A4</v>
      </c>
      <c r="J199" t="str">
        <f>VLOOKUP(I199,Results!$N$2:$O$13,2,FALSE)</f>
        <v>Brand X</v>
      </c>
      <c r="K199" s="21">
        <f t="shared" ref="K199" si="181">+H193</f>
        <v>3</v>
      </c>
    </row>
    <row r="200" spans="2:11" x14ac:dyDescent="0.3">
      <c r="B200" t="str">
        <f t="shared" ref="B200:B209" si="182">CONCATENATE(E200,F200)</f>
        <v>19A1</v>
      </c>
      <c r="C200" t="str">
        <f t="shared" si="142"/>
        <v>19A7</v>
      </c>
      <c r="D200" s="11">
        <f>+'Results Input'!E110</f>
        <v>46031</v>
      </c>
      <c r="E200" s="25">
        <f>+'Results Input'!F110</f>
        <v>19</v>
      </c>
      <c r="F200" s="21" t="str">
        <f>+'Results Input'!G110</f>
        <v>A1</v>
      </c>
      <c r="G200" t="str">
        <f>VLOOKUP(F200,Results!$N$2:$O$13,2,FALSE)</f>
        <v>Mat - Jac</v>
      </c>
      <c r="H200" s="21">
        <f>+'Results Input'!I110</f>
        <v>18</v>
      </c>
      <c r="I200" s="21" t="str">
        <f>+'Results Input'!J110</f>
        <v>A7</v>
      </c>
      <c r="J200" t="str">
        <f>VLOOKUP(I200,Results!$N$2:$O$13,2,FALSE)</f>
        <v>L. Bees</v>
      </c>
      <c r="K200" s="21">
        <f>+'Results Input'!L110</f>
        <v>5</v>
      </c>
    </row>
    <row r="201" spans="2:11" x14ac:dyDescent="0.3">
      <c r="B201" t="str">
        <f t="shared" si="182"/>
        <v>19A5</v>
      </c>
      <c r="C201" t="str">
        <f t="shared" si="142"/>
        <v>19A9</v>
      </c>
      <c r="D201" s="11">
        <f>+D200</f>
        <v>46031</v>
      </c>
      <c r="E201" s="26">
        <f>+E200</f>
        <v>19</v>
      </c>
      <c r="F201" s="21" t="str">
        <f>+'Results Input'!G111</f>
        <v>A5</v>
      </c>
      <c r="G201" t="str">
        <f>VLOOKUP(F201,Results!$N$2:$O$13,2,FALSE)</f>
        <v>Boford</v>
      </c>
      <c r="H201" s="21">
        <f>+'Results Input'!I111</f>
        <v>19</v>
      </c>
      <c r="I201" s="21" t="str">
        <f>+'Results Input'!J111</f>
        <v>A9</v>
      </c>
      <c r="J201" t="str">
        <f>VLOOKUP(I201,Results!$N$2:$O$13,2,FALSE)</f>
        <v>Bay City Bowlers</v>
      </c>
      <c r="K201" s="21">
        <f>+'Results Input'!L111</f>
        <v>11</v>
      </c>
    </row>
    <row r="202" spans="2:11" x14ac:dyDescent="0.3">
      <c r="B202" t="str">
        <f t="shared" si="182"/>
        <v>19A2</v>
      </c>
      <c r="C202" t="str">
        <f t="shared" si="142"/>
        <v>19A10</v>
      </c>
      <c r="D202" s="11">
        <f>+D200</f>
        <v>46031</v>
      </c>
      <c r="E202" s="26">
        <f>+E200</f>
        <v>19</v>
      </c>
      <c r="F202" s="21" t="str">
        <f>+'Results Input'!G112</f>
        <v>A2</v>
      </c>
      <c r="G202" t="str">
        <f>VLOOKUP(F202,Results!$N$2:$O$13,2,FALSE)</f>
        <v>Bens</v>
      </c>
      <c r="H202" s="21">
        <f>+'Results Input'!I112</f>
        <v>13</v>
      </c>
      <c r="I202" s="21" t="str">
        <f>+'Results Input'!J112</f>
        <v>A10</v>
      </c>
      <c r="J202" t="str">
        <f>VLOOKUP(I202,Results!$N$2:$O$13,2,FALSE)</f>
        <v>Deadenders</v>
      </c>
      <c r="K202" s="21">
        <f>+'Results Input'!L112</f>
        <v>9</v>
      </c>
    </row>
    <row r="203" spans="2:11" x14ac:dyDescent="0.3">
      <c r="B203" t="str">
        <f t="shared" si="182"/>
        <v>19A11</v>
      </c>
      <c r="C203" t="str">
        <f t="shared" si="142"/>
        <v>19A6</v>
      </c>
      <c r="D203" s="11">
        <f>+D200</f>
        <v>46031</v>
      </c>
      <c r="E203" s="26">
        <f>+E200</f>
        <v>19</v>
      </c>
      <c r="F203" s="21" t="str">
        <f>+'Results Input'!G113</f>
        <v>A11</v>
      </c>
      <c r="G203" t="str">
        <f>VLOOKUP(F203,Results!$N$2:$O$13,2,FALSE)</f>
        <v>Dreamers</v>
      </c>
      <c r="H203" s="21">
        <f>+'Results Input'!I113</f>
        <v>9</v>
      </c>
      <c r="I203" s="21" t="str">
        <f>+'Results Input'!J113</f>
        <v>A6</v>
      </c>
      <c r="J203" t="str">
        <f>VLOOKUP(I203,Results!$N$2:$O$13,2,FALSE)</f>
        <v>The Griffins</v>
      </c>
      <c r="K203" s="21">
        <f>+'Results Input'!L113</f>
        <v>9</v>
      </c>
    </row>
    <row r="204" spans="2:11" x14ac:dyDescent="0.3">
      <c r="B204" t="str">
        <f t="shared" si="182"/>
        <v>19A8</v>
      </c>
      <c r="C204" t="str">
        <f t="shared" si="142"/>
        <v>19A3</v>
      </c>
      <c r="D204" s="11">
        <f>+D200</f>
        <v>46031</v>
      </c>
      <c r="E204" s="26">
        <f>+E200</f>
        <v>19</v>
      </c>
      <c r="F204" s="21" t="str">
        <f>+'Results Input'!G114</f>
        <v>A8</v>
      </c>
      <c r="G204" t="str">
        <f>VLOOKUP(F204,Results!$N$2:$O$13,2,FALSE)</f>
        <v>Buttercross</v>
      </c>
      <c r="H204" s="21">
        <f>+'Results Input'!I114</f>
        <v>6</v>
      </c>
      <c r="I204" s="21" t="str">
        <f>+'Results Input'!J114</f>
        <v>A3</v>
      </c>
      <c r="J204" t="str">
        <f>VLOOKUP(I204,Results!$N$2:$O$13,2,FALSE)</f>
        <v>Pinewood</v>
      </c>
      <c r="K204" s="21">
        <f>+'Results Input'!L114</f>
        <v>17</v>
      </c>
    </row>
    <row r="205" spans="2:11" x14ac:dyDescent="0.3">
      <c r="B205" t="str">
        <f t="shared" ref="B205" si="183">CONCATENATE(E205,F205)</f>
        <v>19A4</v>
      </c>
      <c r="C205" t="str">
        <f t="shared" ref="C205" si="184">CONCATENATE(E205,I205)</f>
        <v>19X</v>
      </c>
      <c r="D205" s="11">
        <f>+D201</f>
        <v>46031</v>
      </c>
      <c r="E205" s="26">
        <f>+E201</f>
        <v>19</v>
      </c>
      <c r="F205" s="21" t="str">
        <f>+'Results Input'!G115</f>
        <v>A4</v>
      </c>
      <c r="G205" t="str">
        <f>VLOOKUP(F205,Results!$N$2:$O$13,2,FALSE)</f>
        <v>Brand X</v>
      </c>
      <c r="H205" s="21">
        <f>+'Results Input'!I115</f>
        <v>0</v>
      </c>
      <c r="I205" s="21" t="str">
        <f>+'Results Input'!J115</f>
        <v>X</v>
      </c>
      <c r="J205" t="str">
        <f>VLOOKUP(I205,Results!$N$2:$O$13,2,FALSE)</f>
        <v>No Match</v>
      </c>
      <c r="K205" s="21">
        <f>+'Results Input'!L115</f>
        <v>0</v>
      </c>
    </row>
    <row r="206" spans="2:11" x14ac:dyDescent="0.3">
      <c r="B206" t="str">
        <f t="shared" si="182"/>
        <v>19A7</v>
      </c>
      <c r="C206" t="str">
        <f t="shared" si="142"/>
        <v>19A1</v>
      </c>
      <c r="D206" s="11">
        <f>+D200</f>
        <v>46031</v>
      </c>
      <c r="E206" s="26">
        <f>+E200</f>
        <v>19</v>
      </c>
      <c r="F206" s="21" t="str">
        <f t="shared" ref="F206:F210" si="185">+I200</f>
        <v>A7</v>
      </c>
      <c r="G206" t="str">
        <f>VLOOKUP(F206,Results!$N$2:$O$13,2,FALSE)</f>
        <v>L. Bees</v>
      </c>
      <c r="H206" s="21">
        <f t="shared" ref="H206:H210" si="186">+K200</f>
        <v>5</v>
      </c>
      <c r="I206" s="1" t="str">
        <f t="shared" ref="I206:I210" si="187">+F200</f>
        <v>A1</v>
      </c>
      <c r="J206" t="str">
        <f>VLOOKUP(I206,Results!$N$2:$O$13,2,FALSE)</f>
        <v>Mat - Jac</v>
      </c>
      <c r="K206" s="21">
        <f>+H200</f>
        <v>18</v>
      </c>
    </row>
    <row r="207" spans="2:11" x14ac:dyDescent="0.3">
      <c r="B207" t="str">
        <f t="shared" si="182"/>
        <v>19A9</v>
      </c>
      <c r="C207" t="str">
        <f t="shared" si="142"/>
        <v>19A5</v>
      </c>
      <c r="D207" s="11">
        <f>+D200</f>
        <v>46031</v>
      </c>
      <c r="E207" s="26">
        <f>+E200</f>
        <v>19</v>
      </c>
      <c r="F207" s="21" t="str">
        <f t="shared" si="185"/>
        <v>A9</v>
      </c>
      <c r="G207" t="str">
        <f>VLOOKUP(F207,Results!$N$2:$O$13,2,FALSE)</f>
        <v>Bay City Bowlers</v>
      </c>
      <c r="H207" s="21">
        <f t="shared" si="186"/>
        <v>11</v>
      </c>
      <c r="I207" s="1" t="str">
        <f t="shared" si="187"/>
        <v>A5</v>
      </c>
      <c r="J207" t="str">
        <f>VLOOKUP(I207,Results!$N$2:$O$13,2,FALSE)</f>
        <v>Boford</v>
      </c>
      <c r="K207" s="21">
        <f>+H201</f>
        <v>19</v>
      </c>
    </row>
    <row r="208" spans="2:11" x14ac:dyDescent="0.3">
      <c r="B208" t="str">
        <f t="shared" si="182"/>
        <v>19A10</v>
      </c>
      <c r="C208" t="str">
        <f t="shared" si="142"/>
        <v>19A2</v>
      </c>
      <c r="D208" s="11">
        <f>+D200</f>
        <v>46031</v>
      </c>
      <c r="E208" s="26">
        <f>+E200</f>
        <v>19</v>
      </c>
      <c r="F208" s="21" t="str">
        <f t="shared" si="185"/>
        <v>A10</v>
      </c>
      <c r="G208" t="str">
        <f>VLOOKUP(F208,Results!$N$2:$O$13,2,FALSE)</f>
        <v>Deadenders</v>
      </c>
      <c r="H208" s="21">
        <f t="shared" si="186"/>
        <v>9</v>
      </c>
      <c r="I208" s="1" t="str">
        <f t="shared" si="187"/>
        <v>A2</v>
      </c>
      <c r="J208" t="str">
        <f>VLOOKUP(I208,Results!$N$2:$O$13,2,FALSE)</f>
        <v>Bens</v>
      </c>
      <c r="K208" s="21">
        <f>+H202</f>
        <v>13</v>
      </c>
    </row>
    <row r="209" spans="2:11" x14ac:dyDescent="0.3">
      <c r="B209" t="str">
        <f t="shared" si="182"/>
        <v>19A6</v>
      </c>
      <c r="C209" t="str">
        <f t="shared" si="142"/>
        <v>19A11</v>
      </c>
      <c r="D209" s="11">
        <f t="shared" ref="D209:E210" si="188">+D200</f>
        <v>46031</v>
      </c>
      <c r="E209" s="26">
        <f t="shared" si="188"/>
        <v>19</v>
      </c>
      <c r="F209" s="21" t="str">
        <f t="shared" si="185"/>
        <v>A6</v>
      </c>
      <c r="G209" t="str">
        <f>VLOOKUP(F209,Results!$N$2:$O$13,2,FALSE)</f>
        <v>The Griffins</v>
      </c>
      <c r="H209" s="21">
        <f t="shared" si="186"/>
        <v>9</v>
      </c>
      <c r="I209" s="1" t="str">
        <f t="shared" si="187"/>
        <v>A11</v>
      </c>
      <c r="J209" t="str">
        <f>VLOOKUP(I209,Results!$N$2:$O$13,2,FALSE)</f>
        <v>Dreamers</v>
      </c>
      <c r="K209" s="21">
        <f>+H203</f>
        <v>9</v>
      </c>
    </row>
    <row r="210" spans="2:11" x14ac:dyDescent="0.3">
      <c r="B210" t="str">
        <f t="shared" ref="B210" si="189">CONCATENATE(E210,F210)</f>
        <v>19A3</v>
      </c>
      <c r="C210" t="str">
        <f t="shared" ref="C210" si="190">CONCATENATE(E210,I210)</f>
        <v>19A8</v>
      </c>
      <c r="D210" s="11">
        <f t="shared" si="188"/>
        <v>46031</v>
      </c>
      <c r="E210" s="26">
        <f t="shared" si="188"/>
        <v>19</v>
      </c>
      <c r="F210" s="21" t="str">
        <f t="shared" si="185"/>
        <v>A3</v>
      </c>
      <c r="G210" t="str">
        <f>VLOOKUP(F210,Results!$N$2:$O$13,2,FALSE)</f>
        <v>Pinewood</v>
      </c>
      <c r="H210" s="21">
        <f t="shared" si="186"/>
        <v>17</v>
      </c>
      <c r="I210" s="1" t="str">
        <f t="shared" si="187"/>
        <v>A8</v>
      </c>
      <c r="J210" t="str">
        <f>VLOOKUP(I210,Results!$N$2:$O$13,2,FALSE)</f>
        <v>Buttercross</v>
      </c>
      <c r="K210" s="21">
        <f t="shared" ref="K210" si="191">+H204</f>
        <v>6</v>
      </c>
    </row>
    <row r="211" spans="2:11" x14ac:dyDescent="0.3">
      <c r="B211" t="str">
        <f t="shared" ref="B211:B220" si="192">CONCATENATE(E211,F211)</f>
        <v>20A10</v>
      </c>
      <c r="C211" t="str">
        <f t="shared" si="142"/>
        <v>20A1</v>
      </c>
      <c r="D211" s="11">
        <f>+'Results Input'!E116</f>
        <v>46038</v>
      </c>
      <c r="E211" s="25">
        <f>+'Results Input'!F116</f>
        <v>20</v>
      </c>
      <c r="F211" s="21" t="str">
        <f>+'Results Input'!G116</f>
        <v>A10</v>
      </c>
      <c r="G211" t="str">
        <f>VLOOKUP(F211,Results!$N$2:$O$13,2,FALSE)</f>
        <v>Deadenders</v>
      </c>
      <c r="H211" s="21">
        <f>+'Results Input'!I116</f>
        <v>13</v>
      </c>
      <c r="I211" s="21" t="str">
        <f>+'Results Input'!J116</f>
        <v>A1</v>
      </c>
      <c r="J211" t="str">
        <f>VLOOKUP(I211,Results!$N$2:$O$13,2,FALSE)</f>
        <v>Mat - Jac</v>
      </c>
      <c r="K211" s="21">
        <f>+'Results Input'!L116</f>
        <v>14</v>
      </c>
    </row>
    <row r="212" spans="2:11" x14ac:dyDescent="0.3">
      <c r="B212" t="str">
        <f t="shared" si="192"/>
        <v>20A8</v>
      </c>
      <c r="C212" t="str">
        <f t="shared" si="142"/>
        <v>20A5</v>
      </c>
      <c r="D212" s="11">
        <f>+D211</f>
        <v>46038</v>
      </c>
      <c r="E212" s="26">
        <f>+E211</f>
        <v>20</v>
      </c>
      <c r="F212" s="21" t="str">
        <f>+'Results Input'!G117</f>
        <v>A8</v>
      </c>
      <c r="G212" t="str">
        <f>VLOOKUP(F212,Results!$N$2:$O$13,2,FALSE)</f>
        <v>Buttercross</v>
      </c>
      <c r="H212" s="21">
        <f>+'Results Input'!I117</f>
        <v>7</v>
      </c>
      <c r="I212" s="21" t="str">
        <f>+'Results Input'!J117</f>
        <v>A5</v>
      </c>
      <c r="J212" t="str">
        <f>VLOOKUP(I212,Results!$N$2:$O$13,2,FALSE)</f>
        <v>Boford</v>
      </c>
      <c r="K212" s="21">
        <f>+'Results Input'!L117</f>
        <v>23</v>
      </c>
    </row>
    <row r="213" spans="2:11" x14ac:dyDescent="0.3">
      <c r="B213" t="str">
        <f t="shared" si="192"/>
        <v>20A7</v>
      </c>
      <c r="C213" t="str">
        <f t="shared" si="142"/>
        <v>20A4</v>
      </c>
      <c r="D213" s="11">
        <f>+D211</f>
        <v>46038</v>
      </c>
      <c r="E213" s="26">
        <f>+E211</f>
        <v>20</v>
      </c>
      <c r="F213" s="21" t="str">
        <f>+'Results Input'!G118</f>
        <v>A7</v>
      </c>
      <c r="G213" t="str">
        <f>VLOOKUP(F213,Results!$N$2:$O$13,2,FALSE)</f>
        <v>L. Bees</v>
      </c>
      <c r="H213" s="21">
        <f>+'Results Input'!I118</f>
        <v>7</v>
      </c>
      <c r="I213" s="21" t="str">
        <f>+'Results Input'!J118</f>
        <v>A4</v>
      </c>
      <c r="J213" t="str">
        <f>VLOOKUP(I213,Results!$N$2:$O$13,2,FALSE)</f>
        <v>Brand X</v>
      </c>
      <c r="K213" s="21">
        <f>+'Results Input'!L118</f>
        <v>19</v>
      </c>
    </row>
    <row r="214" spans="2:11" x14ac:dyDescent="0.3">
      <c r="B214" t="str">
        <f t="shared" si="192"/>
        <v>20A11</v>
      </c>
      <c r="C214" t="str">
        <f t="shared" si="142"/>
        <v>20A2</v>
      </c>
      <c r="D214" s="11">
        <f>+D211</f>
        <v>46038</v>
      </c>
      <c r="E214" s="26">
        <f>+E211</f>
        <v>20</v>
      </c>
      <c r="F214" s="21" t="str">
        <f>+'Results Input'!G119</f>
        <v>A11</v>
      </c>
      <c r="G214" t="str">
        <f>VLOOKUP(F214,Results!$N$2:$O$13,2,FALSE)</f>
        <v>Dreamers</v>
      </c>
      <c r="H214" s="21">
        <f>+'Results Input'!I119</f>
        <v>19</v>
      </c>
      <c r="I214" s="21" t="str">
        <f>+'Results Input'!J119</f>
        <v>A2</v>
      </c>
      <c r="J214" t="str">
        <f>VLOOKUP(I214,Results!$N$2:$O$13,2,FALSE)</f>
        <v>Bens</v>
      </c>
      <c r="K214" s="21">
        <f>+'Results Input'!L119</f>
        <v>7</v>
      </c>
    </row>
    <row r="215" spans="2:11" x14ac:dyDescent="0.3">
      <c r="B215" t="str">
        <f t="shared" si="192"/>
        <v>20A9</v>
      </c>
      <c r="C215" t="str">
        <f t="shared" si="142"/>
        <v>20A6</v>
      </c>
      <c r="D215" s="11">
        <f>+D211</f>
        <v>46038</v>
      </c>
      <c r="E215" s="26">
        <f>+E211</f>
        <v>20</v>
      </c>
      <c r="F215" s="21" t="str">
        <f>+'Results Input'!G120</f>
        <v>A9</v>
      </c>
      <c r="G215" t="str">
        <f>VLOOKUP(F215,Results!$N$2:$O$13,2,FALSE)</f>
        <v>Bay City Bowlers</v>
      </c>
      <c r="H215" s="21">
        <f>+'Results Input'!I120</f>
        <v>14</v>
      </c>
      <c r="I215" s="21" t="str">
        <f>+'Results Input'!J120</f>
        <v>A6</v>
      </c>
      <c r="J215" t="str">
        <f>VLOOKUP(I215,Results!$N$2:$O$13,2,FALSE)</f>
        <v>The Griffins</v>
      </c>
      <c r="K215" s="21">
        <f>+'Results Input'!L120</f>
        <v>13</v>
      </c>
    </row>
    <row r="216" spans="2:11" x14ac:dyDescent="0.3">
      <c r="B216" t="str">
        <f t="shared" ref="B216" si="193">CONCATENATE(E216,F216)</f>
        <v>20A3</v>
      </c>
      <c r="C216" t="str">
        <f t="shared" ref="C216" si="194">CONCATENATE(E216,I216)</f>
        <v>20X</v>
      </c>
      <c r="D216" s="11">
        <f>+D212</f>
        <v>46038</v>
      </c>
      <c r="E216" s="26">
        <f>+E212</f>
        <v>20</v>
      </c>
      <c r="F216" s="21" t="str">
        <f>+'Results Input'!G121</f>
        <v>A3</v>
      </c>
      <c r="G216" t="str">
        <f>VLOOKUP(F216,Results!$N$2:$O$13,2,FALSE)</f>
        <v>Pinewood</v>
      </c>
      <c r="H216" s="21">
        <f>+'Results Input'!I121</f>
        <v>0</v>
      </c>
      <c r="I216" s="21" t="str">
        <f>+'Results Input'!J121</f>
        <v>X</v>
      </c>
      <c r="J216" t="str">
        <f>VLOOKUP(I216,Results!$N$2:$O$13,2,FALSE)</f>
        <v>No Match</v>
      </c>
      <c r="K216" s="21">
        <f>+'Results Input'!L121</f>
        <v>0</v>
      </c>
    </row>
    <row r="217" spans="2:11" x14ac:dyDescent="0.3">
      <c r="B217" t="str">
        <f t="shared" si="192"/>
        <v>20A1</v>
      </c>
      <c r="C217" t="str">
        <f t="shared" si="142"/>
        <v>20A10</v>
      </c>
      <c r="D217" s="11">
        <f>+D211</f>
        <v>46038</v>
      </c>
      <c r="E217" s="26">
        <f>+E211</f>
        <v>20</v>
      </c>
      <c r="F217" s="21" t="str">
        <f t="shared" ref="F217:F221" si="195">+I211</f>
        <v>A1</v>
      </c>
      <c r="G217" t="str">
        <f>VLOOKUP(F217,Results!$N$2:$O$13,2,FALSE)</f>
        <v>Mat - Jac</v>
      </c>
      <c r="H217" s="21">
        <f t="shared" ref="H217:H221" si="196">+K211</f>
        <v>14</v>
      </c>
      <c r="I217" s="1" t="str">
        <f t="shared" ref="I217:I221" si="197">+F211</f>
        <v>A10</v>
      </c>
      <c r="J217" t="str">
        <f>VLOOKUP(I217,Results!$N$2:$O$13,2,FALSE)</f>
        <v>Deadenders</v>
      </c>
      <c r="K217" s="21">
        <f>+H211</f>
        <v>13</v>
      </c>
    </row>
    <row r="218" spans="2:11" x14ac:dyDescent="0.3">
      <c r="B218" t="str">
        <f t="shared" si="192"/>
        <v>20A5</v>
      </c>
      <c r="C218" t="str">
        <f t="shared" si="142"/>
        <v>20A8</v>
      </c>
      <c r="D218" s="11">
        <f>+D211</f>
        <v>46038</v>
      </c>
      <c r="E218" s="26">
        <f>+E211</f>
        <v>20</v>
      </c>
      <c r="F218" s="21" t="str">
        <f t="shared" si="195"/>
        <v>A5</v>
      </c>
      <c r="G218" t="str">
        <f>VLOOKUP(F218,Results!$N$2:$O$13,2,FALSE)</f>
        <v>Boford</v>
      </c>
      <c r="H218" s="21">
        <f t="shared" si="196"/>
        <v>23</v>
      </c>
      <c r="I218" s="1" t="str">
        <f t="shared" si="197"/>
        <v>A8</v>
      </c>
      <c r="J218" t="str">
        <f>VLOOKUP(I218,Results!$N$2:$O$13,2,FALSE)</f>
        <v>Buttercross</v>
      </c>
      <c r="K218" s="21">
        <f>+H212</f>
        <v>7</v>
      </c>
    </row>
    <row r="219" spans="2:11" x14ac:dyDescent="0.3">
      <c r="B219" t="str">
        <f t="shared" si="192"/>
        <v>20A4</v>
      </c>
      <c r="C219" t="str">
        <f t="shared" si="142"/>
        <v>20A7</v>
      </c>
      <c r="D219" s="11">
        <f>+D211</f>
        <v>46038</v>
      </c>
      <c r="E219" s="26">
        <f>+E211</f>
        <v>20</v>
      </c>
      <c r="F219" s="21" t="str">
        <f t="shared" si="195"/>
        <v>A4</v>
      </c>
      <c r="G219" t="str">
        <f>VLOOKUP(F219,Results!$N$2:$O$13,2,FALSE)</f>
        <v>Brand X</v>
      </c>
      <c r="H219" s="21">
        <f t="shared" si="196"/>
        <v>19</v>
      </c>
      <c r="I219" s="1" t="str">
        <f t="shared" si="197"/>
        <v>A7</v>
      </c>
      <c r="J219" t="str">
        <f>VLOOKUP(I219,Results!$N$2:$O$13,2,FALSE)</f>
        <v>L. Bees</v>
      </c>
      <c r="K219" s="21">
        <f>+H213</f>
        <v>7</v>
      </c>
    </row>
    <row r="220" spans="2:11" x14ac:dyDescent="0.3">
      <c r="B220" t="str">
        <f t="shared" si="192"/>
        <v>20A2</v>
      </c>
      <c r="C220" t="str">
        <f t="shared" si="142"/>
        <v>20A11</v>
      </c>
      <c r="D220" s="11">
        <f t="shared" ref="D220:E221" si="198">+D211</f>
        <v>46038</v>
      </c>
      <c r="E220" s="26">
        <f t="shared" si="198"/>
        <v>20</v>
      </c>
      <c r="F220" s="21" t="str">
        <f t="shared" si="195"/>
        <v>A2</v>
      </c>
      <c r="G220" t="str">
        <f>VLOOKUP(F220,Results!$N$2:$O$13,2,FALSE)</f>
        <v>Bens</v>
      </c>
      <c r="H220" s="21">
        <f t="shared" si="196"/>
        <v>7</v>
      </c>
      <c r="I220" s="1" t="str">
        <f t="shared" si="197"/>
        <v>A11</v>
      </c>
      <c r="J220" t="str">
        <f>VLOOKUP(I220,Results!$N$2:$O$13,2,FALSE)</f>
        <v>Dreamers</v>
      </c>
      <c r="K220" s="21">
        <f>+H214</f>
        <v>19</v>
      </c>
    </row>
    <row r="221" spans="2:11" x14ac:dyDescent="0.3">
      <c r="B221" t="str">
        <f t="shared" ref="B221" si="199">CONCATENATE(E221,F221)</f>
        <v>20A6</v>
      </c>
      <c r="C221" t="str">
        <f t="shared" ref="C221" si="200">CONCATENATE(E221,I221)</f>
        <v>20A9</v>
      </c>
      <c r="D221" s="11">
        <f t="shared" si="198"/>
        <v>46038</v>
      </c>
      <c r="E221" s="26">
        <f t="shared" si="198"/>
        <v>20</v>
      </c>
      <c r="F221" s="21" t="str">
        <f t="shared" si="195"/>
        <v>A6</v>
      </c>
      <c r="G221" t="str">
        <f>VLOOKUP(F221,Results!$N$2:$O$13,2,FALSE)</f>
        <v>The Griffins</v>
      </c>
      <c r="H221" s="21">
        <f t="shared" si="196"/>
        <v>13</v>
      </c>
      <c r="I221" s="1" t="str">
        <f t="shared" si="197"/>
        <v>A9</v>
      </c>
      <c r="J221" t="str">
        <f>VLOOKUP(I221,Results!$N$2:$O$13,2,FALSE)</f>
        <v>Bay City Bowlers</v>
      </c>
      <c r="K221" s="21">
        <f t="shared" ref="K221" si="201">+H215</f>
        <v>14</v>
      </c>
    </row>
    <row r="222" spans="2:11" x14ac:dyDescent="0.3">
      <c r="B222" t="str">
        <f t="shared" ref="B222:B231" si="202">CONCATENATE(E222,F222)</f>
        <v>21A4</v>
      </c>
      <c r="C222" t="str">
        <f t="shared" si="142"/>
        <v>21A6</v>
      </c>
      <c r="D222" s="11">
        <f>+'Results Input'!E122</f>
        <v>46045</v>
      </c>
      <c r="E222" s="25">
        <f>+'Results Input'!F122</f>
        <v>21</v>
      </c>
      <c r="F222" s="21" t="str">
        <f>+'Results Input'!G122</f>
        <v>A4</v>
      </c>
      <c r="G222" t="str">
        <f>VLOOKUP(F222,Results!$N$2:$O$13,2,FALSE)</f>
        <v>Brand X</v>
      </c>
      <c r="H222" s="21">
        <f>+'Results Input'!I122</f>
        <v>7</v>
      </c>
      <c r="I222" s="21" t="str">
        <f>+'Results Input'!J122</f>
        <v>A6</v>
      </c>
      <c r="J222" t="str">
        <f>VLOOKUP(I222,Results!$N$2:$O$13,2,FALSE)</f>
        <v>The Griffins</v>
      </c>
      <c r="K222" s="21">
        <f>+'Results Input'!L122</f>
        <v>23</v>
      </c>
    </row>
    <row r="223" spans="2:11" x14ac:dyDescent="0.3">
      <c r="B223" t="str">
        <f t="shared" si="202"/>
        <v>21A1</v>
      </c>
      <c r="C223" t="str">
        <f t="shared" si="142"/>
        <v>21A11</v>
      </c>
      <c r="D223" s="11">
        <f>+D222</f>
        <v>46045</v>
      </c>
      <c r="E223" s="26">
        <f>+E222</f>
        <v>21</v>
      </c>
      <c r="F223" s="21" t="str">
        <f>+'Results Input'!G123</f>
        <v>A1</v>
      </c>
      <c r="G223" t="str">
        <f>VLOOKUP(F223,Results!$N$2:$O$13,2,FALSE)</f>
        <v>Mat - Jac</v>
      </c>
      <c r="H223" s="21">
        <f>+'Results Input'!I123</f>
        <v>9</v>
      </c>
      <c r="I223" s="21" t="str">
        <f>+'Results Input'!J123</f>
        <v>A11</v>
      </c>
      <c r="J223" t="str">
        <f>VLOOKUP(I223,Results!$N$2:$O$13,2,FALSE)</f>
        <v>Dreamers</v>
      </c>
      <c r="K223" s="21">
        <f>+'Results Input'!L123</f>
        <v>13</v>
      </c>
    </row>
    <row r="224" spans="2:11" x14ac:dyDescent="0.3">
      <c r="B224" t="str">
        <f t="shared" si="202"/>
        <v>21A7</v>
      </c>
      <c r="C224" t="str">
        <f t="shared" si="142"/>
        <v>21A9</v>
      </c>
      <c r="D224" s="11">
        <f>+D222</f>
        <v>46045</v>
      </c>
      <c r="E224" s="26">
        <f>+E222</f>
        <v>21</v>
      </c>
      <c r="F224" s="21" t="str">
        <f>+'Results Input'!G124</f>
        <v>A7</v>
      </c>
      <c r="G224" t="str">
        <f>VLOOKUP(F224,Results!$N$2:$O$13,2,FALSE)</f>
        <v>L. Bees</v>
      </c>
      <c r="H224" s="21" t="str">
        <f>+'Results Input'!I124</f>
        <v>N</v>
      </c>
      <c r="I224" s="21" t="str">
        <f>+'Results Input'!J124</f>
        <v>A9</v>
      </c>
      <c r="J224" t="str">
        <f>VLOOKUP(I224,Results!$N$2:$O$13,2,FALSE)</f>
        <v>Bay City Bowlers</v>
      </c>
      <c r="K224" s="21" t="str">
        <f>+'Results Input'!L124</f>
        <v>N</v>
      </c>
    </row>
    <row r="225" spans="2:11" x14ac:dyDescent="0.3">
      <c r="B225" t="str">
        <f t="shared" si="202"/>
        <v>21A8</v>
      </c>
      <c r="C225" t="str">
        <f t="shared" si="142"/>
        <v>21A10</v>
      </c>
      <c r="D225" s="11">
        <f>+D222</f>
        <v>46045</v>
      </c>
      <c r="E225" s="26">
        <f>+E222</f>
        <v>21</v>
      </c>
      <c r="F225" s="21" t="str">
        <f>+'Results Input'!G125</f>
        <v>A8</v>
      </c>
      <c r="G225" t="str">
        <f>VLOOKUP(F225,Results!$N$2:$O$13,2,FALSE)</f>
        <v>Buttercross</v>
      </c>
      <c r="H225" s="21">
        <f>+'Results Input'!I125</f>
        <v>0</v>
      </c>
      <c r="I225" s="21" t="str">
        <f>+'Results Input'!J125</f>
        <v>A10</v>
      </c>
      <c r="J225" t="str">
        <f>VLOOKUP(I225,Results!$N$2:$O$13,2,FALSE)</f>
        <v>Deadenders</v>
      </c>
      <c r="K225" s="21">
        <f>+'Results Input'!L125</f>
        <v>10</v>
      </c>
    </row>
    <row r="226" spans="2:11" x14ac:dyDescent="0.3">
      <c r="B226" t="str">
        <f t="shared" si="202"/>
        <v>21A3</v>
      </c>
      <c r="C226" t="str">
        <f t="shared" si="142"/>
        <v>21A5</v>
      </c>
      <c r="D226" s="11">
        <f>+D222</f>
        <v>46045</v>
      </c>
      <c r="E226" s="26">
        <f>+E222</f>
        <v>21</v>
      </c>
      <c r="F226" s="21" t="str">
        <f>+'Results Input'!G126</f>
        <v>A3</v>
      </c>
      <c r="G226" t="str">
        <f>VLOOKUP(F226,Results!$N$2:$O$13,2,FALSE)</f>
        <v>Pinewood</v>
      </c>
      <c r="H226" s="21">
        <f>+'Results Input'!I126</f>
        <v>9</v>
      </c>
      <c r="I226" s="21" t="str">
        <f>+'Results Input'!J126</f>
        <v>A5</v>
      </c>
      <c r="J226" t="str">
        <f>VLOOKUP(I226,Results!$N$2:$O$13,2,FALSE)</f>
        <v>Boford</v>
      </c>
      <c r="K226" s="21">
        <f>+'Results Input'!L126</f>
        <v>22</v>
      </c>
    </row>
    <row r="227" spans="2:11" x14ac:dyDescent="0.3">
      <c r="B227" t="str">
        <f t="shared" ref="B227" si="203">CONCATENATE(E227,F227)</f>
        <v>21A2</v>
      </c>
      <c r="C227" t="str">
        <f t="shared" ref="C227" si="204">CONCATENATE(E227,I227)</f>
        <v>21X</v>
      </c>
      <c r="D227" s="11">
        <f>+D223</f>
        <v>46045</v>
      </c>
      <c r="E227" s="26">
        <f>+E223</f>
        <v>21</v>
      </c>
      <c r="F227" s="21" t="str">
        <f>+'Results Input'!G127</f>
        <v>A2</v>
      </c>
      <c r="G227" t="str">
        <f>VLOOKUP(F227,Results!$N$2:$O$13,2,FALSE)</f>
        <v>Bens</v>
      </c>
      <c r="H227" s="21">
        <f>+'Results Input'!I127</f>
        <v>0</v>
      </c>
      <c r="I227" s="21" t="str">
        <f>+'Results Input'!J127</f>
        <v>X</v>
      </c>
      <c r="J227" t="str">
        <f>VLOOKUP(I227,Results!$N$2:$O$13,2,FALSE)</f>
        <v>No Match</v>
      </c>
      <c r="K227" s="21">
        <f>+'Results Input'!L127</f>
        <v>0</v>
      </c>
    </row>
    <row r="228" spans="2:11" x14ac:dyDescent="0.3">
      <c r="B228" t="str">
        <f t="shared" si="202"/>
        <v>21A6</v>
      </c>
      <c r="C228" t="str">
        <f t="shared" si="142"/>
        <v>21A4</v>
      </c>
      <c r="D228" s="11">
        <f>+D222</f>
        <v>46045</v>
      </c>
      <c r="E228" s="26">
        <f>+E222</f>
        <v>21</v>
      </c>
      <c r="F228" s="21" t="str">
        <f t="shared" ref="F228:F232" si="205">+I222</f>
        <v>A6</v>
      </c>
      <c r="G228" t="str">
        <f>VLOOKUP(F228,Results!$N$2:$O$13,2,FALSE)</f>
        <v>The Griffins</v>
      </c>
      <c r="H228" s="21">
        <f t="shared" ref="H228:H232" si="206">+K222</f>
        <v>23</v>
      </c>
      <c r="I228" s="1" t="str">
        <f t="shared" ref="I228:I232" si="207">+F222</f>
        <v>A4</v>
      </c>
      <c r="J228" t="str">
        <f>VLOOKUP(I228,Results!$N$2:$O$13,2,FALSE)</f>
        <v>Brand X</v>
      </c>
      <c r="K228" s="21">
        <f>+H222</f>
        <v>7</v>
      </c>
    </row>
    <row r="229" spans="2:11" x14ac:dyDescent="0.3">
      <c r="B229" t="str">
        <f t="shared" si="202"/>
        <v>21A11</v>
      </c>
      <c r="C229" t="str">
        <f t="shared" si="142"/>
        <v>21A1</v>
      </c>
      <c r="D229" s="11">
        <f>+D222</f>
        <v>46045</v>
      </c>
      <c r="E229" s="26">
        <f>+E222</f>
        <v>21</v>
      </c>
      <c r="F229" s="21" t="str">
        <f t="shared" si="205"/>
        <v>A11</v>
      </c>
      <c r="G229" t="str">
        <f>VLOOKUP(F229,Results!$N$2:$O$13,2,FALSE)</f>
        <v>Dreamers</v>
      </c>
      <c r="H229" s="21">
        <f t="shared" si="206"/>
        <v>13</v>
      </c>
      <c r="I229" s="1" t="str">
        <f t="shared" si="207"/>
        <v>A1</v>
      </c>
      <c r="J229" t="str">
        <f>VLOOKUP(I229,Results!$N$2:$O$13,2,FALSE)</f>
        <v>Mat - Jac</v>
      </c>
      <c r="K229" s="21">
        <f>+H223</f>
        <v>9</v>
      </c>
    </row>
    <row r="230" spans="2:11" x14ac:dyDescent="0.3">
      <c r="B230" t="str">
        <f t="shared" si="202"/>
        <v>21A9</v>
      </c>
      <c r="C230" t="str">
        <f t="shared" si="142"/>
        <v>21A7</v>
      </c>
      <c r="D230" s="11">
        <f>+D222</f>
        <v>46045</v>
      </c>
      <c r="E230" s="26">
        <f>+E222</f>
        <v>21</v>
      </c>
      <c r="F230" s="21" t="str">
        <f t="shared" si="205"/>
        <v>A9</v>
      </c>
      <c r="G230" t="str">
        <f>VLOOKUP(F230,Results!$N$2:$O$13,2,FALSE)</f>
        <v>Bay City Bowlers</v>
      </c>
      <c r="H230" s="21" t="str">
        <f t="shared" si="206"/>
        <v>N</v>
      </c>
      <c r="I230" s="1" t="str">
        <f t="shared" si="207"/>
        <v>A7</v>
      </c>
      <c r="J230" t="str">
        <f>VLOOKUP(I230,Results!$N$2:$O$13,2,FALSE)</f>
        <v>L. Bees</v>
      </c>
      <c r="K230" s="21" t="str">
        <f>+H224</f>
        <v>N</v>
      </c>
    </row>
    <row r="231" spans="2:11" x14ac:dyDescent="0.3">
      <c r="B231" t="str">
        <f t="shared" si="202"/>
        <v>21A10</v>
      </c>
      <c r="C231" t="str">
        <f t="shared" si="142"/>
        <v>21A8</v>
      </c>
      <c r="D231" s="11">
        <f t="shared" ref="D231:E232" si="208">+D222</f>
        <v>46045</v>
      </c>
      <c r="E231" s="26">
        <f t="shared" si="208"/>
        <v>21</v>
      </c>
      <c r="F231" s="21" t="str">
        <f t="shared" si="205"/>
        <v>A10</v>
      </c>
      <c r="G231" t="str">
        <f>VLOOKUP(F231,Results!$N$2:$O$13,2,FALSE)</f>
        <v>Deadenders</v>
      </c>
      <c r="H231" s="21">
        <f t="shared" si="206"/>
        <v>10</v>
      </c>
      <c r="I231" s="1" t="str">
        <f t="shared" si="207"/>
        <v>A8</v>
      </c>
      <c r="J231" t="str">
        <f>VLOOKUP(I231,Results!$N$2:$O$13,2,FALSE)</f>
        <v>Buttercross</v>
      </c>
      <c r="K231" s="21">
        <f>+H225</f>
        <v>0</v>
      </c>
    </row>
    <row r="232" spans="2:11" x14ac:dyDescent="0.3">
      <c r="B232" t="str">
        <f t="shared" ref="B232" si="209">CONCATENATE(E232,F232)</f>
        <v>21A5</v>
      </c>
      <c r="C232" t="str">
        <f t="shared" ref="C232" si="210">CONCATENATE(E232,I232)</f>
        <v>21A3</v>
      </c>
      <c r="D232" s="11">
        <f t="shared" si="208"/>
        <v>46045</v>
      </c>
      <c r="E232" s="26">
        <f t="shared" si="208"/>
        <v>21</v>
      </c>
      <c r="F232" s="21" t="str">
        <f t="shared" si="205"/>
        <v>A5</v>
      </c>
      <c r="G232" t="str">
        <f>VLOOKUP(F232,Results!$N$2:$O$13,2,FALSE)</f>
        <v>Boford</v>
      </c>
      <c r="H232" s="21">
        <f t="shared" si="206"/>
        <v>22</v>
      </c>
      <c r="I232" s="1" t="str">
        <f t="shared" si="207"/>
        <v>A3</v>
      </c>
      <c r="J232" t="str">
        <f>VLOOKUP(I232,Results!$N$2:$O$13,2,FALSE)</f>
        <v>Pinewood</v>
      </c>
      <c r="K232" s="21">
        <f t="shared" ref="K232" si="211">+H226</f>
        <v>9</v>
      </c>
    </row>
    <row r="233" spans="2:11" x14ac:dyDescent="0.3">
      <c r="B233" t="str">
        <f t="shared" ref="B233:B242" si="212">CONCATENATE(E233,F233)</f>
        <v>22A9</v>
      </c>
      <c r="C233" t="str">
        <f t="shared" si="142"/>
        <v>22A8</v>
      </c>
      <c r="D233" s="11">
        <f>+'Results Input'!E128</f>
        <v>46050</v>
      </c>
      <c r="E233" s="25">
        <f>+'Results Input'!F128</f>
        <v>22</v>
      </c>
      <c r="F233" s="21" t="str">
        <f>+'Results Input'!G128</f>
        <v>A9</v>
      </c>
      <c r="G233" t="str">
        <f>VLOOKUP(F233,Results!$N$2:$O$13,2,FALSE)</f>
        <v>Bay City Bowlers</v>
      </c>
      <c r="H233" s="21">
        <f>+'Results Input'!I128</f>
        <v>18</v>
      </c>
      <c r="I233" s="21" t="str">
        <f>+'Results Input'!J128</f>
        <v>A8</v>
      </c>
      <c r="J233" t="str">
        <f>VLOOKUP(I233,Results!$N$2:$O$13,2,FALSE)</f>
        <v>Buttercross</v>
      </c>
      <c r="K233" s="21">
        <f>+'Results Input'!L128</f>
        <v>9</v>
      </c>
    </row>
    <row r="234" spans="2:11" x14ac:dyDescent="0.3">
      <c r="B234" t="str">
        <f t="shared" si="212"/>
        <v>22A7</v>
      </c>
      <c r="C234" t="str">
        <f t="shared" si="142"/>
        <v>22A6</v>
      </c>
      <c r="D234" s="11">
        <f>+D233</f>
        <v>46050</v>
      </c>
      <c r="E234" s="26">
        <f>+E233</f>
        <v>22</v>
      </c>
      <c r="F234" s="21" t="str">
        <f>+'Results Input'!G129</f>
        <v>A7</v>
      </c>
      <c r="G234" t="str">
        <f>VLOOKUP(F234,Results!$N$2:$O$13,2,FALSE)</f>
        <v>L. Bees</v>
      </c>
      <c r="H234" s="21">
        <f>+'Results Input'!I129</f>
        <v>14</v>
      </c>
      <c r="I234" s="21" t="str">
        <f>+'Results Input'!J129</f>
        <v>A6</v>
      </c>
      <c r="J234" t="str">
        <f>VLOOKUP(I234,Results!$N$2:$O$13,2,FALSE)</f>
        <v>The Griffins</v>
      </c>
      <c r="K234" s="21">
        <f>+'Results Input'!L129</f>
        <v>9</v>
      </c>
    </row>
    <row r="235" spans="2:11" x14ac:dyDescent="0.3">
      <c r="B235" t="str">
        <f t="shared" si="212"/>
        <v>22A3</v>
      </c>
      <c r="C235" t="str">
        <f t="shared" si="142"/>
        <v>22A2</v>
      </c>
      <c r="D235" s="11">
        <f>+D233</f>
        <v>46050</v>
      </c>
      <c r="E235" s="26">
        <f>+E233</f>
        <v>22</v>
      </c>
      <c r="F235" s="21" t="str">
        <f>+'Results Input'!G130</f>
        <v>A3</v>
      </c>
      <c r="G235" t="str">
        <f>VLOOKUP(F235,Results!$N$2:$O$13,2,FALSE)</f>
        <v>Pinewood</v>
      </c>
      <c r="H235" s="21">
        <f>+'Results Input'!I130</f>
        <v>14</v>
      </c>
      <c r="I235" s="21" t="str">
        <f>+'Results Input'!J130</f>
        <v>A2</v>
      </c>
      <c r="J235" t="str">
        <f>VLOOKUP(I235,Results!$N$2:$O$13,2,FALSE)</f>
        <v>Bens</v>
      </c>
      <c r="K235" s="21">
        <f>+'Results Input'!L130</f>
        <v>14</v>
      </c>
    </row>
    <row r="236" spans="2:11" x14ac:dyDescent="0.3">
      <c r="B236" t="str">
        <f t="shared" si="212"/>
        <v>22A5</v>
      </c>
      <c r="C236" t="str">
        <f t="shared" si="142"/>
        <v>22A4</v>
      </c>
      <c r="D236" s="11">
        <f>+D233</f>
        <v>46050</v>
      </c>
      <c r="E236" s="26">
        <f>+E233</f>
        <v>22</v>
      </c>
      <c r="F236" s="21" t="str">
        <f>+'Results Input'!G131</f>
        <v>A5</v>
      </c>
      <c r="G236" t="str">
        <f>VLOOKUP(F236,Results!$N$2:$O$13,2,FALSE)</f>
        <v>Boford</v>
      </c>
      <c r="H236" s="21">
        <f>+'Results Input'!I131</f>
        <v>10</v>
      </c>
      <c r="I236" s="21" t="str">
        <f>+'Results Input'!J131</f>
        <v>A4</v>
      </c>
      <c r="J236" t="str">
        <f>VLOOKUP(I236,Results!$N$2:$O$13,2,FALSE)</f>
        <v>Brand X</v>
      </c>
      <c r="K236" s="21">
        <f>+'Results Input'!L131</f>
        <v>15</v>
      </c>
    </row>
    <row r="237" spans="2:11" x14ac:dyDescent="0.3">
      <c r="B237" t="str">
        <f t="shared" si="212"/>
        <v>22A11</v>
      </c>
      <c r="C237" t="str">
        <f t="shared" ref="C237:C242" si="213">CONCATENATE(E237,I237)</f>
        <v>22A10</v>
      </c>
      <c r="D237" s="11">
        <f>+D233</f>
        <v>46050</v>
      </c>
      <c r="E237" s="26">
        <f>+E233</f>
        <v>22</v>
      </c>
      <c r="F237" s="21" t="str">
        <f>+'Results Input'!G132</f>
        <v>A11</v>
      </c>
      <c r="G237" t="str">
        <f>VLOOKUP(F237,Results!$N$2:$O$13,2,FALSE)</f>
        <v>Dreamers</v>
      </c>
      <c r="H237" s="21">
        <f>+'Results Input'!I132</f>
        <v>16</v>
      </c>
      <c r="I237" s="21" t="str">
        <f>+'Results Input'!J132</f>
        <v>A10</v>
      </c>
      <c r="J237" t="str">
        <f>VLOOKUP(I237,Results!$N$2:$O$13,2,FALSE)</f>
        <v>Deadenders</v>
      </c>
      <c r="K237" s="21">
        <f>+'Results Input'!L132</f>
        <v>5</v>
      </c>
    </row>
    <row r="238" spans="2:11" x14ac:dyDescent="0.3">
      <c r="B238" t="str">
        <f t="shared" ref="B238" si="214">CONCATENATE(E238,F238)</f>
        <v>22A1</v>
      </c>
      <c r="C238" t="str">
        <f t="shared" ref="C238" si="215">CONCATENATE(E238,I238)</f>
        <v>22X</v>
      </c>
      <c r="D238" s="11">
        <f>+D234</f>
        <v>46050</v>
      </c>
      <c r="E238" s="26">
        <f>+E234</f>
        <v>22</v>
      </c>
      <c r="F238" s="21" t="str">
        <f>+'Results Input'!G133</f>
        <v>A1</v>
      </c>
      <c r="G238" t="str">
        <f>VLOOKUP(F238,Results!$N$2:$O$13,2,FALSE)</f>
        <v>Mat - Jac</v>
      </c>
      <c r="H238" s="21">
        <f>+'Results Input'!I133</f>
        <v>0</v>
      </c>
      <c r="I238" s="21" t="str">
        <f>+'Results Input'!J133</f>
        <v>X</v>
      </c>
      <c r="J238" t="str">
        <f>VLOOKUP(I238,Results!$N$2:$O$13,2,FALSE)</f>
        <v>No Match</v>
      </c>
      <c r="K238" s="21">
        <f>+'Results Input'!L133</f>
        <v>0</v>
      </c>
    </row>
    <row r="239" spans="2:11" x14ac:dyDescent="0.3">
      <c r="B239" t="str">
        <f t="shared" si="212"/>
        <v>22A8</v>
      </c>
      <c r="C239" t="str">
        <f t="shared" si="213"/>
        <v>22A9</v>
      </c>
      <c r="D239" s="11">
        <f>+D233</f>
        <v>46050</v>
      </c>
      <c r="E239" s="26">
        <f>+E233</f>
        <v>22</v>
      </c>
      <c r="F239" s="21" t="str">
        <f t="shared" ref="F239:F243" si="216">+I233</f>
        <v>A8</v>
      </c>
      <c r="G239" t="str">
        <f>VLOOKUP(F239,Results!$N$2:$O$13,2,FALSE)</f>
        <v>Buttercross</v>
      </c>
      <c r="H239" s="21">
        <f t="shared" ref="H239:H243" si="217">+K233</f>
        <v>9</v>
      </c>
      <c r="I239" s="1" t="str">
        <f t="shared" ref="I239:I243" si="218">+F233</f>
        <v>A9</v>
      </c>
      <c r="J239" t="str">
        <f>VLOOKUP(I239,Results!$N$2:$O$13,2,FALSE)</f>
        <v>Bay City Bowlers</v>
      </c>
      <c r="K239" s="21">
        <f>+H233</f>
        <v>18</v>
      </c>
    </row>
    <row r="240" spans="2:11" x14ac:dyDescent="0.3">
      <c r="B240" t="str">
        <f t="shared" si="212"/>
        <v>22A6</v>
      </c>
      <c r="C240" t="str">
        <f t="shared" si="213"/>
        <v>22A7</v>
      </c>
      <c r="D240" s="11">
        <f>+D233</f>
        <v>46050</v>
      </c>
      <c r="E240" s="26">
        <f>+E233</f>
        <v>22</v>
      </c>
      <c r="F240" s="21" t="str">
        <f t="shared" si="216"/>
        <v>A6</v>
      </c>
      <c r="G240" t="str">
        <f>VLOOKUP(F240,Results!$N$2:$O$13,2,FALSE)</f>
        <v>The Griffins</v>
      </c>
      <c r="H240" s="21">
        <f t="shared" si="217"/>
        <v>9</v>
      </c>
      <c r="I240" s="1" t="str">
        <f t="shared" si="218"/>
        <v>A7</v>
      </c>
      <c r="J240" t="str">
        <f>VLOOKUP(I240,Results!$N$2:$O$13,2,FALSE)</f>
        <v>L. Bees</v>
      </c>
      <c r="K240" s="21">
        <f>+H234</f>
        <v>14</v>
      </c>
    </row>
    <row r="241" spans="2:11" x14ac:dyDescent="0.3">
      <c r="B241" t="str">
        <f t="shared" si="212"/>
        <v>22A2</v>
      </c>
      <c r="C241" t="str">
        <f t="shared" si="213"/>
        <v>22A3</v>
      </c>
      <c r="D241" s="11">
        <f>+D233</f>
        <v>46050</v>
      </c>
      <c r="E241" s="26">
        <f>+E233</f>
        <v>22</v>
      </c>
      <c r="F241" s="21" t="str">
        <f t="shared" si="216"/>
        <v>A2</v>
      </c>
      <c r="G241" t="str">
        <f>VLOOKUP(F241,Results!$N$2:$O$13,2,FALSE)</f>
        <v>Bens</v>
      </c>
      <c r="H241" s="21">
        <f t="shared" si="217"/>
        <v>14</v>
      </c>
      <c r="I241" s="1" t="str">
        <f t="shared" si="218"/>
        <v>A3</v>
      </c>
      <c r="J241" t="str">
        <f>VLOOKUP(I241,Results!$N$2:$O$13,2,FALSE)</f>
        <v>Pinewood</v>
      </c>
      <c r="K241" s="21">
        <f>+H235</f>
        <v>14</v>
      </c>
    </row>
    <row r="242" spans="2:11" x14ac:dyDescent="0.3">
      <c r="B242" t="str">
        <f t="shared" si="212"/>
        <v>22A4</v>
      </c>
      <c r="C242" t="str">
        <f t="shared" si="213"/>
        <v>22A5</v>
      </c>
      <c r="D242" s="11">
        <f t="shared" ref="D242:E243" si="219">+D233</f>
        <v>46050</v>
      </c>
      <c r="E242" s="26">
        <f t="shared" si="219"/>
        <v>22</v>
      </c>
      <c r="F242" s="21" t="str">
        <f t="shared" si="216"/>
        <v>A4</v>
      </c>
      <c r="G242" t="str">
        <f>VLOOKUP(F242,Results!$N$2:$O$13,2,FALSE)</f>
        <v>Brand X</v>
      </c>
      <c r="H242" s="21">
        <f t="shared" si="217"/>
        <v>15</v>
      </c>
      <c r="I242" s="1" t="str">
        <f t="shared" si="218"/>
        <v>A5</v>
      </c>
      <c r="J242" t="str">
        <f>VLOOKUP(I242,Results!$N$2:$O$13,2,FALSE)</f>
        <v>Boford</v>
      </c>
      <c r="K242" s="21">
        <f>+H236</f>
        <v>10</v>
      </c>
    </row>
    <row r="243" spans="2:11" x14ac:dyDescent="0.3">
      <c r="B243" t="str">
        <f t="shared" ref="B243" si="220">CONCATENATE(E243,F243)</f>
        <v>22A10</v>
      </c>
      <c r="C243" t="str">
        <f t="shared" ref="C243" si="221">CONCATENATE(E243,I243)</f>
        <v>22A11</v>
      </c>
      <c r="D243" s="11">
        <f t="shared" si="219"/>
        <v>46050</v>
      </c>
      <c r="E243" s="26">
        <f t="shared" si="219"/>
        <v>22</v>
      </c>
      <c r="F243" s="21" t="str">
        <f t="shared" si="216"/>
        <v>A10</v>
      </c>
      <c r="G243" t="str">
        <f>VLOOKUP(F243,Results!$N$2:$O$13,2,FALSE)</f>
        <v>Deadenders</v>
      </c>
      <c r="H243" s="21">
        <f t="shared" si="217"/>
        <v>5</v>
      </c>
      <c r="I243" s="1" t="str">
        <f t="shared" si="218"/>
        <v>A11</v>
      </c>
      <c r="J243" t="str">
        <f>VLOOKUP(I243,Results!$N$2:$O$13,2,FALSE)</f>
        <v>Dreamers</v>
      </c>
      <c r="K243" s="21">
        <f t="shared" ref="K243" si="222">+H237</f>
        <v>16</v>
      </c>
    </row>
    <row r="244" spans="2:11" x14ac:dyDescent="0.3">
      <c r="B244" t="str">
        <f t="shared" ref="B244:B254" si="223">CONCATENATE(E244,F244)</f>
        <v>23A1</v>
      </c>
      <c r="C244" t="str">
        <f t="shared" ref="C244:C254" si="224">CONCATENATE(E244,I244)</f>
        <v>23A2</v>
      </c>
      <c r="D244" s="11">
        <f>+'Results Input'!E134</f>
        <v>46055</v>
      </c>
      <c r="E244" s="25">
        <f>+'Results Input'!F134</f>
        <v>23</v>
      </c>
      <c r="F244" s="21" t="str">
        <f>+'Results Input'!G134</f>
        <v>A1</v>
      </c>
      <c r="G244" t="str">
        <f>VLOOKUP(F244,Results!$N$2:$O$13,2,FALSE)</f>
        <v>Mat - Jac</v>
      </c>
      <c r="H244" s="21">
        <f>+'Results Input'!I134</f>
        <v>13</v>
      </c>
      <c r="I244" s="21" t="str">
        <f>+'Results Input'!J134</f>
        <v>A2</v>
      </c>
      <c r="J244" t="str">
        <f>VLOOKUP(I244,Results!$N$2:$O$13,2,FALSE)</f>
        <v>Bens</v>
      </c>
      <c r="K244" s="21">
        <f>+'Results Input'!L134</f>
        <v>11</v>
      </c>
    </row>
    <row r="245" spans="2:11" x14ac:dyDescent="0.3">
      <c r="B245" t="str">
        <f t="shared" si="223"/>
        <v>23A3</v>
      </c>
      <c r="C245" t="str">
        <f t="shared" si="224"/>
        <v>23A4</v>
      </c>
      <c r="D245" s="11">
        <f>+D244</f>
        <v>46055</v>
      </c>
      <c r="E245" s="26">
        <f>+E244</f>
        <v>23</v>
      </c>
      <c r="F245" s="21" t="str">
        <f>+'Results Input'!G135</f>
        <v>A3</v>
      </c>
      <c r="G245" t="str">
        <f>VLOOKUP(F245,Results!$N$2:$O$13,2,FALSE)</f>
        <v>Pinewood</v>
      </c>
      <c r="H245" s="21">
        <f>+'Results Input'!I135</f>
        <v>15</v>
      </c>
      <c r="I245" s="21" t="str">
        <f>+'Results Input'!J135</f>
        <v>A4</v>
      </c>
      <c r="J245" t="str">
        <f>VLOOKUP(I245,Results!$N$2:$O$13,2,FALSE)</f>
        <v>Brand X</v>
      </c>
      <c r="K245" s="21">
        <f>+'Results Input'!L135</f>
        <v>9</v>
      </c>
    </row>
    <row r="246" spans="2:11" x14ac:dyDescent="0.3">
      <c r="B246" t="str">
        <f t="shared" si="223"/>
        <v>23A5</v>
      </c>
      <c r="C246" t="str">
        <f t="shared" si="224"/>
        <v>23A6</v>
      </c>
      <c r="D246" s="11">
        <f>+D244</f>
        <v>46055</v>
      </c>
      <c r="E246" s="26">
        <f>+E244</f>
        <v>23</v>
      </c>
      <c r="F246" s="21" t="str">
        <f>+'Results Input'!G136</f>
        <v>A5</v>
      </c>
      <c r="G246" t="str">
        <f>VLOOKUP(F246,Results!$N$2:$O$13,2,FALSE)</f>
        <v>Boford</v>
      </c>
      <c r="H246" s="21">
        <f>+'Results Input'!I136</f>
        <v>14</v>
      </c>
      <c r="I246" s="21" t="str">
        <f>+'Results Input'!J136</f>
        <v>A6</v>
      </c>
      <c r="J246" t="str">
        <f>VLOOKUP(I246,Results!$N$2:$O$13,2,FALSE)</f>
        <v>The Griffins</v>
      </c>
      <c r="K246" s="21">
        <f>+'Results Input'!L136</f>
        <v>14</v>
      </c>
    </row>
    <row r="247" spans="2:11" x14ac:dyDescent="0.3">
      <c r="B247" t="str">
        <f t="shared" si="223"/>
        <v>23A7</v>
      </c>
      <c r="C247" t="str">
        <f t="shared" si="224"/>
        <v>23A8</v>
      </c>
      <c r="D247" s="11">
        <f>+D244</f>
        <v>46055</v>
      </c>
      <c r="E247" s="26">
        <f>+E244</f>
        <v>23</v>
      </c>
      <c r="F247" s="21" t="str">
        <f>+'Results Input'!G137</f>
        <v>A7</v>
      </c>
      <c r="G247" t="str">
        <f>VLOOKUP(F247,Results!$N$2:$O$13,2,FALSE)</f>
        <v>L. Bees</v>
      </c>
      <c r="H247" s="21">
        <f>+'Results Input'!I137</f>
        <v>15</v>
      </c>
      <c r="I247" s="21" t="str">
        <f>+'Results Input'!J137</f>
        <v>A8</v>
      </c>
      <c r="J247" t="str">
        <f>VLOOKUP(I247,Results!$N$2:$O$13,2,FALSE)</f>
        <v>Buttercross</v>
      </c>
      <c r="K247" s="21">
        <f>+'Results Input'!L137</f>
        <v>6</v>
      </c>
    </row>
    <row r="248" spans="2:11" x14ac:dyDescent="0.3">
      <c r="B248" t="str">
        <f t="shared" si="223"/>
        <v>23A9</v>
      </c>
      <c r="C248" t="str">
        <f t="shared" si="224"/>
        <v>23A10</v>
      </c>
      <c r="D248" s="11">
        <f>+D244</f>
        <v>46055</v>
      </c>
      <c r="E248" s="26">
        <f>+E244</f>
        <v>23</v>
      </c>
      <c r="F248" s="21" t="str">
        <f>+'Results Input'!G138</f>
        <v>A9</v>
      </c>
      <c r="G248" t="str">
        <f>VLOOKUP(F248,Results!$N$2:$O$13,2,FALSE)</f>
        <v>Bay City Bowlers</v>
      </c>
      <c r="H248" s="21">
        <f>+'Results Input'!I138</f>
        <v>11</v>
      </c>
      <c r="I248" s="21" t="str">
        <f>+'Results Input'!J138</f>
        <v>A10</v>
      </c>
      <c r="J248" t="str">
        <f>VLOOKUP(I248,Results!$N$2:$O$13,2,FALSE)</f>
        <v>Deadenders</v>
      </c>
      <c r="K248" s="21">
        <f>+'Results Input'!L138</f>
        <v>10</v>
      </c>
    </row>
    <row r="249" spans="2:11" x14ac:dyDescent="0.3">
      <c r="B249" t="str">
        <f t="shared" si="223"/>
        <v>23A11</v>
      </c>
      <c r="C249" t="str">
        <f t="shared" si="224"/>
        <v>23X</v>
      </c>
      <c r="D249" s="11">
        <f>+D245</f>
        <v>46055</v>
      </c>
      <c r="E249" s="26">
        <f>+E245</f>
        <v>23</v>
      </c>
      <c r="F249" s="21" t="str">
        <f>+'Results Input'!G139</f>
        <v>A11</v>
      </c>
      <c r="G249" t="str">
        <f>VLOOKUP(F249,Results!$N$2:$O$13,2,FALSE)</f>
        <v>Dreamers</v>
      </c>
      <c r="H249" s="21">
        <f>+'Results Input'!I139</f>
        <v>0</v>
      </c>
      <c r="I249" s="21" t="str">
        <f>+'Results Input'!J139</f>
        <v>X</v>
      </c>
      <c r="J249" t="str">
        <f>VLOOKUP(I249,Results!$N$2:$O$13,2,FALSE)</f>
        <v>No Match</v>
      </c>
      <c r="K249" s="21">
        <f>+'Results Input'!L139</f>
        <v>0</v>
      </c>
    </row>
    <row r="250" spans="2:11" x14ac:dyDescent="0.3">
      <c r="B250" t="str">
        <f t="shared" si="223"/>
        <v>23A2</v>
      </c>
      <c r="C250" t="str">
        <f t="shared" si="224"/>
        <v>23A1</v>
      </c>
      <c r="D250" s="11">
        <f>+D244</f>
        <v>46055</v>
      </c>
      <c r="E250" s="26">
        <f>+E244</f>
        <v>23</v>
      </c>
      <c r="F250" s="21" t="str">
        <f t="shared" ref="F250:F254" si="225">+I244</f>
        <v>A2</v>
      </c>
      <c r="G250" t="str">
        <f>VLOOKUP(F250,Results!$N$2:$O$13,2,FALSE)</f>
        <v>Bens</v>
      </c>
      <c r="H250" s="21">
        <f t="shared" ref="H250:H254" si="226">+K244</f>
        <v>11</v>
      </c>
      <c r="I250" s="1" t="str">
        <f t="shared" ref="I250:I254" si="227">+F244</f>
        <v>A1</v>
      </c>
      <c r="J250" t="str">
        <f>VLOOKUP(I250,Results!$N$2:$O$13,2,FALSE)</f>
        <v>Mat - Jac</v>
      </c>
      <c r="K250" s="21">
        <f>+H244</f>
        <v>13</v>
      </c>
    </row>
    <row r="251" spans="2:11" x14ac:dyDescent="0.3">
      <c r="B251" t="str">
        <f t="shared" si="223"/>
        <v>23A4</v>
      </c>
      <c r="C251" t="str">
        <f t="shared" si="224"/>
        <v>23A3</v>
      </c>
      <c r="D251" s="11">
        <f>+D244</f>
        <v>46055</v>
      </c>
      <c r="E251" s="26">
        <f>+E244</f>
        <v>23</v>
      </c>
      <c r="F251" s="21" t="str">
        <f t="shared" si="225"/>
        <v>A4</v>
      </c>
      <c r="G251" t="str">
        <f>VLOOKUP(F251,Results!$N$2:$O$13,2,FALSE)</f>
        <v>Brand X</v>
      </c>
      <c r="H251" s="21">
        <f t="shared" si="226"/>
        <v>9</v>
      </c>
      <c r="I251" s="1" t="str">
        <f t="shared" si="227"/>
        <v>A3</v>
      </c>
      <c r="J251" t="str">
        <f>VLOOKUP(I251,Results!$N$2:$O$13,2,FALSE)</f>
        <v>Pinewood</v>
      </c>
      <c r="K251" s="21">
        <f>+H245</f>
        <v>15</v>
      </c>
    </row>
    <row r="252" spans="2:11" x14ac:dyDescent="0.3">
      <c r="B252" t="str">
        <f t="shared" si="223"/>
        <v>23A6</v>
      </c>
      <c r="C252" t="str">
        <f t="shared" si="224"/>
        <v>23A5</v>
      </c>
      <c r="D252" s="11">
        <f>+D244</f>
        <v>46055</v>
      </c>
      <c r="E252" s="26">
        <f>+E244</f>
        <v>23</v>
      </c>
      <c r="F252" s="21" t="str">
        <f t="shared" si="225"/>
        <v>A6</v>
      </c>
      <c r="G252" t="str">
        <f>VLOOKUP(F252,Results!$N$2:$O$13,2,FALSE)</f>
        <v>The Griffins</v>
      </c>
      <c r="H252" s="21">
        <f t="shared" si="226"/>
        <v>14</v>
      </c>
      <c r="I252" s="1" t="str">
        <f t="shared" si="227"/>
        <v>A5</v>
      </c>
      <c r="J252" t="str">
        <f>VLOOKUP(I252,Results!$N$2:$O$13,2,FALSE)</f>
        <v>Boford</v>
      </c>
      <c r="K252" s="21">
        <f>+H246</f>
        <v>14</v>
      </c>
    </row>
    <row r="253" spans="2:11" x14ac:dyDescent="0.3">
      <c r="B253" t="str">
        <f t="shared" si="223"/>
        <v>23A8</v>
      </c>
      <c r="C253" t="str">
        <f t="shared" si="224"/>
        <v>23A7</v>
      </c>
      <c r="D253" s="11">
        <f t="shared" ref="D253:E253" si="228">+D244</f>
        <v>46055</v>
      </c>
      <c r="E253" s="26">
        <f t="shared" si="228"/>
        <v>23</v>
      </c>
      <c r="F253" s="21" t="str">
        <f t="shared" si="225"/>
        <v>A8</v>
      </c>
      <c r="G253" t="str">
        <f>VLOOKUP(F253,Results!$N$2:$O$13,2,FALSE)</f>
        <v>Buttercross</v>
      </c>
      <c r="H253" s="21">
        <f t="shared" si="226"/>
        <v>6</v>
      </c>
      <c r="I253" s="1" t="str">
        <f t="shared" si="227"/>
        <v>A7</v>
      </c>
      <c r="J253" t="str">
        <f>VLOOKUP(I253,Results!$N$2:$O$13,2,FALSE)</f>
        <v>L. Bees</v>
      </c>
      <c r="K253" s="21">
        <f>+H247</f>
        <v>15</v>
      </c>
    </row>
    <row r="254" spans="2:11" x14ac:dyDescent="0.3">
      <c r="B254" t="str">
        <f t="shared" si="223"/>
        <v>23A10</v>
      </c>
      <c r="C254" t="str">
        <f t="shared" si="224"/>
        <v>23A9</v>
      </c>
      <c r="D254" s="11">
        <f t="shared" ref="D254:E254" si="229">+D245</f>
        <v>46055</v>
      </c>
      <c r="E254" s="26">
        <f t="shared" si="229"/>
        <v>23</v>
      </c>
      <c r="F254" s="21" t="str">
        <f t="shared" si="225"/>
        <v>A10</v>
      </c>
      <c r="G254" t="str">
        <f>VLOOKUP(F254,Results!$N$2:$O$13,2,FALSE)</f>
        <v>Deadenders</v>
      </c>
      <c r="H254" s="21">
        <f t="shared" si="226"/>
        <v>10</v>
      </c>
      <c r="I254" s="1" t="str">
        <f t="shared" si="227"/>
        <v>A9</v>
      </c>
      <c r="J254" t="str">
        <f>VLOOKUP(I254,Results!$N$2:$O$13,2,FALSE)</f>
        <v>Bay City Bowlers</v>
      </c>
      <c r="K254" s="21">
        <f t="shared" ref="K254" si="230">+H248</f>
        <v>11</v>
      </c>
    </row>
    <row r="255" spans="2:11" x14ac:dyDescent="0.3">
      <c r="B255" t="str">
        <f t="shared" ref="B255:B312" si="231">CONCATENATE(E255,F255)</f>
        <v>24A11</v>
      </c>
      <c r="C255" t="str">
        <f t="shared" ref="C255:C312" si="232">CONCATENATE(E255,I255)</f>
        <v>24A9</v>
      </c>
      <c r="D255" s="11">
        <f>+'Results Input'!E140</f>
        <v>46062</v>
      </c>
      <c r="E255" s="25">
        <f>+'Results Input'!F140</f>
        <v>24</v>
      </c>
      <c r="F255" s="21" t="str">
        <f>+'Results Input'!G140</f>
        <v>A11</v>
      </c>
      <c r="G255" t="str">
        <f>VLOOKUP(F255,Results!$N$2:$O$13,2,FALSE)</f>
        <v>Dreamers</v>
      </c>
      <c r="H255" s="21">
        <f>+'Results Input'!I140</f>
        <v>12</v>
      </c>
      <c r="I255" s="21" t="str">
        <f>+'Results Input'!J140</f>
        <v>A9</v>
      </c>
      <c r="J255" t="str">
        <f>VLOOKUP(I255,Results!$N$2:$O$13,2,FALSE)</f>
        <v>Bay City Bowlers</v>
      </c>
      <c r="K255" s="21">
        <f>+'Results Input'!L140</f>
        <v>14</v>
      </c>
    </row>
    <row r="256" spans="2:11" x14ac:dyDescent="0.3">
      <c r="B256" t="str">
        <f t="shared" si="231"/>
        <v>24A8</v>
      </c>
      <c r="C256" t="str">
        <f t="shared" si="232"/>
        <v>24A6</v>
      </c>
      <c r="D256" s="11">
        <f>+D255</f>
        <v>46062</v>
      </c>
      <c r="E256" s="26">
        <f>+E255</f>
        <v>24</v>
      </c>
      <c r="F256" s="21" t="str">
        <f>+'Results Input'!G141</f>
        <v>A8</v>
      </c>
      <c r="G256" t="str">
        <f>VLOOKUP(F256,Results!$N$2:$O$13,2,FALSE)</f>
        <v>Buttercross</v>
      </c>
      <c r="H256" s="21">
        <f>+'Results Input'!I141</f>
        <v>2</v>
      </c>
      <c r="I256" s="21" t="str">
        <f>+'Results Input'!J141</f>
        <v>A6</v>
      </c>
      <c r="J256" t="str">
        <f>VLOOKUP(I256,Results!$N$2:$O$13,2,FALSE)</f>
        <v>The Griffins</v>
      </c>
      <c r="K256" s="21">
        <f>+'Results Input'!L141</f>
        <v>27</v>
      </c>
    </row>
    <row r="257" spans="2:11" x14ac:dyDescent="0.3">
      <c r="B257" t="str">
        <f t="shared" si="231"/>
        <v>24A3</v>
      </c>
      <c r="C257" t="str">
        <f t="shared" si="232"/>
        <v>24A1</v>
      </c>
      <c r="D257" s="11">
        <f>+D255</f>
        <v>46062</v>
      </c>
      <c r="E257" s="26">
        <f>+E255</f>
        <v>24</v>
      </c>
      <c r="F257" s="21" t="str">
        <f>+'Results Input'!G142</f>
        <v>A3</v>
      </c>
      <c r="G257" t="str">
        <f>VLOOKUP(F257,Results!$N$2:$O$13,2,FALSE)</f>
        <v>Pinewood</v>
      </c>
      <c r="H257" s="21">
        <f>+'Results Input'!I142</f>
        <v>9</v>
      </c>
      <c r="I257" s="21" t="str">
        <f>+'Results Input'!J142</f>
        <v>A1</v>
      </c>
      <c r="J257" t="str">
        <f>VLOOKUP(I257,Results!$N$2:$O$13,2,FALSE)</f>
        <v>Mat - Jac</v>
      </c>
      <c r="K257" s="21">
        <f>+'Results Input'!L142</f>
        <v>15</v>
      </c>
    </row>
    <row r="258" spans="2:11" x14ac:dyDescent="0.3">
      <c r="B258" t="str">
        <f t="shared" si="231"/>
        <v>24A4</v>
      </c>
      <c r="C258" t="str">
        <f t="shared" si="232"/>
        <v>24A2</v>
      </c>
      <c r="D258" s="11">
        <f>+D255</f>
        <v>46062</v>
      </c>
      <c r="E258" s="26">
        <f>+E255</f>
        <v>24</v>
      </c>
      <c r="F258" s="21" t="str">
        <f>+'Results Input'!G143</f>
        <v>A4</v>
      </c>
      <c r="G258" t="str">
        <f>VLOOKUP(F258,Results!$N$2:$O$13,2,FALSE)</f>
        <v>Brand X</v>
      </c>
      <c r="H258" s="21">
        <f>+'Results Input'!I143</f>
        <v>20</v>
      </c>
      <c r="I258" s="21" t="str">
        <f>+'Results Input'!J143</f>
        <v>A2</v>
      </c>
      <c r="J258" t="str">
        <f>VLOOKUP(I258,Results!$N$2:$O$13,2,FALSE)</f>
        <v>Bens</v>
      </c>
      <c r="K258" s="21">
        <f>+'Results Input'!L143</f>
        <v>5</v>
      </c>
    </row>
    <row r="259" spans="2:11" x14ac:dyDescent="0.3">
      <c r="B259" t="str">
        <f t="shared" si="231"/>
        <v>24A7</v>
      </c>
      <c r="C259" t="str">
        <f t="shared" si="232"/>
        <v>24A5</v>
      </c>
      <c r="D259" s="11">
        <f>+D255</f>
        <v>46062</v>
      </c>
      <c r="E259" s="26">
        <f>+E255</f>
        <v>24</v>
      </c>
      <c r="F259" s="21" t="str">
        <f>+'Results Input'!G144</f>
        <v>A7</v>
      </c>
      <c r="G259" t="str">
        <f>VLOOKUP(F259,Results!$N$2:$O$13,2,FALSE)</f>
        <v>L. Bees</v>
      </c>
      <c r="H259" s="21">
        <f>+'Results Input'!I144</f>
        <v>13</v>
      </c>
      <c r="I259" s="21" t="str">
        <f>+'Results Input'!J144</f>
        <v>A5</v>
      </c>
      <c r="J259" t="str">
        <f>VLOOKUP(I259,Results!$N$2:$O$13,2,FALSE)</f>
        <v>Boford</v>
      </c>
      <c r="K259" s="21">
        <f>+'Results Input'!L144</f>
        <v>18</v>
      </c>
    </row>
    <row r="260" spans="2:11" x14ac:dyDescent="0.3">
      <c r="B260" t="str">
        <f t="shared" si="231"/>
        <v>24A10</v>
      </c>
      <c r="C260" t="str">
        <f t="shared" si="232"/>
        <v>24X</v>
      </c>
      <c r="D260" s="11">
        <f>+D256</f>
        <v>46062</v>
      </c>
      <c r="E260" s="26">
        <f>+E256</f>
        <v>24</v>
      </c>
      <c r="F260" s="21" t="str">
        <f>+'Results Input'!G145</f>
        <v>A10</v>
      </c>
      <c r="G260" t="str">
        <f>VLOOKUP(F260,Results!$N$2:$O$13,2,FALSE)</f>
        <v>Deadenders</v>
      </c>
      <c r="H260" s="21">
        <f>+'Results Input'!I145</f>
        <v>0</v>
      </c>
      <c r="I260" s="21" t="str">
        <f>+'Results Input'!J145</f>
        <v>X</v>
      </c>
      <c r="J260" t="str">
        <f>VLOOKUP(I260,Results!$N$2:$O$13,2,FALSE)</f>
        <v>No Match</v>
      </c>
      <c r="K260" s="21">
        <f>+'Results Input'!L145</f>
        <v>0</v>
      </c>
    </row>
    <row r="261" spans="2:11" x14ac:dyDescent="0.3">
      <c r="B261" t="str">
        <f t="shared" si="231"/>
        <v>24A9</v>
      </c>
      <c r="C261" t="str">
        <f t="shared" si="232"/>
        <v>24A11</v>
      </c>
      <c r="D261" s="11">
        <f>+D255</f>
        <v>46062</v>
      </c>
      <c r="E261" s="26">
        <f>+E255</f>
        <v>24</v>
      </c>
      <c r="F261" s="21" t="str">
        <f t="shared" ref="F261:F265" si="233">+I255</f>
        <v>A9</v>
      </c>
      <c r="G261" t="str">
        <f>VLOOKUP(F261,Results!$N$2:$O$13,2,FALSE)</f>
        <v>Bay City Bowlers</v>
      </c>
      <c r="H261" s="21">
        <f t="shared" ref="H261:H265" si="234">+K255</f>
        <v>14</v>
      </c>
      <c r="I261" s="1" t="str">
        <f t="shared" ref="I261:I265" si="235">+F255</f>
        <v>A11</v>
      </c>
      <c r="J261" t="str">
        <f>VLOOKUP(I261,Results!$N$2:$O$13,2,FALSE)</f>
        <v>Dreamers</v>
      </c>
      <c r="K261" s="21">
        <f>+H255</f>
        <v>12</v>
      </c>
    </row>
    <row r="262" spans="2:11" x14ac:dyDescent="0.3">
      <c r="B262" t="str">
        <f t="shared" si="231"/>
        <v>24A6</v>
      </c>
      <c r="C262" t="str">
        <f t="shared" si="232"/>
        <v>24A8</v>
      </c>
      <c r="D262" s="11">
        <f>+D255</f>
        <v>46062</v>
      </c>
      <c r="E262" s="26">
        <f>+E255</f>
        <v>24</v>
      </c>
      <c r="F262" s="21" t="str">
        <f t="shared" si="233"/>
        <v>A6</v>
      </c>
      <c r="G262" t="str">
        <f>VLOOKUP(F262,Results!$N$2:$O$13,2,FALSE)</f>
        <v>The Griffins</v>
      </c>
      <c r="H262" s="21">
        <f t="shared" si="234"/>
        <v>27</v>
      </c>
      <c r="I262" s="1" t="str">
        <f t="shared" si="235"/>
        <v>A8</v>
      </c>
      <c r="J262" t="str">
        <f>VLOOKUP(I262,Results!$N$2:$O$13,2,FALSE)</f>
        <v>Buttercross</v>
      </c>
      <c r="K262" s="21">
        <f>+H256</f>
        <v>2</v>
      </c>
    </row>
    <row r="263" spans="2:11" x14ac:dyDescent="0.3">
      <c r="B263" t="str">
        <f t="shared" si="231"/>
        <v>24A1</v>
      </c>
      <c r="C263" t="str">
        <f t="shared" si="232"/>
        <v>24A3</v>
      </c>
      <c r="D263" s="11">
        <f>+D255</f>
        <v>46062</v>
      </c>
      <c r="E263" s="26">
        <f>+E255</f>
        <v>24</v>
      </c>
      <c r="F263" s="21" t="str">
        <f t="shared" si="233"/>
        <v>A1</v>
      </c>
      <c r="G263" t="str">
        <f>VLOOKUP(F263,Results!$N$2:$O$13,2,FALSE)</f>
        <v>Mat - Jac</v>
      </c>
      <c r="H263" s="21">
        <f t="shared" si="234"/>
        <v>15</v>
      </c>
      <c r="I263" s="1" t="str">
        <f t="shared" si="235"/>
        <v>A3</v>
      </c>
      <c r="J263" t="str">
        <f>VLOOKUP(I263,Results!$N$2:$O$13,2,FALSE)</f>
        <v>Pinewood</v>
      </c>
      <c r="K263" s="21">
        <f>+H257</f>
        <v>9</v>
      </c>
    </row>
    <row r="264" spans="2:11" x14ac:dyDescent="0.3">
      <c r="B264" t="str">
        <f t="shared" si="231"/>
        <v>24A2</v>
      </c>
      <c r="C264" t="str">
        <f t="shared" si="232"/>
        <v>24A4</v>
      </c>
      <c r="D264" s="11">
        <f t="shared" ref="D264:E264" si="236">+D255</f>
        <v>46062</v>
      </c>
      <c r="E264" s="26">
        <f t="shared" si="236"/>
        <v>24</v>
      </c>
      <c r="F264" s="21" t="str">
        <f t="shared" si="233"/>
        <v>A2</v>
      </c>
      <c r="G264" t="str">
        <f>VLOOKUP(F264,Results!$N$2:$O$13,2,FALSE)</f>
        <v>Bens</v>
      </c>
      <c r="H264" s="21">
        <f t="shared" si="234"/>
        <v>5</v>
      </c>
      <c r="I264" s="1" t="str">
        <f t="shared" si="235"/>
        <v>A4</v>
      </c>
      <c r="J264" t="str">
        <f>VLOOKUP(I264,Results!$N$2:$O$13,2,FALSE)</f>
        <v>Brand X</v>
      </c>
      <c r="K264" s="21">
        <f>+H258</f>
        <v>20</v>
      </c>
    </row>
    <row r="265" spans="2:11" x14ac:dyDescent="0.3">
      <c r="B265" t="str">
        <f t="shared" si="231"/>
        <v>24A5</v>
      </c>
      <c r="C265" t="str">
        <f t="shared" si="232"/>
        <v>24A7</v>
      </c>
      <c r="D265" s="11">
        <f t="shared" ref="D265:E265" si="237">+D256</f>
        <v>46062</v>
      </c>
      <c r="E265" s="26">
        <f t="shared" si="237"/>
        <v>24</v>
      </c>
      <c r="F265" s="21" t="str">
        <f t="shared" si="233"/>
        <v>A5</v>
      </c>
      <c r="G265" t="str">
        <f>VLOOKUP(F265,Results!$N$2:$O$13,2,FALSE)</f>
        <v>Boford</v>
      </c>
      <c r="H265" s="21">
        <f t="shared" si="234"/>
        <v>18</v>
      </c>
      <c r="I265" s="1" t="str">
        <f t="shared" si="235"/>
        <v>A7</v>
      </c>
      <c r="J265" t="str">
        <f>VLOOKUP(I265,Results!$N$2:$O$13,2,FALSE)</f>
        <v>L. Bees</v>
      </c>
      <c r="K265" s="21">
        <f t="shared" ref="K265" si="238">+H259</f>
        <v>13</v>
      </c>
    </row>
    <row r="266" spans="2:11" x14ac:dyDescent="0.3">
      <c r="B266" t="str">
        <f t="shared" si="231"/>
        <v>25A7</v>
      </c>
      <c r="C266" t="str">
        <f t="shared" si="232"/>
        <v>25A10</v>
      </c>
      <c r="D266" s="11">
        <f>+'Results Input'!E146</f>
        <v>46073</v>
      </c>
      <c r="E266" s="25">
        <f>+'Results Input'!F146</f>
        <v>25</v>
      </c>
      <c r="F266" s="21" t="str">
        <f>+'Results Input'!G146</f>
        <v>A7</v>
      </c>
      <c r="G266" t="str">
        <f>VLOOKUP(F266,Results!$N$2:$O$13,2,FALSE)</f>
        <v>L. Bees</v>
      </c>
      <c r="H266" s="21">
        <f>+'Results Input'!I146</f>
        <v>1</v>
      </c>
      <c r="I266" s="21" t="str">
        <f>+'Results Input'!J146</f>
        <v>A10</v>
      </c>
      <c r="J266" t="str">
        <f>VLOOKUP(I266,Results!$N$2:$O$13,2,FALSE)</f>
        <v>Deadenders</v>
      </c>
      <c r="K266" s="21">
        <f>+'Results Input'!L146</f>
        <v>27</v>
      </c>
    </row>
    <row r="267" spans="2:11" x14ac:dyDescent="0.3">
      <c r="B267" t="str">
        <f t="shared" si="231"/>
        <v>25A2</v>
      </c>
      <c r="C267" t="str">
        <f t="shared" si="232"/>
        <v>25A5</v>
      </c>
      <c r="D267" s="11">
        <f>+D266</f>
        <v>46073</v>
      </c>
      <c r="E267" s="26">
        <f>+E266</f>
        <v>25</v>
      </c>
      <c r="F267" s="21" t="str">
        <f>+'Results Input'!G147</f>
        <v>A2</v>
      </c>
      <c r="G267" t="str">
        <f>VLOOKUP(F267,Results!$N$2:$O$13,2,FALSE)</f>
        <v>Bens</v>
      </c>
      <c r="H267" s="21">
        <f>+'Results Input'!I147</f>
        <v>8</v>
      </c>
      <c r="I267" s="21" t="str">
        <f>+'Results Input'!J147</f>
        <v>A5</v>
      </c>
      <c r="J267" t="str">
        <f>VLOOKUP(I267,Results!$N$2:$O$13,2,FALSE)</f>
        <v>Boford</v>
      </c>
      <c r="K267" s="21">
        <f>+'Results Input'!L147</f>
        <v>14</v>
      </c>
    </row>
    <row r="268" spans="2:11" x14ac:dyDescent="0.3">
      <c r="B268" t="str">
        <f t="shared" si="231"/>
        <v>25A1</v>
      </c>
      <c r="C268" t="str">
        <f t="shared" si="232"/>
        <v>25A4</v>
      </c>
      <c r="D268" s="11">
        <f>+D266</f>
        <v>46073</v>
      </c>
      <c r="E268" s="26">
        <f>+E266</f>
        <v>25</v>
      </c>
      <c r="F268" s="21" t="str">
        <f>+'Results Input'!G148</f>
        <v>A1</v>
      </c>
      <c r="G268" t="str">
        <f>VLOOKUP(F268,Results!$N$2:$O$13,2,FALSE)</f>
        <v>Mat - Jac</v>
      </c>
      <c r="H268" s="21">
        <f>+'Results Input'!I148</f>
        <v>31</v>
      </c>
      <c r="I268" s="21" t="str">
        <f>+'Results Input'!J148</f>
        <v>A4</v>
      </c>
      <c r="J268" t="str">
        <f>VLOOKUP(I268,Results!$N$2:$O$13,2,FALSE)</f>
        <v>Brand X</v>
      </c>
      <c r="K268" s="21">
        <f>+'Results Input'!L148</f>
        <v>5</v>
      </c>
    </row>
    <row r="269" spans="2:11" x14ac:dyDescent="0.3">
      <c r="B269" t="str">
        <f t="shared" si="231"/>
        <v>25A8</v>
      </c>
      <c r="C269" t="str">
        <f t="shared" si="232"/>
        <v>25A11</v>
      </c>
      <c r="D269" s="11">
        <f>+D266</f>
        <v>46073</v>
      </c>
      <c r="E269" s="26">
        <f>+E266</f>
        <v>25</v>
      </c>
      <c r="F269" s="21" t="str">
        <f>+'Results Input'!G149</f>
        <v>A8</v>
      </c>
      <c r="G269" t="str">
        <f>VLOOKUP(F269,Results!$N$2:$O$13,2,FALSE)</f>
        <v>Buttercross</v>
      </c>
      <c r="H269" s="21" t="str">
        <f>+'Results Input'!I149</f>
        <v>N</v>
      </c>
      <c r="I269" s="21" t="str">
        <f>+'Results Input'!J149</f>
        <v>A11</v>
      </c>
      <c r="J269" t="str">
        <f>VLOOKUP(I269,Results!$N$2:$O$13,2,FALSE)</f>
        <v>Dreamers</v>
      </c>
      <c r="K269" s="21" t="str">
        <f>+'Results Input'!L149</f>
        <v>N</v>
      </c>
    </row>
    <row r="270" spans="2:11" x14ac:dyDescent="0.3">
      <c r="B270" t="str">
        <f t="shared" si="231"/>
        <v>25A3</v>
      </c>
      <c r="C270" t="str">
        <f t="shared" si="232"/>
        <v>25A6</v>
      </c>
      <c r="D270" s="11">
        <f>+D266</f>
        <v>46073</v>
      </c>
      <c r="E270" s="26">
        <f>+E266</f>
        <v>25</v>
      </c>
      <c r="F270" s="21" t="str">
        <f>+'Results Input'!G150</f>
        <v>A3</v>
      </c>
      <c r="G270" t="str">
        <f>VLOOKUP(F270,Results!$N$2:$O$13,2,FALSE)</f>
        <v>Pinewood</v>
      </c>
      <c r="H270" s="21">
        <f>+'Results Input'!I150</f>
        <v>12</v>
      </c>
      <c r="I270" s="21" t="str">
        <f>+'Results Input'!J150</f>
        <v>A6</v>
      </c>
      <c r="J270" t="str">
        <f>VLOOKUP(I270,Results!$N$2:$O$13,2,FALSE)</f>
        <v>The Griffins</v>
      </c>
      <c r="K270" s="21">
        <f>+'Results Input'!L150</f>
        <v>8</v>
      </c>
    </row>
    <row r="271" spans="2:11" x14ac:dyDescent="0.3">
      <c r="B271" t="str">
        <f t="shared" si="231"/>
        <v>25A9</v>
      </c>
      <c r="C271" t="str">
        <f t="shared" si="232"/>
        <v>25X</v>
      </c>
      <c r="D271" s="11">
        <f>+D267</f>
        <v>46073</v>
      </c>
      <c r="E271" s="26">
        <f>+E267</f>
        <v>25</v>
      </c>
      <c r="F271" s="21" t="str">
        <f>+'Results Input'!G151</f>
        <v>A9</v>
      </c>
      <c r="G271" t="str">
        <f>VLOOKUP(F271,Results!$N$2:$O$13,2,FALSE)</f>
        <v>Bay City Bowlers</v>
      </c>
      <c r="H271" s="21">
        <f>+'Results Input'!I151</f>
        <v>0</v>
      </c>
      <c r="I271" s="21" t="str">
        <f>+'Results Input'!J151</f>
        <v>X</v>
      </c>
      <c r="J271" t="str">
        <f>VLOOKUP(I271,Results!$N$2:$O$13,2,FALSE)</f>
        <v>No Match</v>
      </c>
      <c r="K271" s="21">
        <f>+'Results Input'!L151</f>
        <v>0</v>
      </c>
    </row>
    <row r="272" spans="2:11" x14ac:dyDescent="0.3">
      <c r="B272" t="str">
        <f t="shared" si="231"/>
        <v>25A10</v>
      </c>
      <c r="C272" t="str">
        <f t="shared" si="232"/>
        <v>25A7</v>
      </c>
      <c r="D272" s="11">
        <f>+D266</f>
        <v>46073</v>
      </c>
      <c r="E272" s="26">
        <f>+E266</f>
        <v>25</v>
      </c>
      <c r="F272" s="21" t="str">
        <f t="shared" ref="F272:F276" si="239">+I266</f>
        <v>A10</v>
      </c>
      <c r="G272" t="str">
        <f>VLOOKUP(F272,Results!$N$2:$O$13,2,FALSE)</f>
        <v>Deadenders</v>
      </c>
      <c r="H272" s="21">
        <f t="shared" ref="H272:H276" si="240">+K266</f>
        <v>27</v>
      </c>
      <c r="I272" s="1" t="str">
        <f t="shared" ref="I272:I276" si="241">+F266</f>
        <v>A7</v>
      </c>
      <c r="J272" t="str">
        <f>VLOOKUP(I272,Results!$N$2:$O$13,2,FALSE)</f>
        <v>L. Bees</v>
      </c>
      <c r="K272" s="21">
        <f>+H266</f>
        <v>1</v>
      </c>
    </row>
    <row r="273" spans="2:11" x14ac:dyDescent="0.3">
      <c r="B273" t="str">
        <f t="shared" si="231"/>
        <v>25A5</v>
      </c>
      <c r="C273" t="str">
        <f t="shared" si="232"/>
        <v>25A2</v>
      </c>
      <c r="D273" s="11">
        <f>+D266</f>
        <v>46073</v>
      </c>
      <c r="E273" s="26">
        <f>+E266</f>
        <v>25</v>
      </c>
      <c r="F273" s="21" t="str">
        <f t="shared" si="239"/>
        <v>A5</v>
      </c>
      <c r="G273" t="str">
        <f>VLOOKUP(F273,Results!$N$2:$O$13,2,FALSE)</f>
        <v>Boford</v>
      </c>
      <c r="H273" s="21">
        <f t="shared" si="240"/>
        <v>14</v>
      </c>
      <c r="I273" s="1" t="str">
        <f t="shared" si="241"/>
        <v>A2</v>
      </c>
      <c r="J273" t="str">
        <f>VLOOKUP(I273,Results!$N$2:$O$13,2,FALSE)</f>
        <v>Bens</v>
      </c>
      <c r="K273" s="21">
        <f>+H267</f>
        <v>8</v>
      </c>
    </row>
    <row r="274" spans="2:11" x14ac:dyDescent="0.3">
      <c r="B274" t="str">
        <f t="shared" si="231"/>
        <v>25A4</v>
      </c>
      <c r="C274" t="str">
        <f t="shared" si="232"/>
        <v>25A1</v>
      </c>
      <c r="D274" s="11">
        <f>+D266</f>
        <v>46073</v>
      </c>
      <c r="E274" s="26">
        <f>+E266</f>
        <v>25</v>
      </c>
      <c r="F274" s="21" t="str">
        <f t="shared" si="239"/>
        <v>A4</v>
      </c>
      <c r="G274" t="str">
        <f>VLOOKUP(F274,Results!$N$2:$O$13,2,FALSE)</f>
        <v>Brand X</v>
      </c>
      <c r="H274" s="21">
        <f t="shared" si="240"/>
        <v>5</v>
      </c>
      <c r="I274" s="1" t="str">
        <f t="shared" si="241"/>
        <v>A1</v>
      </c>
      <c r="J274" t="str">
        <f>VLOOKUP(I274,Results!$N$2:$O$13,2,FALSE)</f>
        <v>Mat - Jac</v>
      </c>
      <c r="K274" s="21">
        <f>+H268</f>
        <v>31</v>
      </c>
    </row>
    <row r="275" spans="2:11" x14ac:dyDescent="0.3">
      <c r="B275" t="str">
        <f t="shared" si="231"/>
        <v>25A11</v>
      </c>
      <c r="C275" t="str">
        <f t="shared" si="232"/>
        <v>25A8</v>
      </c>
      <c r="D275" s="11">
        <f t="shared" ref="D275:E275" si="242">+D266</f>
        <v>46073</v>
      </c>
      <c r="E275" s="26">
        <f t="shared" si="242"/>
        <v>25</v>
      </c>
      <c r="F275" s="21" t="str">
        <f t="shared" si="239"/>
        <v>A11</v>
      </c>
      <c r="G275" t="str">
        <f>VLOOKUP(F275,Results!$N$2:$O$13,2,FALSE)</f>
        <v>Dreamers</v>
      </c>
      <c r="H275" s="21" t="str">
        <f t="shared" si="240"/>
        <v>N</v>
      </c>
      <c r="I275" s="1" t="str">
        <f t="shared" si="241"/>
        <v>A8</v>
      </c>
      <c r="J275" t="str">
        <f>VLOOKUP(I275,Results!$N$2:$O$13,2,FALSE)</f>
        <v>Buttercross</v>
      </c>
      <c r="K275" s="21" t="str">
        <f>+H269</f>
        <v>N</v>
      </c>
    </row>
    <row r="276" spans="2:11" x14ac:dyDescent="0.3">
      <c r="B276" t="str">
        <f t="shared" si="231"/>
        <v>25A6</v>
      </c>
      <c r="C276" t="str">
        <f t="shared" si="232"/>
        <v>25A3</v>
      </c>
      <c r="D276" s="11">
        <f t="shared" ref="D276:E276" si="243">+D267</f>
        <v>46073</v>
      </c>
      <c r="E276" s="26">
        <f t="shared" si="243"/>
        <v>25</v>
      </c>
      <c r="F276" s="21" t="str">
        <f t="shared" si="239"/>
        <v>A6</v>
      </c>
      <c r="G276" t="str">
        <f>VLOOKUP(F276,Results!$N$2:$O$13,2,FALSE)</f>
        <v>The Griffins</v>
      </c>
      <c r="H276" s="21">
        <f t="shared" si="240"/>
        <v>8</v>
      </c>
      <c r="I276" s="1" t="str">
        <f t="shared" si="241"/>
        <v>A3</v>
      </c>
      <c r="J276" t="str">
        <f>VLOOKUP(I276,Results!$N$2:$O$13,2,FALSE)</f>
        <v>Pinewood</v>
      </c>
      <c r="K276" s="21">
        <f t="shared" ref="K276" si="244">+H270</f>
        <v>12</v>
      </c>
    </row>
    <row r="277" spans="2:11" x14ac:dyDescent="0.3">
      <c r="B277" t="str">
        <f t="shared" si="231"/>
        <v>26A2</v>
      </c>
      <c r="C277" t="str">
        <f t="shared" si="232"/>
        <v>26A7</v>
      </c>
      <c r="D277" s="11">
        <f>+'Results Input'!E152</f>
        <v>46080</v>
      </c>
      <c r="E277" s="25">
        <f>+'Results Input'!F152</f>
        <v>26</v>
      </c>
      <c r="F277" s="21" t="str">
        <f>+'Results Input'!G152</f>
        <v>A2</v>
      </c>
      <c r="G277" t="str">
        <f>VLOOKUP(F277,Results!$N$2:$O$13,2,FALSE)</f>
        <v>Bens</v>
      </c>
      <c r="H277" s="21">
        <f>+'Results Input'!I152</f>
        <v>0</v>
      </c>
      <c r="I277" s="21" t="str">
        <f>+'Results Input'!J152</f>
        <v>A7</v>
      </c>
      <c r="J277" t="str">
        <f>VLOOKUP(I277,Results!$N$2:$O$13,2,FALSE)</f>
        <v>L. Bees</v>
      </c>
      <c r="K277" s="21">
        <f>+'Results Input'!L152</f>
        <v>0</v>
      </c>
    </row>
    <row r="278" spans="2:11" x14ac:dyDescent="0.3">
      <c r="B278" t="str">
        <f t="shared" si="231"/>
        <v>26A4</v>
      </c>
      <c r="C278" t="str">
        <f t="shared" si="232"/>
        <v>26A9</v>
      </c>
      <c r="D278" s="11">
        <f>+D277</f>
        <v>46080</v>
      </c>
      <c r="E278" s="26">
        <f>+E277</f>
        <v>26</v>
      </c>
      <c r="F278" s="21" t="str">
        <f>+'Results Input'!G153</f>
        <v>A4</v>
      </c>
      <c r="G278" t="str">
        <f>VLOOKUP(F278,Results!$N$2:$O$13,2,FALSE)</f>
        <v>Brand X</v>
      </c>
      <c r="H278" s="21">
        <f>+'Results Input'!I153</f>
        <v>0</v>
      </c>
      <c r="I278" s="21" t="str">
        <f>+'Results Input'!J153</f>
        <v>A9</v>
      </c>
      <c r="J278" t="str">
        <f>VLOOKUP(I278,Results!$N$2:$O$13,2,FALSE)</f>
        <v>Bay City Bowlers</v>
      </c>
      <c r="K278" s="21">
        <f>+'Results Input'!L153</f>
        <v>0</v>
      </c>
    </row>
    <row r="279" spans="2:11" x14ac:dyDescent="0.3">
      <c r="B279" t="str">
        <f t="shared" si="231"/>
        <v>26A10</v>
      </c>
      <c r="C279" t="str">
        <f t="shared" si="232"/>
        <v>26A6</v>
      </c>
      <c r="D279" s="11">
        <f>+D277</f>
        <v>46080</v>
      </c>
      <c r="E279" s="26">
        <f>+E277</f>
        <v>26</v>
      </c>
      <c r="F279" s="21" t="str">
        <f>+'Results Input'!G154</f>
        <v>A10</v>
      </c>
      <c r="G279" t="str">
        <f>VLOOKUP(F279,Results!$N$2:$O$13,2,FALSE)</f>
        <v>Deadenders</v>
      </c>
      <c r="H279" s="21">
        <f>+'Results Input'!I154</f>
        <v>0</v>
      </c>
      <c r="I279" s="21" t="str">
        <f>+'Results Input'!J154</f>
        <v>A6</v>
      </c>
      <c r="J279" t="str">
        <f>VLOOKUP(I279,Results!$N$2:$O$13,2,FALSE)</f>
        <v>The Griffins</v>
      </c>
      <c r="K279" s="21">
        <f>+'Results Input'!L154</f>
        <v>0</v>
      </c>
    </row>
    <row r="280" spans="2:11" x14ac:dyDescent="0.3">
      <c r="B280" t="str">
        <f t="shared" si="231"/>
        <v>26A5</v>
      </c>
      <c r="C280" t="str">
        <f t="shared" si="232"/>
        <v>26A1</v>
      </c>
      <c r="D280" s="11">
        <f>+D277</f>
        <v>46080</v>
      </c>
      <c r="E280" s="26">
        <f>+E277</f>
        <v>26</v>
      </c>
      <c r="F280" s="21" t="str">
        <f>+'Results Input'!G155</f>
        <v>A5</v>
      </c>
      <c r="G280" t="str">
        <f>VLOOKUP(F280,Results!$N$2:$O$13,2,FALSE)</f>
        <v>Boford</v>
      </c>
      <c r="H280" s="21">
        <f>+'Results Input'!I155</f>
        <v>0</v>
      </c>
      <c r="I280" s="21" t="str">
        <f>+'Results Input'!J155</f>
        <v>A1</v>
      </c>
      <c r="J280" t="str">
        <f>VLOOKUP(I280,Results!$N$2:$O$13,2,FALSE)</f>
        <v>Mat - Jac</v>
      </c>
      <c r="K280" s="21">
        <f>+'Results Input'!L155</f>
        <v>0</v>
      </c>
    </row>
    <row r="281" spans="2:11" x14ac:dyDescent="0.3">
      <c r="B281" t="str">
        <f t="shared" si="231"/>
        <v>26A11</v>
      </c>
      <c r="C281" t="str">
        <f t="shared" si="232"/>
        <v>26A3</v>
      </c>
      <c r="D281" s="11">
        <f>+D277</f>
        <v>46080</v>
      </c>
      <c r="E281" s="26">
        <f>+E277</f>
        <v>26</v>
      </c>
      <c r="F281" s="21" t="str">
        <f>+'Results Input'!G156</f>
        <v>A11</v>
      </c>
      <c r="G281" t="str">
        <f>VLOOKUP(F281,Results!$N$2:$O$13,2,FALSE)</f>
        <v>Dreamers</v>
      </c>
      <c r="H281" s="21">
        <f>+'Results Input'!I156</f>
        <v>0</v>
      </c>
      <c r="I281" s="21" t="str">
        <f>+'Results Input'!J156</f>
        <v>A3</v>
      </c>
      <c r="J281" t="str">
        <f>VLOOKUP(I281,Results!$N$2:$O$13,2,FALSE)</f>
        <v>Pinewood</v>
      </c>
      <c r="K281" s="21">
        <f>+'Results Input'!L156</f>
        <v>0</v>
      </c>
    </row>
    <row r="282" spans="2:11" x14ac:dyDescent="0.3">
      <c r="B282" t="str">
        <f t="shared" si="231"/>
        <v>26A8</v>
      </c>
      <c r="C282" t="str">
        <f t="shared" si="232"/>
        <v>26X</v>
      </c>
      <c r="D282" s="11">
        <f>+D278</f>
        <v>46080</v>
      </c>
      <c r="E282" s="26">
        <f>+E278</f>
        <v>26</v>
      </c>
      <c r="F282" s="21" t="str">
        <f>+'Results Input'!G157</f>
        <v>A8</v>
      </c>
      <c r="G282" t="str">
        <f>VLOOKUP(F282,Results!$N$2:$O$13,2,FALSE)</f>
        <v>Buttercross</v>
      </c>
      <c r="H282" s="21">
        <f>+'Results Input'!I157</f>
        <v>0</v>
      </c>
      <c r="I282" s="21" t="str">
        <f>+'Results Input'!J157</f>
        <v>X</v>
      </c>
      <c r="J282" t="str">
        <f>VLOOKUP(I282,Results!$N$2:$O$13,2,FALSE)</f>
        <v>No Match</v>
      </c>
      <c r="K282" s="21">
        <f>+'Results Input'!L157</f>
        <v>0</v>
      </c>
    </row>
    <row r="283" spans="2:11" x14ac:dyDescent="0.3">
      <c r="B283" t="str">
        <f t="shared" si="231"/>
        <v>26A7</v>
      </c>
      <c r="C283" t="str">
        <f t="shared" si="232"/>
        <v>26A2</v>
      </c>
      <c r="D283" s="11">
        <f>+D277</f>
        <v>46080</v>
      </c>
      <c r="E283" s="26">
        <f>+E277</f>
        <v>26</v>
      </c>
      <c r="F283" s="21" t="str">
        <f t="shared" ref="F283:F287" si="245">+I277</f>
        <v>A7</v>
      </c>
      <c r="G283" t="str">
        <f>VLOOKUP(F283,Results!$N$2:$O$13,2,FALSE)</f>
        <v>L. Bees</v>
      </c>
      <c r="H283" s="21">
        <f t="shared" ref="H283:H287" si="246">+K277</f>
        <v>0</v>
      </c>
      <c r="I283" s="1" t="str">
        <f t="shared" ref="I283:I287" si="247">+F277</f>
        <v>A2</v>
      </c>
      <c r="J283" t="str">
        <f>VLOOKUP(I283,Results!$N$2:$O$13,2,FALSE)</f>
        <v>Bens</v>
      </c>
      <c r="K283" s="21">
        <f>+H277</f>
        <v>0</v>
      </c>
    </row>
    <row r="284" spans="2:11" x14ac:dyDescent="0.3">
      <c r="B284" t="str">
        <f t="shared" si="231"/>
        <v>26A9</v>
      </c>
      <c r="C284" t="str">
        <f t="shared" si="232"/>
        <v>26A4</v>
      </c>
      <c r="D284" s="11">
        <f>+D277</f>
        <v>46080</v>
      </c>
      <c r="E284" s="26">
        <f>+E277</f>
        <v>26</v>
      </c>
      <c r="F284" s="21" t="str">
        <f t="shared" si="245"/>
        <v>A9</v>
      </c>
      <c r="G284" t="str">
        <f>VLOOKUP(F284,Results!$N$2:$O$13,2,FALSE)</f>
        <v>Bay City Bowlers</v>
      </c>
      <c r="H284" s="21">
        <f t="shared" si="246"/>
        <v>0</v>
      </c>
      <c r="I284" s="1" t="str">
        <f t="shared" si="247"/>
        <v>A4</v>
      </c>
      <c r="J284" t="str">
        <f>VLOOKUP(I284,Results!$N$2:$O$13,2,FALSE)</f>
        <v>Brand X</v>
      </c>
      <c r="K284" s="21">
        <f>+H278</f>
        <v>0</v>
      </c>
    </row>
    <row r="285" spans="2:11" x14ac:dyDescent="0.3">
      <c r="B285" t="str">
        <f t="shared" si="231"/>
        <v>26A6</v>
      </c>
      <c r="C285" t="str">
        <f t="shared" si="232"/>
        <v>26A10</v>
      </c>
      <c r="D285" s="11">
        <f>+D277</f>
        <v>46080</v>
      </c>
      <c r="E285" s="26">
        <f>+E277</f>
        <v>26</v>
      </c>
      <c r="F285" s="21" t="str">
        <f t="shared" si="245"/>
        <v>A6</v>
      </c>
      <c r="G285" t="str">
        <f>VLOOKUP(F285,Results!$N$2:$O$13,2,FALSE)</f>
        <v>The Griffins</v>
      </c>
      <c r="H285" s="21">
        <f t="shared" si="246"/>
        <v>0</v>
      </c>
      <c r="I285" s="1" t="str">
        <f t="shared" si="247"/>
        <v>A10</v>
      </c>
      <c r="J285" t="str">
        <f>VLOOKUP(I285,Results!$N$2:$O$13,2,FALSE)</f>
        <v>Deadenders</v>
      </c>
      <c r="K285" s="21">
        <f>+H279</f>
        <v>0</v>
      </c>
    </row>
    <row r="286" spans="2:11" x14ac:dyDescent="0.3">
      <c r="B286" t="str">
        <f t="shared" si="231"/>
        <v>26A1</v>
      </c>
      <c r="C286" t="str">
        <f t="shared" si="232"/>
        <v>26A5</v>
      </c>
      <c r="D286" s="11">
        <f t="shared" ref="D286:E286" si="248">+D277</f>
        <v>46080</v>
      </c>
      <c r="E286" s="26">
        <f t="shared" si="248"/>
        <v>26</v>
      </c>
      <c r="F286" s="21" t="str">
        <f t="shared" si="245"/>
        <v>A1</v>
      </c>
      <c r="G286" t="str">
        <f>VLOOKUP(F286,Results!$N$2:$O$13,2,FALSE)</f>
        <v>Mat - Jac</v>
      </c>
      <c r="H286" s="21">
        <f t="shared" si="246"/>
        <v>0</v>
      </c>
      <c r="I286" s="1" t="str">
        <f t="shared" si="247"/>
        <v>A5</v>
      </c>
      <c r="J286" t="str">
        <f>VLOOKUP(I286,Results!$N$2:$O$13,2,FALSE)</f>
        <v>Boford</v>
      </c>
      <c r="K286" s="21">
        <f>+H280</f>
        <v>0</v>
      </c>
    </row>
    <row r="287" spans="2:11" x14ac:dyDescent="0.3">
      <c r="B287" t="str">
        <f t="shared" si="231"/>
        <v>26A3</v>
      </c>
      <c r="C287" t="str">
        <f t="shared" si="232"/>
        <v>26A11</v>
      </c>
      <c r="D287" s="11">
        <f t="shared" ref="D287:E287" si="249">+D278</f>
        <v>46080</v>
      </c>
      <c r="E287" s="26">
        <f t="shared" si="249"/>
        <v>26</v>
      </c>
      <c r="F287" s="21" t="str">
        <f t="shared" si="245"/>
        <v>A3</v>
      </c>
      <c r="G287" t="str">
        <f>VLOOKUP(F287,Results!$N$2:$O$13,2,FALSE)</f>
        <v>Pinewood</v>
      </c>
      <c r="H287" s="21">
        <f t="shared" si="246"/>
        <v>0</v>
      </c>
      <c r="I287" s="1" t="str">
        <f t="shared" si="247"/>
        <v>A11</v>
      </c>
      <c r="J287" t="str">
        <f>VLOOKUP(I287,Results!$N$2:$O$13,2,FALSE)</f>
        <v>Dreamers</v>
      </c>
      <c r="K287" s="21">
        <f t="shared" ref="K287" si="250">+H281</f>
        <v>0</v>
      </c>
    </row>
    <row r="288" spans="2:11" x14ac:dyDescent="0.3">
      <c r="B288" t="str">
        <f t="shared" si="231"/>
        <v>27A1</v>
      </c>
      <c r="C288" t="str">
        <f t="shared" si="232"/>
        <v>27A6</v>
      </c>
      <c r="D288" s="11">
        <f>+'Results Input'!E158</f>
        <v>46083</v>
      </c>
      <c r="E288" s="25">
        <f>+'Results Input'!F158</f>
        <v>27</v>
      </c>
      <c r="F288" s="21" t="str">
        <f>+'Results Input'!G158</f>
        <v>A1</v>
      </c>
      <c r="G288" t="str">
        <f>VLOOKUP(F288,Results!$N$2:$O$13,2,FALSE)</f>
        <v>Mat - Jac</v>
      </c>
      <c r="H288" s="21">
        <f>+'Results Input'!I158</f>
        <v>0</v>
      </c>
      <c r="I288" s="21" t="str">
        <f>+'Results Input'!J158</f>
        <v>A6</v>
      </c>
      <c r="J288" t="str">
        <f>VLOOKUP(I288,Results!$N$2:$O$13,2,FALSE)</f>
        <v>The Griffins</v>
      </c>
      <c r="K288" s="21">
        <f>+'Results Input'!L158</f>
        <v>0</v>
      </c>
    </row>
    <row r="289" spans="2:11" x14ac:dyDescent="0.3">
      <c r="B289" t="str">
        <f t="shared" si="231"/>
        <v>27A9</v>
      </c>
      <c r="C289" t="str">
        <f t="shared" si="232"/>
        <v>27A3</v>
      </c>
      <c r="D289" s="11">
        <f>+D288</f>
        <v>46083</v>
      </c>
      <c r="E289" s="26">
        <f>+E288</f>
        <v>27</v>
      </c>
      <c r="F289" s="21" t="str">
        <f>+'Results Input'!G159</f>
        <v>A9</v>
      </c>
      <c r="G289" t="str">
        <f>VLOOKUP(F289,Results!$N$2:$O$13,2,FALSE)</f>
        <v>Bay City Bowlers</v>
      </c>
      <c r="H289" s="21">
        <f>+'Results Input'!I159</f>
        <v>0</v>
      </c>
      <c r="I289" s="21" t="str">
        <f>+'Results Input'!J159</f>
        <v>A3</v>
      </c>
      <c r="J289" t="str">
        <f>VLOOKUP(I289,Results!$N$2:$O$13,2,FALSE)</f>
        <v>Pinewood</v>
      </c>
      <c r="K289" s="21">
        <f>+'Results Input'!L159</f>
        <v>0</v>
      </c>
    </row>
    <row r="290" spans="2:11" x14ac:dyDescent="0.3">
      <c r="B290" t="str">
        <f t="shared" si="231"/>
        <v>27A8</v>
      </c>
      <c r="C290" t="str">
        <f t="shared" si="232"/>
        <v>27A2</v>
      </c>
      <c r="D290" s="11">
        <f>+D288</f>
        <v>46083</v>
      </c>
      <c r="E290" s="26">
        <f>+E288</f>
        <v>27</v>
      </c>
      <c r="F290" s="21" t="str">
        <f>+'Results Input'!G160</f>
        <v>A8</v>
      </c>
      <c r="G290" t="str">
        <f>VLOOKUP(F290,Results!$N$2:$O$13,2,FALSE)</f>
        <v>Buttercross</v>
      </c>
      <c r="H290" s="21">
        <f>+'Results Input'!I160</f>
        <v>0</v>
      </c>
      <c r="I290" s="21" t="str">
        <f>+'Results Input'!J160</f>
        <v>A2</v>
      </c>
      <c r="J290" t="str">
        <f>VLOOKUP(I290,Results!$N$2:$O$13,2,FALSE)</f>
        <v>Bens</v>
      </c>
      <c r="K290" s="21">
        <f>+'Results Input'!L160</f>
        <v>0</v>
      </c>
    </row>
    <row r="291" spans="2:11" x14ac:dyDescent="0.3">
      <c r="B291" t="str">
        <f t="shared" si="231"/>
        <v>27A10</v>
      </c>
      <c r="C291" t="str">
        <f t="shared" si="232"/>
        <v>27A4</v>
      </c>
      <c r="D291" s="11">
        <f>+D288</f>
        <v>46083</v>
      </c>
      <c r="E291" s="26">
        <f>+E288</f>
        <v>27</v>
      </c>
      <c r="F291" s="21" t="str">
        <f>+'Results Input'!G161</f>
        <v>A10</v>
      </c>
      <c r="G291" t="str">
        <f>VLOOKUP(F291,Results!$N$2:$O$13,2,FALSE)</f>
        <v>Deadenders</v>
      </c>
      <c r="H291" s="21">
        <f>+'Results Input'!I161</f>
        <v>0</v>
      </c>
      <c r="I291" s="21" t="str">
        <f>+'Results Input'!J161</f>
        <v>A4</v>
      </c>
      <c r="J291" t="str">
        <f>VLOOKUP(I291,Results!$N$2:$O$13,2,FALSE)</f>
        <v>Brand X</v>
      </c>
      <c r="K291" s="21">
        <f>+'Results Input'!L161</f>
        <v>0</v>
      </c>
    </row>
    <row r="292" spans="2:11" x14ac:dyDescent="0.3">
      <c r="B292" t="str">
        <f t="shared" si="231"/>
        <v>27A11</v>
      </c>
      <c r="C292" t="str">
        <f t="shared" si="232"/>
        <v>27A5</v>
      </c>
      <c r="D292" s="11">
        <f>+D288</f>
        <v>46083</v>
      </c>
      <c r="E292" s="26">
        <f>+E288</f>
        <v>27</v>
      </c>
      <c r="F292" s="21" t="str">
        <f>+'Results Input'!G162</f>
        <v>A11</v>
      </c>
      <c r="G292" t="str">
        <f>VLOOKUP(F292,Results!$N$2:$O$13,2,FALSE)</f>
        <v>Dreamers</v>
      </c>
      <c r="H292" s="21">
        <f>+'Results Input'!I162</f>
        <v>0</v>
      </c>
      <c r="I292" s="21" t="str">
        <f>+'Results Input'!J162</f>
        <v>A5</v>
      </c>
      <c r="J292" t="str">
        <f>VLOOKUP(I292,Results!$N$2:$O$13,2,FALSE)</f>
        <v>Boford</v>
      </c>
      <c r="K292" s="21">
        <f>+'Results Input'!L162</f>
        <v>0</v>
      </c>
    </row>
    <row r="293" spans="2:11" x14ac:dyDescent="0.3">
      <c r="B293" t="str">
        <f t="shared" si="231"/>
        <v>27A7</v>
      </c>
      <c r="C293" t="str">
        <f t="shared" si="232"/>
        <v>27X</v>
      </c>
      <c r="D293" s="11">
        <f>+D289</f>
        <v>46083</v>
      </c>
      <c r="E293" s="26">
        <f>+E289</f>
        <v>27</v>
      </c>
      <c r="F293" s="21" t="str">
        <f>+'Results Input'!G163</f>
        <v>A7</v>
      </c>
      <c r="G293" t="str">
        <f>VLOOKUP(F293,Results!$N$2:$O$13,2,FALSE)</f>
        <v>L. Bees</v>
      </c>
      <c r="H293" s="21">
        <f>+'Results Input'!I163</f>
        <v>0</v>
      </c>
      <c r="I293" s="21" t="str">
        <f>+'Results Input'!J163</f>
        <v>X</v>
      </c>
      <c r="J293" t="str">
        <f>VLOOKUP(I293,Results!$N$2:$O$13,2,FALSE)</f>
        <v>No Match</v>
      </c>
      <c r="K293" s="21">
        <f>+'Results Input'!L163</f>
        <v>0</v>
      </c>
    </row>
    <row r="294" spans="2:11" x14ac:dyDescent="0.3">
      <c r="B294" t="str">
        <f t="shared" si="231"/>
        <v>27A6</v>
      </c>
      <c r="C294" t="str">
        <f t="shared" si="232"/>
        <v>27A1</v>
      </c>
      <c r="D294" s="11">
        <f>+D288</f>
        <v>46083</v>
      </c>
      <c r="E294" s="26">
        <f>+E288</f>
        <v>27</v>
      </c>
      <c r="F294" s="21" t="str">
        <f t="shared" ref="F294:F298" si="251">+I288</f>
        <v>A6</v>
      </c>
      <c r="G294" t="str">
        <f>VLOOKUP(F294,Results!$N$2:$O$13,2,FALSE)</f>
        <v>The Griffins</v>
      </c>
      <c r="H294" s="21">
        <f t="shared" ref="H294:H298" si="252">+K288</f>
        <v>0</v>
      </c>
      <c r="I294" s="1" t="str">
        <f t="shared" ref="I294:I298" si="253">+F288</f>
        <v>A1</v>
      </c>
      <c r="J294" t="str">
        <f>VLOOKUP(I294,Results!$N$2:$O$13,2,FALSE)</f>
        <v>Mat - Jac</v>
      </c>
      <c r="K294" s="21">
        <f>+H288</f>
        <v>0</v>
      </c>
    </row>
    <row r="295" spans="2:11" x14ac:dyDescent="0.3">
      <c r="B295" t="str">
        <f t="shared" si="231"/>
        <v>27A3</v>
      </c>
      <c r="C295" t="str">
        <f t="shared" si="232"/>
        <v>27A9</v>
      </c>
      <c r="D295" s="11">
        <f>+D288</f>
        <v>46083</v>
      </c>
      <c r="E295" s="26">
        <f>+E288</f>
        <v>27</v>
      </c>
      <c r="F295" s="21" t="str">
        <f t="shared" si="251"/>
        <v>A3</v>
      </c>
      <c r="G295" t="str">
        <f>VLOOKUP(F295,Results!$N$2:$O$13,2,FALSE)</f>
        <v>Pinewood</v>
      </c>
      <c r="H295" s="21">
        <f t="shared" si="252"/>
        <v>0</v>
      </c>
      <c r="I295" s="1" t="str">
        <f t="shared" si="253"/>
        <v>A9</v>
      </c>
      <c r="J295" t="str">
        <f>VLOOKUP(I295,Results!$N$2:$O$13,2,FALSE)</f>
        <v>Bay City Bowlers</v>
      </c>
      <c r="K295" s="21">
        <f>+H289</f>
        <v>0</v>
      </c>
    </row>
    <row r="296" spans="2:11" x14ac:dyDescent="0.3">
      <c r="B296" t="str">
        <f t="shared" si="231"/>
        <v>27A2</v>
      </c>
      <c r="C296" t="str">
        <f t="shared" si="232"/>
        <v>27A8</v>
      </c>
      <c r="D296" s="11">
        <f>+D288</f>
        <v>46083</v>
      </c>
      <c r="E296" s="26">
        <f>+E288</f>
        <v>27</v>
      </c>
      <c r="F296" s="21" t="str">
        <f t="shared" si="251"/>
        <v>A2</v>
      </c>
      <c r="G296" t="str">
        <f>VLOOKUP(F296,Results!$N$2:$O$13,2,FALSE)</f>
        <v>Bens</v>
      </c>
      <c r="H296" s="21">
        <f t="shared" si="252"/>
        <v>0</v>
      </c>
      <c r="I296" s="1" t="str">
        <f t="shared" si="253"/>
        <v>A8</v>
      </c>
      <c r="J296" t="str">
        <f>VLOOKUP(I296,Results!$N$2:$O$13,2,FALSE)</f>
        <v>Buttercross</v>
      </c>
      <c r="K296" s="21">
        <f>+H290</f>
        <v>0</v>
      </c>
    </row>
    <row r="297" spans="2:11" x14ac:dyDescent="0.3">
      <c r="B297" t="str">
        <f t="shared" si="231"/>
        <v>27A4</v>
      </c>
      <c r="C297" t="str">
        <f t="shared" si="232"/>
        <v>27A10</v>
      </c>
      <c r="D297" s="11">
        <f t="shared" ref="D297:E297" si="254">+D288</f>
        <v>46083</v>
      </c>
      <c r="E297" s="26">
        <f t="shared" si="254"/>
        <v>27</v>
      </c>
      <c r="F297" s="21" t="str">
        <f t="shared" si="251"/>
        <v>A4</v>
      </c>
      <c r="G297" t="str">
        <f>VLOOKUP(F297,Results!$N$2:$O$13,2,FALSE)</f>
        <v>Brand X</v>
      </c>
      <c r="H297" s="21">
        <f t="shared" si="252"/>
        <v>0</v>
      </c>
      <c r="I297" s="1" t="str">
        <f t="shared" si="253"/>
        <v>A10</v>
      </c>
      <c r="J297" t="str">
        <f>VLOOKUP(I297,Results!$N$2:$O$13,2,FALSE)</f>
        <v>Deadenders</v>
      </c>
      <c r="K297" s="21">
        <f>+H291</f>
        <v>0</v>
      </c>
    </row>
    <row r="298" spans="2:11" x14ac:dyDescent="0.3">
      <c r="B298" t="str">
        <f t="shared" si="231"/>
        <v>27A5</v>
      </c>
      <c r="C298" t="str">
        <f t="shared" si="232"/>
        <v>27A11</v>
      </c>
      <c r="D298" s="11">
        <f t="shared" ref="D298:E298" si="255">+D289</f>
        <v>46083</v>
      </c>
      <c r="E298" s="26">
        <f t="shared" si="255"/>
        <v>27</v>
      </c>
      <c r="F298" s="21" t="str">
        <f t="shared" si="251"/>
        <v>A5</v>
      </c>
      <c r="G298" t="str">
        <f>VLOOKUP(F298,Results!$N$2:$O$13,2,FALSE)</f>
        <v>Boford</v>
      </c>
      <c r="H298" s="21">
        <f t="shared" si="252"/>
        <v>0</v>
      </c>
      <c r="I298" s="1" t="str">
        <f t="shared" si="253"/>
        <v>A11</v>
      </c>
      <c r="J298" t="str">
        <f>VLOOKUP(I298,Results!$N$2:$O$13,2,FALSE)</f>
        <v>Dreamers</v>
      </c>
      <c r="K298" s="21">
        <f t="shared" ref="K298" si="256">+H292</f>
        <v>0</v>
      </c>
    </row>
    <row r="299" spans="2:11" x14ac:dyDescent="0.3">
      <c r="B299" t="str">
        <f t="shared" si="231"/>
        <v>28A4</v>
      </c>
      <c r="C299" t="str">
        <f t="shared" si="232"/>
        <v>28A11</v>
      </c>
      <c r="D299" s="11">
        <f>+'Results Input'!E164</f>
        <v>46094</v>
      </c>
      <c r="E299" s="25">
        <f>+'Results Input'!F164</f>
        <v>28</v>
      </c>
      <c r="F299" s="21" t="str">
        <f>+'Results Input'!G164</f>
        <v>A4</v>
      </c>
      <c r="G299" t="str">
        <f>VLOOKUP(F299,Results!$N$2:$O$13,2,FALSE)</f>
        <v>Brand X</v>
      </c>
      <c r="H299" s="21">
        <f>+'Results Input'!I164</f>
        <v>0</v>
      </c>
      <c r="I299" s="21" t="str">
        <f>+'Results Input'!J164</f>
        <v>A11</v>
      </c>
      <c r="J299" t="str">
        <f>VLOOKUP(I299,Results!$N$2:$O$13,2,FALSE)</f>
        <v>Dreamers</v>
      </c>
      <c r="K299" s="21">
        <f>+'Results Input'!L164</f>
        <v>0</v>
      </c>
    </row>
    <row r="300" spans="2:11" x14ac:dyDescent="0.3">
      <c r="B300" t="str">
        <f t="shared" si="231"/>
        <v>28A1</v>
      </c>
      <c r="C300" t="str">
        <f t="shared" si="232"/>
        <v>28A8</v>
      </c>
      <c r="D300" s="11">
        <f>+D299</f>
        <v>46094</v>
      </c>
      <c r="E300" s="26">
        <f>+E299</f>
        <v>28</v>
      </c>
      <c r="F300" s="21" t="str">
        <f>+'Results Input'!G165</f>
        <v>A1</v>
      </c>
      <c r="G300" t="str">
        <f>VLOOKUP(F300,Results!$N$2:$O$13,2,FALSE)</f>
        <v>Mat - Jac</v>
      </c>
      <c r="H300" s="21">
        <f>+'Results Input'!I165</f>
        <v>0</v>
      </c>
      <c r="I300" s="21" t="str">
        <f>+'Results Input'!J165</f>
        <v>A8</v>
      </c>
      <c r="J300" t="str">
        <f>VLOOKUP(I300,Results!$N$2:$O$13,2,FALSE)</f>
        <v>Buttercross</v>
      </c>
      <c r="K300" s="21">
        <f>+'Results Input'!L165</f>
        <v>0</v>
      </c>
    </row>
    <row r="301" spans="2:11" x14ac:dyDescent="0.3">
      <c r="B301" t="str">
        <f t="shared" si="231"/>
        <v>28A7</v>
      </c>
      <c r="C301" t="str">
        <f t="shared" si="232"/>
        <v>28A3</v>
      </c>
      <c r="D301" s="11">
        <f>+D299</f>
        <v>46094</v>
      </c>
      <c r="E301" s="26">
        <f>+E299</f>
        <v>28</v>
      </c>
      <c r="F301" s="21" t="str">
        <f>+'Results Input'!G166</f>
        <v>A7</v>
      </c>
      <c r="G301" t="str">
        <f>VLOOKUP(F301,Results!$N$2:$O$13,2,FALSE)</f>
        <v>L. Bees</v>
      </c>
      <c r="H301" s="21">
        <f>+'Results Input'!I166</f>
        <v>0</v>
      </c>
      <c r="I301" s="21" t="str">
        <f>+'Results Input'!J166</f>
        <v>A3</v>
      </c>
      <c r="J301" t="str">
        <f>VLOOKUP(I301,Results!$N$2:$O$13,2,FALSE)</f>
        <v>Pinewood</v>
      </c>
      <c r="K301" s="21">
        <f>+'Results Input'!L166</f>
        <v>0</v>
      </c>
    </row>
    <row r="302" spans="2:11" x14ac:dyDescent="0.3">
      <c r="B302" t="str">
        <f t="shared" si="231"/>
        <v>28A5</v>
      </c>
      <c r="C302" t="str">
        <f t="shared" si="232"/>
        <v>28A10</v>
      </c>
      <c r="D302" s="11">
        <f>+D299</f>
        <v>46094</v>
      </c>
      <c r="E302" s="26">
        <f>+E299</f>
        <v>28</v>
      </c>
      <c r="F302" s="21" t="str">
        <f>+'Results Input'!G167</f>
        <v>A5</v>
      </c>
      <c r="G302" t="str">
        <f>VLOOKUP(F302,Results!$N$2:$O$13,2,FALSE)</f>
        <v>Boford</v>
      </c>
      <c r="H302" s="21">
        <f>+'Results Input'!I167</f>
        <v>0</v>
      </c>
      <c r="I302" s="21" t="str">
        <f>+'Results Input'!J167</f>
        <v>A10</v>
      </c>
      <c r="J302" t="str">
        <f>VLOOKUP(I302,Results!$N$2:$O$13,2,FALSE)</f>
        <v>Deadenders</v>
      </c>
      <c r="K302" s="21">
        <f>+'Results Input'!L167</f>
        <v>0</v>
      </c>
    </row>
    <row r="303" spans="2:11" x14ac:dyDescent="0.3">
      <c r="B303" t="str">
        <f t="shared" si="231"/>
        <v>28A2</v>
      </c>
      <c r="C303" t="str">
        <f t="shared" si="232"/>
        <v>28A9</v>
      </c>
      <c r="D303" s="11">
        <f>+D299</f>
        <v>46094</v>
      </c>
      <c r="E303" s="26">
        <f>+E299</f>
        <v>28</v>
      </c>
      <c r="F303" s="21" t="str">
        <f>+'Results Input'!G168</f>
        <v>A2</v>
      </c>
      <c r="G303" t="str">
        <f>VLOOKUP(F303,Results!$N$2:$O$13,2,FALSE)</f>
        <v>Bens</v>
      </c>
      <c r="H303" s="21">
        <f>+'Results Input'!I168</f>
        <v>0</v>
      </c>
      <c r="I303" s="21" t="str">
        <f>+'Results Input'!J168</f>
        <v>A9</v>
      </c>
      <c r="J303" t="str">
        <f>VLOOKUP(I303,Results!$N$2:$O$13,2,FALSE)</f>
        <v>Bay City Bowlers</v>
      </c>
      <c r="K303" s="21">
        <f>+'Results Input'!L168</f>
        <v>0</v>
      </c>
    </row>
    <row r="304" spans="2:11" x14ac:dyDescent="0.3">
      <c r="B304" t="str">
        <f t="shared" si="231"/>
        <v>28A6</v>
      </c>
      <c r="C304" t="str">
        <f t="shared" si="232"/>
        <v>28X</v>
      </c>
      <c r="D304" s="11">
        <f>+D300</f>
        <v>46094</v>
      </c>
      <c r="E304" s="26">
        <f>+E300</f>
        <v>28</v>
      </c>
      <c r="F304" s="21" t="str">
        <f>+'Results Input'!G169</f>
        <v>A6</v>
      </c>
      <c r="G304" t="str">
        <f>VLOOKUP(F304,Results!$N$2:$O$13,2,FALSE)</f>
        <v>The Griffins</v>
      </c>
      <c r="H304" s="21">
        <f>+'Results Input'!I169</f>
        <v>0</v>
      </c>
      <c r="I304" s="21" t="str">
        <f>+'Results Input'!J169</f>
        <v>X</v>
      </c>
      <c r="J304" t="str">
        <f>VLOOKUP(I304,Results!$N$2:$O$13,2,FALSE)</f>
        <v>No Match</v>
      </c>
      <c r="K304" s="21">
        <f>+'Results Input'!L169</f>
        <v>0</v>
      </c>
    </row>
    <row r="305" spans="2:11" x14ac:dyDescent="0.3">
      <c r="B305" t="str">
        <f t="shared" si="231"/>
        <v>28A11</v>
      </c>
      <c r="C305" t="str">
        <f t="shared" si="232"/>
        <v>28A4</v>
      </c>
      <c r="D305" s="11">
        <f>+D299</f>
        <v>46094</v>
      </c>
      <c r="E305" s="26">
        <f>+E299</f>
        <v>28</v>
      </c>
      <c r="F305" s="21" t="str">
        <f t="shared" ref="F305:F309" si="257">+I299</f>
        <v>A11</v>
      </c>
      <c r="G305" t="str">
        <f>VLOOKUP(F305,Results!$N$2:$O$13,2,FALSE)</f>
        <v>Dreamers</v>
      </c>
      <c r="H305" s="21">
        <f t="shared" ref="H305:H309" si="258">+K299</f>
        <v>0</v>
      </c>
      <c r="I305" s="1" t="str">
        <f t="shared" ref="I305:I309" si="259">+F299</f>
        <v>A4</v>
      </c>
      <c r="J305" t="str">
        <f>VLOOKUP(I305,Results!$N$2:$O$13,2,FALSE)</f>
        <v>Brand X</v>
      </c>
      <c r="K305" s="21">
        <f>+H299</f>
        <v>0</v>
      </c>
    </row>
    <row r="306" spans="2:11" x14ac:dyDescent="0.3">
      <c r="B306" t="str">
        <f t="shared" si="231"/>
        <v>28A8</v>
      </c>
      <c r="C306" t="str">
        <f t="shared" si="232"/>
        <v>28A1</v>
      </c>
      <c r="D306" s="11">
        <f>+D299</f>
        <v>46094</v>
      </c>
      <c r="E306" s="26">
        <f>+E299</f>
        <v>28</v>
      </c>
      <c r="F306" s="21" t="str">
        <f t="shared" si="257"/>
        <v>A8</v>
      </c>
      <c r="G306" t="str">
        <f>VLOOKUP(F306,Results!$N$2:$O$13,2,FALSE)</f>
        <v>Buttercross</v>
      </c>
      <c r="H306" s="21">
        <f t="shared" si="258"/>
        <v>0</v>
      </c>
      <c r="I306" s="1" t="str">
        <f t="shared" si="259"/>
        <v>A1</v>
      </c>
      <c r="J306" t="str">
        <f>VLOOKUP(I306,Results!$N$2:$O$13,2,FALSE)</f>
        <v>Mat - Jac</v>
      </c>
      <c r="K306" s="21">
        <f>+H300</f>
        <v>0</v>
      </c>
    </row>
    <row r="307" spans="2:11" x14ac:dyDescent="0.3">
      <c r="B307" t="str">
        <f t="shared" si="231"/>
        <v>28A3</v>
      </c>
      <c r="C307" t="str">
        <f t="shared" si="232"/>
        <v>28A7</v>
      </c>
      <c r="D307" s="11">
        <f>+D299</f>
        <v>46094</v>
      </c>
      <c r="E307" s="26">
        <f>+E299</f>
        <v>28</v>
      </c>
      <c r="F307" s="21" t="str">
        <f t="shared" si="257"/>
        <v>A3</v>
      </c>
      <c r="G307" t="str">
        <f>VLOOKUP(F307,Results!$N$2:$O$13,2,FALSE)</f>
        <v>Pinewood</v>
      </c>
      <c r="H307" s="21">
        <f t="shared" si="258"/>
        <v>0</v>
      </c>
      <c r="I307" s="1" t="str">
        <f t="shared" si="259"/>
        <v>A7</v>
      </c>
      <c r="J307" t="str">
        <f>VLOOKUP(I307,Results!$N$2:$O$13,2,FALSE)</f>
        <v>L. Bees</v>
      </c>
      <c r="K307" s="21">
        <f>+H301</f>
        <v>0</v>
      </c>
    </row>
    <row r="308" spans="2:11" x14ac:dyDescent="0.3">
      <c r="B308" t="str">
        <f t="shared" si="231"/>
        <v>28A10</v>
      </c>
      <c r="C308" t="str">
        <f t="shared" si="232"/>
        <v>28A5</v>
      </c>
      <c r="D308" s="11">
        <f t="shared" ref="D308:E308" si="260">+D299</f>
        <v>46094</v>
      </c>
      <c r="E308" s="26">
        <f t="shared" si="260"/>
        <v>28</v>
      </c>
      <c r="F308" s="21" t="str">
        <f t="shared" si="257"/>
        <v>A10</v>
      </c>
      <c r="G308" t="str">
        <f>VLOOKUP(F308,Results!$N$2:$O$13,2,FALSE)</f>
        <v>Deadenders</v>
      </c>
      <c r="H308" s="21">
        <f t="shared" si="258"/>
        <v>0</v>
      </c>
      <c r="I308" s="1" t="str">
        <f t="shared" si="259"/>
        <v>A5</v>
      </c>
      <c r="J308" t="str">
        <f>VLOOKUP(I308,Results!$N$2:$O$13,2,FALSE)</f>
        <v>Boford</v>
      </c>
      <c r="K308" s="21">
        <f>+H302</f>
        <v>0</v>
      </c>
    </row>
    <row r="309" spans="2:11" x14ac:dyDescent="0.3">
      <c r="B309" t="str">
        <f t="shared" si="231"/>
        <v>28A9</v>
      </c>
      <c r="C309" t="str">
        <f t="shared" si="232"/>
        <v>28A2</v>
      </c>
      <c r="D309" s="11">
        <f t="shared" ref="D309:E309" si="261">+D300</f>
        <v>46094</v>
      </c>
      <c r="E309" s="26">
        <f t="shared" si="261"/>
        <v>28</v>
      </c>
      <c r="F309" s="21" t="str">
        <f t="shared" si="257"/>
        <v>A9</v>
      </c>
      <c r="G309" t="str">
        <f>VLOOKUP(F309,Results!$N$2:$O$13,2,FALSE)</f>
        <v>Bay City Bowlers</v>
      </c>
      <c r="H309" s="21">
        <f t="shared" si="258"/>
        <v>0</v>
      </c>
      <c r="I309" s="1" t="str">
        <f t="shared" si="259"/>
        <v>A2</v>
      </c>
      <c r="J309" t="str">
        <f>VLOOKUP(I309,Results!$N$2:$O$13,2,FALSE)</f>
        <v>Bens</v>
      </c>
      <c r="K309" s="21">
        <f t="shared" ref="K309" si="262">+H303</f>
        <v>0</v>
      </c>
    </row>
    <row r="310" spans="2:11" x14ac:dyDescent="0.3">
      <c r="B310" t="str">
        <f t="shared" si="231"/>
        <v>29A8</v>
      </c>
      <c r="C310" t="str">
        <f t="shared" si="232"/>
        <v>29A4</v>
      </c>
      <c r="D310" s="11">
        <f>+'Results Input'!E170</f>
        <v>46099</v>
      </c>
      <c r="E310" s="25">
        <f>+'Results Input'!F170</f>
        <v>29</v>
      </c>
      <c r="F310" s="21" t="str">
        <f>+'Results Input'!G170</f>
        <v>A8</v>
      </c>
      <c r="G310" t="str">
        <f>VLOOKUP(F310,Results!$N$2:$O$13,2,FALSE)</f>
        <v>Buttercross</v>
      </c>
      <c r="H310" s="21">
        <f>+'Results Input'!I170</f>
        <v>0</v>
      </c>
      <c r="I310" s="21" t="str">
        <f>+'Results Input'!J170</f>
        <v>A4</v>
      </c>
      <c r="J310" t="str">
        <f>VLOOKUP(I310,Results!$N$2:$O$13,2,FALSE)</f>
        <v>Brand X</v>
      </c>
      <c r="K310" s="21">
        <f>+'Results Input'!L170</f>
        <v>0</v>
      </c>
    </row>
    <row r="311" spans="2:11" x14ac:dyDescent="0.3">
      <c r="B311" t="str">
        <f t="shared" si="231"/>
        <v>29A11</v>
      </c>
      <c r="C311" t="str">
        <f t="shared" si="232"/>
        <v>29A7</v>
      </c>
      <c r="D311" s="11">
        <f>+D310</f>
        <v>46099</v>
      </c>
      <c r="E311" s="26">
        <f>+E310</f>
        <v>29</v>
      </c>
      <c r="F311" s="21" t="str">
        <f>+'Results Input'!G171</f>
        <v>A11</v>
      </c>
      <c r="G311" t="str">
        <f>VLOOKUP(F311,Results!$N$2:$O$13,2,FALSE)</f>
        <v>Dreamers</v>
      </c>
      <c r="H311" s="21">
        <f>+'Results Input'!I171</f>
        <v>0</v>
      </c>
      <c r="I311" s="21" t="str">
        <f>+'Results Input'!J171</f>
        <v>A7</v>
      </c>
      <c r="J311" t="str">
        <f>VLOOKUP(I311,Results!$N$2:$O$13,2,FALSE)</f>
        <v>L. Bees</v>
      </c>
      <c r="K311" s="21">
        <f>+'Results Input'!L171</f>
        <v>0</v>
      </c>
    </row>
    <row r="312" spans="2:11" x14ac:dyDescent="0.3">
      <c r="B312" t="str">
        <f t="shared" si="231"/>
        <v>29A9</v>
      </c>
      <c r="C312" t="str">
        <f t="shared" si="232"/>
        <v>29A1</v>
      </c>
      <c r="D312" s="11">
        <f>+D310</f>
        <v>46099</v>
      </c>
      <c r="E312" s="26">
        <f>+E310</f>
        <v>29</v>
      </c>
      <c r="F312" s="21" t="str">
        <f>+'Results Input'!G172</f>
        <v>A9</v>
      </c>
      <c r="G312" t="str">
        <f>VLOOKUP(F312,Results!$N$2:$O$13,2,FALSE)</f>
        <v>Bay City Bowlers</v>
      </c>
      <c r="H312" s="21">
        <f>+'Results Input'!I172</f>
        <v>0</v>
      </c>
      <c r="I312" s="21" t="str">
        <f>+'Results Input'!J172</f>
        <v>A1</v>
      </c>
      <c r="J312" t="str">
        <f>VLOOKUP(I312,Results!$N$2:$O$13,2,FALSE)</f>
        <v>Mat - Jac</v>
      </c>
      <c r="K312" s="21">
        <f>+'Results Input'!L172</f>
        <v>0</v>
      </c>
    </row>
    <row r="313" spans="2:11" x14ac:dyDescent="0.3">
      <c r="B313" t="str">
        <f t="shared" ref="B313:B364" si="263">CONCATENATE(E313,F313)</f>
        <v>29A3</v>
      </c>
      <c r="C313" t="str">
        <f t="shared" ref="C313:C364" si="264">CONCATENATE(E313,I313)</f>
        <v>29A10</v>
      </c>
      <c r="D313" s="11">
        <f>+D310</f>
        <v>46099</v>
      </c>
      <c r="E313" s="26">
        <f>+E310</f>
        <v>29</v>
      </c>
      <c r="F313" s="21" t="str">
        <f>+'Results Input'!G173</f>
        <v>A3</v>
      </c>
      <c r="G313" t="str">
        <f>VLOOKUP(F313,Results!$N$2:$O$13,2,FALSE)</f>
        <v>Pinewood</v>
      </c>
      <c r="H313" s="21">
        <f>+'Results Input'!I173</f>
        <v>0</v>
      </c>
      <c r="I313" s="21" t="str">
        <f>+'Results Input'!J173</f>
        <v>A10</v>
      </c>
      <c r="J313" t="str">
        <f>VLOOKUP(I313,Results!$N$2:$O$13,2,FALSE)</f>
        <v>Deadenders</v>
      </c>
      <c r="K313" s="21">
        <f>+'Results Input'!L173</f>
        <v>0</v>
      </c>
    </row>
    <row r="314" spans="2:11" x14ac:dyDescent="0.3">
      <c r="B314" t="str">
        <f t="shared" si="263"/>
        <v>29A6</v>
      </c>
      <c r="C314" t="str">
        <f t="shared" si="264"/>
        <v>29A2</v>
      </c>
      <c r="D314" s="11">
        <f>+D310</f>
        <v>46099</v>
      </c>
      <c r="E314" s="26">
        <f>+E310</f>
        <v>29</v>
      </c>
      <c r="F314" s="21" t="str">
        <f>+'Results Input'!G174</f>
        <v>A6</v>
      </c>
      <c r="G314" t="str">
        <f>VLOOKUP(F314,Results!$N$2:$O$13,2,FALSE)</f>
        <v>The Griffins</v>
      </c>
      <c r="H314" s="21">
        <f>+'Results Input'!I174</f>
        <v>0</v>
      </c>
      <c r="I314" s="21" t="str">
        <f>+'Results Input'!J174</f>
        <v>A2</v>
      </c>
      <c r="J314" t="str">
        <f>VLOOKUP(I314,Results!$N$2:$O$13,2,FALSE)</f>
        <v>Bens</v>
      </c>
      <c r="K314" s="21">
        <f>+'Results Input'!L174</f>
        <v>0</v>
      </c>
    </row>
    <row r="315" spans="2:11" x14ac:dyDescent="0.3">
      <c r="B315" t="str">
        <f t="shared" si="263"/>
        <v>29A5</v>
      </c>
      <c r="C315" t="str">
        <f t="shared" si="264"/>
        <v>29X</v>
      </c>
      <c r="D315" s="11">
        <f>+D311</f>
        <v>46099</v>
      </c>
      <c r="E315" s="26">
        <f>+E311</f>
        <v>29</v>
      </c>
      <c r="F315" s="21" t="str">
        <f>+'Results Input'!G175</f>
        <v>A5</v>
      </c>
      <c r="G315" t="str">
        <f>VLOOKUP(F315,Results!$N$2:$O$13,2,FALSE)</f>
        <v>Boford</v>
      </c>
      <c r="H315" s="21">
        <f>+'Results Input'!I175</f>
        <v>0</v>
      </c>
      <c r="I315" s="21" t="str">
        <f>+'Results Input'!J175</f>
        <v>X</v>
      </c>
      <c r="J315" t="str">
        <f>VLOOKUP(I315,Results!$N$2:$O$13,2,FALSE)</f>
        <v>No Match</v>
      </c>
      <c r="K315" s="21">
        <f>+'Results Input'!L175</f>
        <v>0</v>
      </c>
    </row>
    <row r="316" spans="2:11" x14ac:dyDescent="0.3">
      <c r="B316" t="str">
        <f t="shared" si="263"/>
        <v>29A4</v>
      </c>
      <c r="C316" t="str">
        <f t="shared" si="264"/>
        <v>29A8</v>
      </c>
      <c r="D316" s="11">
        <f>+D310</f>
        <v>46099</v>
      </c>
      <c r="E316" s="26">
        <f>+E310</f>
        <v>29</v>
      </c>
      <c r="F316" s="21" t="str">
        <f t="shared" ref="F316:F320" si="265">+I310</f>
        <v>A4</v>
      </c>
      <c r="G316" t="str">
        <f>VLOOKUP(F316,Results!$N$2:$O$13,2,FALSE)</f>
        <v>Brand X</v>
      </c>
      <c r="H316" s="21">
        <f t="shared" ref="H316:H320" si="266">+K310</f>
        <v>0</v>
      </c>
      <c r="I316" s="1" t="str">
        <f t="shared" ref="I316:I320" si="267">+F310</f>
        <v>A8</v>
      </c>
      <c r="J316" t="str">
        <f>VLOOKUP(I316,Results!$N$2:$O$13,2,FALSE)</f>
        <v>Buttercross</v>
      </c>
      <c r="K316" s="21">
        <f>+H310</f>
        <v>0</v>
      </c>
    </row>
    <row r="317" spans="2:11" x14ac:dyDescent="0.3">
      <c r="B317" t="str">
        <f t="shared" si="263"/>
        <v>29A7</v>
      </c>
      <c r="C317" t="str">
        <f t="shared" si="264"/>
        <v>29A11</v>
      </c>
      <c r="D317" s="11">
        <f>+D310</f>
        <v>46099</v>
      </c>
      <c r="E317" s="26">
        <f>+E310</f>
        <v>29</v>
      </c>
      <c r="F317" s="21" t="str">
        <f t="shared" si="265"/>
        <v>A7</v>
      </c>
      <c r="G317" t="str">
        <f>VLOOKUP(F317,Results!$N$2:$O$13,2,FALSE)</f>
        <v>L. Bees</v>
      </c>
      <c r="H317" s="21">
        <f t="shared" si="266"/>
        <v>0</v>
      </c>
      <c r="I317" s="1" t="str">
        <f t="shared" si="267"/>
        <v>A11</v>
      </c>
      <c r="J317" t="str">
        <f>VLOOKUP(I317,Results!$N$2:$O$13,2,FALSE)</f>
        <v>Dreamers</v>
      </c>
      <c r="K317" s="21">
        <f>+H311</f>
        <v>0</v>
      </c>
    </row>
    <row r="318" spans="2:11" x14ac:dyDescent="0.3">
      <c r="B318" t="str">
        <f t="shared" si="263"/>
        <v>29A1</v>
      </c>
      <c r="C318" t="str">
        <f t="shared" si="264"/>
        <v>29A9</v>
      </c>
      <c r="D318" s="11">
        <f>+D310</f>
        <v>46099</v>
      </c>
      <c r="E318" s="26">
        <f>+E310</f>
        <v>29</v>
      </c>
      <c r="F318" s="21" t="str">
        <f t="shared" si="265"/>
        <v>A1</v>
      </c>
      <c r="G318" t="str">
        <f>VLOOKUP(F318,Results!$N$2:$O$13,2,FALSE)</f>
        <v>Mat - Jac</v>
      </c>
      <c r="H318" s="21">
        <f t="shared" si="266"/>
        <v>0</v>
      </c>
      <c r="I318" s="1" t="str">
        <f t="shared" si="267"/>
        <v>A9</v>
      </c>
      <c r="J318" t="str">
        <f>VLOOKUP(I318,Results!$N$2:$O$13,2,FALSE)</f>
        <v>Bay City Bowlers</v>
      </c>
      <c r="K318" s="21">
        <f>+H312</f>
        <v>0</v>
      </c>
    </row>
    <row r="319" spans="2:11" x14ac:dyDescent="0.3">
      <c r="B319" t="str">
        <f t="shared" si="263"/>
        <v>29A10</v>
      </c>
      <c r="C319" t="str">
        <f t="shared" si="264"/>
        <v>29A3</v>
      </c>
      <c r="D319" s="11">
        <f t="shared" ref="D319:E319" si="268">+D310</f>
        <v>46099</v>
      </c>
      <c r="E319" s="26">
        <f t="shared" si="268"/>
        <v>29</v>
      </c>
      <c r="F319" s="21" t="str">
        <f t="shared" si="265"/>
        <v>A10</v>
      </c>
      <c r="G319" t="str">
        <f>VLOOKUP(F319,Results!$N$2:$O$13,2,FALSE)</f>
        <v>Deadenders</v>
      </c>
      <c r="H319" s="21">
        <f t="shared" si="266"/>
        <v>0</v>
      </c>
      <c r="I319" s="1" t="str">
        <f t="shared" si="267"/>
        <v>A3</v>
      </c>
      <c r="J319" t="str">
        <f>VLOOKUP(I319,Results!$N$2:$O$13,2,FALSE)</f>
        <v>Pinewood</v>
      </c>
      <c r="K319" s="21">
        <f>+H313</f>
        <v>0</v>
      </c>
    </row>
    <row r="320" spans="2:11" x14ac:dyDescent="0.3">
      <c r="B320" t="str">
        <f t="shared" si="263"/>
        <v>29A2</v>
      </c>
      <c r="C320" t="str">
        <f t="shared" si="264"/>
        <v>29A6</v>
      </c>
      <c r="D320" s="11">
        <f t="shared" ref="D320:E320" si="269">+D311</f>
        <v>46099</v>
      </c>
      <c r="E320" s="26">
        <f t="shared" si="269"/>
        <v>29</v>
      </c>
      <c r="F320" s="21" t="str">
        <f t="shared" si="265"/>
        <v>A2</v>
      </c>
      <c r="G320" t="str">
        <f>VLOOKUP(F320,Results!$N$2:$O$13,2,FALSE)</f>
        <v>Bens</v>
      </c>
      <c r="H320" s="21">
        <f t="shared" si="266"/>
        <v>0</v>
      </c>
      <c r="I320" s="1" t="str">
        <f t="shared" si="267"/>
        <v>A6</v>
      </c>
      <c r="J320" t="str">
        <f>VLOOKUP(I320,Results!$N$2:$O$13,2,FALSE)</f>
        <v>The Griffins</v>
      </c>
      <c r="K320" s="21">
        <f t="shared" ref="K320" si="270">+H314</f>
        <v>0</v>
      </c>
    </row>
    <row r="321" spans="2:11" x14ac:dyDescent="0.3">
      <c r="B321" t="str">
        <f t="shared" si="263"/>
        <v>30A3</v>
      </c>
      <c r="C321" t="str">
        <f t="shared" si="264"/>
        <v>30A8</v>
      </c>
      <c r="D321" s="11">
        <f>+'Results Input'!E176</f>
        <v>46106</v>
      </c>
      <c r="E321" s="25">
        <f>+'Results Input'!F176</f>
        <v>30</v>
      </c>
      <c r="F321" s="21" t="str">
        <f>+'Results Input'!G176</f>
        <v>A3</v>
      </c>
      <c r="G321" t="str">
        <f>VLOOKUP(F321,Results!$N$2:$O$13,2,FALSE)</f>
        <v>Pinewood</v>
      </c>
      <c r="H321" s="21">
        <f>+'Results Input'!I176</f>
        <v>0</v>
      </c>
      <c r="I321" s="21" t="str">
        <f>+'Results Input'!J176</f>
        <v>A8</v>
      </c>
      <c r="J321" t="str">
        <f>VLOOKUP(I321,Results!$N$2:$O$13,2,FALSE)</f>
        <v>Buttercross</v>
      </c>
      <c r="K321" s="21">
        <f>+'Results Input'!L176</f>
        <v>0</v>
      </c>
    </row>
    <row r="322" spans="2:11" x14ac:dyDescent="0.3">
      <c r="B322" t="str">
        <f t="shared" si="263"/>
        <v>30A6</v>
      </c>
      <c r="C322" t="str">
        <f t="shared" si="264"/>
        <v>30A11</v>
      </c>
      <c r="D322" s="11">
        <f>+D321</f>
        <v>46106</v>
      </c>
      <c r="E322" s="26">
        <f>+E321</f>
        <v>30</v>
      </c>
      <c r="F322" s="21" t="str">
        <f>+'Results Input'!G177</f>
        <v>A6</v>
      </c>
      <c r="G322" t="str">
        <f>VLOOKUP(F322,Results!$N$2:$O$13,2,FALSE)</f>
        <v>The Griffins</v>
      </c>
      <c r="H322" s="21">
        <f>+'Results Input'!I177</f>
        <v>0</v>
      </c>
      <c r="I322" s="21" t="str">
        <f>+'Results Input'!J177</f>
        <v>A11</v>
      </c>
      <c r="J322" t="str">
        <f>VLOOKUP(I322,Results!$N$2:$O$13,2,FALSE)</f>
        <v>Dreamers</v>
      </c>
      <c r="K322" s="21">
        <f>+'Results Input'!L177</f>
        <v>0</v>
      </c>
    </row>
    <row r="323" spans="2:11" x14ac:dyDescent="0.3">
      <c r="B323" t="str">
        <f t="shared" si="263"/>
        <v>30A10</v>
      </c>
      <c r="C323" t="str">
        <f t="shared" si="264"/>
        <v>30A2</v>
      </c>
      <c r="D323" s="11">
        <f>+D321</f>
        <v>46106</v>
      </c>
      <c r="E323" s="26">
        <f>+E321</f>
        <v>30</v>
      </c>
      <c r="F323" s="21" t="str">
        <f>+'Results Input'!G178</f>
        <v>A10</v>
      </c>
      <c r="G323" t="str">
        <f>VLOOKUP(F323,Results!$N$2:$O$13,2,FALSE)</f>
        <v>Deadenders</v>
      </c>
      <c r="H323" s="21">
        <f>+'Results Input'!I178</f>
        <v>0</v>
      </c>
      <c r="I323" s="21" t="str">
        <f>+'Results Input'!J178</f>
        <v>A2</v>
      </c>
      <c r="J323" t="str">
        <f>VLOOKUP(I323,Results!$N$2:$O$13,2,FALSE)</f>
        <v>Bens</v>
      </c>
      <c r="K323" s="21">
        <f>+'Results Input'!L178</f>
        <v>0</v>
      </c>
    </row>
    <row r="324" spans="2:11" x14ac:dyDescent="0.3">
      <c r="B324" t="str">
        <f t="shared" si="263"/>
        <v>30A9</v>
      </c>
      <c r="C324" t="str">
        <f t="shared" si="264"/>
        <v>30A5</v>
      </c>
      <c r="D324" s="11">
        <f>+D321</f>
        <v>46106</v>
      </c>
      <c r="E324" s="26">
        <f>+E321</f>
        <v>30</v>
      </c>
      <c r="F324" s="21" t="str">
        <f>+'Results Input'!G179</f>
        <v>A9</v>
      </c>
      <c r="G324" t="str">
        <f>VLOOKUP(F324,Results!$N$2:$O$13,2,FALSE)</f>
        <v>Bay City Bowlers</v>
      </c>
      <c r="H324" s="21">
        <f>+'Results Input'!I179</f>
        <v>0</v>
      </c>
      <c r="I324" s="21" t="str">
        <f>+'Results Input'!J179</f>
        <v>A5</v>
      </c>
      <c r="J324" t="str">
        <f>VLOOKUP(I324,Results!$N$2:$O$13,2,FALSE)</f>
        <v>Boford</v>
      </c>
      <c r="K324" s="21">
        <f>+'Results Input'!L179</f>
        <v>0</v>
      </c>
    </row>
    <row r="325" spans="2:11" x14ac:dyDescent="0.3">
      <c r="B325" t="str">
        <f t="shared" si="263"/>
        <v>30A7</v>
      </c>
      <c r="C325" t="str">
        <f t="shared" si="264"/>
        <v>30A1</v>
      </c>
      <c r="D325" s="11">
        <f>+D321</f>
        <v>46106</v>
      </c>
      <c r="E325" s="26">
        <f>+E321</f>
        <v>30</v>
      </c>
      <c r="F325" s="21" t="str">
        <f>+'Results Input'!G180</f>
        <v>A7</v>
      </c>
      <c r="G325" t="str">
        <f>VLOOKUP(F325,Results!$N$2:$O$13,2,FALSE)</f>
        <v>L. Bees</v>
      </c>
      <c r="H325" s="21">
        <f>+'Results Input'!I180</f>
        <v>0</v>
      </c>
      <c r="I325" s="21" t="str">
        <f>+'Results Input'!J180</f>
        <v>A1</v>
      </c>
      <c r="J325" t="str">
        <f>VLOOKUP(I325,Results!$N$2:$O$13,2,FALSE)</f>
        <v>Mat - Jac</v>
      </c>
      <c r="K325" s="21">
        <f>+'Results Input'!L180</f>
        <v>0</v>
      </c>
    </row>
    <row r="326" spans="2:11" x14ac:dyDescent="0.3">
      <c r="B326" t="str">
        <f t="shared" si="263"/>
        <v>30A4</v>
      </c>
      <c r="C326" t="str">
        <f t="shared" si="264"/>
        <v>30X</v>
      </c>
      <c r="D326" s="11">
        <f>+D322</f>
        <v>46106</v>
      </c>
      <c r="E326" s="26">
        <f>+E322</f>
        <v>30</v>
      </c>
      <c r="F326" s="21" t="str">
        <f>+'Results Input'!G181</f>
        <v>A4</v>
      </c>
      <c r="G326" t="str">
        <f>VLOOKUP(F326,Results!$N$2:$O$13,2,FALSE)</f>
        <v>Brand X</v>
      </c>
      <c r="H326" s="21">
        <f>+'Results Input'!I181</f>
        <v>0</v>
      </c>
      <c r="I326" s="21" t="str">
        <f>+'Results Input'!J181</f>
        <v>X</v>
      </c>
      <c r="J326" t="str">
        <f>VLOOKUP(I326,Results!$N$2:$O$13,2,FALSE)</f>
        <v>No Match</v>
      </c>
      <c r="K326" s="21">
        <f>+'Results Input'!L181</f>
        <v>0</v>
      </c>
    </row>
    <row r="327" spans="2:11" x14ac:dyDescent="0.3">
      <c r="B327" t="str">
        <f t="shared" si="263"/>
        <v>30A8</v>
      </c>
      <c r="C327" t="str">
        <f t="shared" si="264"/>
        <v>30A3</v>
      </c>
      <c r="D327" s="11">
        <f>+D321</f>
        <v>46106</v>
      </c>
      <c r="E327" s="26">
        <f>+E321</f>
        <v>30</v>
      </c>
      <c r="F327" s="21" t="str">
        <f t="shared" ref="F327:F331" si="271">+I321</f>
        <v>A8</v>
      </c>
      <c r="G327" t="str">
        <f>VLOOKUP(F327,Results!$N$2:$O$13,2,FALSE)</f>
        <v>Buttercross</v>
      </c>
      <c r="H327" s="21">
        <f t="shared" ref="H327:H331" si="272">+K321</f>
        <v>0</v>
      </c>
      <c r="I327" s="1" t="str">
        <f t="shared" ref="I327:I331" si="273">+F321</f>
        <v>A3</v>
      </c>
      <c r="J327" t="str">
        <f>VLOOKUP(I327,Results!$N$2:$O$13,2,FALSE)</f>
        <v>Pinewood</v>
      </c>
      <c r="K327" s="21">
        <f>+H321</f>
        <v>0</v>
      </c>
    </row>
    <row r="328" spans="2:11" x14ac:dyDescent="0.3">
      <c r="B328" t="str">
        <f t="shared" si="263"/>
        <v>30A11</v>
      </c>
      <c r="C328" t="str">
        <f t="shared" si="264"/>
        <v>30A6</v>
      </c>
      <c r="D328" s="11">
        <f>+D321</f>
        <v>46106</v>
      </c>
      <c r="E328" s="26">
        <f>+E321</f>
        <v>30</v>
      </c>
      <c r="F328" s="21" t="str">
        <f t="shared" si="271"/>
        <v>A11</v>
      </c>
      <c r="G328" t="str">
        <f>VLOOKUP(F328,Results!$N$2:$O$13,2,FALSE)</f>
        <v>Dreamers</v>
      </c>
      <c r="H328" s="21">
        <f t="shared" si="272"/>
        <v>0</v>
      </c>
      <c r="I328" s="1" t="str">
        <f t="shared" si="273"/>
        <v>A6</v>
      </c>
      <c r="J328" t="str">
        <f>VLOOKUP(I328,Results!$N$2:$O$13,2,FALSE)</f>
        <v>The Griffins</v>
      </c>
      <c r="K328" s="21">
        <f>+H322</f>
        <v>0</v>
      </c>
    </row>
    <row r="329" spans="2:11" x14ac:dyDescent="0.3">
      <c r="B329" t="str">
        <f t="shared" si="263"/>
        <v>30A2</v>
      </c>
      <c r="C329" t="str">
        <f t="shared" si="264"/>
        <v>30A10</v>
      </c>
      <c r="D329" s="11">
        <f>+D321</f>
        <v>46106</v>
      </c>
      <c r="E329" s="26">
        <f>+E321</f>
        <v>30</v>
      </c>
      <c r="F329" s="21" t="str">
        <f t="shared" si="271"/>
        <v>A2</v>
      </c>
      <c r="G329" t="str">
        <f>VLOOKUP(F329,Results!$N$2:$O$13,2,FALSE)</f>
        <v>Bens</v>
      </c>
      <c r="H329" s="21">
        <f t="shared" si="272"/>
        <v>0</v>
      </c>
      <c r="I329" s="1" t="str">
        <f t="shared" si="273"/>
        <v>A10</v>
      </c>
      <c r="J329" t="str">
        <f>VLOOKUP(I329,Results!$N$2:$O$13,2,FALSE)</f>
        <v>Deadenders</v>
      </c>
      <c r="K329" s="21">
        <f>+H323</f>
        <v>0</v>
      </c>
    </row>
    <row r="330" spans="2:11" x14ac:dyDescent="0.3">
      <c r="B330" t="str">
        <f t="shared" si="263"/>
        <v>30A5</v>
      </c>
      <c r="C330" t="str">
        <f t="shared" si="264"/>
        <v>30A9</v>
      </c>
      <c r="D330" s="11">
        <f t="shared" ref="D330:E330" si="274">+D321</f>
        <v>46106</v>
      </c>
      <c r="E330" s="26">
        <f t="shared" si="274"/>
        <v>30</v>
      </c>
      <c r="F330" s="21" t="str">
        <f t="shared" si="271"/>
        <v>A5</v>
      </c>
      <c r="G330" t="str">
        <f>VLOOKUP(F330,Results!$N$2:$O$13,2,FALSE)</f>
        <v>Boford</v>
      </c>
      <c r="H330" s="21">
        <f t="shared" si="272"/>
        <v>0</v>
      </c>
      <c r="I330" s="1" t="str">
        <f t="shared" si="273"/>
        <v>A9</v>
      </c>
      <c r="J330" t="str">
        <f>VLOOKUP(I330,Results!$N$2:$O$13,2,FALSE)</f>
        <v>Bay City Bowlers</v>
      </c>
      <c r="K330" s="21">
        <f>+H324</f>
        <v>0</v>
      </c>
    </row>
    <row r="331" spans="2:11" x14ac:dyDescent="0.3">
      <c r="B331" t="str">
        <f t="shared" si="263"/>
        <v>30A1</v>
      </c>
      <c r="C331" t="str">
        <f t="shared" si="264"/>
        <v>30A7</v>
      </c>
      <c r="D331" s="11">
        <f t="shared" ref="D331:E331" si="275">+D322</f>
        <v>46106</v>
      </c>
      <c r="E331" s="26">
        <f t="shared" si="275"/>
        <v>30</v>
      </c>
      <c r="F331" s="21" t="str">
        <f t="shared" si="271"/>
        <v>A1</v>
      </c>
      <c r="G331" t="str">
        <f>VLOOKUP(F331,Results!$N$2:$O$13,2,FALSE)</f>
        <v>Mat - Jac</v>
      </c>
      <c r="H331" s="21">
        <f t="shared" si="272"/>
        <v>0</v>
      </c>
      <c r="I331" s="1" t="str">
        <f t="shared" si="273"/>
        <v>A7</v>
      </c>
      <c r="J331" t="str">
        <f>VLOOKUP(I331,Results!$N$2:$O$13,2,FALSE)</f>
        <v>L. Bees</v>
      </c>
      <c r="K331" s="21">
        <f t="shared" ref="K331" si="276">+H325</f>
        <v>0</v>
      </c>
    </row>
    <row r="332" spans="2:11" x14ac:dyDescent="0.3">
      <c r="B332" t="str">
        <f t="shared" si="263"/>
        <v>31A6</v>
      </c>
      <c r="C332" t="str">
        <f t="shared" si="264"/>
        <v>31A9</v>
      </c>
      <c r="D332" s="11">
        <f>+'Results Input'!E182</f>
        <v>46111</v>
      </c>
      <c r="E332" s="25">
        <f>+'Results Input'!F182</f>
        <v>31</v>
      </c>
      <c r="F332" s="21" t="str">
        <f>+'Results Input'!G182</f>
        <v>A6</v>
      </c>
      <c r="G332" t="str">
        <f>VLOOKUP(F332,Results!$N$2:$O$13,2,FALSE)</f>
        <v>The Griffins</v>
      </c>
      <c r="H332" s="21">
        <f>+'Results Input'!I182</f>
        <v>0</v>
      </c>
      <c r="I332" s="21" t="str">
        <f>+'Results Input'!J182</f>
        <v>A9</v>
      </c>
      <c r="J332" t="str">
        <f>VLOOKUP(I332,Results!$N$2:$O$13,2,FALSE)</f>
        <v>Bay City Bowlers</v>
      </c>
      <c r="K332" s="21">
        <f>+'Results Input'!L182</f>
        <v>0</v>
      </c>
    </row>
    <row r="333" spans="2:11" x14ac:dyDescent="0.3">
      <c r="B333" t="str">
        <f t="shared" si="263"/>
        <v>31A2</v>
      </c>
      <c r="C333" t="str">
        <f t="shared" si="264"/>
        <v>31A11</v>
      </c>
      <c r="D333" s="11">
        <f>+D332</f>
        <v>46111</v>
      </c>
      <c r="E333" s="26">
        <f>+E332</f>
        <v>31</v>
      </c>
      <c r="F333" s="21" t="str">
        <f>+'Results Input'!G183</f>
        <v>A2</v>
      </c>
      <c r="G333" t="str">
        <f>VLOOKUP(F333,Results!$N$2:$O$13,2,FALSE)</f>
        <v>Bens</v>
      </c>
      <c r="H333" s="21">
        <f>+'Results Input'!I183</f>
        <v>0</v>
      </c>
      <c r="I333" s="21" t="str">
        <f>+'Results Input'!J183</f>
        <v>A11</v>
      </c>
      <c r="J333" t="str">
        <f>VLOOKUP(I333,Results!$N$2:$O$13,2,FALSE)</f>
        <v>Dreamers</v>
      </c>
      <c r="K333" s="21">
        <f>+'Results Input'!L183</f>
        <v>0</v>
      </c>
    </row>
    <row r="334" spans="2:11" x14ac:dyDescent="0.3">
      <c r="B334" t="str">
        <f t="shared" si="263"/>
        <v>31A4</v>
      </c>
      <c r="C334" t="str">
        <f t="shared" si="264"/>
        <v>31A7</v>
      </c>
      <c r="D334" s="11">
        <f>+D332</f>
        <v>46111</v>
      </c>
      <c r="E334" s="26">
        <f>+E332</f>
        <v>31</v>
      </c>
      <c r="F334" s="21" t="str">
        <f>+'Results Input'!G184</f>
        <v>A4</v>
      </c>
      <c r="G334" t="str">
        <f>VLOOKUP(F334,Results!$N$2:$O$13,2,FALSE)</f>
        <v>Brand X</v>
      </c>
      <c r="H334" s="21">
        <f>+'Results Input'!I184</f>
        <v>0</v>
      </c>
      <c r="I334" s="21" t="str">
        <f>+'Results Input'!J184</f>
        <v>A7</v>
      </c>
      <c r="J334" t="str">
        <f>VLOOKUP(I334,Results!$N$2:$O$13,2,FALSE)</f>
        <v>L. Bees</v>
      </c>
      <c r="K334" s="21">
        <f>+'Results Input'!L184</f>
        <v>0</v>
      </c>
    </row>
    <row r="335" spans="2:11" x14ac:dyDescent="0.3">
      <c r="B335" t="str">
        <f t="shared" si="263"/>
        <v>31A5</v>
      </c>
      <c r="C335" t="str">
        <f t="shared" si="264"/>
        <v>31A8</v>
      </c>
      <c r="D335" s="11">
        <f>+D332</f>
        <v>46111</v>
      </c>
      <c r="E335" s="26">
        <f>+E332</f>
        <v>31</v>
      </c>
      <c r="F335" s="21" t="str">
        <f>+'Results Input'!G185</f>
        <v>A5</v>
      </c>
      <c r="G335" t="str">
        <f>VLOOKUP(F335,Results!$N$2:$O$13,2,FALSE)</f>
        <v>Boford</v>
      </c>
      <c r="H335" s="21">
        <f>+'Results Input'!I185</f>
        <v>0</v>
      </c>
      <c r="I335" s="21" t="str">
        <f>+'Results Input'!J185</f>
        <v>A8</v>
      </c>
      <c r="J335" t="str">
        <f>VLOOKUP(I335,Results!$N$2:$O$13,2,FALSE)</f>
        <v>Buttercross</v>
      </c>
      <c r="K335" s="21">
        <f>+'Results Input'!L185</f>
        <v>0</v>
      </c>
    </row>
    <row r="336" spans="2:11" x14ac:dyDescent="0.3">
      <c r="B336" t="str">
        <f t="shared" si="263"/>
        <v>31A1</v>
      </c>
      <c r="C336" t="str">
        <f t="shared" si="264"/>
        <v>31A10</v>
      </c>
      <c r="D336" s="11">
        <f>+D332</f>
        <v>46111</v>
      </c>
      <c r="E336" s="26">
        <f>+E332</f>
        <v>31</v>
      </c>
      <c r="F336" s="21" t="str">
        <f>+'Results Input'!G186</f>
        <v>A1</v>
      </c>
      <c r="G336" t="str">
        <f>VLOOKUP(F336,Results!$N$2:$O$13,2,FALSE)</f>
        <v>Mat - Jac</v>
      </c>
      <c r="H336" s="21">
        <f>+'Results Input'!I186</f>
        <v>0</v>
      </c>
      <c r="I336" s="21" t="str">
        <f>+'Results Input'!J186</f>
        <v>A10</v>
      </c>
      <c r="J336" t="str">
        <f>VLOOKUP(I336,Results!$N$2:$O$13,2,FALSE)</f>
        <v>Deadenders</v>
      </c>
      <c r="K336" s="21">
        <f>+'Results Input'!L186</f>
        <v>0</v>
      </c>
    </row>
    <row r="337" spans="2:11" x14ac:dyDescent="0.3">
      <c r="B337" t="str">
        <f t="shared" si="263"/>
        <v>31A3</v>
      </c>
      <c r="C337" t="str">
        <f t="shared" si="264"/>
        <v>31X</v>
      </c>
      <c r="D337" s="11">
        <f>+D333</f>
        <v>46111</v>
      </c>
      <c r="E337" s="26">
        <f>+E333</f>
        <v>31</v>
      </c>
      <c r="F337" s="21" t="str">
        <f>+'Results Input'!G187</f>
        <v>A3</v>
      </c>
      <c r="G337" t="str">
        <f>VLOOKUP(F337,Results!$N$2:$O$13,2,FALSE)</f>
        <v>Pinewood</v>
      </c>
      <c r="H337" s="21">
        <f>+'Results Input'!I187</f>
        <v>0</v>
      </c>
      <c r="I337" s="21" t="str">
        <f>+'Results Input'!J187</f>
        <v>X</v>
      </c>
      <c r="J337" t="str">
        <f>VLOOKUP(I337,Results!$N$2:$O$13,2,FALSE)</f>
        <v>No Match</v>
      </c>
      <c r="K337" s="21">
        <f>+'Results Input'!L187</f>
        <v>0</v>
      </c>
    </row>
    <row r="338" spans="2:11" x14ac:dyDescent="0.3">
      <c r="B338" t="str">
        <f t="shared" si="263"/>
        <v>31A9</v>
      </c>
      <c r="C338" t="str">
        <f t="shared" si="264"/>
        <v>31A6</v>
      </c>
      <c r="D338" s="11">
        <f>+D332</f>
        <v>46111</v>
      </c>
      <c r="E338" s="26">
        <f>+E332</f>
        <v>31</v>
      </c>
      <c r="F338" s="21" t="str">
        <f t="shared" ref="F338:F342" si="277">+I332</f>
        <v>A9</v>
      </c>
      <c r="G338" t="str">
        <f>VLOOKUP(F338,Results!$N$2:$O$13,2,FALSE)</f>
        <v>Bay City Bowlers</v>
      </c>
      <c r="H338" s="21">
        <f t="shared" ref="H338:H342" si="278">+K332</f>
        <v>0</v>
      </c>
      <c r="I338" s="1" t="str">
        <f t="shared" ref="I338:I342" si="279">+F332</f>
        <v>A6</v>
      </c>
      <c r="J338" t="str">
        <f>VLOOKUP(I338,Results!$N$2:$O$13,2,FALSE)</f>
        <v>The Griffins</v>
      </c>
      <c r="K338" s="21">
        <f>+H332</f>
        <v>0</v>
      </c>
    </row>
    <row r="339" spans="2:11" x14ac:dyDescent="0.3">
      <c r="B339" t="str">
        <f t="shared" si="263"/>
        <v>31A11</v>
      </c>
      <c r="C339" t="str">
        <f t="shared" si="264"/>
        <v>31A2</v>
      </c>
      <c r="D339" s="11">
        <f>+D332</f>
        <v>46111</v>
      </c>
      <c r="E339" s="26">
        <f>+E332</f>
        <v>31</v>
      </c>
      <c r="F339" s="21" t="str">
        <f t="shared" si="277"/>
        <v>A11</v>
      </c>
      <c r="G339" t="str">
        <f>VLOOKUP(F339,Results!$N$2:$O$13,2,FALSE)</f>
        <v>Dreamers</v>
      </c>
      <c r="H339" s="21">
        <f t="shared" si="278"/>
        <v>0</v>
      </c>
      <c r="I339" s="1" t="str">
        <f t="shared" si="279"/>
        <v>A2</v>
      </c>
      <c r="J339" t="str">
        <f>VLOOKUP(I339,Results!$N$2:$O$13,2,FALSE)</f>
        <v>Bens</v>
      </c>
      <c r="K339" s="21">
        <f>+H333</f>
        <v>0</v>
      </c>
    </row>
    <row r="340" spans="2:11" x14ac:dyDescent="0.3">
      <c r="B340" t="str">
        <f t="shared" si="263"/>
        <v>31A7</v>
      </c>
      <c r="C340" t="str">
        <f t="shared" si="264"/>
        <v>31A4</v>
      </c>
      <c r="D340" s="11">
        <f>+D332</f>
        <v>46111</v>
      </c>
      <c r="E340" s="26">
        <f>+E332</f>
        <v>31</v>
      </c>
      <c r="F340" s="21" t="str">
        <f t="shared" si="277"/>
        <v>A7</v>
      </c>
      <c r="G340" t="str">
        <f>VLOOKUP(F340,Results!$N$2:$O$13,2,FALSE)</f>
        <v>L. Bees</v>
      </c>
      <c r="H340" s="21">
        <f t="shared" si="278"/>
        <v>0</v>
      </c>
      <c r="I340" s="1" t="str">
        <f t="shared" si="279"/>
        <v>A4</v>
      </c>
      <c r="J340" t="str">
        <f>VLOOKUP(I340,Results!$N$2:$O$13,2,FALSE)</f>
        <v>Brand X</v>
      </c>
      <c r="K340" s="21">
        <f>+H334</f>
        <v>0</v>
      </c>
    </row>
    <row r="341" spans="2:11" x14ac:dyDescent="0.3">
      <c r="B341" t="str">
        <f t="shared" si="263"/>
        <v>31A8</v>
      </c>
      <c r="C341" t="str">
        <f t="shared" si="264"/>
        <v>31A5</v>
      </c>
      <c r="D341" s="11">
        <f t="shared" ref="D341:E341" si="280">+D332</f>
        <v>46111</v>
      </c>
      <c r="E341" s="26">
        <f t="shared" si="280"/>
        <v>31</v>
      </c>
      <c r="F341" s="21" t="str">
        <f t="shared" si="277"/>
        <v>A8</v>
      </c>
      <c r="G341" t="str">
        <f>VLOOKUP(F341,Results!$N$2:$O$13,2,FALSE)</f>
        <v>Buttercross</v>
      </c>
      <c r="H341" s="21">
        <f t="shared" si="278"/>
        <v>0</v>
      </c>
      <c r="I341" s="1" t="str">
        <f t="shared" si="279"/>
        <v>A5</v>
      </c>
      <c r="J341" t="str">
        <f>VLOOKUP(I341,Results!$N$2:$O$13,2,FALSE)</f>
        <v>Boford</v>
      </c>
      <c r="K341" s="21">
        <f>+H335</f>
        <v>0</v>
      </c>
    </row>
    <row r="342" spans="2:11" x14ac:dyDescent="0.3">
      <c r="B342" t="str">
        <f t="shared" si="263"/>
        <v>31A10</v>
      </c>
      <c r="C342" t="str">
        <f t="shared" si="264"/>
        <v>31A1</v>
      </c>
      <c r="D342" s="11">
        <f t="shared" ref="D342:E342" si="281">+D333</f>
        <v>46111</v>
      </c>
      <c r="E342" s="26">
        <f t="shared" si="281"/>
        <v>31</v>
      </c>
      <c r="F342" s="21" t="str">
        <f t="shared" si="277"/>
        <v>A10</v>
      </c>
      <c r="G342" t="str">
        <f>VLOOKUP(F342,Results!$N$2:$O$13,2,FALSE)</f>
        <v>Deadenders</v>
      </c>
      <c r="H342" s="21">
        <f t="shared" si="278"/>
        <v>0</v>
      </c>
      <c r="I342" s="1" t="str">
        <f t="shared" si="279"/>
        <v>A1</v>
      </c>
      <c r="J342" t="str">
        <f>VLOOKUP(I342,Results!$N$2:$O$13,2,FALSE)</f>
        <v>Mat - Jac</v>
      </c>
      <c r="K342" s="21">
        <f t="shared" ref="K342" si="282">+H336</f>
        <v>0</v>
      </c>
    </row>
    <row r="343" spans="2:11" x14ac:dyDescent="0.3">
      <c r="B343" t="str">
        <f t="shared" si="263"/>
        <v>32A5</v>
      </c>
      <c r="C343" t="str">
        <f t="shared" si="264"/>
        <v>32A3</v>
      </c>
      <c r="D343" s="11">
        <f>+'Results Input'!E188</f>
        <v>46122</v>
      </c>
      <c r="E343" s="25">
        <f>+'Results Input'!F188</f>
        <v>32</v>
      </c>
      <c r="F343" s="21" t="str">
        <f>+'Results Input'!G188</f>
        <v>A5</v>
      </c>
      <c r="G343" t="str">
        <f>VLOOKUP(F343,Results!$N$2:$O$13,2,FALSE)</f>
        <v>Boford</v>
      </c>
      <c r="H343" s="21">
        <f>+'Results Input'!I188</f>
        <v>0</v>
      </c>
      <c r="I343" s="21" t="str">
        <f>+'Results Input'!J188</f>
        <v>A3</v>
      </c>
      <c r="J343" t="str">
        <f>VLOOKUP(I343,Results!$N$2:$O$13,2,FALSE)</f>
        <v>Pinewood</v>
      </c>
      <c r="K343" s="21">
        <f>+'Results Input'!L188</f>
        <v>0</v>
      </c>
    </row>
    <row r="344" spans="2:11" x14ac:dyDescent="0.3">
      <c r="B344" t="str">
        <f t="shared" si="263"/>
        <v>32A10</v>
      </c>
      <c r="C344" t="str">
        <f t="shared" si="264"/>
        <v>32A8</v>
      </c>
      <c r="D344" s="11">
        <f>+D343</f>
        <v>46122</v>
      </c>
      <c r="E344" s="26">
        <f>+E343</f>
        <v>32</v>
      </c>
      <c r="F344" s="21" t="str">
        <f>+'Results Input'!G189</f>
        <v>A10</v>
      </c>
      <c r="G344" t="str">
        <f>VLOOKUP(F344,Results!$N$2:$O$13,2,FALSE)</f>
        <v>Deadenders</v>
      </c>
      <c r="H344" s="21">
        <f>+'Results Input'!I189</f>
        <v>0</v>
      </c>
      <c r="I344" s="21" t="str">
        <f>+'Results Input'!J189</f>
        <v>A8</v>
      </c>
      <c r="J344" t="str">
        <f>VLOOKUP(I344,Results!$N$2:$O$13,2,FALSE)</f>
        <v>Buttercross</v>
      </c>
      <c r="K344" s="21">
        <f>+'Results Input'!L189</f>
        <v>0</v>
      </c>
    </row>
    <row r="345" spans="2:11" x14ac:dyDescent="0.3">
      <c r="B345" t="str">
        <f t="shared" si="263"/>
        <v>32A9</v>
      </c>
      <c r="C345" t="str">
        <f t="shared" si="264"/>
        <v>32A7</v>
      </c>
      <c r="D345" s="11">
        <f>+D343</f>
        <v>46122</v>
      </c>
      <c r="E345" s="26">
        <f>+E343</f>
        <v>32</v>
      </c>
      <c r="F345" s="21" t="str">
        <f>+'Results Input'!G190</f>
        <v>A9</v>
      </c>
      <c r="G345" t="str">
        <f>VLOOKUP(F345,Results!$N$2:$O$13,2,FALSE)</f>
        <v>Bay City Bowlers</v>
      </c>
      <c r="H345" s="21">
        <f>+'Results Input'!I190</f>
        <v>0</v>
      </c>
      <c r="I345" s="21" t="str">
        <f>+'Results Input'!J190</f>
        <v>A7</v>
      </c>
      <c r="J345" t="str">
        <f>VLOOKUP(I345,Results!$N$2:$O$13,2,FALSE)</f>
        <v>L. Bees</v>
      </c>
      <c r="K345" s="21">
        <f>+'Results Input'!L190</f>
        <v>0</v>
      </c>
    </row>
    <row r="346" spans="2:11" x14ac:dyDescent="0.3">
      <c r="B346" t="str">
        <f t="shared" si="263"/>
        <v>32A11</v>
      </c>
      <c r="C346" t="str">
        <f t="shared" si="264"/>
        <v>32A1</v>
      </c>
      <c r="D346" s="11">
        <f>+D343</f>
        <v>46122</v>
      </c>
      <c r="E346" s="26">
        <f>+E343</f>
        <v>32</v>
      </c>
      <c r="F346" s="21" t="str">
        <f>+'Results Input'!G191</f>
        <v>A11</v>
      </c>
      <c r="G346" t="str">
        <f>VLOOKUP(F346,Results!$N$2:$O$13,2,FALSE)</f>
        <v>Dreamers</v>
      </c>
      <c r="H346" s="21">
        <f>+'Results Input'!I191</f>
        <v>0</v>
      </c>
      <c r="I346" s="21" t="str">
        <f>+'Results Input'!J191</f>
        <v>A1</v>
      </c>
      <c r="J346" t="str">
        <f>VLOOKUP(I346,Results!$N$2:$O$13,2,FALSE)</f>
        <v>Mat - Jac</v>
      </c>
      <c r="K346" s="21">
        <f>+'Results Input'!L191</f>
        <v>0</v>
      </c>
    </row>
    <row r="347" spans="2:11" x14ac:dyDescent="0.3">
      <c r="B347" t="str">
        <f t="shared" si="263"/>
        <v>32A6</v>
      </c>
      <c r="C347" t="str">
        <f t="shared" si="264"/>
        <v>32A4</v>
      </c>
      <c r="D347" s="11">
        <f>+D343</f>
        <v>46122</v>
      </c>
      <c r="E347" s="26">
        <f>+E343</f>
        <v>32</v>
      </c>
      <c r="F347" s="21" t="str">
        <f>+'Results Input'!G192</f>
        <v>A6</v>
      </c>
      <c r="G347" t="str">
        <f>VLOOKUP(F347,Results!$N$2:$O$13,2,FALSE)</f>
        <v>The Griffins</v>
      </c>
      <c r="H347" s="21">
        <f>+'Results Input'!I192</f>
        <v>0</v>
      </c>
      <c r="I347" s="21" t="str">
        <f>+'Results Input'!J192</f>
        <v>A4</v>
      </c>
      <c r="J347" t="str">
        <f>VLOOKUP(I347,Results!$N$2:$O$13,2,FALSE)</f>
        <v>Brand X</v>
      </c>
      <c r="K347" s="21">
        <f>+'Results Input'!L192</f>
        <v>0</v>
      </c>
    </row>
    <row r="348" spans="2:11" x14ac:dyDescent="0.3">
      <c r="B348" t="str">
        <f t="shared" si="263"/>
        <v>32A2</v>
      </c>
      <c r="C348" t="str">
        <f t="shared" si="264"/>
        <v>32X</v>
      </c>
      <c r="D348" s="11">
        <f>+D344</f>
        <v>46122</v>
      </c>
      <c r="E348" s="26">
        <f>+E344</f>
        <v>32</v>
      </c>
      <c r="F348" s="21" t="str">
        <f>+'Results Input'!G193</f>
        <v>A2</v>
      </c>
      <c r="G348" t="str">
        <f>VLOOKUP(F348,Results!$N$2:$O$13,2,FALSE)</f>
        <v>Bens</v>
      </c>
      <c r="H348" s="21">
        <f>+'Results Input'!I193</f>
        <v>0</v>
      </c>
      <c r="I348" s="21" t="str">
        <f>+'Results Input'!J193</f>
        <v>X</v>
      </c>
      <c r="J348" t="str">
        <f>VLOOKUP(I348,Results!$N$2:$O$13,2,FALSE)</f>
        <v>No Match</v>
      </c>
      <c r="K348" s="21">
        <f>+'Results Input'!L193</f>
        <v>0</v>
      </c>
    </row>
    <row r="349" spans="2:11" x14ac:dyDescent="0.3">
      <c r="B349" t="str">
        <f t="shared" si="263"/>
        <v>32A3</v>
      </c>
      <c r="C349" t="str">
        <f t="shared" si="264"/>
        <v>32A5</v>
      </c>
      <c r="D349" s="11">
        <f>+D343</f>
        <v>46122</v>
      </c>
      <c r="E349" s="26">
        <f>+E343</f>
        <v>32</v>
      </c>
      <c r="F349" s="21" t="str">
        <f t="shared" ref="F349:F353" si="283">+I343</f>
        <v>A3</v>
      </c>
      <c r="G349" t="str">
        <f>VLOOKUP(F349,Results!$N$2:$O$13,2,FALSE)</f>
        <v>Pinewood</v>
      </c>
      <c r="H349" s="21">
        <f t="shared" ref="H349:H353" si="284">+K343</f>
        <v>0</v>
      </c>
      <c r="I349" s="1" t="str">
        <f t="shared" ref="I349:I353" si="285">+F343</f>
        <v>A5</v>
      </c>
      <c r="J349" t="str">
        <f>VLOOKUP(I349,Results!$N$2:$O$13,2,FALSE)</f>
        <v>Boford</v>
      </c>
      <c r="K349" s="21">
        <f>+H343</f>
        <v>0</v>
      </c>
    </row>
    <row r="350" spans="2:11" x14ac:dyDescent="0.3">
      <c r="B350" t="str">
        <f t="shared" si="263"/>
        <v>32A8</v>
      </c>
      <c r="C350" t="str">
        <f t="shared" si="264"/>
        <v>32A10</v>
      </c>
      <c r="D350" s="11">
        <f>+D343</f>
        <v>46122</v>
      </c>
      <c r="E350" s="26">
        <f>+E343</f>
        <v>32</v>
      </c>
      <c r="F350" s="21" t="str">
        <f t="shared" si="283"/>
        <v>A8</v>
      </c>
      <c r="G350" t="str">
        <f>VLOOKUP(F350,Results!$N$2:$O$13,2,FALSE)</f>
        <v>Buttercross</v>
      </c>
      <c r="H350" s="21">
        <f t="shared" si="284"/>
        <v>0</v>
      </c>
      <c r="I350" s="1" t="str">
        <f t="shared" si="285"/>
        <v>A10</v>
      </c>
      <c r="J350" t="str">
        <f>VLOOKUP(I350,Results!$N$2:$O$13,2,FALSE)</f>
        <v>Deadenders</v>
      </c>
      <c r="K350" s="21">
        <f>+H344</f>
        <v>0</v>
      </c>
    </row>
    <row r="351" spans="2:11" x14ac:dyDescent="0.3">
      <c r="B351" t="str">
        <f t="shared" si="263"/>
        <v>32A7</v>
      </c>
      <c r="C351" t="str">
        <f t="shared" si="264"/>
        <v>32A9</v>
      </c>
      <c r="D351" s="11">
        <f>+D343</f>
        <v>46122</v>
      </c>
      <c r="E351" s="26">
        <f>+E343</f>
        <v>32</v>
      </c>
      <c r="F351" s="21" t="str">
        <f t="shared" si="283"/>
        <v>A7</v>
      </c>
      <c r="G351" t="str">
        <f>VLOOKUP(F351,Results!$N$2:$O$13,2,FALSE)</f>
        <v>L. Bees</v>
      </c>
      <c r="H351" s="21">
        <f t="shared" si="284"/>
        <v>0</v>
      </c>
      <c r="I351" s="1" t="str">
        <f t="shared" si="285"/>
        <v>A9</v>
      </c>
      <c r="J351" t="str">
        <f>VLOOKUP(I351,Results!$N$2:$O$13,2,FALSE)</f>
        <v>Bay City Bowlers</v>
      </c>
      <c r="K351" s="21">
        <f>+H345</f>
        <v>0</v>
      </c>
    </row>
    <row r="352" spans="2:11" x14ac:dyDescent="0.3">
      <c r="B352" t="str">
        <f t="shared" si="263"/>
        <v>32A1</v>
      </c>
      <c r="C352" t="str">
        <f t="shared" si="264"/>
        <v>32A11</v>
      </c>
      <c r="D352" s="11">
        <f t="shared" ref="D352:E352" si="286">+D343</f>
        <v>46122</v>
      </c>
      <c r="E352" s="26">
        <f t="shared" si="286"/>
        <v>32</v>
      </c>
      <c r="F352" s="21" t="str">
        <f t="shared" si="283"/>
        <v>A1</v>
      </c>
      <c r="G352" t="str">
        <f>VLOOKUP(F352,Results!$N$2:$O$13,2,FALSE)</f>
        <v>Mat - Jac</v>
      </c>
      <c r="H352" s="21">
        <f t="shared" si="284"/>
        <v>0</v>
      </c>
      <c r="I352" s="1" t="str">
        <f t="shared" si="285"/>
        <v>A11</v>
      </c>
      <c r="J352" t="str">
        <f>VLOOKUP(I352,Results!$N$2:$O$13,2,FALSE)</f>
        <v>Dreamers</v>
      </c>
      <c r="K352" s="21">
        <f>+H346</f>
        <v>0</v>
      </c>
    </row>
    <row r="353" spans="2:11" x14ac:dyDescent="0.3">
      <c r="B353" t="str">
        <f t="shared" si="263"/>
        <v>32A4</v>
      </c>
      <c r="C353" t="str">
        <f t="shared" si="264"/>
        <v>32A6</v>
      </c>
      <c r="D353" s="11">
        <f t="shared" ref="D353:E353" si="287">+D344</f>
        <v>46122</v>
      </c>
      <c r="E353" s="26">
        <f t="shared" si="287"/>
        <v>32</v>
      </c>
      <c r="F353" s="21" t="str">
        <f t="shared" si="283"/>
        <v>A4</v>
      </c>
      <c r="G353" t="str">
        <f>VLOOKUP(F353,Results!$N$2:$O$13,2,FALSE)</f>
        <v>Brand X</v>
      </c>
      <c r="H353" s="21">
        <f t="shared" si="284"/>
        <v>0</v>
      </c>
      <c r="I353" s="1" t="str">
        <f t="shared" si="285"/>
        <v>A6</v>
      </c>
      <c r="J353" t="str">
        <f>VLOOKUP(I353,Results!$N$2:$O$13,2,FALSE)</f>
        <v>The Griffins</v>
      </c>
      <c r="K353" s="21">
        <f t="shared" ref="K353" si="288">+H347</f>
        <v>0</v>
      </c>
    </row>
    <row r="354" spans="2:11" x14ac:dyDescent="0.3">
      <c r="B354" t="str">
        <f t="shared" si="263"/>
        <v>33A10</v>
      </c>
      <c r="C354" t="str">
        <f t="shared" si="264"/>
        <v>33A11</v>
      </c>
      <c r="D354" s="11">
        <f>+'Results Input'!E194</f>
        <v>46125</v>
      </c>
      <c r="E354" s="25">
        <f>+'Results Input'!F194</f>
        <v>33</v>
      </c>
      <c r="F354" s="21" t="str">
        <f>+'Results Input'!G194</f>
        <v>A10</v>
      </c>
      <c r="G354" t="str">
        <f>VLOOKUP(F354,Results!$N$2:$O$13,2,FALSE)</f>
        <v>Deadenders</v>
      </c>
      <c r="H354" s="21">
        <f>+'Results Input'!I194</f>
        <v>0</v>
      </c>
      <c r="I354" s="21" t="str">
        <f>+'Results Input'!J194</f>
        <v>A11</v>
      </c>
      <c r="J354" t="str">
        <f>VLOOKUP(I354,Results!$N$2:$O$13,2,FALSE)</f>
        <v>Dreamers</v>
      </c>
      <c r="K354" s="21">
        <f>+'Results Input'!L194</f>
        <v>0</v>
      </c>
    </row>
    <row r="355" spans="2:11" x14ac:dyDescent="0.3">
      <c r="B355" t="str">
        <f t="shared" si="263"/>
        <v>33A4</v>
      </c>
      <c r="C355" t="str">
        <f t="shared" si="264"/>
        <v>33A5</v>
      </c>
      <c r="D355" s="11">
        <f>+D354</f>
        <v>46125</v>
      </c>
      <c r="E355" s="26">
        <f>+E354</f>
        <v>33</v>
      </c>
      <c r="F355" s="21" t="str">
        <f>+'Results Input'!G195</f>
        <v>A4</v>
      </c>
      <c r="G355" t="str">
        <f>VLOOKUP(F355,Results!$N$2:$O$13,2,FALSE)</f>
        <v>Brand X</v>
      </c>
      <c r="H355" s="21">
        <f>+'Results Input'!I195</f>
        <v>0</v>
      </c>
      <c r="I355" s="21" t="str">
        <f>+'Results Input'!J195</f>
        <v>A5</v>
      </c>
      <c r="J355" t="str">
        <f>VLOOKUP(I355,Results!$N$2:$O$13,2,FALSE)</f>
        <v>Boford</v>
      </c>
      <c r="K355" s="21">
        <f>+'Results Input'!L195</f>
        <v>0</v>
      </c>
    </row>
    <row r="356" spans="2:11" x14ac:dyDescent="0.3">
      <c r="B356" t="str">
        <f t="shared" si="263"/>
        <v>33A2</v>
      </c>
      <c r="C356" t="str">
        <f t="shared" si="264"/>
        <v>33A3</v>
      </c>
      <c r="D356" s="11">
        <f>+D354</f>
        <v>46125</v>
      </c>
      <c r="E356" s="26">
        <f>+E354</f>
        <v>33</v>
      </c>
      <c r="F356" s="21" t="str">
        <f>+'Results Input'!G196</f>
        <v>A2</v>
      </c>
      <c r="G356" t="str">
        <f>VLOOKUP(F356,Results!$N$2:$O$13,2,FALSE)</f>
        <v>Bens</v>
      </c>
      <c r="H356" s="21">
        <f>+'Results Input'!I196</f>
        <v>0</v>
      </c>
      <c r="I356" s="21" t="str">
        <f>+'Results Input'!J196</f>
        <v>A3</v>
      </c>
      <c r="J356" t="str">
        <f>VLOOKUP(I356,Results!$N$2:$O$13,2,FALSE)</f>
        <v>Pinewood</v>
      </c>
      <c r="K356" s="21">
        <f>+'Results Input'!L196</f>
        <v>0</v>
      </c>
    </row>
    <row r="357" spans="2:11" x14ac:dyDescent="0.3">
      <c r="B357" t="str">
        <f t="shared" si="263"/>
        <v>33A6</v>
      </c>
      <c r="C357" t="str">
        <f t="shared" si="264"/>
        <v>33A7</v>
      </c>
      <c r="D357" s="11">
        <f>+D354</f>
        <v>46125</v>
      </c>
      <c r="E357" s="26">
        <f>+E354</f>
        <v>33</v>
      </c>
      <c r="F357" s="21" t="str">
        <f>+'Results Input'!G197</f>
        <v>A6</v>
      </c>
      <c r="G357" t="str">
        <f>VLOOKUP(F357,Results!$N$2:$O$13,2,FALSE)</f>
        <v>The Griffins</v>
      </c>
      <c r="H357" s="21">
        <f>+'Results Input'!I197</f>
        <v>0</v>
      </c>
      <c r="I357" s="21" t="str">
        <f>+'Results Input'!J197</f>
        <v>A7</v>
      </c>
      <c r="J357" t="str">
        <f>VLOOKUP(I357,Results!$N$2:$O$13,2,FALSE)</f>
        <v>L. Bees</v>
      </c>
      <c r="K357" s="21">
        <f>+'Results Input'!L197</f>
        <v>0</v>
      </c>
    </row>
    <row r="358" spans="2:11" x14ac:dyDescent="0.3">
      <c r="B358" t="str">
        <f t="shared" si="263"/>
        <v>33A8</v>
      </c>
      <c r="C358" t="str">
        <f t="shared" si="264"/>
        <v>33A9</v>
      </c>
      <c r="D358" s="11">
        <f>+D354</f>
        <v>46125</v>
      </c>
      <c r="E358" s="26">
        <f>+E354</f>
        <v>33</v>
      </c>
      <c r="F358" s="21" t="str">
        <f>+'Results Input'!G198</f>
        <v>A8</v>
      </c>
      <c r="G358" t="str">
        <f>VLOOKUP(F358,Results!$N$2:$O$13,2,FALSE)</f>
        <v>Buttercross</v>
      </c>
      <c r="H358" s="21">
        <f>+'Results Input'!I198</f>
        <v>0</v>
      </c>
      <c r="I358" s="21" t="str">
        <f>+'Results Input'!J198</f>
        <v>A9</v>
      </c>
      <c r="J358" t="str">
        <f>VLOOKUP(I358,Results!$N$2:$O$13,2,FALSE)</f>
        <v>Bay City Bowlers</v>
      </c>
      <c r="K358" s="21">
        <f>+'Results Input'!L198</f>
        <v>0</v>
      </c>
    </row>
    <row r="359" spans="2:11" x14ac:dyDescent="0.3">
      <c r="B359" t="str">
        <f t="shared" si="263"/>
        <v>33A1</v>
      </c>
      <c r="C359" t="str">
        <f t="shared" si="264"/>
        <v>33X</v>
      </c>
      <c r="D359" s="11">
        <f>+D355</f>
        <v>46125</v>
      </c>
      <c r="E359" s="26">
        <f>+E355</f>
        <v>33</v>
      </c>
      <c r="F359" s="21" t="str">
        <f>+'Results Input'!G199</f>
        <v>A1</v>
      </c>
      <c r="G359" t="str">
        <f>VLOOKUP(F359,Results!$N$2:$O$13,2,FALSE)</f>
        <v>Mat - Jac</v>
      </c>
      <c r="H359" s="21">
        <f>+'Results Input'!I199</f>
        <v>0</v>
      </c>
      <c r="I359" s="21" t="str">
        <f>+'Results Input'!J199</f>
        <v>X</v>
      </c>
      <c r="J359" t="str">
        <f>VLOOKUP(I359,Results!$N$2:$O$13,2,FALSE)</f>
        <v>No Match</v>
      </c>
      <c r="K359" s="21">
        <f>+'Results Input'!L199</f>
        <v>0</v>
      </c>
    </row>
    <row r="360" spans="2:11" x14ac:dyDescent="0.3">
      <c r="B360" t="str">
        <f t="shared" si="263"/>
        <v>33A11</v>
      </c>
      <c r="C360" t="str">
        <f t="shared" si="264"/>
        <v>33A10</v>
      </c>
      <c r="D360" s="11">
        <f>+D354</f>
        <v>46125</v>
      </c>
      <c r="E360" s="26">
        <f>+E354</f>
        <v>33</v>
      </c>
      <c r="F360" s="21" t="str">
        <f t="shared" ref="F360:F364" si="289">+I354</f>
        <v>A11</v>
      </c>
      <c r="G360" t="str">
        <f>VLOOKUP(F360,Results!$N$2:$O$13,2,FALSE)</f>
        <v>Dreamers</v>
      </c>
      <c r="H360" s="21">
        <f t="shared" ref="H360:H364" si="290">+K354</f>
        <v>0</v>
      </c>
      <c r="I360" s="1" t="str">
        <f t="shared" ref="I360:I364" si="291">+F354</f>
        <v>A10</v>
      </c>
      <c r="J360" t="str">
        <f>VLOOKUP(I360,Results!$N$2:$O$13,2,FALSE)</f>
        <v>Deadenders</v>
      </c>
      <c r="K360" s="21">
        <f>+H354</f>
        <v>0</v>
      </c>
    </row>
    <row r="361" spans="2:11" x14ac:dyDescent="0.3">
      <c r="B361" t="str">
        <f t="shared" si="263"/>
        <v>33A5</v>
      </c>
      <c r="C361" t="str">
        <f t="shared" si="264"/>
        <v>33A4</v>
      </c>
      <c r="D361" s="11">
        <f>+D354</f>
        <v>46125</v>
      </c>
      <c r="E361" s="26">
        <f>+E354</f>
        <v>33</v>
      </c>
      <c r="F361" s="21" t="str">
        <f t="shared" si="289"/>
        <v>A5</v>
      </c>
      <c r="G361" t="str">
        <f>VLOOKUP(F361,Results!$N$2:$O$13,2,FALSE)</f>
        <v>Boford</v>
      </c>
      <c r="H361" s="21">
        <f t="shared" si="290"/>
        <v>0</v>
      </c>
      <c r="I361" s="1" t="str">
        <f t="shared" si="291"/>
        <v>A4</v>
      </c>
      <c r="J361" t="str">
        <f>VLOOKUP(I361,Results!$N$2:$O$13,2,FALSE)</f>
        <v>Brand X</v>
      </c>
      <c r="K361" s="21">
        <f>+H355</f>
        <v>0</v>
      </c>
    </row>
    <row r="362" spans="2:11" x14ac:dyDescent="0.3">
      <c r="B362" t="str">
        <f t="shared" si="263"/>
        <v>33A3</v>
      </c>
      <c r="C362" t="str">
        <f t="shared" si="264"/>
        <v>33A2</v>
      </c>
      <c r="D362" s="11">
        <f>+D354</f>
        <v>46125</v>
      </c>
      <c r="E362" s="26">
        <f>+E354</f>
        <v>33</v>
      </c>
      <c r="F362" s="21" t="str">
        <f t="shared" si="289"/>
        <v>A3</v>
      </c>
      <c r="G362" t="str">
        <f>VLOOKUP(F362,Results!$N$2:$O$13,2,FALSE)</f>
        <v>Pinewood</v>
      </c>
      <c r="H362" s="21">
        <f t="shared" si="290"/>
        <v>0</v>
      </c>
      <c r="I362" s="1" t="str">
        <f t="shared" si="291"/>
        <v>A2</v>
      </c>
      <c r="J362" t="str">
        <f>VLOOKUP(I362,Results!$N$2:$O$13,2,FALSE)</f>
        <v>Bens</v>
      </c>
      <c r="K362" s="21">
        <f>+H356</f>
        <v>0</v>
      </c>
    </row>
    <row r="363" spans="2:11" x14ac:dyDescent="0.3">
      <c r="B363" t="str">
        <f t="shared" si="263"/>
        <v>33A7</v>
      </c>
      <c r="C363" t="str">
        <f t="shared" si="264"/>
        <v>33A6</v>
      </c>
      <c r="D363" s="11">
        <f t="shared" ref="D363:E363" si="292">+D354</f>
        <v>46125</v>
      </c>
      <c r="E363" s="26">
        <f t="shared" si="292"/>
        <v>33</v>
      </c>
      <c r="F363" s="21" t="str">
        <f t="shared" si="289"/>
        <v>A7</v>
      </c>
      <c r="G363" t="str">
        <f>VLOOKUP(F363,Results!$N$2:$O$13,2,FALSE)</f>
        <v>L. Bees</v>
      </c>
      <c r="H363" s="21">
        <f t="shared" si="290"/>
        <v>0</v>
      </c>
      <c r="I363" s="1" t="str">
        <f t="shared" si="291"/>
        <v>A6</v>
      </c>
      <c r="J363" t="str">
        <f>VLOOKUP(I363,Results!$N$2:$O$13,2,FALSE)</f>
        <v>The Griffins</v>
      </c>
      <c r="K363" s="21">
        <f>+H357</f>
        <v>0</v>
      </c>
    </row>
    <row r="364" spans="2:11" x14ac:dyDescent="0.3">
      <c r="B364" t="str">
        <f t="shared" si="263"/>
        <v>33A9</v>
      </c>
      <c r="C364" t="str">
        <f t="shared" si="264"/>
        <v>33A8</v>
      </c>
      <c r="D364" s="11">
        <f t="shared" ref="D364:E364" si="293">+D355</f>
        <v>46125</v>
      </c>
      <c r="E364" s="26">
        <f t="shared" si="293"/>
        <v>33</v>
      </c>
      <c r="F364" s="21" t="str">
        <f t="shared" si="289"/>
        <v>A9</v>
      </c>
      <c r="G364" t="str">
        <f>VLOOKUP(F364,Results!$N$2:$O$13,2,FALSE)</f>
        <v>Bay City Bowlers</v>
      </c>
      <c r="H364" s="21">
        <f t="shared" si="290"/>
        <v>0</v>
      </c>
      <c r="I364" s="1" t="str">
        <f t="shared" si="291"/>
        <v>A8</v>
      </c>
      <c r="J364" t="str">
        <f>VLOOKUP(I364,Results!$N$2:$O$13,2,FALSE)</f>
        <v>Buttercross</v>
      </c>
      <c r="K364" s="21">
        <f t="shared" ref="K364" si="294">+H358</f>
        <v>0</v>
      </c>
    </row>
    <row r="365" spans="2:11" x14ac:dyDescent="0.3">
      <c r="D365" s="11"/>
      <c r="E365" s="26"/>
      <c r="F365" s="21"/>
      <c r="G365"/>
      <c r="H365" s="21"/>
      <c r="I365" s="1"/>
      <c r="K365" s="21"/>
    </row>
    <row r="366" spans="2:11" x14ac:dyDescent="0.3">
      <c r="D366" s="11"/>
      <c r="E366" s="7"/>
      <c r="F366" s="10"/>
      <c r="G366"/>
      <c r="H366" s="21">
        <f>SUM(H2:H365)</f>
        <v>2999</v>
      </c>
    </row>
    <row r="367" spans="2:11" x14ac:dyDescent="0.3">
      <c r="D367" s="11"/>
      <c r="E367" s="7"/>
      <c r="F367" s="10"/>
      <c r="G367"/>
      <c r="H367" s="10"/>
    </row>
    <row r="368" spans="2:11" x14ac:dyDescent="0.3">
      <c r="D368" s="11"/>
      <c r="E368" s="7"/>
      <c r="F368" s="10"/>
      <c r="G368"/>
      <c r="H368" s="10"/>
    </row>
    <row r="369" spans="4:8" x14ac:dyDescent="0.3">
      <c r="D369" s="11"/>
      <c r="E369" s="7"/>
      <c r="F369" s="10"/>
      <c r="G369"/>
      <c r="H369" s="10"/>
    </row>
    <row r="370" spans="4:8" x14ac:dyDescent="0.3">
      <c r="D370" s="11"/>
      <c r="E370" s="7"/>
      <c r="F370" s="10"/>
      <c r="G370"/>
      <c r="H370" s="10"/>
    </row>
    <row r="371" spans="4:8" x14ac:dyDescent="0.3">
      <c r="D371" s="11"/>
      <c r="E371" s="7"/>
      <c r="F371" s="10"/>
      <c r="G371"/>
      <c r="H371" s="10"/>
    </row>
    <row r="372" spans="4:8" x14ac:dyDescent="0.3">
      <c r="D372" s="11"/>
      <c r="E372" s="7"/>
      <c r="F372" s="10"/>
      <c r="G372"/>
      <c r="H372" s="10"/>
    </row>
    <row r="373" spans="4:8" x14ac:dyDescent="0.3">
      <c r="D373" s="11"/>
      <c r="E373" s="7"/>
      <c r="F373" s="10"/>
      <c r="G373"/>
      <c r="H373" s="10"/>
    </row>
    <row r="374" spans="4:8" x14ac:dyDescent="0.3">
      <c r="D374" s="11"/>
      <c r="E374" s="7"/>
      <c r="F374" s="10"/>
      <c r="G374"/>
      <c r="H37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A7</v>
      </c>
      <c r="C3" s="1">
        <v>1</v>
      </c>
      <c r="D3" s="19" t="str">
        <f t="shared" ref="D3" si="0">CONCATENATE(C3,B3)</f>
        <v>1A7</v>
      </c>
      <c r="E3" s="19" t="str">
        <f t="shared" ref="E3" si="1">CONCATENATE(C3,H3)</f>
        <v>1A8</v>
      </c>
      <c r="F3" s="18"/>
      <c r="G3" s="15">
        <f>+Results!D2</f>
        <v>45912</v>
      </c>
      <c r="H3" s="16" t="str">
        <f>VLOOKUP($D3,Results!$B$2:$I$365,8,FALSE)</f>
        <v>A8</v>
      </c>
      <c r="I3" s="16" t="str">
        <f>VLOOKUP(H3,Results!$N$2:$O$13,2,FALSE)</f>
        <v>Buttercross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",(VLOOKUP($D3,Results!$B$2:$H$243,7,FALSE)))</f>
        <v>N</v>
      </c>
      <c r="O3" s="71" t="str">
        <f>IF($C3&gt;Results!$F$1," ",(VLOOKUP($E3,Results!$C$2:$K$243,9,FALSE)))</f>
        <v>N</v>
      </c>
      <c r="P3" s="74">
        <f>IF(J3=" "," ",SUM(K3*2)+L3*1)</f>
        <v>0</v>
      </c>
    </row>
    <row r="4" spans="2:18" x14ac:dyDescent="0.3">
      <c r="B4" t="str">
        <f t="shared" ref="B4:B35" si="2">+$H$1</f>
        <v>A7</v>
      </c>
      <c r="C4" s="1">
        <v>2</v>
      </c>
      <c r="D4" s="19" t="str">
        <f t="shared" ref="D4:D35" si="3">CONCATENATE(C4,B4)</f>
        <v>2A7</v>
      </c>
      <c r="E4" s="19" t="str">
        <f t="shared" ref="E4:E35" si="4">CONCATENATE(C4,H4)</f>
        <v>2A5</v>
      </c>
      <c r="F4" s="18"/>
      <c r="G4" s="15">
        <f>+Results!D13</f>
        <v>45915</v>
      </c>
      <c r="H4" s="16" t="str">
        <f>VLOOKUP($D4,Results!$B$2:$I$365,8,FALSE)</f>
        <v>A5</v>
      </c>
      <c r="I4" s="16" t="str">
        <f>VLOOKUP(H4,Results!$N$2:$O$13,2,FALSE)</f>
        <v>Boford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15</v>
      </c>
      <c r="O4" s="71">
        <f>IF($C4&gt;Results!$F$1," ",(VLOOKUP($E4,Results!$C$2:$K$243,9,FALSE)))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A7</v>
      </c>
      <c r="C5" s="1">
        <v>3</v>
      </c>
      <c r="D5" s="19" t="str">
        <f t="shared" si="3"/>
        <v>3A7</v>
      </c>
      <c r="E5" s="19" t="str">
        <f t="shared" si="4"/>
        <v>3A10</v>
      </c>
      <c r="F5" s="18"/>
      <c r="G5" s="15">
        <f>+Results!D24</f>
        <v>45926</v>
      </c>
      <c r="H5" s="16" t="str">
        <f>VLOOKUP($D5,Results!$B$2:$I$365,8,FALSE)</f>
        <v>A10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8</v>
      </c>
      <c r="O5" s="71">
        <f>IF($C5&gt;Results!$F$1," ",(VLOOKUP($E5,Results!$C$2:$K$243,9,FALSE)))</f>
        <v>12</v>
      </c>
      <c r="P5" s="74">
        <f t="shared" si="8"/>
        <v>0</v>
      </c>
      <c r="R5" t="s">
        <v>67</v>
      </c>
    </row>
    <row r="6" spans="2:18" x14ac:dyDescent="0.3">
      <c r="B6" t="str">
        <f t="shared" si="2"/>
        <v>A7</v>
      </c>
      <c r="C6" s="1">
        <v>4</v>
      </c>
      <c r="D6" s="19" t="str">
        <f t="shared" si="3"/>
        <v>4A7</v>
      </c>
      <c r="E6" s="19" t="str">
        <f t="shared" si="4"/>
        <v>4A2</v>
      </c>
      <c r="F6" s="18"/>
      <c r="G6" s="15">
        <f>+Results!D35</f>
        <v>45933</v>
      </c>
      <c r="H6" s="16" t="str">
        <f>VLOOKUP($D6,Results!$B$2:$I$365,8,FALSE)</f>
        <v>A2</v>
      </c>
      <c r="I6" s="16" t="str">
        <f>VLOOKUP(H6,Results!$N$2:$O$13,2,FALSE)</f>
        <v>Bens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6</v>
      </c>
      <c r="O6" s="71">
        <f>IF($C6&gt;Results!$F$1," ",(VLOOKUP($E6,Results!$C$2:$K$243,9,FALSE)))</f>
        <v>14</v>
      </c>
      <c r="P6" s="74">
        <f t="shared" si="8"/>
        <v>0</v>
      </c>
    </row>
    <row r="7" spans="2:18" x14ac:dyDescent="0.3">
      <c r="B7" t="str">
        <f t="shared" si="2"/>
        <v>A7</v>
      </c>
      <c r="C7" s="1">
        <v>5</v>
      </c>
      <c r="D7" s="19" t="str">
        <f t="shared" si="3"/>
        <v>5A7</v>
      </c>
      <c r="E7" s="19" t="str">
        <f t="shared" si="4"/>
        <v>5X</v>
      </c>
      <c r="F7" s="18"/>
      <c r="G7" s="17">
        <f>+Results!D46</f>
        <v>45938</v>
      </c>
      <c r="H7" s="16" t="str">
        <f>VLOOKUP($D7,Results!$B$2:$I$365,8,FALSE)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0</v>
      </c>
      <c r="O7" s="71">
        <f>IF($C7&gt;Results!$F$1," ",(VLOOKUP($E7,Results!$C$2:$K$243,9,FALSE)))</f>
        <v>0</v>
      </c>
      <c r="P7" s="74">
        <f t="shared" si="8"/>
        <v>0</v>
      </c>
    </row>
    <row r="8" spans="2:18" x14ac:dyDescent="0.3">
      <c r="B8" t="str">
        <f t="shared" si="2"/>
        <v>A7</v>
      </c>
      <c r="C8" s="1">
        <v>6</v>
      </c>
      <c r="D8" s="19" t="str">
        <f t="shared" si="3"/>
        <v>6A7</v>
      </c>
      <c r="E8" s="19" t="str">
        <f t="shared" si="4"/>
        <v>6A3</v>
      </c>
      <c r="F8" s="18"/>
      <c r="G8" s="15">
        <f>+Results!D57</f>
        <v>45943</v>
      </c>
      <c r="H8" s="16" t="str">
        <f>VLOOKUP($D8,Results!$B$2:$I$365,8,FALSE)</f>
        <v>A3</v>
      </c>
      <c r="I8" s="16" t="str">
        <f>VLOOKUP(H8,Results!$N$2:$O$13,2,FALSE)</f>
        <v>Pinewood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17</v>
      </c>
      <c r="P8" s="74">
        <f t="shared" si="8"/>
        <v>0</v>
      </c>
    </row>
    <row r="9" spans="2:18" x14ac:dyDescent="0.3">
      <c r="B9" t="str">
        <f t="shared" si="2"/>
        <v>A7</v>
      </c>
      <c r="C9" s="1">
        <v>7</v>
      </c>
      <c r="D9" s="19" t="str">
        <f t="shared" si="3"/>
        <v>7A7</v>
      </c>
      <c r="E9" s="19" t="str">
        <f t="shared" si="4"/>
        <v>7A11</v>
      </c>
      <c r="F9" s="18"/>
      <c r="G9" s="15">
        <f>+Results!D68</f>
        <v>45947</v>
      </c>
      <c r="H9" s="16" t="str">
        <f>VLOOKUP($D9,Results!$B$2:$I$365,8,FALSE)</f>
        <v>A11</v>
      </c>
      <c r="I9" s="16" t="str">
        <f>VLOOKUP(H9,Results!$N$2:$O$13,2,FALSE)</f>
        <v>Dreamers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13</v>
      </c>
      <c r="O9" s="71">
        <f>IF($C9&gt;Results!$F$1," ",(VLOOKUP($E9,Results!$C$2:$K$243,9,FALSE)))</f>
        <v>12</v>
      </c>
      <c r="P9" s="74">
        <f t="shared" si="8"/>
        <v>2</v>
      </c>
    </row>
    <row r="10" spans="2:18" x14ac:dyDescent="0.3">
      <c r="B10" t="str">
        <f t="shared" si="2"/>
        <v>A7</v>
      </c>
      <c r="C10" s="1">
        <v>8</v>
      </c>
      <c r="D10" s="19" t="str">
        <f t="shared" si="3"/>
        <v>8A7</v>
      </c>
      <c r="E10" s="19" t="str">
        <f t="shared" si="4"/>
        <v>8A1</v>
      </c>
      <c r="F10" s="18"/>
      <c r="G10" s="15">
        <f>+Results!D79</f>
        <v>45954</v>
      </c>
      <c r="H10" s="16" t="str">
        <f>VLOOKUP($D10,Results!$B$2:$I$365,8,FALSE)</f>
        <v>A1</v>
      </c>
      <c r="I10" s="16" t="str">
        <f>VLOOKUP(H10,Results!$N$2:$O$13,2,FALSE)</f>
        <v>Mat - Jac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5</v>
      </c>
      <c r="O10" s="71">
        <f>IF($C10&gt;Results!$F$1," ",(VLOOKUP($E10,Results!$C$2:$K$243,9,FALSE)))</f>
        <v>16</v>
      </c>
      <c r="P10" s="74">
        <f t="shared" si="8"/>
        <v>0</v>
      </c>
    </row>
    <row r="11" spans="2:18" x14ac:dyDescent="0.3">
      <c r="B11" t="str">
        <f t="shared" si="2"/>
        <v>A7</v>
      </c>
      <c r="C11" s="1">
        <v>9</v>
      </c>
      <c r="D11" s="19" t="str">
        <f t="shared" si="3"/>
        <v>9A7</v>
      </c>
      <c r="E11" s="19" t="str">
        <f t="shared" si="4"/>
        <v>9A4</v>
      </c>
      <c r="F11" s="18"/>
      <c r="G11" s="17">
        <f>+Results!D90</f>
        <v>45961</v>
      </c>
      <c r="H11" s="16" t="str">
        <f>VLOOKUP($D11,Results!$B$2:$I$365,8,FALSE)</f>
        <v>A4</v>
      </c>
      <c r="I11" s="16" t="str">
        <f>VLOOKUP(H11,Results!$N$2:$O$13,2,FALSE)</f>
        <v>Brand X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13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A7</v>
      </c>
      <c r="C12" s="1">
        <v>10</v>
      </c>
      <c r="D12" s="19" t="str">
        <f t="shared" si="3"/>
        <v>10A7</v>
      </c>
      <c r="E12" s="19" t="str">
        <f t="shared" si="4"/>
        <v>10A9</v>
      </c>
      <c r="F12" s="18"/>
      <c r="G12" s="17">
        <f>+Results!D101</f>
        <v>45966</v>
      </c>
      <c r="H12" s="16" t="str">
        <f>VLOOKUP($D12,Results!$B$2:$I$365,8,FALSE)</f>
        <v>A9</v>
      </c>
      <c r="I12" s="16" t="str">
        <f>VLOOKUP(H12,Results!$N$2:$O$13,2,FALSE)</f>
        <v>Bay City Bowlers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A7</v>
      </c>
      <c r="C13" s="1">
        <v>11</v>
      </c>
      <c r="D13" s="19" t="str">
        <f t="shared" si="3"/>
        <v>11A7</v>
      </c>
      <c r="E13" s="19" t="str">
        <f t="shared" si="4"/>
        <v>11A6</v>
      </c>
      <c r="F13" s="18"/>
      <c r="G13" s="17">
        <f>+Results!D112</f>
        <v>45971</v>
      </c>
      <c r="H13" s="16" t="str">
        <f>VLOOKUP($D13,Results!$B$2:$I$365,8,FALSE)</f>
        <v>A6</v>
      </c>
      <c r="I13" s="16" t="str">
        <f>VLOOKUP(H13,Results!$N$2:$O$13,2,FALSE)</f>
        <v>The Griffins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8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A7</v>
      </c>
      <c r="C14" s="1">
        <v>12</v>
      </c>
      <c r="D14" s="19" t="str">
        <f t="shared" si="3"/>
        <v>12A7</v>
      </c>
      <c r="E14" s="19" t="str">
        <f t="shared" si="4"/>
        <v>12A8</v>
      </c>
      <c r="F14" s="18"/>
      <c r="G14" s="15">
        <f>+Results!D123</f>
        <v>45982</v>
      </c>
      <c r="H14" s="16" t="str">
        <f>VLOOKUP($D14,Results!$B$2:$I$365,8,FALSE)</f>
        <v>A8</v>
      </c>
      <c r="I14" s="16" t="str">
        <f>VLOOKUP(H14,Results!$N$2:$O$13,2,FALSE)</f>
        <v>Buttercross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10</v>
      </c>
      <c r="O14" s="71">
        <f>IF($C14&gt;Results!$F$1," ",(VLOOKUP($E14,Results!$C$2:$K$243,9,FALSE)))</f>
        <v>11</v>
      </c>
      <c r="P14" s="74">
        <f t="shared" si="8"/>
        <v>0</v>
      </c>
    </row>
    <row r="15" spans="2:18" x14ac:dyDescent="0.3">
      <c r="B15" t="str">
        <f t="shared" si="2"/>
        <v>A7</v>
      </c>
      <c r="C15" s="1">
        <v>13</v>
      </c>
      <c r="D15" s="19" t="str">
        <f t="shared" si="3"/>
        <v>13A7</v>
      </c>
      <c r="E15" s="19" t="str">
        <f t="shared" si="4"/>
        <v>13A5</v>
      </c>
      <c r="F15" s="18"/>
      <c r="G15" s="15">
        <f>+Results!D134</f>
        <v>45989</v>
      </c>
      <c r="H15" s="16" t="str">
        <f>VLOOKUP($D15,Results!$B$2:$I$365,8,FALSE)</f>
        <v>A5</v>
      </c>
      <c r="I15" s="16" t="str">
        <f>VLOOKUP(H15,Results!$N$2:$O$13,2,FALSE)</f>
        <v>Boford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7</v>
      </c>
      <c r="O15" s="71">
        <f>IF($C15&gt;Results!$F$1," ",(VLOOKUP($E15,Results!$C$2:$K$243,9,FALSE)))</f>
        <v>16</v>
      </c>
      <c r="P15" s="74">
        <f t="shared" si="8"/>
        <v>0</v>
      </c>
    </row>
    <row r="16" spans="2:18" x14ac:dyDescent="0.3">
      <c r="B16" t="str">
        <f t="shared" si="2"/>
        <v>A7</v>
      </c>
      <c r="C16" s="1">
        <v>14</v>
      </c>
      <c r="D16" s="19" t="str">
        <f t="shared" si="3"/>
        <v>14A7</v>
      </c>
      <c r="E16" s="19" t="str">
        <f t="shared" si="4"/>
        <v>14A10</v>
      </c>
      <c r="F16" s="18"/>
      <c r="G16" s="15">
        <f>+Results!D145</f>
        <v>45994</v>
      </c>
      <c r="H16" s="16" t="str">
        <f>VLOOKUP($D16,Results!$B$2:$I$365,8,FALSE)</f>
        <v>A10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4</v>
      </c>
      <c r="O16" s="71">
        <f>IF($C16&gt;Results!$F$1," ",(VLOOKUP($E16,Results!$C$2:$K$243,9,FALSE)))</f>
        <v>19</v>
      </c>
      <c r="P16" s="74">
        <f t="shared" si="8"/>
        <v>0</v>
      </c>
    </row>
    <row r="17" spans="2:18" x14ac:dyDescent="0.3">
      <c r="B17" t="str">
        <f t="shared" si="2"/>
        <v>A7</v>
      </c>
      <c r="C17" s="1">
        <v>15</v>
      </c>
      <c r="D17" s="19" t="str">
        <f t="shared" si="3"/>
        <v>15A7</v>
      </c>
      <c r="E17" s="19" t="str">
        <f t="shared" si="4"/>
        <v>15A2</v>
      </c>
      <c r="F17" s="18"/>
      <c r="G17" s="15">
        <f>+Results!D156</f>
        <v>45999</v>
      </c>
      <c r="H17" s="16" t="str">
        <f>VLOOKUP($D17,Results!$B$2:$I$365,8,FALSE)</f>
        <v>A2</v>
      </c>
      <c r="I17" s="16" t="str">
        <f>VLOOKUP(H17,Results!$N$2:$O$13,2,FALSE)</f>
        <v>Bens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3</v>
      </c>
      <c r="O17" s="71">
        <f>IF($C17&gt;Results!$F$1," ",(VLOOKUP($E17,Results!$C$2:$K$243,9,FALSE)))</f>
        <v>21</v>
      </c>
      <c r="P17" s="74">
        <f t="shared" si="8"/>
        <v>0</v>
      </c>
      <c r="R17" t="s">
        <v>73</v>
      </c>
    </row>
    <row r="18" spans="2:18" x14ac:dyDescent="0.3">
      <c r="B18" t="str">
        <f t="shared" si="2"/>
        <v>A7</v>
      </c>
      <c r="C18" s="1">
        <v>16</v>
      </c>
      <c r="D18" s="19" t="str">
        <f t="shared" si="3"/>
        <v>16A7</v>
      </c>
      <c r="E18" s="19" t="str">
        <f t="shared" si="4"/>
        <v>16X</v>
      </c>
      <c r="F18" s="18"/>
      <c r="G18" s="17">
        <f>+Results!D167</f>
        <v>46010</v>
      </c>
      <c r="H18" s="16" t="str">
        <f>VLOOKUP($D18,Results!$B$2:$I$365,8,FALSE)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0</v>
      </c>
      <c r="O18" s="71">
        <f>IF($C18&gt;Results!$F$1," ",(VLOOKUP($E18,Results!$C$2:$K$243,9,FALSE)))</f>
        <v>0</v>
      </c>
      <c r="P18" s="74">
        <f t="shared" si="8"/>
        <v>0</v>
      </c>
    </row>
    <row r="19" spans="2:18" x14ac:dyDescent="0.3">
      <c r="B19" t="str">
        <f t="shared" si="2"/>
        <v>A7</v>
      </c>
      <c r="C19" s="1">
        <v>17</v>
      </c>
      <c r="D19" s="19" t="str">
        <f t="shared" si="3"/>
        <v>17A7</v>
      </c>
      <c r="E19" s="19" t="str">
        <f t="shared" si="4"/>
        <v>17A3</v>
      </c>
      <c r="F19" s="18"/>
      <c r="G19" s="15">
        <f>+Results!D178</f>
        <v>46013</v>
      </c>
      <c r="H19" s="16" t="str">
        <f>VLOOKUP($D19,Results!$B$2:$I$365,8,FALSE)</f>
        <v>A3</v>
      </c>
      <c r="I19" s="16" t="str">
        <f>VLOOKUP(H19,Results!$N$2:$O$13,2,FALSE)</f>
        <v>Pinewood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4</v>
      </c>
      <c r="O19" s="71">
        <f>IF($C19&gt;Results!$F$1," ",(VLOOKUP($E19,Results!$C$2:$K$243,9,FALSE)))</f>
        <v>24</v>
      </c>
      <c r="P19" s="74">
        <f t="shared" si="8"/>
        <v>0</v>
      </c>
      <c r="R19" t="s">
        <v>76</v>
      </c>
    </row>
    <row r="20" spans="2:18" x14ac:dyDescent="0.3">
      <c r="B20" t="str">
        <f t="shared" si="2"/>
        <v>A7</v>
      </c>
      <c r="C20" s="1">
        <v>18</v>
      </c>
      <c r="D20" s="19" t="str">
        <f t="shared" si="3"/>
        <v>18A7</v>
      </c>
      <c r="E20" s="19" t="str">
        <f t="shared" si="4"/>
        <v>18A11</v>
      </c>
      <c r="F20" s="18"/>
      <c r="G20" s="17">
        <f>+Results!D189</f>
        <v>46027</v>
      </c>
      <c r="H20" s="16" t="str">
        <f>VLOOKUP($D20,Results!$B$2:$I$365,8,FALSE)</f>
        <v>A11</v>
      </c>
      <c r="I20" s="16" t="str">
        <f>VLOOKUP(H20,Results!$N$2:$O$13,2,FALSE)</f>
        <v>Dreamers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19</v>
      </c>
      <c r="O20" s="71">
        <f>IF($C20&gt;Results!$F$1," ",(VLOOKUP($E20,Results!$C$2:$K$243,9,FALSE)))</f>
        <v>6</v>
      </c>
      <c r="P20" s="74">
        <f t="shared" si="8"/>
        <v>2</v>
      </c>
    </row>
    <row r="21" spans="2:18" x14ac:dyDescent="0.3">
      <c r="B21" t="str">
        <f t="shared" si="2"/>
        <v>A7</v>
      </c>
      <c r="C21" s="1">
        <v>19</v>
      </c>
      <c r="D21" s="19" t="str">
        <f t="shared" si="3"/>
        <v>19A7</v>
      </c>
      <c r="E21" s="19" t="str">
        <f t="shared" si="4"/>
        <v>19A1</v>
      </c>
      <c r="F21" s="18"/>
      <c r="G21" s="15">
        <f>+Results!D200</f>
        <v>46031</v>
      </c>
      <c r="H21" s="16" t="str">
        <f>VLOOKUP($D21,Results!$B$2:$I$365,8,FALSE)</f>
        <v>A1</v>
      </c>
      <c r="I21" s="16" t="str">
        <f>VLOOKUP(H21,Results!$N$2:$O$13,2,FALSE)</f>
        <v>Mat - Jac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5</v>
      </c>
      <c r="O21" s="71">
        <f>IF($C21&gt;Results!$F$1," ",(VLOOKUP($E21,Results!$C$2:$K$243,9,FALSE)))</f>
        <v>18</v>
      </c>
      <c r="P21" s="74">
        <f t="shared" si="8"/>
        <v>0</v>
      </c>
    </row>
    <row r="22" spans="2:18" x14ac:dyDescent="0.3">
      <c r="B22" t="str">
        <f t="shared" si="2"/>
        <v>A7</v>
      </c>
      <c r="C22" s="1">
        <v>20</v>
      </c>
      <c r="D22" s="19" t="str">
        <f t="shared" si="3"/>
        <v>20A7</v>
      </c>
      <c r="E22" s="19" t="str">
        <f t="shared" si="4"/>
        <v>20A4</v>
      </c>
      <c r="F22" s="18"/>
      <c r="G22" s="17">
        <f>+Results!D211</f>
        <v>46038</v>
      </c>
      <c r="H22" s="16" t="str">
        <f>VLOOKUP($D22,Results!$B$2:$I$365,8,FALSE)</f>
        <v>A4</v>
      </c>
      <c r="I22" s="16" t="str">
        <f>VLOOKUP(H22,Results!$N$2:$O$13,2,FALSE)</f>
        <v>Brand 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8"/>
        <v>0</v>
      </c>
    </row>
    <row r="23" spans="2:18" x14ac:dyDescent="0.3">
      <c r="B23" t="str">
        <f t="shared" si="2"/>
        <v>A7</v>
      </c>
      <c r="C23" s="1">
        <v>21</v>
      </c>
      <c r="D23" s="19" t="str">
        <f t="shared" si="3"/>
        <v>21A7</v>
      </c>
      <c r="E23" s="19" t="str">
        <f t="shared" si="4"/>
        <v>21A9</v>
      </c>
      <c r="F23" s="18"/>
      <c r="G23" s="15">
        <f>+Results!D222</f>
        <v>46045</v>
      </c>
      <c r="H23" s="16" t="str">
        <f>VLOOKUP($D23,Results!$B$2:$I$365,8,FALSE)</f>
        <v>A9</v>
      </c>
      <c r="I23" s="16" t="str">
        <f>VLOOKUP(H23,Results!$N$2:$O$13,2,FALSE)</f>
        <v>Bay City Bowlers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8"/>
        <v>0</v>
      </c>
    </row>
    <row r="24" spans="2:18" x14ac:dyDescent="0.3">
      <c r="B24" t="str">
        <f t="shared" si="2"/>
        <v>A7</v>
      </c>
      <c r="C24" s="1">
        <v>22</v>
      </c>
      <c r="D24" s="19" t="str">
        <f t="shared" si="3"/>
        <v>22A7</v>
      </c>
      <c r="E24" s="19" t="str">
        <f t="shared" si="4"/>
        <v>22A6</v>
      </c>
      <c r="F24" s="18"/>
      <c r="G24" s="17">
        <f>+Results!D233</f>
        <v>46050</v>
      </c>
      <c r="H24" s="16" t="str">
        <f>VLOOKUP($D24,Results!$B$2:$I$365,8,FALSE)</f>
        <v>A6</v>
      </c>
      <c r="I24" s="16" t="str">
        <f>VLOOKUP(H24,Results!$N$2:$O$13,2,FALSE)</f>
        <v>The Griffins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9</v>
      </c>
      <c r="P24" s="74">
        <f t="shared" si="8"/>
        <v>2</v>
      </c>
    </row>
    <row r="25" spans="2:18" x14ac:dyDescent="0.3">
      <c r="B25" t="str">
        <f t="shared" si="2"/>
        <v>A7</v>
      </c>
      <c r="C25" s="1">
        <v>23</v>
      </c>
      <c r="D25" s="19" t="str">
        <f t="shared" si="3"/>
        <v>23A7</v>
      </c>
      <c r="E25" s="19" t="str">
        <f t="shared" si="4"/>
        <v>23A8</v>
      </c>
      <c r="F25" s="18"/>
      <c r="G25" s="17">
        <f>+Results!D244</f>
        <v>46055</v>
      </c>
      <c r="H25" s="16" t="str">
        <f>VLOOKUP($D25,Results!$B$2:$I$365,8,FALSE)</f>
        <v>A8</v>
      </c>
      <c r="I25" s="16" t="str">
        <f>VLOOKUP(H25,Results!$N$2:$O$13,2,FALSE)</f>
        <v>Buttercross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15</v>
      </c>
      <c r="O25" s="71">
        <f>IF($C25&gt;Results!$F$1," ",(VLOOKUP($E25,Results!$C$2:$K$365,9,FALSE)))</f>
        <v>6</v>
      </c>
      <c r="P25" s="74">
        <f t="shared" si="8"/>
        <v>2</v>
      </c>
    </row>
    <row r="26" spans="2:18" x14ac:dyDescent="0.3">
      <c r="B26" t="str">
        <f t="shared" si="2"/>
        <v>A7</v>
      </c>
      <c r="C26" s="1">
        <v>24</v>
      </c>
      <c r="D26" s="19" t="str">
        <f t="shared" si="3"/>
        <v>24A7</v>
      </c>
      <c r="E26" s="19" t="str">
        <f t="shared" si="4"/>
        <v>24A5</v>
      </c>
      <c r="F26" s="18"/>
      <c r="G26" s="17">
        <f>+Results!D255</f>
        <v>46062</v>
      </c>
      <c r="H26" s="16" t="str">
        <f>VLOOKUP($D26,Results!$B$2:$I$365,8,FALSE)</f>
        <v>A5</v>
      </c>
      <c r="I26" s="16" t="str">
        <f>VLOOKUP(H26,Results!$N$2:$O$13,2,FALSE)</f>
        <v>Boford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13</v>
      </c>
      <c r="O26" s="71">
        <f>IF($C26&gt;Results!$F$1," ",(VLOOKUP($E26,Results!$C$2:$K$365,9,FALSE)))</f>
        <v>18</v>
      </c>
      <c r="P26" s="74">
        <f t="shared" si="8"/>
        <v>0</v>
      </c>
    </row>
    <row r="27" spans="2:18" x14ac:dyDescent="0.3">
      <c r="B27" t="str">
        <f t="shared" si="2"/>
        <v>A7</v>
      </c>
      <c r="C27" s="1">
        <v>25</v>
      </c>
      <c r="D27" s="19" t="str">
        <f t="shared" si="3"/>
        <v>25A7</v>
      </c>
      <c r="E27" s="19" t="str">
        <f t="shared" si="4"/>
        <v>25A10</v>
      </c>
      <c r="F27" s="18"/>
      <c r="G27" s="17">
        <f>+Results!D266</f>
        <v>46073</v>
      </c>
      <c r="H27" s="16" t="str">
        <f>VLOOKUP($D27,Results!$B$2:$I$365,8,FALSE)</f>
        <v>A10</v>
      </c>
      <c r="I27" s="16" t="str">
        <f>VLOOKUP(H27,Results!$N$2:$O$13,2,FALSE)</f>
        <v>Deadenders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1</v>
      </c>
      <c r="O27" s="71">
        <f>IF($C27&gt;Results!$F$1," ",(VLOOKUP($E27,Results!$C$2:$K$365,9,FALSE)))</f>
        <v>27</v>
      </c>
      <c r="P27" s="74">
        <f t="shared" si="8"/>
        <v>0</v>
      </c>
    </row>
    <row r="28" spans="2:18" x14ac:dyDescent="0.3">
      <c r="B28" t="str">
        <f t="shared" si="2"/>
        <v>A7</v>
      </c>
      <c r="C28" s="1">
        <v>26</v>
      </c>
      <c r="D28" s="19" t="str">
        <f t="shared" si="3"/>
        <v>26A7</v>
      </c>
      <c r="E28" s="19" t="str">
        <f t="shared" si="4"/>
        <v>26A2</v>
      </c>
      <c r="F28" s="18"/>
      <c r="G28" s="17">
        <f>+Results!D277</f>
        <v>46080</v>
      </c>
      <c r="H28" s="16" t="str">
        <f>VLOOKUP($D28,Results!$B$2:$I$365,8,FALSE)</f>
        <v>A2</v>
      </c>
      <c r="I28" s="16" t="str">
        <f>VLOOKUP(H28,Results!$N$2:$O$13,2,FALSE)</f>
        <v>Bens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8" x14ac:dyDescent="0.3">
      <c r="B29" t="str">
        <f t="shared" si="2"/>
        <v>A7</v>
      </c>
      <c r="C29" s="1">
        <v>27</v>
      </c>
      <c r="D29" s="19" t="str">
        <f t="shared" si="3"/>
        <v>27A7</v>
      </c>
      <c r="E29" s="19" t="str">
        <f t="shared" si="4"/>
        <v>27X</v>
      </c>
      <c r="F29" s="18"/>
      <c r="G29" s="17">
        <f>+Results!D288</f>
        <v>46083</v>
      </c>
      <c r="H29" s="16" t="str">
        <f>VLOOKUP($D29,Results!$B$2:$I$365,8,FALSE)</f>
        <v>X</v>
      </c>
      <c r="I29" s="16" t="str">
        <f>VLOOKUP(H29,Results!$N$2:$O$13,2,FALSE)</f>
        <v>No Match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A7</v>
      </c>
      <c r="C30" s="1">
        <v>28</v>
      </c>
      <c r="D30" s="19" t="str">
        <f t="shared" si="3"/>
        <v>28A7</v>
      </c>
      <c r="E30" s="19" t="str">
        <f t="shared" si="4"/>
        <v>28A3</v>
      </c>
      <c r="F30" s="18"/>
      <c r="G30" s="17">
        <f>+Results!D299</f>
        <v>46094</v>
      </c>
      <c r="H30" s="16" t="str">
        <f>VLOOKUP($D30,Results!$B$2:$I$365,8,FALSE)</f>
        <v>A3</v>
      </c>
      <c r="I30" s="16" t="str">
        <f>VLOOKUP(H30,Results!$N$2:$O$13,2,FALSE)</f>
        <v>Pinewood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A7</v>
      </c>
      <c r="C31" s="1">
        <v>29</v>
      </c>
      <c r="D31" s="19" t="str">
        <f t="shared" si="3"/>
        <v>29A7</v>
      </c>
      <c r="E31" s="19" t="str">
        <f t="shared" si="4"/>
        <v>29A11</v>
      </c>
      <c r="F31" s="18"/>
      <c r="G31" s="17">
        <f>+Results!D310</f>
        <v>46099</v>
      </c>
      <c r="H31" s="16" t="str">
        <f>VLOOKUP($D31,Results!$B$2:$I$365,8,FALSE)</f>
        <v>A11</v>
      </c>
      <c r="I31" s="16" t="str">
        <f>VLOOKUP(H31,Results!$N$2:$O$13,2,FALSE)</f>
        <v>Dreamers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A7</v>
      </c>
      <c r="C32" s="1">
        <v>30</v>
      </c>
      <c r="D32" s="19" t="str">
        <f t="shared" si="3"/>
        <v>30A7</v>
      </c>
      <c r="E32" s="19" t="str">
        <f t="shared" si="4"/>
        <v>30A1</v>
      </c>
      <c r="F32" s="18"/>
      <c r="G32" s="17">
        <f>+Results!D321</f>
        <v>46106</v>
      </c>
      <c r="H32" s="16" t="str">
        <f>VLOOKUP($D32,Results!$B$2:$I$365,8,FALSE)</f>
        <v>A1</v>
      </c>
      <c r="I32" s="16" t="str">
        <f>VLOOKUP(H32,Results!$N$2:$O$13,2,FALSE)</f>
        <v>Mat - Jac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A7</v>
      </c>
      <c r="C33" s="1">
        <v>31</v>
      </c>
      <c r="D33" s="19" t="str">
        <f t="shared" si="3"/>
        <v>31A7</v>
      </c>
      <c r="E33" s="19" t="str">
        <f t="shared" si="4"/>
        <v>31A4</v>
      </c>
      <c r="F33" s="18"/>
      <c r="G33" s="17">
        <f>+Results!D332</f>
        <v>46111</v>
      </c>
      <c r="H33" s="16" t="str">
        <f>VLOOKUP($D33,Results!$B$2:$I$365,8,FALSE)</f>
        <v>A4</v>
      </c>
      <c r="I33" s="16" t="str">
        <f>VLOOKUP(H33,Results!$N$2:$O$13,2,FALSE)</f>
        <v>Brand X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A7</v>
      </c>
      <c r="C34" s="1">
        <v>32</v>
      </c>
      <c r="D34" s="19" t="str">
        <f t="shared" si="3"/>
        <v>32A7</v>
      </c>
      <c r="E34" s="19" t="str">
        <f t="shared" si="4"/>
        <v>32A9</v>
      </c>
      <c r="F34" s="18"/>
      <c r="G34" s="17">
        <f>+Results!D343</f>
        <v>46122</v>
      </c>
      <c r="H34" s="16" t="str">
        <f>VLOOKUP($D34,Results!$B$2:$I$365,8,FALSE)</f>
        <v>A9</v>
      </c>
      <c r="I34" s="16" t="str">
        <f>VLOOKUP(H34,Results!$N$2:$O$13,2,FALSE)</f>
        <v>Bay City Bowlers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A7</v>
      </c>
      <c r="C35" s="1">
        <v>33</v>
      </c>
      <c r="D35" s="19" t="str">
        <f t="shared" si="3"/>
        <v>33A7</v>
      </c>
      <c r="E35" s="19" t="str">
        <f t="shared" si="4"/>
        <v>33A6</v>
      </c>
      <c r="F35" s="18"/>
      <c r="G35" s="17">
        <f>+Results!D354</f>
        <v>46125</v>
      </c>
      <c r="H35" s="16" t="str">
        <f>VLOOKUP($D35,Results!$B$2:$I$365,8,FALSE)</f>
        <v>A6</v>
      </c>
      <c r="I35" s="16" t="str">
        <f>VLOOKUP(H35,Results!$N$2:$O$13,2,FALSE)</f>
        <v>The Griffins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5</v>
      </c>
      <c r="L36" s="66">
        <f t="shared" si="9"/>
        <v>0</v>
      </c>
      <c r="M36" s="67">
        <f t="shared" si="9"/>
        <v>16</v>
      </c>
      <c r="N36" s="72">
        <f t="shared" si="9"/>
        <v>186</v>
      </c>
      <c r="O36" s="73">
        <f t="shared" si="9"/>
        <v>326</v>
      </c>
      <c r="P36" s="75">
        <f t="shared" si="9"/>
        <v>10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6"/>
  <sheetViews>
    <sheetView workbookViewId="0">
      <selection activeCell="R23" sqref="R23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38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A8</v>
      </c>
      <c r="C3" s="1">
        <v>1</v>
      </c>
      <c r="D3" s="19" t="str">
        <f t="shared" ref="D3" si="0">CONCATENATE(C3,B3)</f>
        <v>1A8</v>
      </c>
      <c r="E3" s="19" t="str">
        <f t="shared" ref="E3" si="1">CONCATENATE(C3,H3)</f>
        <v>1A7</v>
      </c>
      <c r="F3" s="19"/>
      <c r="G3" s="15">
        <f>+Results!D2</f>
        <v>45912</v>
      </c>
      <c r="H3" s="16" t="str">
        <f>VLOOKUP($D3,Results!$B$2:$I$365,8,FALSE)</f>
        <v>A7</v>
      </c>
      <c r="I3" s="16" t="str">
        <f>VLOOKUP(H3,Results!$N$2:$O$13,2,FALSE)</f>
        <v>L. Bees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",(VLOOKUP($D3,Results!$B$2:$H$243,7,FALSE)))</f>
        <v>N</v>
      </c>
      <c r="O3" s="71" t="str">
        <f>IF($C3&gt;Results!$F$1," ",(VLOOKUP($E3,Results!$C$2:$K$243,9,FALSE)))</f>
        <v>N</v>
      </c>
      <c r="P3" s="74">
        <f>IF(J3=" "," ",SUM(K3*2)+L3*1)</f>
        <v>0</v>
      </c>
    </row>
    <row r="4" spans="2:18" x14ac:dyDescent="0.3">
      <c r="B4" t="str">
        <f t="shared" ref="B4:B35" si="2">+$H$1</f>
        <v>A8</v>
      </c>
      <c r="C4" s="1">
        <v>2</v>
      </c>
      <c r="D4" s="19" t="str">
        <f t="shared" ref="D4:D35" si="3">CONCATENATE(C4,B4)</f>
        <v>2A8</v>
      </c>
      <c r="E4" s="19" t="str">
        <f t="shared" ref="E4:E35" si="4">CONCATENATE(C4,H4)</f>
        <v>2A6</v>
      </c>
      <c r="F4" s="19"/>
      <c r="G4" s="15">
        <f>+Results!D13</f>
        <v>45915</v>
      </c>
      <c r="H4" s="16" t="str">
        <f>VLOOKUP($D4,Results!$B$2:$I$365,8,FALSE)</f>
        <v>A6</v>
      </c>
      <c r="I4" s="16" t="str">
        <f>VLOOKUP(H4,Results!$N$2:$O$13,2,FALSE)</f>
        <v>The Griffins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9</v>
      </c>
      <c r="O4" s="71">
        <f>IF($C4&gt;Results!$F$1," ",(VLOOKUP($E4,Results!$C$2:$K$243,9,FALSE)))</f>
        <v>10</v>
      </c>
      <c r="P4" s="74">
        <f t="shared" ref="P4:P35" si="8">IF(J4=" "," ",SUM(K4*2)+L4*1)</f>
        <v>0</v>
      </c>
    </row>
    <row r="5" spans="2:18" x14ac:dyDescent="0.3">
      <c r="B5" t="str">
        <f t="shared" si="2"/>
        <v>A8</v>
      </c>
      <c r="C5" s="1">
        <v>3</v>
      </c>
      <c r="D5" s="19" t="str">
        <f t="shared" si="3"/>
        <v>3A8</v>
      </c>
      <c r="E5" s="19" t="str">
        <f t="shared" si="4"/>
        <v>3A11</v>
      </c>
      <c r="F5" s="19"/>
      <c r="G5" s="15">
        <f>+Results!D24</f>
        <v>45926</v>
      </c>
      <c r="H5" s="16" t="str">
        <f>VLOOKUP($D5,Results!$B$2:$I$365,8,FALSE)</f>
        <v>A11</v>
      </c>
      <c r="I5" s="16" t="str">
        <f>VLOOKUP(H5,Results!$N$2:$O$13,2,FALSE)</f>
        <v>Dreamers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11</v>
      </c>
      <c r="P5" s="74">
        <f t="shared" si="8"/>
        <v>0</v>
      </c>
    </row>
    <row r="6" spans="2:18" x14ac:dyDescent="0.3">
      <c r="B6" t="str">
        <f t="shared" si="2"/>
        <v>A8</v>
      </c>
      <c r="C6" s="1">
        <v>4</v>
      </c>
      <c r="D6" s="19" t="str">
        <f t="shared" si="3"/>
        <v>4A8</v>
      </c>
      <c r="E6" s="19" t="str">
        <f t="shared" si="4"/>
        <v>4X</v>
      </c>
      <c r="F6" s="19"/>
      <c r="G6" s="15">
        <f>+Results!D35</f>
        <v>45933</v>
      </c>
      <c r="H6" s="16" t="str">
        <f>VLOOKUP($D6,Results!$B$2:$I$365,8,FALSE)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0</v>
      </c>
      <c r="O6" s="71">
        <f>IF($C6&gt;Results!$F$1," ",(VLOOKUP($E6,Results!$C$2:$K$243,9,FALSE)))</f>
        <v>0</v>
      </c>
      <c r="P6" s="74">
        <f t="shared" si="8"/>
        <v>0</v>
      </c>
    </row>
    <row r="7" spans="2:18" x14ac:dyDescent="0.3">
      <c r="B7" t="str">
        <f t="shared" si="2"/>
        <v>A8</v>
      </c>
      <c r="C7" s="1">
        <v>5</v>
      </c>
      <c r="D7" s="19" t="str">
        <f t="shared" si="3"/>
        <v>5A8</v>
      </c>
      <c r="E7" s="19" t="str">
        <f t="shared" si="4"/>
        <v>5A2</v>
      </c>
      <c r="F7" s="19"/>
      <c r="G7" s="17">
        <f>+Results!D46</f>
        <v>45938</v>
      </c>
      <c r="H7" s="16" t="str">
        <f>VLOOKUP($D7,Results!$B$2:$I$365,8,FALSE)</f>
        <v>A2</v>
      </c>
      <c r="I7" s="16" t="str">
        <f>VLOOKUP(H7,Results!$N$2:$O$13,2,FALSE)</f>
        <v>Bens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15</v>
      </c>
      <c r="P7" s="74">
        <f t="shared" si="8"/>
        <v>0</v>
      </c>
    </row>
    <row r="8" spans="2:18" x14ac:dyDescent="0.3">
      <c r="B8" t="str">
        <f t="shared" si="2"/>
        <v>A8</v>
      </c>
      <c r="C8" s="1">
        <v>6</v>
      </c>
      <c r="D8" s="19" t="str">
        <f t="shared" si="3"/>
        <v>6A8</v>
      </c>
      <c r="E8" s="19" t="str">
        <f t="shared" si="4"/>
        <v>6A1</v>
      </c>
      <c r="F8" s="19"/>
      <c r="G8" s="15">
        <f>+Results!D57</f>
        <v>45943</v>
      </c>
      <c r="H8" s="16" t="str">
        <f>VLOOKUP($D8,Results!$B$2:$I$365,8,FALSE)</f>
        <v>A1</v>
      </c>
      <c r="I8" s="16" t="str">
        <f>VLOOKUP(H8,Results!$N$2:$O$13,2,FALSE)</f>
        <v>Mat - Jac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21</v>
      </c>
      <c r="P8" s="74">
        <f t="shared" si="8"/>
        <v>0</v>
      </c>
      <c r="R8" t="s">
        <v>71</v>
      </c>
    </row>
    <row r="9" spans="2:18" x14ac:dyDescent="0.3">
      <c r="B9" t="str">
        <f t="shared" si="2"/>
        <v>A8</v>
      </c>
      <c r="C9" s="1">
        <v>7</v>
      </c>
      <c r="D9" s="19" t="str">
        <f t="shared" si="3"/>
        <v>7A8</v>
      </c>
      <c r="E9" s="19" t="str">
        <f t="shared" si="4"/>
        <v>7A4</v>
      </c>
      <c r="F9" s="19"/>
      <c r="G9" s="15">
        <f>+Results!D68</f>
        <v>45947</v>
      </c>
      <c r="H9" s="16" t="str">
        <f>VLOOKUP($D9,Results!$B$2:$I$365,8,FALSE)</f>
        <v>A4</v>
      </c>
      <c r="I9" s="16" t="str">
        <f>VLOOKUP(H9,Results!$N$2:$O$13,2,FALSE)</f>
        <v>Brand X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12</v>
      </c>
      <c r="O9" s="71">
        <f>IF($C9&gt;Results!$F$1," ",(VLOOKUP($E9,Results!$C$2:$K$243,9,FALSE)))</f>
        <v>9</v>
      </c>
      <c r="P9" s="74">
        <f t="shared" si="8"/>
        <v>2</v>
      </c>
    </row>
    <row r="10" spans="2:18" x14ac:dyDescent="0.3">
      <c r="B10" t="str">
        <f t="shared" si="2"/>
        <v>A8</v>
      </c>
      <c r="C10" s="1">
        <v>8</v>
      </c>
      <c r="D10" s="19" t="str">
        <f t="shared" si="3"/>
        <v>8A8</v>
      </c>
      <c r="E10" s="19" t="str">
        <f t="shared" si="4"/>
        <v>8A3</v>
      </c>
      <c r="F10" s="19"/>
      <c r="G10" s="15">
        <f>+Results!D79</f>
        <v>45954</v>
      </c>
      <c r="H10" s="16" t="str">
        <f>VLOOKUP($D10,Results!$B$2:$I$365,8,FALSE)</f>
        <v>A3</v>
      </c>
      <c r="I10" s="16" t="str">
        <f>VLOOKUP(H10,Results!$N$2:$O$13,2,FALSE)</f>
        <v>Pinewood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8" x14ac:dyDescent="0.3">
      <c r="B11" t="str">
        <f t="shared" si="2"/>
        <v>A8</v>
      </c>
      <c r="C11" s="1">
        <v>9</v>
      </c>
      <c r="D11" s="19" t="str">
        <f t="shared" si="3"/>
        <v>9A8</v>
      </c>
      <c r="E11" s="19" t="str">
        <f t="shared" si="4"/>
        <v>9A5</v>
      </c>
      <c r="F11" s="19"/>
      <c r="G11" s="17">
        <f>+Results!D90</f>
        <v>45961</v>
      </c>
      <c r="H11" s="16" t="str">
        <f>VLOOKUP($D11,Results!$B$2:$I$365,8,FALSE)</f>
        <v>A5</v>
      </c>
      <c r="I11" s="16" t="str">
        <f>VLOOKUP(H11,Results!$N$2:$O$13,2,FALSE)</f>
        <v>Boford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14</v>
      </c>
      <c r="P11" s="74">
        <f t="shared" si="8"/>
        <v>0</v>
      </c>
    </row>
    <row r="12" spans="2:18" x14ac:dyDescent="0.3">
      <c r="B12" t="str">
        <f t="shared" si="2"/>
        <v>A8</v>
      </c>
      <c r="C12" s="1">
        <v>10</v>
      </c>
      <c r="D12" s="19" t="str">
        <f t="shared" si="3"/>
        <v>10A8</v>
      </c>
      <c r="E12" s="19" t="str">
        <f t="shared" si="4"/>
        <v>10A10</v>
      </c>
      <c r="F12" s="19"/>
      <c r="G12" s="17">
        <f>+Results!D101</f>
        <v>45966</v>
      </c>
      <c r="H12" s="16" t="str">
        <f>VLOOKUP($D12,Results!$B$2:$I$365,8,FALSE)</f>
        <v>A10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5</v>
      </c>
      <c r="O12" s="71">
        <f>IF($C12&gt;Results!$F$1," ",(VLOOKUP($E12,Results!$C$2:$K$243,9,FALSE)))</f>
        <v>14</v>
      </c>
      <c r="P12" s="74">
        <f t="shared" si="8"/>
        <v>0</v>
      </c>
    </row>
    <row r="13" spans="2:18" x14ac:dyDescent="0.3">
      <c r="B13" t="str">
        <f t="shared" si="2"/>
        <v>A8</v>
      </c>
      <c r="C13" s="1">
        <v>11</v>
      </c>
      <c r="D13" s="19" t="str">
        <f t="shared" si="3"/>
        <v>11A8</v>
      </c>
      <c r="E13" s="19" t="str">
        <f t="shared" si="4"/>
        <v>11A9</v>
      </c>
      <c r="F13" s="19"/>
      <c r="G13" s="17">
        <f>+Results!D112</f>
        <v>45971</v>
      </c>
      <c r="H13" s="16" t="str">
        <f>VLOOKUP($D13,Results!$B$2:$I$365,8,FALSE)</f>
        <v>A9</v>
      </c>
      <c r="I13" s="16" t="str">
        <f>VLOOKUP(H13,Results!$N$2:$O$13,2,FALSE)</f>
        <v>Bay City Bowlers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8" x14ac:dyDescent="0.3">
      <c r="B14" t="str">
        <f t="shared" si="2"/>
        <v>A8</v>
      </c>
      <c r="C14" s="1">
        <v>12</v>
      </c>
      <c r="D14" s="19" t="str">
        <f t="shared" si="3"/>
        <v>12A8</v>
      </c>
      <c r="E14" s="19" t="str">
        <f t="shared" si="4"/>
        <v>12A7</v>
      </c>
      <c r="F14" s="19"/>
      <c r="G14" s="15">
        <f>+Results!D123</f>
        <v>45982</v>
      </c>
      <c r="H14" s="16" t="str">
        <f>VLOOKUP($D14,Results!$B$2:$I$365,8,FALSE)</f>
        <v>A7</v>
      </c>
      <c r="I14" s="16" t="str">
        <f>VLOOKUP(H14,Results!$N$2:$O$13,2,FALSE)</f>
        <v>L. Bees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10</v>
      </c>
      <c r="P14" s="74">
        <f t="shared" si="8"/>
        <v>2</v>
      </c>
    </row>
    <row r="15" spans="2:18" x14ac:dyDescent="0.3">
      <c r="B15" t="str">
        <f t="shared" si="2"/>
        <v>A8</v>
      </c>
      <c r="C15" s="1">
        <v>13</v>
      </c>
      <c r="D15" s="19" t="str">
        <f t="shared" si="3"/>
        <v>13A8</v>
      </c>
      <c r="E15" s="19" t="str">
        <f t="shared" si="4"/>
        <v>13A6</v>
      </c>
      <c r="F15" s="19"/>
      <c r="G15" s="15">
        <f>+Results!D134</f>
        <v>45989</v>
      </c>
      <c r="H15" s="16" t="str">
        <f>VLOOKUP($D15,Results!$B$2:$I$365,8,FALSE)</f>
        <v>A6</v>
      </c>
      <c r="I15" s="16" t="str">
        <f>VLOOKUP(H15,Results!$N$2:$O$13,2,FALSE)</f>
        <v>The Griffins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11</v>
      </c>
      <c r="O15" s="71">
        <f>IF($C15&gt;Results!$F$1," ",(VLOOKUP($E15,Results!$C$2:$K$243,9,FALSE)))</f>
        <v>8</v>
      </c>
      <c r="P15" s="74">
        <f t="shared" si="8"/>
        <v>2</v>
      </c>
    </row>
    <row r="16" spans="2:18" x14ac:dyDescent="0.3">
      <c r="B16" t="str">
        <f t="shared" si="2"/>
        <v>A8</v>
      </c>
      <c r="C16" s="1">
        <v>14</v>
      </c>
      <c r="D16" s="19" t="str">
        <f t="shared" si="3"/>
        <v>14A8</v>
      </c>
      <c r="E16" s="19" t="str">
        <f t="shared" si="4"/>
        <v>14A11</v>
      </c>
      <c r="F16" s="19"/>
      <c r="G16" s="15">
        <f>+Results!D145</f>
        <v>45994</v>
      </c>
      <c r="H16" s="16" t="str">
        <f>VLOOKUP($D16,Results!$B$2:$I$365,8,FALSE)</f>
        <v>A11</v>
      </c>
      <c r="I16" s="16" t="str">
        <f>VLOOKUP(H16,Results!$N$2:$O$13,2,FALSE)</f>
        <v>Dreamers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22</v>
      </c>
      <c r="O16" s="71">
        <f>IF($C16&gt;Results!$F$1," ",(VLOOKUP($E16,Results!$C$2:$K$243,9,FALSE)))</f>
        <v>11</v>
      </c>
      <c r="P16" s="74">
        <f t="shared" si="8"/>
        <v>2</v>
      </c>
    </row>
    <row r="17" spans="2:18" x14ac:dyDescent="0.3">
      <c r="B17" t="str">
        <f t="shared" si="2"/>
        <v>A8</v>
      </c>
      <c r="C17" s="1">
        <v>15</v>
      </c>
      <c r="D17" s="19" t="str">
        <f t="shared" si="3"/>
        <v>15A8</v>
      </c>
      <c r="E17" s="19" t="str">
        <f t="shared" si="4"/>
        <v>15X</v>
      </c>
      <c r="F17" s="19"/>
      <c r="G17" s="15">
        <f>+Results!D156</f>
        <v>45999</v>
      </c>
      <c r="H17" s="16" t="str">
        <f>VLOOKUP($D17,Results!$B$2:$I$365,8,FALSE)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0</v>
      </c>
      <c r="O17" s="71">
        <f>IF($C17&gt;Results!$F$1," ",(VLOOKUP($E17,Results!$C$2:$K$243,9,FALSE)))</f>
        <v>0</v>
      </c>
      <c r="P17" s="74">
        <f t="shared" si="8"/>
        <v>0</v>
      </c>
    </row>
    <row r="18" spans="2:18" x14ac:dyDescent="0.3">
      <c r="B18" t="str">
        <f t="shared" si="2"/>
        <v>A8</v>
      </c>
      <c r="C18" s="1">
        <v>16</v>
      </c>
      <c r="D18" s="19" t="str">
        <f t="shared" si="3"/>
        <v>16A8</v>
      </c>
      <c r="E18" s="19" t="str">
        <f t="shared" si="4"/>
        <v>16A2</v>
      </c>
      <c r="F18" s="19"/>
      <c r="G18" s="17">
        <f>+Results!D167</f>
        <v>46010</v>
      </c>
      <c r="H18" s="16" t="str">
        <f>VLOOKUP($D18,Results!$B$2:$I$365,8,FALSE)</f>
        <v>A2</v>
      </c>
      <c r="I18" s="16" t="str">
        <f>VLOOKUP(H18,Results!$N$2:$O$13,2,FALSE)</f>
        <v>Bens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19</v>
      </c>
      <c r="P18" s="74">
        <f t="shared" si="8"/>
        <v>0</v>
      </c>
    </row>
    <row r="19" spans="2:18" x14ac:dyDescent="0.3">
      <c r="B19" t="str">
        <f t="shared" si="2"/>
        <v>A8</v>
      </c>
      <c r="C19" s="1">
        <v>17</v>
      </c>
      <c r="D19" s="19" t="str">
        <f t="shared" si="3"/>
        <v>17A8</v>
      </c>
      <c r="E19" s="19" t="str">
        <f t="shared" si="4"/>
        <v>17A1</v>
      </c>
      <c r="F19" s="19"/>
      <c r="G19" s="15">
        <f>+Results!D178</f>
        <v>46013</v>
      </c>
      <c r="H19" s="16" t="str">
        <f>VLOOKUP($D19,Results!$B$2:$I$365,8,FALSE)</f>
        <v>A1</v>
      </c>
      <c r="I19" s="16" t="str">
        <f>VLOOKUP(H19,Results!$N$2:$O$13,2,FALSE)</f>
        <v>Mat - Jac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",(VLOOKUP($D19,Results!$B$2:$H$243,7,FALSE)))</f>
        <v>N</v>
      </c>
      <c r="O19" s="71" t="str">
        <f>IF($C19&gt;Results!$F$1," ",(VLOOKUP($E19,Results!$C$2:$K$243,9,FALSE)))</f>
        <v>N</v>
      </c>
      <c r="P19" s="74">
        <f t="shared" si="8"/>
        <v>0</v>
      </c>
    </row>
    <row r="20" spans="2:18" x14ac:dyDescent="0.3">
      <c r="B20" t="str">
        <f t="shared" si="2"/>
        <v>A8</v>
      </c>
      <c r="C20" s="1">
        <v>18</v>
      </c>
      <c r="D20" s="19" t="str">
        <f t="shared" si="3"/>
        <v>18A8</v>
      </c>
      <c r="E20" s="19" t="str">
        <f t="shared" si="4"/>
        <v>18A4</v>
      </c>
      <c r="F20" s="19"/>
      <c r="G20" s="17">
        <f>+Results!D189</f>
        <v>46027</v>
      </c>
      <c r="H20" s="16" t="str">
        <f>VLOOKUP($D20,Results!$B$2:$I$365,8,FALSE)</f>
        <v>A4</v>
      </c>
      <c r="I20" s="16" t="str">
        <f>VLOOKUP(H20,Results!$N$2:$O$13,2,FALSE)</f>
        <v>Brand X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29</v>
      </c>
      <c r="O20" s="71">
        <f>IF($C20&gt;Results!$F$1," ",(VLOOKUP($E20,Results!$C$2:$K$243,9,FALSE)))</f>
        <v>3</v>
      </c>
      <c r="P20" s="74">
        <f t="shared" si="8"/>
        <v>2</v>
      </c>
    </row>
    <row r="21" spans="2:18" x14ac:dyDescent="0.3">
      <c r="B21" t="str">
        <f t="shared" si="2"/>
        <v>A8</v>
      </c>
      <c r="C21" s="1">
        <v>19</v>
      </c>
      <c r="D21" s="19" t="str">
        <f t="shared" si="3"/>
        <v>19A8</v>
      </c>
      <c r="E21" s="19" t="str">
        <f t="shared" si="4"/>
        <v>19A3</v>
      </c>
      <c r="F21" s="19"/>
      <c r="G21" s="15">
        <f>+Results!D200</f>
        <v>46031</v>
      </c>
      <c r="H21" s="16" t="str">
        <f>VLOOKUP($D21,Results!$B$2:$I$365,8,FALSE)</f>
        <v>A3</v>
      </c>
      <c r="I21" s="16" t="str">
        <f>VLOOKUP(H21,Results!$N$2:$O$13,2,FALSE)</f>
        <v>Pinewood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6</v>
      </c>
      <c r="O21" s="71">
        <f>IF($C21&gt;Results!$F$1," ",(VLOOKUP($E21,Results!$C$2:$K$243,9,FALSE)))</f>
        <v>17</v>
      </c>
      <c r="P21" s="74">
        <f t="shared" si="8"/>
        <v>0</v>
      </c>
    </row>
    <row r="22" spans="2:18" x14ac:dyDescent="0.3">
      <c r="B22" t="str">
        <f t="shared" si="2"/>
        <v>A8</v>
      </c>
      <c r="C22" s="1">
        <v>20</v>
      </c>
      <c r="D22" s="19" t="str">
        <f t="shared" si="3"/>
        <v>20A8</v>
      </c>
      <c r="E22" s="19" t="str">
        <f t="shared" si="4"/>
        <v>20A5</v>
      </c>
      <c r="F22" s="19"/>
      <c r="G22" s="17">
        <f>+Results!D211</f>
        <v>46038</v>
      </c>
      <c r="H22" s="16" t="str">
        <f>VLOOKUP($D22,Results!$B$2:$I$365,8,FALSE)</f>
        <v>A5</v>
      </c>
      <c r="I22" s="16" t="str">
        <f>VLOOKUP(H22,Results!$N$2:$O$13,2,FALSE)</f>
        <v>Boford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23</v>
      </c>
      <c r="P22" s="74">
        <f t="shared" si="8"/>
        <v>0</v>
      </c>
    </row>
    <row r="23" spans="2:18" x14ac:dyDescent="0.3">
      <c r="B23" t="str">
        <f t="shared" si="2"/>
        <v>A8</v>
      </c>
      <c r="C23" s="1">
        <v>21</v>
      </c>
      <c r="D23" s="19" t="str">
        <f t="shared" si="3"/>
        <v>21A8</v>
      </c>
      <c r="E23" s="19" t="str">
        <f t="shared" si="4"/>
        <v>21A10</v>
      </c>
      <c r="F23" s="19"/>
      <c r="G23" s="15">
        <f>+Results!D222</f>
        <v>46045</v>
      </c>
      <c r="H23" s="16" t="str">
        <f>VLOOKUP($D23,Results!$B$2:$I$365,8,FALSE)</f>
        <v>A10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10</v>
      </c>
      <c r="P23" s="74">
        <f t="shared" si="8"/>
        <v>0</v>
      </c>
      <c r="R23" t="s">
        <v>77</v>
      </c>
    </row>
    <row r="24" spans="2:18" x14ac:dyDescent="0.3">
      <c r="B24" t="str">
        <f t="shared" si="2"/>
        <v>A8</v>
      </c>
      <c r="C24" s="1">
        <v>22</v>
      </c>
      <c r="D24" s="19" t="str">
        <f t="shared" si="3"/>
        <v>22A8</v>
      </c>
      <c r="E24" s="19" t="str">
        <f t="shared" si="4"/>
        <v>22A9</v>
      </c>
      <c r="F24" s="19"/>
      <c r="G24" s="17">
        <f>+Results!D233</f>
        <v>46050</v>
      </c>
      <c r="H24" s="16" t="str">
        <f>VLOOKUP($D24,Results!$B$2:$I$365,8,FALSE)</f>
        <v>A9</v>
      </c>
      <c r="I24" s="16" t="str">
        <f>VLOOKUP(H24,Results!$N$2:$O$13,2,FALSE)</f>
        <v>Bay City Bowlers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18</v>
      </c>
      <c r="P24" s="74">
        <f t="shared" si="8"/>
        <v>0</v>
      </c>
    </row>
    <row r="25" spans="2:18" x14ac:dyDescent="0.3">
      <c r="B25" t="str">
        <f t="shared" si="2"/>
        <v>A8</v>
      </c>
      <c r="C25" s="1">
        <v>23</v>
      </c>
      <c r="D25" s="19" t="str">
        <f t="shared" si="3"/>
        <v>23A8</v>
      </c>
      <c r="E25" s="19" t="str">
        <f t="shared" si="4"/>
        <v>23A7</v>
      </c>
      <c r="F25" s="18"/>
      <c r="G25" s="17">
        <f>+Results!D244</f>
        <v>46055</v>
      </c>
      <c r="H25" s="16" t="str">
        <f>VLOOKUP($D25,Results!$B$2:$I$365,8,FALSE)</f>
        <v>A7</v>
      </c>
      <c r="I25" s="16" t="str">
        <f>VLOOKUP(H25,Results!$N$2:$O$13,2,FALSE)</f>
        <v>L. Bees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",(VLOOKUP($D25,Results!$B$2:$H$365,7,FALSE)))</f>
        <v>6</v>
      </c>
      <c r="O25" s="71">
        <f>IF($C25&gt;Results!$F$1," ",(VLOOKUP($E25,Results!$C$2:$K$365,9,FALSE)))</f>
        <v>15</v>
      </c>
      <c r="P25" s="74">
        <f t="shared" si="8"/>
        <v>0</v>
      </c>
    </row>
    <row r="26" spans="2:18" x14ac:dyDescent="0.3">
      <c r="B26" t="str">
        <f t="shared" si="2"/>
        <v>A8</v>
      </c>
      <c r="C26" s="1">
        <v>24</v>
      </c>
      <c r="D26" s="19" t="str">
        <f t="shared" si="3"/>
        <v>24A8</v>
      </c>
      <c r="E26" s="19" t="str">
        <f t="shared" si="4"/>
        <v>24A6</v>
      </c>
      <c r="F26" s="18"/>
      <c r="G26" s="17">
        <f>+Results!D255</f>
        <v>46062</v>
      </c>
      <c r="H26" s="16" t="str">
        <f>VLOOKUP($D26,Results!$B$2:$I$365,8,FALSE)</f>
        <v>A6</v>
      </c>
      <c r="I26" s="16" t="str">
        <f>VLOOKUP(H26,Results!$N$2:$O$13,2,FALSE)</f>
        <v>The Griffins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2</v>
      </c>
      <c r="O26" s="71">
        <f>IF($C26&gt;Results!$F$1," ",(VLOOKUP($E26,Results!$C$2:$K$365,9,FALSE)))</f>
        <v>27</v>
      </c>
      <c r="P26" s="74">
        <f t="shared" si="8"/>
        <v>0</v>
      </c>
    </row>
    <row r="27" spans="2:18" x14ac:dyDescent="0.3">
      <c r="B27" t="str">
        <f t="shared" si="2"/>
        <v>A8</v>
      </c>
      <c r="C27" s="1">
        <v>25</v>
      </c>
      <c r="D27" s="19" t="str">
        <f t="shared" si="3"/>
        <v>25A8</v>
      </c>
      <c r="E27" s="19" t="str">
        <f t="shared" si="4"/>
        <v>25A11</v>
      </c>
      <c r="F27" s="18"/>
      <c r="G27" s="17">
        <f>+Results!D266</f>
        <v>46073</v>
      </c>
      <c r="H27" s="16" t="str">
        <f>VLOOKUP($D27,Results!$B$2:$I$365,8,FALSE)</f>
        <v>A11</v>
      </c>
      <c r="I27" s="16" t="str">
        <f>VLOOKUP(H27,Results!$N$2:$O$13,2,FALSE)</f>
        <v>Dreamers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>N</v>
      </c>
      <c r="O27" s="71" t="str">
        <f>IF($C27&gt;Results!$F$1," ",(VLOOKUP($E27,Results!$C$2:$K$365,9,FALSE)))</f>
        <v>N</v>
      </c>
      <c r="P27" s="74">
        <f t="shared" si="8"/>
        <v>0</v>
      </c>
    </row>
    <row r="28" spans="2:18" x14ac:dyDescent="0.3">
      <c r="B28" t="str">
        <f t="shared" si="2"/>
        <v>A8</v>
      </c>
      <c r="C28" s="1">
        <v>26</v>
      </c>
      <c r="D28" s="19" t="str">
        <f t="shared" si="3"/>
        <v>26A8</v>
      </c>
      <c r="E28" s="19" t="str">
        <f t="shared" si="4"/>
        <v>26X</v>
      </c>
      <c r="F28" s="18"/>
      <c r="G28" s="17">
        <f>+Results!D277</f>
        <v>46080</v>
      </c>
      <c r="H28" s="16" t="str">
        <f>VLOOKUP($D28,Results!$B$2:$I$365,8,FALSE)</f>
        <v>X</v>
      </c>
      <c r="I28" s="16" t="str">
        <f>VLOOKUP(H28,Results!$N$2:$O$13,2,FALSE)</f>
        <v>No Match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8" x14ac:dyDescent="0.3">
      <c r="B29" t="str">
        <f t="shared" si="2"/>
        <v>A8</v>
      </c>
      <c r="C29" s="1">
        <v>27</v>
      </c>
      <c r="D29" s="19" t="str">
        <f t="shared" si="3"/>
        <v>27A8</v>
      </c>
      <c r="E29" s="19" t="str">
        <f t="shared" si="4"/>
        <v>27A2</v>
      </c>
      <c r="F29" s="18"/>
      <c r="G29" s="17">
        <f>+Results!D288</f>
        <v>46083</v>
      </c>
      <c r="H29" s="16" t="str">
        <f>VLOOKUP($D29,Results!$B$2:$I$365,8,FALSE)</f>
        <v>A2</v>
      </c>
      <c r="I29" s="16" t="str">
        <f>VLOOKUP(H29,Results!$N$2:$O$13,2,FALSE)</f>
        <v>Bens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A8</v>
      </c>
      <c r="C30" s="1">
        <v>28</v>
      </c>
      <c r="D30" s="19" t="str">
        <f t="shared" si="3"/>
        <v>28A8</v>
      </c>
      <c r="E30" s="19" t="str">
        <f t="shared" si="4"/>
        <v>28A1</v>
      </c>
      <c r="F30" s="18"/>
      <c r="G30" s="17">
        <f>+Results!D299</f>
        <v>46094</v>
      </c>
      <c r="H30" s="16" t="str">
        <f>VLOOKUP($D30,Results!$B$2:$I$365,8,FALSE)</f>
        <v>A1</v>
      </c>
      <c r="I30" s="16" t="str">
        <f>VLOOKUP(H30,Results!$N$2:$O$13,2,FALSE)</f>
        <v>Mat - Jac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A8</v>
      </c>
      <c r="C31" s="1">
        <v>29</v>
      </c>
      <c r="D31" s="19" t="str">
        <f t="shared" si="3"/>
        <v>29A8</v>
      </c>
      <c r="E31" s="19" t="str">
        <f t="shared" si="4"/>
        <v>29A4</v>
      </c>
      <c r="F31" s="18"/>
      <c r="G31" s="17">
        <f>+Results!D310</f>
        <v>46099</v>
      </c>
      <c r="H31" s="16" t="str">
        <f>VLOOKUP($D31,Results!$B$2:$I$365,8,FALSE)</f>
        <v>A4</v>
      </c>
      <c r="I31" s="16" t="str">
        <f>VLOOKUP(H31,Results!$N$2:$O$13,2,FALSE)</f>
        <v>Brand X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A8</v>
      </c>
      <c r="C32" s="1">
        <v>30</v>
      </c>
      <c r="D32" s="19" t="str">
        <f t="shared" si="3"/>
        <v>30A8</v>
      </c>
      <c r="E32" s="19" t="str">
        <f t="shared" si="4"/>
        <v>30A3</v>
      </c>
      <c r="F32" s="18"/>
      <c r="G32" s="17">
        <f>+Results!D321</f>
        <v>46106</v>
      </c>
      <c r="H32" s="16" t="str">
        <f>VLOOKUP($D32,Results!$B$2:$I$365,8,FALSE)</f>
        <v>A3</v>
      </c>
      <c r="I32" s="16" t="str">
        <f>VLOOKUP(H32,Results!$N$2:$O$13,2,FALSE)</f>
        <v>Pinewood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A8</v>
      </c>
      <c r="C33" s="1">
        <v>31</v>
      </c>
      <c r="D33" s="19" t="str">
        <f t="shared" si="3"/>
        <v>31A8</v>
      </c>
      <c r="E33" s="19" t="str">
        <f t="shared" si="4"/>
        <v>31A5</v>
      </c>
      <c r="F33" s="18"/>
      <c r="G33" s="17">
        <f>+Results!D332</f>
        <v>46111</v>
      </c>
      <c r="H33" s="16" t="str">
        <f>VLOOKUP($D33,Results!$B$2:$I$365,8,FALSE)</f>
        <v>A5</v>
      </c>
      <c r="I33" s="16" t="str">
        <f>VLOOKUP(H33,Results!$N$2:$O$13,2,FALSE)</f>
        <v>Boford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A8</v>
      </c>
      <c r="C34" s="1">
        <v>32</v>
      </c>
      <c r="D34" s="19" t="str">
        <f t="shared" si="3"/>
        <v>32A8</v>
      </c>
      <c r="E34" s="19" t="str">
        <f t="shared" si="4"/>
        <v>32A10</v>
      </c>
      <c r="F34" s="18"/>
      <c r="G34" s="17">
        <f>+Results!D343</f>
        <v>46122</v>
      </c>
      <c r="H34" s="16" t="str">
        <f>VLOOKUP($D34,Results!$B$2:$I$365,8,FALSE)</f>
        <v>A10</v>
      </c>
      <c r="I34" s="16" t="str">
        <f>VLOOKUP(H34,Results!$N$2:$O$13,2,FALSE)</f>
        <v>Deadenders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A8</v>
      </c>
      <c r="C35" s="1">
        <v>33</v>
      </c>
      <c r="D35" s="19" t="str">
        <f t="shared" si="3"/>
        <v>33A8</v>
      </c>
      <c r="E35" s="19" t="str">
        <f t="shared" si="4"/>
        <v>33A9</v>
      </c>
      <c r="F35" s="18"/>
      <c r="G35" s="17">
        <f>+Results!D354</f>
        <v>46125</v>
      </c>
      <c r="H35" s="16" t="str">
        <f>VLOOKUP($D35,Results!$B$2:$I$365,8,FALSE)</f>
        <v>A9</v>
      </c>
      <c r="I35" s="16" t="str">
        <f>VLOOKUP(H35,Results!$N$2:$O$13,2,FALSE)</f>
        <v>Bay City Bowlers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9">SUM(K3:K35)</f>
        <v>5</v>
      </c>
      <c r="L36" s="66">
        <f t="shared" si="9"/>
        <v>2</v>
      </c>
      <c r="M36" s="67">
        <f t="shared" si="9"/>
        <v>13</v>
      </c>
      <c r="N36" s="72">
        <f t="shared" si="9"/>
        <v>195</v>
      </c>
      <c r="O36" s="73">
        <f t="shared" si="9"/>
        <v>276</v>
      </c>
      <c r="P36" s="75">
        <f t="shared" si="9"/>
        <v>12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A9</v>
      </c>
      <c r="C3" s="1">
        <v>1</v>
      </c>
      <c r="D3" s="19" t="str">
        <f t="shared" ref="D3" si="0">CONCATENATE(C3,B3)</f>
        <v>1A9</v>
      </c>
      <c r="E3" s="19" t="str">
        <f t="shared" ref="E3" si="1">CONCATENATE(C3,H3)</f>
        <v>1A10</v>
      </c>
      <c r="F3" s="18"/>
      <c r="G3" s="15">
        <f>+Results!D2</f>
        <v>45912</v>
      </c>
      <c r="H3" s="16" t="str">
        <f>VLOOKUP($D3,Results!$B$2:$I$365,8,FALSE)</f>
        <v>A10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12</v>
      </c>
      <c r="O3" s="71">
        <f>IF($C3&gt;Results!$F$1," ",(VLOOKUP($E3,Results!$C$2:$K$243,9,FALSE)))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A9</v>
      </c>
      <c r="C4" s="1">
        <v>2</v>
      </c>
      <c r="D4" s="19" t="str">
        <f t="shared" ref="D4:D35" si="3">CONCATENATE(C4,B4)</f>
        <v>2A9</v>
      </c>
      <c r="E4" s="19" t="str">
        <f t="shared" ref="E4:E35" si="4">CONCATENATE(C4,H4)</f>
        <v>2A11</v>
      </c>
      <c r="F4" s="18"/>
      <c r="G4" s="15">
        <f>+Results!D13</f>
        <v>45915</v>
      </c>
      <c r="H4" s="16" t="str">
        <f>VLOOKUP($D4,Results!$B$2:$I$365,8,FALSE)</f>
        <v>A11</v>
      </c>
      <c r="I4" s="16" t="str">
        <f>VLOOKUP(H4,Results!$N$2:$O$13,2,FALSE)</f>
        <v>Dreamers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A9</v>
      </c>
      <c r="C5" s="1">
        <v>3</v>
      </c>
      <c r="D5" s="19" t="str">
        <f t="shared" si="3"/>
        <v>3A9</v>
      </c>
      <c r="E5" s="19" t="str">
        <f t="shared" si="4"/>
        <v>3X</v>
      </c>
      <c r="F5" s="18"/>
      <c r="G5" s="15">
        <f>+Results!D24</f>
        <v>45926</v>
      </c>
      <c r="H5" s="16" t="str">
        <f>VLOOKUP($D5,Results!$B$2:$I$365,8,FALSE)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0</v>
      </c>
      <c r="O5" s="71">
        <f>IF($C5&gt;Results!$F$1," ",(VLOOKUP($E5,Results!$C$2:$K$243,9,FALSE)))</f>
        <v>0</v>
      </c>
      <c r="P5" s="74">
        <f t="shared" si="8"/>
        <v>0</v>
      </c>
    </row>
    <row r="6" spans="2:16" x14ac:dyDescent="0.3">
      <c r="B6" t="str">
        <f t="shared" si="2"/>
        <v>A9</v>
      </c>
      <c r="C6" s="1">
        <v>4</v>
      </c>
      <c r="D6" s="19" t="str">
        <f t="shared" si="3"/>
        <v>4A9</v>
      </c>
      <c r="E6" s="19" t="str">
        <f t="shared" si="4"/>
        <v>4A4</v>
      </c>
      <c r="F6" s="18"/>
      <c r="G6" s="15">
        <f>+Results!D35</f>
        <v>45933</v>
      </c>
      <c r="H6" s="16" t="str">
        <f>VLOOKUP($D6,Results!$B$2:$I$365,8,FALSE)</f>
        <v>A4</v>
      </c>
      <c r="I6" s="16" t="str">
        <f>VLOOKUP(H6,Results!$N$2:$O$13,2,FALSE)</f>
        <v>Brand 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9</v>
      </c>
      <c r="O6" s="71">
        <f>IF($C6&gt;Results!$F$1," ",(VLOOKUP($E6,Results!$C$2:$K$243,9,FALSE)))</f>
        <v>8</v>
      </c>
      <c r="P6" s="74">
        <f t="shared" si="8"/>
        <v>2</v>
      </c>
    </row>
    <row r="7" spans="2:16" x14ac:dyDescent="0.3">
      <c r="B7" t="str">
        <f t="shared" si="2"/>
        <v>A9</v>
      </c>
      <c r="C7" s="1">
        <v>5</v>
      </c>
      <c r="D7" s="19" t="str">
        <f t="shared" si="3"/>
        <v>5A9</v>
      </c>
      <c r="E7" s="19" t="str">
        <f t="shared" si="4"/>
        <v>5A3</v>
      </c>
      <c r="F7" s="18"/>
      <c r="G7" s="17">
        <f>+Results!D46</f>
        <v>45938</v>
      </c>
      <c r="H7" s="16" t="str">
        <f>VLOOKUP($D7,Results!$B$2:$I$365,8,FALSE)</f>
        <v>A3</v>
      </c>
      <c r="I7" s="16" t="str">
        <f>VLOOKUP(H7,Results!$N$2:$O$13,2,FALSE)</f>
        <v>Pinewood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A9</v>
      </c>
      <c r="C8" s="1">
        <v>6</v>
      </c>
      <c r="D8" s="19" t="str">
        <f t="shared" si="3"/>
        <v>6A9</v>
      </c>
      <c r="E8" s="19" t="str">
        <f t="shared" si="4"/>
        <v>6A2</v>
      </c>
      <c r="F8" s="18"/>
      <c r="G8" s="15">
        <f>+Results!D57</f>
        <v>45943</v>
      </c>
      <c r="H8" s="16" t="str">
        <f>VLOOKUP($D8,Results!$B$2:$I$365,8,FALSE)</f>
        <v>A2</v>
      </c>
      <c r="I8" s="16" t="str">
        <f>VLOOKUP(H8,Results!$N$2:$O$13,2,FALSE)</f>
        <v>Bens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11</v>
      </c>
      <c r="O8" s="71">
        <f>IF($C8&gt;Results!$F$1," ",(VLOOKUP($E8,Results!$C$2:$K$243,9,FALSE)))</f>
        <v>12</v>
      </c>
      <c r="P8" s="74">
        <f t="shared" si="8"/>
        <v>0</v>
      </c>
    </row>
    <row r="9" spans="2:16" x14ac:dyDescent="0.3">
      <c r="B9" t="str">
        <f t="shared" si="2"/>
        <v>A9</v>
      </c>
      <c r="C9" s="1">
        <v>7</v>
      </c>
      <c r="D9" s="19" t="str">
        <f t="shared" si="3"/>
        <v>7A9</v>
      </c>
      <c r="E9" s="19" t="str">
        <f t="shared" si="4"/>
        <v>7A1</v>
      </c>
      <c r="F9" s="18"/>
      <c r="G9" s="15">
        <f>+Results!D68</f>
        <v>45947</v>
      </c>
      <c r="H9" s="16" t="str">
        <f>VLOOKUP($D9,Results!$B$2:$I$365,8,FALSE)</f>
        <v>A1</v>
      </c>
      <c r="I9" s="16" t="str">
        <f>VLOOKUP(H9,Results!$N$2:$O$13,2,FALSE)</f>
        <v>Mat - Jac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4</v>
      </c>
      <c r="O9" s="71">
        <f>IF($C9&gt;Results!$F$1," ",(VLOOKUP($E9,Results!$C$2:$K$243,9,FALSE)))</f>
        <v>22</v>
      </c>
      <c r="P9" s="74">
        <f t="shared" si="8"/>
        <v>0</v>
      </c>
    </row>
    <row r="10" spans="2:16" x14ac:dyDescent="0.3">
      <c r="B10" t="str">
        <f t="shared" si="2"/>
        <v>A9</v>
      </c>
      <c r="C10" s="1">
        <v>8</v>
      </c>
      <c r="D10" s="19" t="str">
        <f t="shared" si="3"/>
        <v>8A9</v>
      </c>
      <c r="E10" s="19" t="str">
        <f t="shared" si="4"/>
        <v>8A5</v>
      </c>
      <c r="F10" s="18"/>
      <c r="G10" s="15">
        <f>+Results!D79</f>
        <v>45954</v>
      </c>
      <c r="H10" s="16" t="str">
        <f>VLOOKUP($D10,Results!$B$2:$I$365,8,FALSE)</f>
        <v>A5</v>
      </c>
      <c r="I10" s="16" t="str">
        <f>VLOOKUP(H10,Results!$N$2:$O$13,2,FALSE)</f>
        <v>Boford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6" x14ac:dyDescent="0.3">
      <c r="B11" t="str">
        <f t="shared" si="2"/>
        <v>A9</v>
      </c>
      <c r="C11" s="1">
        <v>9</v>
      </c>
      <c r="D11" s="19" t="str">
        <f t="shared" si="3"/>
        <v>9A9</v>
      </c>
      <c r="E11" s="19" t="str">
        <f t="shared" si="4"/>
        <v>9A6</v>
      </c>
      <c r="F11" s="18"/>
      <c r="G11" s="17">
        <f>+Results!D90</f>
        <v>45961</v>
      </c>
      <c r="H11" s="16" t="str">
        <f>VLOOKUP($D11,Results!$B$2:$I$365,8,FALSE)</f>
        <v>A6</v>
      </c>
      <c r="I11" s="16" t="str">
        <f>VLOOKUP(H11,Results!$N$2:$O$13,2,FALSE)</f>
        <v>The Griffins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8</v>
      </c>
      <c r="O11" s="71">
        <f>IF($C11&gt;Results!$F$1," ",(VLOOKUP($E11,Results!$C$2:$K$243,9,FALSE)))</f>
        <v>11</v>
      </c>
      <c r="P11" s="74">
        <f t="shared" si="8"/>
        <v>0</v>
      </c>
    </row>
    <row r="12" spans="2:16" x14ac:dyDescent="0.3">
      <c r="B12" t="str">
        <f t="shared" si="2"/>
        <v>A9</v>
      </c>
      <c r="C12" s="1">
        <v>10</v>
      </c>
      <c r="D12" s="19" t="str">
        <f t="shared" si="3"/>
        <v>10A9</v>
      </c>
      <c r="E12" s="19" t="str">
        <f t="shared" si="4"/>
        <v>10A7</v>
      </c>
      <c r="F12" s="18"/>
      <c r="G12" s="17">
        <f>+Results!D101</f>
        <v>45966</v>
      </c>
      <c r="H12" s="16" t="str">
        <f>VLOOKUP($D12,Results!$B$2:$I$365,8,FALSE)</f>
        <v>A7</v>
      </c>
      <c r="I12" s="16" t="str">
        <f>VLOOKUP(H12,Results!$N$2:$O$13,2,FALSE)</f>
        <v>L. Bees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A9</v>
      </c>
      <c r="C13" s="1">
        <v>11</v>
      </c>
      <c r="D13" s="19" t="str">
        <f t="shared" si="3"/>
        <v>11A9</v>
      </c>
      <c r="E13" s="19" t="str">
        <f t="shared" si="4"/>
        <v>11A8</v>
      </c>
      <c r="F13" s="18"/>
      <c r="G13" s="17">
        <f>+Results!D112</f>
        <v>45971</v>
      </c>
      <c r="H13" s="16" t="str">
        <f>VLOOKUP($D13,Results!$B$2:$I$365,8,FALSE)</f>
        <v>A8</v>
      </c>
      <c r="I13" s="16" t="str">
        <f>VLOOKUP(H13,Results!$N$2:$O$13,2,FALSE)</f>
        <v>Buttercross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6" x14ac:dyDescent="0.3">
      <c r="B14" t="str">
        <f t="shared" si="2"/>
        <v>A9</v>
      </c>
      <c r="C14" s="1">
        <v>12</v>
      </c>
      <c r="D14" s="19" t="str">
        <f t="shared" si="3"/>
        <v>12A9</v>
      </c>
      <c r="E14" s="19" t="str">
        <f t="shared" si="4"/>
        <v>12A10</v>
      </c>
      <c r="F14" s="18"/>
      <c r="G14" s="15">
        <f>+Results!D123</f>
        <v>45982</v>
      </c>
      <c r="H14" s="16" t="str">
        <f>VLOOKUP($D14,Results!$B$2:$I$365,8,FALSE)</f>
        <v>A10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6</v>
      </c>
      <c r="O14" s="71">
        <f>IF($C14&gt;Results!$F$1," ",(VLOOKUP($E14,Results!$C$2:$K$243,9,FALSE)))</f>
        <v>22</v>
      </c>
      <c r="P14" s="74">
        <f t="shared" si="8"/>
        <v>0</v>
      </c>
    </row>
    <row r="15" spans="2:16" x14ac:dyDescent="0.3">
      <c r="B15" t="str">
        <f t="shared" si="2"/>
        <v>A9</v>
      </c>
      <c r="C15" s="1">
        <v>13</v>
      </c>
      <c r="D15" s="19" t="str">
        <f t="shared" si="3"/>
        <v>13A9</v>
      </c>
      <c r="E15" s="19" t="str">
        <f t="shared" si="4"/>
        <v>13A11</v>
      </c>
      <c r="F15" s="18"/>
      <c r="G15" s="15">
        <f>+Results!D134</f>
        <v>45989</v>
      </c>
      <c r="H15" s="16" t="str">
        <f>VLOOKUP($D15,Results!$B$2:$I$365,8,FALSE)</f>
        <v>A11</v>
      </c>
      <c r="I15" s="16" t="str">
        <f>VLOOKUP(H15,Results!$N$2:$O$13,2,FALSE)</f>
        <v>Dreamers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10</v>
      </c>
      <c r="O15" s="71">
        <f>IF($C15&gt;Results!$F$1," ",(VLOOKUP($E15,Results!$C$2:$K$243,9,FALSE)))</f>
        <v>17</v>
      </c>
      <c r="P15" s="74">
        <f t="shared" si="8"/>
        <v>0</v>
      </c>
    </row>
    <row r="16" spans="2:16" x14ac:dyDescent="0.3">
      <c r="B16" t="str">
        <f t="shared" si="2"/>
        <v>A9</v>
      </c>
      <c r="C16" s="1">
        <v>14</v>
      </c>
      <c r="D16" s="19" t="str">
        <f t="shared" si="3"/>
        <v>14A9</v>
      </c>
      <c r="E16" s="19" t="str">
        <f t="shared" si="4"/>
        <v>14X</v>
      </c>
      <c r="F16" s="18"/>
      <c r="G16" s="15">
        <f>+Results!D145</f>
        <v>45994</v>
      </c>
      <c r="H16" s="16" t="str">
        <f>VLOOKUP($D16,Results!$B$2:$I$365,8,FALSE)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0</v>
      </c>
      <c r="O16" s="71">
        <f>IF($C16&gt;Results!$F$1," ",(VLOOKUP($E16,Results!$C$2:$K$243,9,FALSE)))</f>
        <v>0</v>
      </c>
      <c r="P16" s="74">
        <f t="shared" si="8"/>
        <v>0</v>
      </c>
    </row>
    <row r="17" spans="2:18" x14ac:dyDescent="0.3">
      <c r="B17" t="str">
        <f t="shared" si="2"/>
        <v>A9</v>
      </c>
      <c r="C17" s="1">
        <v>15</v>
      </c>
      <c r="D17" s="19" t="str">
        <f t="shared" si="3"/>
        <v>15A9</v>
      </c>
      <c r="E17" s="19" t="str">
        <f t="shared" si="4"/>
        <v>15A4</v>
      </c>
      <c r="F17" s="18"/>
      <c r="G17" s="15">
        <f>+Results!D156</f>
        <v>45999</v>
      </c>
      <c r="H17" s="16" t="str">
        <f>VLOOKUP($D17,Results!$B$2:$I$365,8,FALSE)</f>
        <v>A4</v>
      </c>
      <c r="I17" s="16" t="str">
        <f>VLOOKUP(H17,Results!$N$2:$O$13,2,FALSE)</f>
        <v>Brand 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20</v>
      </c>
      <c r="O17" s="71">
        <f>IF($C17&gt;Results!$F$1," ",(VLOOKUP($E17,Results!$C$2:$K$243,9,FALSE)))</f>
        <v>9</v>
      </c>
      <c r="P17" s="74">
        <f t="shared" si="8"/>
        <v>2</v>
      </c>
    </row>
    <row r="18" spans="2:18" x14ac:dyDescent="0.3">
      <c r="B18" t="str">
        <f t="shared" si="2"/>
        <v>A9</v>
      </c>
      <c r="C18" s="1">
        <v>16</v>
      </c>
      <c r="D18" s="19" t="str">
        <f t="shared" si="3"/>
        <v>16A9</v>
      </c>
      <c r="E18" s="19" t="str">
        <f t="shared" si="4"/>
        <v>16A3</v>
      </c>
      <c r="F18" s="18"/>
      <c r="G18" s="17">
        <f>+Results!D167</f>
        <v>46010</v>
      </c>
      <c r="H18" s="16" t="str">
        <f>VLOOKUP($D18,Results!$B$2:$I$365,8,FALSE)</f>
        <v>A3</v>
      </c>
      <c r="I18" s="16" t="str">
        <f>VLOOKUP(H18,Results!$N$2:$O$13,2,FALSE)</f>
        <v>Pinewood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6</v>
      </c>
      <c r="O18" s="71">
        <f>IF($C18&gt;Results!$F$1," ",(VLOOKUP($E18,Results!$C$2:$K$243,9,FALSE)))</f>
        <v>19</v>
      </c>
      <c r="P18" s="74">
        <f t="shared" si="8"/>
        <v>0</v>
      </c>
    </row>
    <row r="19" spans="2:18" x14ac:dyDescent="0.3">
      <c r="B19" t="str">
        <f t="shared" si="2"/>
        <v>A9</v>
      </c>
      <c r="C19" s="1">
        <v>17</v>
      </c>
      <c r="D19" s="19" t="str">
        <f t="shared" si="3"/>
        <v>17A9</v>
      </c>
      <c r="E19" s="19" t="str">
        <f t="shared" si="4"/>
        <v>17A2</v>
      </c>
      <c r="F19" s="18"/>
      <c r="G19" s="15">
        <f>+Results!D178</f>
        <v>46013</v>
      </c>
      <c r="H19" s="16" t="str">
        <f>VLOOKUP($D19,Results!$B$2:$I$365,8,FALSE)</f>
        <v>A2</v>
      </c>
      <c r="I19" s="16" t="str">
        <f>VLOOKUP(H19,Results!$N$2:$O$13,2,FALSE)</f>
        <v>Bens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15</v>
      </c>
      <c r="O19" s="71">
        <f>IF($C19&gt;Results!$F$1," ",(VLOOKUP($E19,Results!$C$2:$K$243,9,FALSE)))</f>
        <v>9</v>
      </c>
      <c r="P19" s="74">
        <f t="shared" si="8"/>
        <v>2</v>
      </c>
    </row>
    <row r="20" spans="2:18" x14ac:dyDescent="0.3">
      <c r="B20" t="str">
        <f t="shared" si="2"/>
        <v>A9</v>
      </c>
      <c r="C20" s="1">
        <v>18</v>
      </c>
      <c r="D20" s="19" t="str">
        <f t="shared" si="3"/>
        <v>18A9</v>
      </c>
      <c r="E20" s="19" t="str">
        <f t="shared" si="4"/>
        <v>18A1</v>
      </c>
      <c r="F20" s="18"/>
      <c r="G20" s="17">
        <f>+Results!D189</f>
        <v>46027</v>
      </c>
      <c r="H20" s="16" t="str">
        <f>VLOOKUP($D20,Results!$B$2:$I$365,8,FALSE)</f>
        <v>A1</v>
      </c>
      <c r="I20" s="16" t="str">
        <f>VLOOKUP(H20,Results!$N$2:$O$13,2,FALSE)</f>
        <v>Mat - Jac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22</v>
      </c>
      <c r="P20" s="74">
        <f t="shared" si="8"/>
        <v>0</v>
      </c>
    </row>
    <row r="21" spans="2:18" x14ac:dyDescent="0.3">
      <c r="B21" t="str">
        <f t="shared" si="2"/>
        <v>A9</v>
      </c>
      <c r="C21" s="1">
        <v>19</v>
      </c>
      <c r="D21" s="19" t="str">
        <f t="shared" si="3"/>
        <v>19A9</v>
      </c>
      <c r="E21" s="19" t="str">
        <f t="shared" si="4"/>
        <v>19A5</v>
      </c>
      <c r="F21" s="18"/>
      <c r="G21" s="15">
        <f>+Results!D200</f>
        <v>46031</v>
      </c>
      <c r="H21" s="16" t="str">
        <f>VLOOKUP($D21,Results!$B$2:$I$365,8,FALSE)</f>
        <v>A5</v>
      </c>
      <c r="I21" s="16" t="str">
        <f>VLOOKUP(H21,Results!$N$2:$O$13,2,FALSE)</f>
        <v>Boford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11</v>
      </c>
      <c r="O21" s="71">
        <f>IF($C21&gt;Results!$F$1," ",(VLOOKUP($E21,Results!$C$2:$K$243,9,FALSE)))</f>
        <v>19</v>
      </c>
      <c r="P21" s="74">
        <f t="shared" si="8"/>
        <v>0</v>
      </c>
    </row>
    <row r="22" spans="2:18" x14ac:dyDescent="0.3">
      <c r="B22" t="str">
        <f t="shared" si="2"/>
        <v>A9</v>
      </c>
      <c r="C22" s="1">
        <v>20</v>
      </c>
      <c r="D22" s="19" t="str">
        <f t="shared" si="3"/>
        <v>20A9</v>
      </c>
      <c r="E22" s="19" t="str">
        <f t="shared" si="4"/>
        <v>20A6</v>
      </c>
      <c r="F22" s="18"/>
      <c r="G22" s="17">
        <f>+Results!D211</f>
        <v>46038</v>
      </c>
      <c r="H22" s="16" t="str">
        <f>VLOOKUP($D22,Results!$B$2:$I$365,8,FALSE)</f>
        <v>A6</v>
      </c>
      <c r="I22" s="16" t="str">
        <f>VLOOKUP(H22,Results!$N$2:$O$13,2,FALSE)</f>
        <v>The Griffins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14</v>
      </c>
      <c r="O22" s="71">
        <f>IF($C22&gt;Results!$F$1," ",(VLOOKUP($E22,Results!$C$2:$K$243,9,FALSE)))</f>
        <v>13</v>
      </c>
      <c r="P22" s="74">
        <f t="shared" si="8"/>
        <v>2</v>
      </c>
      <c r="R22" t="s">
        <v>72</v>
      </c>
    </row>
    <row r="23" spans="2:18" x14ac:dyDescent="0.3">
      <c r="B23" t="str">
        <f t="shared" si="2"/>
        <v>A9</v>
      </c>
      <c r="C23" s="1">
        <v>21</v>
      </c>
      <c r="D23" s="19" t="str">
        <f t="shared" si="3"/>
        <v>21A9</v>
      </c>
      <c r="E23" s="19" t="str">
        <f t="shared" si="4"/>
        <v>21A7</v>
      </c>
      <c r="F23" s="18"/>
      <c r="G23" s="15">
        <f>+Results!D222</f>
        <v>46045</v>
      </c>
      <c r="H23" s="16" t="str">
        <f>VLOOKUP($D23,Results!$B$2:$I$365,8,FALSE)</f>
        <v>A7</v>
      </c>
      <c r="I23" s="16" t="str">
        <f>VLOOKUP(H23,Results!$N$2:$O$13,2,FALSE)</f>
        <v>L. Bees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8"/>
        <v>0</v>
      </c>
    </row>
    <row r="24" spans="2:18" x14ac:dyDescent="0.3">
      <c r="B24" t="str">
        <f t="shared" si="2"/>
        <v>A9</v>
      </c>
      <c r="C24" s="1">
        <v>22</v>
      </c>
      <c r="D24" s="19" t="str">
        <f t="shared" si="3"/>
        <v>22A9</v>
      </c>
      <c r="E24" s="19" t="str">
        <f t="shared" si="4"/>
        <v>22A8</v>
      </c>
      <c r="F24" s="18"/>
      <c r="G24" s="17">
        <f>+Results!D233</f>
        <v>46050</v>
      </c>
      <c r="H24" s="16" t="str">
        <f>VLOOKUP($D24,Results!$B$2:$I$365,8,FALSE)</f>
        <v>A8</v>
      </c>
      <c r="I24" s="16" t="str">
        <f>VLOOKUP(H24,Results!$N$2:$O$13,2,FALSE)</f>
        <v>Buttercross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18</v>
      </c>
      <c r="O24" s="71">
        <f>IF($C24&gt;Results!$F$1," ",(VLOOKUP($E24,Results!$C$2:$K$243,9,FALSE)))</f>
        <v>9</v>
      </c>
      <c r="P24" s="74">
        <f t="shared" si="8"/>
        <v>2</v>
      </c>
    </row>
    <row r="25" spans="2:18" x14ac:dyDescent="0.3">
      <c r="B25" t="str">
        <f t="shared" si="2"/>
        <v>A9</v>
      </c>
      <c r="C25" s="1">
        <v>23</v>
      </c>
      <c r="D25" s="19" t="str">
        <f t="shared" si="3"/>
        <v>23A9</v>
      </c>
      <c r="E25" s="19" t="str">
        <f t="shared" si="4"/>
        <v>23A10</v>
      </c>
      <c r="F25" s="18"/>
      <c r="G25" s="17">
        <f>+Results!D244</f>
        <v>46055</v>
      </c>
      <c r="H25" s="16" t="str">
        <f>VLOOKUP($D25,Results!$B$2:$I$365,8,FALSE)</f>
        <v>A10</v>
      </c>
      <c r="I25" s="16" t="str">
        <f>VLOOKUP(H25,Results!$N$2:$O$13,2,FALSE)</f>
        <v>Deadenders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11</v>
      </c>
      <c r="O25" s="71">
        <f>IF($C25&gt;Results!$F$1," ",(VLOOKUP($E25,Results!$C$2:$K$365,9,FALSE)))</f>
        <v>10</v>
      </c>
      <c r="P25" s="74">
        <f t="shared" si="8"/>
        <v>2</v>
      </c>
    </row>
    <row r="26" spans="2:18" x14ac:dyDescent="0.3">
      <c r="B26" t="str">
        <f t="shared" si="2"/>
        <v>A9</v>
      </c>
      <c r="C26" s="1">
        <v>24</v>
      </c>
      <c r="D26" s="19" t="str">
        <f t="shared" si="3"/>
        <v>24A9</v>
      </c>
      <c r="E26" s="19" t="str">
        <f t="shared" si="4"/>
        <v>24A11</v>
      </c>
      <c r="F26" s="18"/>
      <c r="G26" s="17">
        <f>+Results!D255</f>
        <v>46062</v>
      </c>
      <c r="H26" s="16" t="str">
        <f>VLOOKUP($D26,Results!$B$2:$I$365,8,FALSE)</f>
        <v>A11</v>
      </c>
      <c r="I26" s="16" t="str">
        <f>VLOOKUP(H26,Results!$N$2:$O$13,2,FALSE)</f>
        <v>Dreamers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14</v>
      </c>
      <c r="O26" s="71">
        <f>IF($C26&gt;Results!$F$1," ",(VLOOKUP($E26,Results!$C$2:$K$365,9,FALSE)))</f>
        <v>12</v>
      </c>
      <c r="P26" s="74">
        <f t="shared" si="8"/>
        <v>2</v>
      </c>
    </row>
    <row r="27" spans="2:18" x14ac:dyDescent="0.3">
      <c r="B27" t="str">
        <f t="shared" si="2"/>
        <v>A9</v>
      </c>
      <c r="C27" s="1">
        <v>25</v>
      </c>
      <c r="D27" s="19" t="str">
        <f t="shared" si="3"/>
        <v>25A9</v>
      </c>
      <c r="E27" s="19" t="str">
        <f t="shared" si="4"/>
        <v>25X</v>
      </c>
      <c r="F27" s="18"/>
      <c r="G27" s="17">
        <f>+Results!D266</f>
        <v>46073</v>
      </c>
      <c r="H27" s="16" t="str">
        <f>VLOOKUP($D27,Results!$B$2:$I$365,8,FALSE)</f>
        <v>X</v>
      </c>
      <c r="I27" s="16" t="str">
        <f>VLOOKUP(H27,Results!$N$2:$O$13,2,FALSE)</f>
        <v>No Match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0</v>
      </c>
      <c r="O27" s="71">
        <f>IF($C27&gt;Results!$F$1," ",(VLOOKUP($E27,Results!$C$2:$K$365,9,FALSE)))</f>
        <v>0</v>
      </c>
      <c r="P27" s="74">
        <f t="shared" si="8"/>
        <v>0</v>
      </c>
    </row>
    <row r="28" spans="2:18" x14ac:dyDescent="0.3">
      <c r="B28" t="str">
        <f t="shared" si="2"/>
        <v>A9</v>
      </c>
      <c r="C28" s="1">
        <v>26</v>
      </c>
      <c r="D28" s="19" t="str">
        <f t="shared" si="3"/>
        <v>26A9</v>
      </c>
      <c r="E28" s="19" t="str">
        <f t="shared" si="4"/>
        <v>26A4</v>
      </c>
      <c r="F28" s="18"/>
      <c r="G28" s="17">
        <f>+Results!D277</f>
        <v>46080</v>
      </c>
      <c r="H28" s="16" t="str">
        <f>VLOOKUP($D28,Results!$B$2:$I$365,8,FALSE)</f>
        <v>A4</v>
      </c>
      <c r="I28" s="16" t="str">
        <f>VLOOKUP(H28,Results!$N$2:$O$13,2,FALSE)</f>
        <v>Brand X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8" x14ac:dyDescent="0.3">
      <c r="B29" t="str">
        <f t="shared" si="2"/>
        <v>A9</v>
      </c>
      <c r="C29" s="1">
        <v>27</v>
      </c>
      <c r="D29" s="19" t="str">
        <f t="shared" si="3"/>
        <v>27A9</v>
      </c>
      <c r="E29" s="19" t="str">
        <f t="shared" si="4"/>
        <v>27A3</v>
      </c>
      <c r="F29" s="18"/>
      <c r="G29" s="17">
        <f>+Results!D288</f>
        <v>46083</v>
      </c>
      <c r="H29" s="16" t="str">
        <f>VLOOKUP($D29,Results!$B$2:$I$365,8,FALSE)</f>
        <v>A3</v>
      </c>
      <c r="I29" s="16" t="str">
        <f>VLOOKUP(H29,Results!$N$2:$O$13,2,FALSE)</f>
        <v>Pinewood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A9</v>
      </c>
      <c r="C30" s="1">
        <v>28</v>
      </c>
      <c r="D30" s="19" t="str">
        <f t="shared" si="3"/>
        <v>28A9</v>
      </c>
      <c r="E30" s="19" t="str">
        <f t="shared" si="4"/>
        <v>28A2</v>
      </c>
      <c r="F30" s="18"/>
      <c r="G30" s="17">
        <f>+Results!D299</f>
        <v>46094</v>
      </c>
      <c r="H30" s="16" t="str">
        <f>VLOOKUP($D30,Results!$B$2:$I$365,8,FALSE)</f>
        <v>A2</v>
      </c>
      <c r="I30" s="16" t="str">
        <f>VLOOKUP(H30,Results!$N$2:$O$13,2,FALSE)</f>
        <v>Bens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A9</v>
      </c>
      <c r="C31" s="1">
        <v>29</v>
      </c>
      <c r="D31" s="19" t="str">
        <f t="shared" si="3"/>
        <v>29A9</v>
      </c>
      <c r="E31" s="19" t="str">
        <f t="shared" si="4"/>
        <v>29A1</v>
      </c>
      <c r="F31" s="18"/>
      <c r="G31" s="17">
        <f>+Results!D310</f>
        <v>46099</v>
      </c>
      <c r="H31" s="16" t="str">
        <f>VLOOKUP($D31,Results!$B$2:$I$365,8,FALSE)</f>
        <v>A1</v>
      </c>
      <c r="I31" s="16" t="str">
        <f>VLOOKUP(H31,Results!$N$2:$O$13,2,FALSE)</f>
        <v>Mat - Jac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A9</v>
      </c>
      <c r="C32" s="1">
        <v>30</v>
      </c>
      <c r="D32" s="19" t="str">
        <f t="shared" si="3"/>
        <v>30A9</v>
      </c>
      <c r="E32" s="19" t="str">
        <f t="shared" si="4"/>
        <v>30A5</v>
      </c>
      <c r="F32" s="18"/>
      <c r="G32" s="17">
        <f>+Results!D321</f>
        <v>46106</v>
      </c>
      <c r="H32" s="16" t="str">
        <f>VLOOKUP($D32,Results!$B$2:$I$365,8,FALSE)</f>
        <v>A5</v>
      </c>
      <c r="I32" s="16" t="str">
        <f>VLOOKUP(H32,Results!$N$2:$O$13,2,FALSE)</f>
        <v>Boford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A9</v>
      </c>
      <c r="C33" s="1">
        <v>31</v>
      </c>
      <c r="D33" s="19" t="str">
        <f t="shared" si="3"/>
        <v>31A9</v>
      </c>
      <c r="E33" s="19" t="str">
        <f t="shared" si="4"/>
        <v>31A6</v>
      </c>
      <c r="F33" s="18"/>
      <c r="G33" s="17">
        <f>+Results!D332</f>
        <v>46111</v>
      </c>
      <c r="H33" s="16" t="str">
        <f>VLOOKUP($D33,Results!$B$2:$I$365,8,FALSE)</f>
        <v>A6</v>
      </c>
      <c r="I33" s="16" t="str">
        <f>VLOOKUP(H33,Results!$N$2:$O$13,2,FALSE)</f>
        <v>The Griffins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A9</v>
      </c>
      <c r="C34" s="1">
        <v>32</v>
      </c>
      <c r="D34" s="19" t="str">
        <f t="shared" si="3"/>
        <v>32A9</v>
      </c>
      <c r="E34" s="19" t="str">
        <f t="shared" si="4"/>
        <v>32A7</v>
      </c>
      <c r="F34" s="18"/>
      <c r="G34" s="17">
        <f>+Results!D343</f>
        <v>46122</v>
      </c>
      <c r="H34" s="16" t="str">
        <f>VLOOKUP($D34,Results!$B$2:$I$365,8,FALSE)</f>
        <v>A7</v>
      </c>
      <c r="I34" s="16" t="str">
        <f>VLOOKUP(H34,Results!$N$2:$O$13,2,FALSE)</f>
        <v>L. Bees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A9</v>
      </c>
      <c r="C35" s="1">
        <v>33</v>
      </c>
      <c r="D35" s="19" t="str">
        <f t="shared" si="3"/>
        <v>33A9</v>
      </c>
      <c r="E35" s="19" t="str">
        <f t="shared" si="4"/>
        <v>33A8</v>
      </c>
      <c r="F35" s="18"/>
      <c r="G35" s="17">
        <f>+Results!D354</f>
        <v>46125</v>
      </c>
      <c r="H35" s="16" t="str">
        <f>VLOOKUP($D35,Results!$B$2:$I$365,8,FALSE)</f>
        <v>A8</v>
      </c>
      <c r="I35" s="16" t="str">
        <f>VLOOKUP(H35,Results!$N$2:$O$13,2,FALSE)</f>
        <v>Buttercross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8</v>
      </c>
      <c r="L36" s="66">
        <f t="shared" si="9"/>
        <v>2</v>
      </c>
      <c r="M36" s="67">
        <f t="shared" si="9"/>
        <v>11</v>
      </c>
      <c r="N36" s="72">
        <f t="shared" si="9"/>
        <v>235</v>
      </c>
      <c r="O36" s="73">
        <f t="shared" si="9"/>
        <v>293</v>
      </c>
      <c r="P36" s="75">
        <f t="shared" si="9"/>
        <v>18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23" sqref="R2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A10</v>
      </c>
      <c r="C3" s="1">
        <v>1</v>
      </c>
      <c r="D3" s="19" t="str">
        <f t="shared" ref="D3:D35" si="0">CONCATENATE(C3,B3)</f>
        <v>1A10</v>
      </c>
      <c r="E3" s="19" t="str">
        <f t="shared" ref="E3:E35" si="1">CONCATENATE(C3,H3)</f>
        <v>1A9</v>
      </c>
      <c r="F3" s="18"/>
      <c r="G3" s="15">
        <f>+Results!D2</f>
        <v>45912</v>
      </c>
      <c r="H3" s="16" t="str">
        <f>VLOOKUP($D3,Results!$B$2:$I$365,8,FALSE)</f>
        <v>A9</v>
      </c>
      <c r="I3" s="16" t="str">
        <f>VLOOKUP(H3,Results!$N$2:$O$13,2,FALSE)</f>
        <v>Bay City Bowlers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17</v>
      </c>
      <c r="O3" s="71">
        <f>IF($C3&gt;Results!$F$1," ",(VLOOKUP($E3,Results!$C$2:$K$243,9,FALSE)))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A10</v>
      </c>
      <c r="C4" s="1">
        <v>2</v>
      </c>
      <c r="D4" s="19" t="str">
        <f t="shared" si="0"/>
        <v>2A10</v>
      </c>
      <c r="E4" s="19" t="str">
        <f t="shared" si="1"/>
        <v>2X</v>
      </c>
      <c r="F4" s="18"/>
      <c r="G4" s="15">
        <f>+Results!D13</f>
        <v>45915</v>
      </c>
      <c r="H4" s="16" t="str">
        <f>VLOOKUP($D4,Results!$B$2:$I$365,8,FALSE)</f>
        <v>X</v>
      </c>
      <c r="I4" s="16" t="str">
        <f>VLOOKUP(H4,Results!$N$2:$O$13,2,FALSE)</f>
        <v>No Match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0</v>
      </c>
      <c r="O4" s="71">
        <f>IF($C4&gt;Results!$F$1," ",(VLOOKUP($E4,Results!$C$2:$K$243,9,FALSE)))</f>
        <v>0</v>
      </c>
      <c r="P4" s="74">
        <f t="shared" ref="P4:P35" si="6">IF(J4=" "," ",SUM(K4*2)+L4*1)</f>
        <v>0</v>
      </c>
    </row>
    <row r="5" spans="2:18" x14ac:dyDescent="0.3">
      <c r="B5" t="str">
        <f t="shared" si="2"/>
        <v>A10</v>
      </c>
      <c r="C5" s="1">
        <v>3</v>
      </c>
      <c r="D5" s="19" t="str">
        <f t="shared" si="0"/>
        <v>3A10</v>
      </c>
      <c r="E5" s="19" t="str">
        <f t="shared" si="1"/>
        <v>3A7</v>
      </c>
      <c r="F5" s="18"/>
      <c r="G5" s="15">
        <f>+Results!D24</f>
        <v>45926</v>
      </c>
      <c r="H5" s="16" t="str">
        <f>VLOOKUP($D5,Results!$B$2:$I$365,8,FALSE)</f>
        <v>A7</v>
      </c>
      <c r="I5" s="16" t="str">
        <f>VLOOKUP(H5,Results!$N$2:$O$13,2,FALSE)</f>
        <v>L. Bees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12</v>
      </c>
      <c r="O5" s="71">
        <f>IF($C5&gt;Results!$F$1," ",(VLOOKUP($E5,Results!$C$2:$K$243,9,FALSE)))</f>
        <v>8</v>
      </c>
      <c r="P5" s="74">
        <f t="shared" si="6"/>
        <v>2</v>
      </c>
      <c r="R5" t="s">
        <v>67</v>
      </c>
    </row>
    <row r="6" spans="2:18" x14ac:dyDescent="0.3">
      <c r="B6" t="str">
        <f t="shared" si="2"/>
        <v>A10</v>
      </c>
      <c r="C6" s="1">
        <v>4</v>
      </c>
      <c r="D6" s="19" t="str">
        <f t="shared" si="0"/>
        <v>4A10</v>
      </c>
      <c r="E6" s="19" t="str">
        <f t="shared" si="1"/>
        <v>4A6</v>
      </c>
      <c r="F6" s="18"/>
      <c r="G6" s="15">
        <f>+Results!D35</f>
        <v>45933</v>
      </c>
      <c r="H6" s="16" t="str">
        <f>VLOOKUP($D6,Results!$B$2:$I$365,8,FALSE)</f>
        <v>A6</v>
      </c>
      <c r="I6" s="16" t="str">
        <f>VLOOKUP(H6,Results!$N$2:$O$13,2,FALSE)</f>
        <v>The Griffins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25</v>
      </c>
      <c r="O6" s="71">
        <f>IF($C6&gt;Results!$F$1," ",(VLOOKUP($E6,Results!$C$2:$K$243,9,FALSE)))</f>
        <v>3</v>
      </c>
      <c r="P6" s="74">
        <f t="shared" si="6"/>
        <v>2</v>
      </c>
    </row>
    <row r="7" spans="2:18" x14ac:dyDescent="0.3">
      <c r="B7" t="str">
        <f t="shared" si="2"/>
        <v>A10</v>
      </c>
      <c r="C7" s="1">
        <v>5</v>
      </c>
      <c r="D7" s="19" t="str">
        <f t="shared" si="0"/>
        <v>5A10</v>
      </c>
      <c r="E7" s="19" t="str">
        <f t="shared" si="1"/>
        <v>5A4</v>
      </c>
      <c r="F7" s="18"/>
      <c r="G7" s="17">
        <f>+Results!D46</f>
        <v>45938</v>
      </c>
      <c r="H7" s="16" t="str">
        <f>VLOOKUP($D7,Results!$B$2:$I$365,8,FALSE)</f>
        <v>A4</v>
      </c>
      <c r="I7" s="16" t="str">
        <f>VLOOKUP(H7,Results!$N$2:$O$13,2,FALSE)</f>
        <v>Brand X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6</v>
      </c>
      <c r="P7" s="74">
        <f t="shared" si="6"/>
        <v>2</v>
      </c>
    </row>
    <row r="8" spans="2:18" x14ac:dyDescent="0.3">
      <c r="B8" t="str">
        <f t="shared" si="2"/>
        <v>A10</v>
      </c>
      <c r="C8" s="1">
        <v>6</v>
      </c>
      <c r="D8" s="19" t="str">
        <f t="shared" si="0"/>
        <v>6A10</v>
      </c>
      <c r="E8" s="19" t="str">
        <f t="shared" si="1"/>
        <v>6A5</v>
      </c>
      <c r="F8" s="18"/>
      <c r="G8" s="15">
        <f>+Results!D57</f>
        <v>45943</v>
      </c>
      <c r="H8" s="16" t="str">
        <f>VLOOKUP($D8,Results!$B$2:$I$365,8,FALSE)</f>
        <v>A5</v>
      </c>
      <c r="I8" s="16" t="str">
        <f>VLOOKUP(H8,Results!$N$2:$O$13,2,FALSE)</f>
        <v>Boford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",(VLOOKUP($D8,Results!$B$2:$H$243,7,FALSE)))</f>
        <v>18</v>
      </c>
      <c r="O8" s="71">
        <f>IF($C8&gt;Results!$F$1," ",(VLOOKUP($E8,Results!$C$2:$K$243,9,FALSE)))</f>
        <v>8</v>
      </c>
      <c r="P8" s="74">
        <f t="shared" si="6"/>
        <v>2</v>
      </c>
    </row>
    <row r="9" spans="2:18" x14ac:dyDescent="0.3">
      <c r="B9" t="str">
        <f t="shared" si="2"/>
        <v>A10</v>
      </c>
      <c r="C9" s="1">
        <v>7</v>
      </c>
      <c r="D9" s="19" t="str">
        <f t="shared" si="0"/>
        <v>7A10</v>
      </c>
      <c r="E9" s="19" t="str">
        <f t="shared" si="1"/>
        <v>7A3</v>
      </c>
      <c r="F9" s="18"/>
      <c r="G9" s="15">
        <f>+Results!D68</f>
        <v>45947</v>
      </c>
      <c r="H9" s="16" t="str">
        <f>VLOOKUP($D9,Results!$B$2:$I$365,8,FALSE)</f>
        <v>A3</v>
      </c>
      <c r="I9" s="16" t="str">
        <f>VLOOKUP(H9,Results!$N$2:$O$13,2,FALSE)</f>
        <v>Pinewood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5</v>
      </c>
      <c r="O9" s="71">
        <f>IF($C9&gt;Results!$F$1," ",(VLOOKUP($E9,Results!$C$2:$K$243,9,FALSE)))</f>
        <v>23</v>
      </c>
      <c r="P9" s="74">
        <f t="shared" si="6"/>
        <v>0</v>
      </c>
    </row>
    <row r="10" spans="2:18" x14ac:dyDescent="0.3">
      <c r="B10" t="str">
        <f t="shared" si="2"/>
        <v>A10</v>
      </c>
      <c r="C10" s="1">
        <v>8</v>
      </c>
      <c r="D10" s="19" t="str">
        <f t="shared" si="0"/>
        <v>8A10</v>
      </c>
      <c r="E10" s="19" t="str">
        <f t="shared" si="1"/>
        <v>8A2</v>
      </c>
      <c r="F10" s="18"/>
      <c r="G10" s="15">
        <f>+Results!D79</f>
        <v>45954</v>
      </c>
      <c r="H10" s="16" t="str">
        <f>VLOOKUP($D10,Results!$B$2:$I$365,8,FALSE)</f>
        <v>A2</v>
      </c>
      <c r="I10" s="16" t="str">
        <f>VLOOKUP(H10,Results!$N$2:$O$13,2,FALSE)</f>
        <v>Bens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16</v>
      </c>
      <c r="O10" s="71">
        <f>IF($C10&gt;Results!$F$1," ",(VLOOKUP($E10,Results!$C$2:$K$243,9,FALSE)))</f>
        <v>8</v>
      </c>
      <c r="P10" s="74">
        <f t="shared" si="6"/>
        <v>2</v>
      </c>
    </row>
    <row r="11" spans="2:18" x14ac:dyDescent="0.3">
      <c r="B11" t="str">
        <f t="shared" si="2"/>
        <v>A10</v>
      </c>
      <c r="C11" s="1">
        <v>9</v>
      </c>
      <c r="D11" s="19" t="str">
        <f t="shared" si="0"/>
        <v>9A10</v>
      </c>
      <c r="E11" s="19" t="str">
        <f t="shared" si="1"/>
        <v>9A1</v>
      </c>
      <c r="F11" s="18"/>
      <c r="G11" s="17">
        <f>+Results!D90</f>
        <v>45961</v>
      </c>
      <c r="H11" s="16" t="str">
        <f>VLOOKUP($D11,Results!$B$2:$I$365,8,FALSE)</f>
        <v>A1</v>
      </c>
      <c r="I11" s="16" t="str">
        <f>VLOOKUP(H11,Results!$N$2:$O$13,2,FALSE)</f>
        <v>Mat - Jac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",(VLOOKUP($D11,Results!$B$2:$H$243,7,FALSE)))</f>
        <v>4</v>
      </c>
      <c r="O11" s="71">
        <f>IF($C11&gt;Results!$F$1," ",(VLOOKUP($E11,Results!$C$2:$K$243,9,FALSE)))</f>
        <v>21</v>
      </c>
      <c r="P11" s="74">
        <f t="shared" si="6"/>
        <v>0</v>
      </c>
    </row>
    <row r="12" spans="2:18" x14ac:dyDescent="0.3">
      <c r="B12" t="str">
        <f t="shared" si="2"/>
        <v>A10</v>
      </c>
      <c r="C12" s="1">
        <v>10</v>
      </c>
      <c r="D12" s="19" t="str">
        <f t="shared" si="0"/>
        <v>10A10</v>
      </c>
      <c r="E12" s="19" t="str">
        <f t="shared" si="1"/>
        <v>10A8</v>
      </c>
      <c r="F12" s="18"/>
      <c r="G12" s="17">
        <f>+Results!D101</f>
        <v>45966</v>
      </c>
      <c r="H12" s="16" t="str">
        <f>VLOOKUP($D12,Results!$B$2:$I$365,8,FALSE)</f>
        <v>A8</v>
      </c>
      <c r="I12" s="16" t="str">
        <f>VLOOKUP(H12,Results!$N$2:$O$13,2,FALSE)</f>
        <v>Buttercross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5</v>
      </c>
      <c r="P12" s="74">
        <f t="shared" si="6"/>
        <v>2</v>
      </c>
    </row>
    <row r="13" spans="2:18" x14ac:dyDescent="0.3">
      <c r="B13" t="str">
        <f t="shared" si="2"/>
        <v>A10</v>
      </c>
      <c r="C13" s="1">
        <v>11</v>
      </c>
      <c r="D13" s="19" t="str">
        <f t="shared" si="0"/>
        <v>11A10</v>
      </c>
      <c r="E13" s="19" t="str">
        <f t="shared" si="1"/>
        <v>11A11</v>
      </c>
      <c r="F13" s="18"/>
      <c r="G13" s="17">
        <f>+Results!D112</f>
        <v>45971</v>
      </c>
      <c r="H13" s="16" t="str">
        <f>VLOOKUP($D13,Results!$B$2:$I$365,8,FALSE)</f>
        <v>A11</v>
      </c>
      <c r="I13" s="16" t="str">
        <f>VLOOKUP(H13,Results!$N$2:$O$13,2,FALSE)</f>
        <v>Dreamers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",(VLOOKUP($D13,Results!$B$2:$H$243,7,FALSE)))</f>
        <v>18</v>
      </c>
      <c r="O13" s="71">
        <f>IF($C13&gt;Results!$F$1," ",(VLOOKUP($E13,Results!$C$2:$K$243,9,FALSE)))</f>
        <v>6</v>
      </c>
      <c r="P13" s="74">
        <f t="shared" si="6"/>
        <v>2</v>
      </c>
    </row>
    <row r="14" spans="2:18" x14ac:dyDescent="0.3">
      <c r="B14" t="str">
        <f t="shared" si="2"/>
        <v>A10</v>
      </c>
      <c r="C14" s="1">
        <v>12</v>
      </c>
      <c r="D14" s="19" t="str">
        <f t="shared" si="0"/>
        <v>12A10</v>
      </c>
      <c r="E14" s="19" t="str">
        <f t="shared" si="1"/>
        <v>12A9</v>
      </c>
      <c r="F14" s="18"/>
      <c r="G14" s="15">
        <f>+Results!D123</f>
        <v>45982</v>
      </c>
      <c r="H14" s="16" t="str">
        <f>VLOOKUP($D14,Results!$B$2:$I$365,8,FALSE)</f>
        <v>A9</v>
      </c>
      <c r="I14" s="16" t="str">
        <f>VLOOKUP(H14,Results!$N$2:$O$13,2,FALSE)</f>
        <v>Bay City Bowlers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22</v>
      </c>
      <c r="O14" s="71">
        <f>IF($C14&gt;Results!$F$1," ",(VLOOKUP($E14,Results!$C$2:$K$243,9,FALSE)))</f>
        <v>6</v>
      </c>
      <c r="P14" s="74">
        <f t="shared" si="6"/>
        <v>2</v>
      </c>
    </row>
    <row r="15" spans="2:18" x14ac:dyDescent="0.3">
      <c r="B15" t="str">
        <f t="shared" si="2"/>
        <v>A10</v>
      </c>
      <c r="C15" s="1">
        <v>13</v>
      </c>
      <c r="D15" s="19" t="str">
        <f t="shared" si="0"/>
        <v>13A10</v>
      </c>
      <c r="E15" s="19" t="str">
        <f t="shared" si="1"/>
        <v>13X</v>
      </c>
      <c r="F15" s="18"/>
      <c r="G15" s="15">
        <f>+Results!D134</f>
        <v>45989</v>
      </c>
      <c r="H15" s="16" t="str">
        <f>VLOOKUP($D15,Results!$B$2:$I$365,8,FALSE)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0</v>
      </c>
      <c r="O15" s="71">
        <f>IF($C15&gt;Results!$F$1," ",(VLOOKUP($E15,Results!$C$2:$K$243,9,FALSE)))</f>
        <v>0</v>
      </c>
      <c r="P15" s="74">
        <f t="shared" si="6"/>
        <v>0</v>
      </c>
    </row>
    <row r="16" spans="2:18" x14ac:dyDescent="0.3">
      <c r="B16" t="str">
        <f t="shared" si="2"/>
        <v>A10</v>
      </c>
      <c r="C16" s="1">
        <v>14</v>
      </c>
      <c r="D16" s="19" t="str">
        <f t="shared" si="0"/>
        <v>14A10</v>
      </c>
      <c r="E16" s="19" t="str">
        <f t="shared" si="1"/>
        <v>14A7</v>
      </c>
      <c r="F16" s="18"/>
      <c r="G16" s="15">
        <f>+Results!D145</f>
        <v>45994</v>
      </c>
      <c r="H16" s="16" t="str">
        <f>VLOOKUP($D16,Results!$B$2:$I$365,8,FALSE)</f>
        <v>A7</v>
      </c>
      <c r="I16" s="16" t="str">
        <f>VLOOKUP(H16,Results!$N$2:$O$13,2,FALSE)</f>
        <v>L. Bees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",(VLOOKUP($D16,Results!$B$2:$H$243,7,FALSE)))</f>
        <v>19</v>
      </c>
      <c r="O16" s="71">
        <f>IF($C16&gt;Results!$F$1," ",(VLOOKUP($E16,Results!$C$2:$K$243,9,FALSE)))</f>
        <v>4</v>
      </c>
      <c r="P16" s="74">
        <f t="shared" si="6"/>
        <v>2</v>
      </c>
    </row>
    <row r="17" spans="2:18" x14ac:dyDescent="0.3">
      <c r="B17" t="str">
        <f t="shared" si="2"/>
        <v>A10</v>
      </c>
      <c r="C17" s="1">
        <v>15</v>
      </c>
      <c r="D17" s="19" t="str">
        <f t="shared" si="0"/>
        <v>15A10</v>
      </c>
      <c r="E17" s="19" t="str">
        <f t="shared" si="1"/>
        <v>15A6</v>
      </c>
      <c r="F17" s="18"/>
      <c r="G17" s="15">
        <f>+Results!D156</f>
        <v>45999</v>
      </c>
      <c r="H17" s="16" t="str">
        <f>VLOOKUP($D17,Results!$B$2:$I$365,8,FALSE)</f>
        <v>A6</v>
      </c>
      <c r="I17" s="16" t="str">
        <f>VLOOKUP(H17,Results!$N$2:$O$13,2,FALSE)</f>
        <v>The Griffins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23</v>
      </c>
      <c r="O17" s="71">
        <f>IF($C17&gt;Results!$F$1," ",(VLOOKUP($E17,Results!$C$2:$K$243,9,FALSE)))</f>
        <v>3</v>
      </c>
      <c r="P17" s="74">
        <f t="shared" si="6"/>
        <v>2</v>
      </c>
    </row>
    <row r="18" spans="2:18" x14ac:dyDescent="0.3">
      <c r="B18" t="str">
        <f t="shared" si="2"/>
        <v>A10</v>
      </c>
      <c r="C18" s="1">
        <v>16</v>
      </c>
      <c r="D18" s="19" t="str">
        <f t="shared" si="0"/>
        <v>16A10</v>
      </c>
      <c r="E18" s="19" t="str">
        <f t="shared" si="1"/>
        <v>16A4</v>
      </c>
      <c r="F18" s="18"/>
      <c r="G18" s="17">
        <f>+Results!D167</f>
        <v>46010</v>
      </c>
      <c r="H18" s="16" t="str">
        <f>VLOOKUP($D18,Results!$B$2:$I$365,8,FALSE)</f>
        <v>A4</v>
      </c>
      <c r="I18" s="16" t="str">
        <f>VLOOKUP(H18,Results!$N$2:$O$13,2,FALSE)</f>
        <v>Brand 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7</v>
      </c>
      <c r="P18" s="74">
        <f t="shared" si="6"/>
        <v>2</v>
      </c>
    </row>
    <row r="19" spans="2:18" x14ac:dyDescent="0.3">
      <c r="B19" t="str">
        <f t="shared" si="2"/>
        <v>A10</v>
      </c>
      <c r="C19" s="1">
        <v>17</v>
      </c>
      <c r="D19" s="19" t="str">
        <f t="shared" si="0"/>
        <v>17A10</v>
      </c>
      <c r="E19" s="19" t="str">
        <f t="shared" si="1"/>
        <v>17A5</v>
      </c>
      <c r="F19" s="18"/>
      <c r="G19" s="15">
        <f>+Results!D178</f>
        <v>46013</v>
      </c>
      <c r="H19" s="16" t="str">
        <f>VLOOKUP($D19,Results!$B$2:$I$365,8,FALSE)</f>
        <v>A5</v>
      </c>
      <c r="I19" s="16" t="str">
        <f>VLOOKUP(H19,Results!$N$2:$O$13,2,FALSE)</f>
        <v>Boford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",(VLOOKUP($D19,Results!$B$2:$H$243,7,FALSE)))</f>
        <v>22</v>
      </c>
      <c r="O19" s="71">
        <f>IF($C19&gt;Results!$F$1," ",(VLOOKUP($E19,Results!$C$2:$K$243,9,FALSE)))</f>
        <v>9</v>
      </c>
      <c r="P19" s="74">
        <f t="shared" si="6"/>
        <v>2</v>
      </c>
    </row>
    <row r="20" spans="2:18" x14ac:dyDescent="0.3">
      <c r="B20" t="str">
        <f t="shared" si="2"/>
        <v>A10</v>
      </c>
      <c r="C20" s="1">
        <v>18</v>
      </c>
      <c r="D20" s="19" t="str">
        <f t="shared" si="0"/>
        <v>18A10</v>
      </c>
      <c r="E20" s="19" t="str">
        <f t="shared" si="1"/>
        <v>18A3</v>
      </c>
      <c r="F20" s="18"/>
      <c r="G20" s="17">
        <f>+Results!D189</f>
        <v>46027</v>
      </c>
      <c r="H20" s="16" t="str">
        <f>VLOOKUP($D20,Results!$B$2:$I$365,8,FALSE)</f>
        <v>A3</v>
      </c>
      <c r="I20" s="16" t="str">
        <f>VLOOKUP(H20,Results!$N$2:$O$13,2,FALSE)</f>
        <v>Pinewood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10</v>
      </c>
      <c r="P20" s="74">
        <f t="shared" si="6"/>
        <v>0</v>
      </c>
    </row>
    <row r="21" spans="2:18" x14ac:dyDescent="0.3">
      <c r="B21" t="str">
        <f t="shared" si="2"/>
        <v>A10</v>
      </c>
      <c r="C21" s="1">
        <v>19</v>
      </c>
      <c r="D21" s="19" t="str">
        <f t="shared" si="0"/>
        <v>19A10</v>
      </c>
      <c r="E21" s="19" t="str">
        <f t="shared" si="1"/>
        <v>19A2</v>
      </c>
      <c r="F21" s="18"/>
      <c r="G21" s="15">
        <f>+Results!D200</f>
        <v>46031</v>
      </c>
      <c r="H21" s="16" t="str">
        <f>VLOOKUP($D21,Results!$B$2:$I$365,8,FALSE)</f>
        <v>A2</v>
      </c>
      <c r="I21" s="16" t="str">
        <f>VLOOKUP(H21,Results!$N$2:$O$13,2,FALSE)</f>
        <v>Bens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13</v>
      </c>
      <c r="P21" s="74">
        <f t="shared" si="6"/>
        <v>0</v>
      </c>
    </row>
    <row r="22" spans="2:18" x14ac:dyDescent="0.3">
      <c r="B22" t="str">
        <f t="shared" si="2"/>
        <v>A10</v>
      </c>
      <c r="C22" s="1">
        <v>20</v>
      </c>
      <c r="D22" s="19" t="str">
        <f t="shared" si="0"/>
        <v>20A10</v>
      </c>
      <c r="E22" s="19" t="str">
        <f t="shared" si="1"/>
        <v>20A1</v>
      </c>
      <c r="F22" s="18"/>
      <c r="G22" s="17">
        <f>+Results!D211</f>
        <v>46038</v>
      </c>
      <c r="H22" s="16" t="str">
        <f>VLOOKUP($D22,Results!$B$2:$I$365,8,FALSE)</f>
        <v>A1</v>
      </c>
      <c r="I22" s="16" t="str">
        <f>VLOOKUP(H22,Results!$N$2:$O$13,2,FALSE)</f>
        <v>Mat - Jac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",(VLOOKUP($D22,Results!$B$2:$H$243,7,FALSE)))</f>
        <v>13</v>
      </c>
      <c r="O22" s="71">
        <f>IF($C22&gt;Results!$F$1," ",(VLOOKUP($E22,Results!$C$2:$K$243,9,FALSE)))</f>
        <v>14</v>
      </c>
      <c r="P22" s="74">
        <f t="shared" si="6"/>
        <v>0</v>
      </c>
    </row>
    <row r="23" spans="2:18" x14ac:dyDescent="0.3">
      <c r="B23" t="str">
        <f t="shared" si="2"/>
        <v>A10</v>
      </c>
      <c r="C23" s="1">
        <v>21</v>
      </c>
      <c r="D23" s="19" t="str">
        <f t="shared" si="0"/>
        <v>21A10</v>
      </c>
      <c r="E23" s="19" t="str">
        <f t="shared" si="1"/>
        <v>21A8</v>
      </c>
      <c r="F23" s="18"/>
      <c r="G23" s="15">
        <f>+Results!D222</f>
        <v>46045</v>
      </c>
      <c r="H23" s="16" t="str">
        <f>VLOOKUP($D23,Results!$B$2:$I$365,8,FALSE)</f>
        <v>A8</v>
      </c>
      <c r="I23" s="16" t="str">
        <f>VLOOKUP(H23,Results!$N$2:$O$13,2,FALSE)</f>
        <v>Buttercross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",(VLOOKUP($D23,Results!$B$2:$H$243,7,FALSE)))</f>
        <v>10</v>
      </c>
      <c r="O23" s="71">
        <f>IF($C23&gt;Results!$F$1," ",(VLOOKUP($E23,Results!$C$2:$K$243,9,FALSE)))</f>
        <v>0</v>
      </c>
      <c r="P23" s="74">
        <f t="shared" si="6"/>
        <v>2</v>
      </c>
      <c r="R23" t="s">
        <v>77</v>
      </c>
    </row>
    <row r="24" spans="2:18" x14ac:dyDescent="0.3">
      <c r="B24" t="str">
        <f t="shared" si="2"/>
        <v>A10</v>
      </c>
      <c r="C24" s="1">
        <v>22</v>
      </c>
      <c r="D24" s="19" t="str">
        <f t="shared" si="0"/>
        <v>22A10</v>
      </c>
      <c r="E24" s="19" t="str">
        <f t="shared" si="1"/>
        <v>22A11</v>
      </c>
      <c r="F24" s="18"/>
      <c r="G24" s="17">
        <f>+Results!D233</f>
        <v>46050</v>
      </c>
      <c r="H24" s="16" t="str">
        <f>VLOOKUP($D24,Results!$B$2:$I$365,8,FALSE)</f>
        <v>A11</v>
      </c>
      <c r="I24" s="16" t="str">
        <f>VLOOKUP(H24,Results!$N$2:$O$13,2,FALSE)</f>
        <v>Dreamers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",(VLOOKUP($D24,Results!$B$2:$H$243,7,FALSE)))</f>
        <v>5</v>
      </c>
      <c r="O24" s="71">
        <f>IF($C24&gt;Results!$F$1," ",(VLOOKUP($E24,Results!$C$2:$K$243,9,FALSE)))</f>
        <v>16</v>
      </c>
      <c r="P24" s="74">
        <f t="shared" si="6"/>
        <v>0</v>
      </c>
    </row>
    <row r="25" spans="2:18" x14ac:dyDescent="0.3">
      <c r="B25" t="str">
        <f t="shared" si="2"/>
        <v>A10</v>
      </c>
      <c r="C25" s="1">
        <v>23</v>
      </c>
      <c r="D25" s="19" t="str">
        <f t="shared" si="0"/>
        <v>23A10</v>
      </c>
      <c r="E25" s="19" t="str">
        <f t="shared" si="1"/>
        <v>23A9</v>
      </c>
      <c r="F25" s="18"/>
      <c r="G25" s="17">
        <f>+Results!D244</f>
        <v>46055</v>
      </c>
      <c r="H25" s="16" t="str">
        <f>VLOOKUP($D25,Results!$B$2:$I$365,8,FALSE)</f>
        <v>A9</v>
      </c>
      <c r="I25" s="16" t="str">
        <f>VLOOKUP(H25,Results!$N$2:$O$13,2,FALSE)</f>
        <v>Bay City Bowlers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",(VLOOKUP($D25,Results!$B$2:$H$365,7,FALSE)))</f>
        <v>10</v>
      </c>
      <c r="O25" s="71">
        <f>IF($C25&gt;Results!$F$1," ",(VLOOKUP($E25,Results!$C$2:$K$365,9,FALSE)))</f>
        <v>11</v>
      </c>
      <c r="P25" s="74">
        <f t="shared" si="6"/>
        <v>0</v>
      </c>
    </row>
    <row r="26" spans="2:18" x14ac:dyDescent="0.3">
      <c r="B26" t="str">
        <f t="shared" si="2"/>
        <v>A10</v>
      </c>
      <c r="C26" s="1">
        <v>24</v>
      </c>
      <c r="D26" s="19" t="str">
        <f t="shared" si="0"/>
        <v>24A10</v>
      </c>
      <c r="E26" s="19" t="str">
        <f t="shared" si="1"/>
        <v>24X</v>
      </c>
      <c r="F26" s="18"/>
      <c r="G26" s="17">
        <f>+Results!D255</f>
        <v>46062</v>
      </c>
      <c r="H26" s="16" t="str">
        <f>VLOOKUP($D26,Results!$B$2:$I$365,8,FALSE)</f>
        <v>X</v>
      </c>
      <c r="I26" s="16" t="str">
        <f>VLOOKUP(H26,Results!$N$2:$O$13,2,FALSE)</f>
        <v>No Match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",(VLOOKUP($D26,Results!$B$2:$H$365,7,FALSE)))</f>
        <v>0</v>
      </c>
      <c r="O26" s="71">
        <f>IF($C26&gt;Results!$F$1," ",(VLOOKUP($E26,Results!$C$2:$K$365,9,FALSE)))</f>
        <v>0</v>
      </c>
      <c r="P26" s="74">
        <f t="shared" si="6"/>
        <v>0</v>
      </c>
    </row>
    <row r="27" spans="2:18" x14ac:dyDescent="0.3">
      <c r="B27" t="str">
        <f t="shared" si="2"/>
        <v>A10</v>
      </c>
      <c r="C27" s="1">
        <v>25</v>
      </c>
      <c r="D27" s="19" t="str">
        <f t="shared" si="0"/>
        <v>25A10</v>
      </c>
      <c r="E27" s="19" t="str">
        <f t="shared" si="1"/>
        <v>25A7</v>
      </c>
      <c r="F27" s="18"/>
      <c r="G27" s="17">
        <f>+Results!D266</f>
        <v>46073</v>
      </c>
      <c r="H27" s="16" t="str">
        <f>VLOOKUP($D27,Results!$B$2:$I$365,8,FALSE)</f>
        <v>A7</v>
      </c>
      <c r="I27" s="16" t="str">
        <f>VLOOKUP(H27,Results!$N$2:$O$13,2,FALSE)</f>
        <v>L. Bees</v>
      </c>
      <c r="J27" s="79">
        <f t="shared" si="3"/>
        <v>1</v>
      </c>
      <c r="K27" s="61">
        <f t="shared" si="4"/>
        <v>1</v>
      </c>
      <c r="L27" s="64">
        <f>IF(OR(C27&gt;Results!$F$1,N27="N"),0,IF(H27="X",0,IF(N27=O27,1,0)))</f>
        <v>0</v>
      </c>
      <c r="M27" s="63">
        <f t="shared" si="5"/>
        <v>0</v>
      </c>
      <c r="N27" s="70">
        <f>IF($C27&gt;Results!$F$1," ",(VLOOKUP($D27,Results!$B$2:$H$365,7,FALSE)))</f>
        <v>27</v>
      </c>
      <c r="O27" s="71">
        <f>IF($C27&gt;Results!$F$1," ",(VLOOKUP($E27,Results!$C$2:$K$365,9,FALSE)))</f>
        <v>1</v>
      </c>
      <c r="P27" s="74">
        <f t="shared" si="6"/>
        <v>2</v>
      </c>
    </row>
    <row r="28" spans="2:18" x14ac:dyDescent="0.3">
      <c r="B28" t="str">
        <f t="shared" si="2"/>
        <v>A10</v>
      </c>
      <c r="C28" s="1">
        <v>26</v>
      </c>
      <c r="D28" s="19" t="str">
        <f t="shared" si="0"/>
        <v>26A10</v>
      </c>
      <c r="E28" s="19" t="str">
        <f t="shared" si="1"/>
        <v>26A6</v>
      </c>
      <c r="F28" s="18"/>
      <c r="G28" s="17">
        <f>+Results!D277</f>
        <v>46080</v>
      </c>
      <c r="H28" s="16" t="str">
        <f>VLOOKUP($D28,Results!$B$2:$I$365,8,FALSE)</f>
        <v>A6</v>
      </c>
      <c r="I28" s="16" t="str">
        <f>VLOOKUP(H28,Results!$N$2:$O$13,2,FALSE)</f>
        <v>The Griffins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6"/>
        <v>0</v>
      </c>
    </row>
    <row r="29" spans="2:18" x14ac:dyDescent="0.3">
      <c r="B29" t="str">
        <f t="shared" si="2"/>
        <v>A10</v>
      </c>
      <c r="C29" s="1">
        <v>27</v>
      </c>
      <c r="D29" s="19" t="str">
        <f t="shared" si="0"/>
        <v>27A10</v>
      </c>
      <c r="E29" s="19" t="str">
        <f t="shared" si="1"/>
        <v>27A4</v>
      </c>
      <c r="F29" s="18"/>
      <c r="G29" s="17">
        <f>+Results!D288</f>
        <v>46083</v>
      </c>
      <c r="H29" s="16" t="str">
        <f>VLOOKUP($D29,Results!$B$2:$I$365,8,FALSE)</f>
        <v>A4</v>
      </c>
      <c r="I29" s="16" t="str">
        <f>VLOOKUP(H29,Results!$N$2:$O$13,2,FALSE)</f>
        <v>Brand X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6"/>
        <v>0</v>
      </c>
    </row>
    <row r="30" spans="2:18" x14ac:dyDescent="0.3">
      <c r="B30" t="str">
        <f t="shared" si="2"/>
        <v>A10</v>
      </c>
      <c r="C30" s="1">
        <v>28</v>
      </c>
      <c r="D30" s="19" t="str">
        <f t="shared" si="0"/>
        <v>28A10</v>
      </c>
      <c r="E30" s="19" t="str">
        <f t="shared" si="1"/>
        <v>28A5</v>
      </c>
      <c r="F30" s="18"/>
      <c r="G30" s="17">
        <f>+Results!D299</f>
        <v>46094</v>
      </c>
      <c r="H30" s="16" t="str">
        <f>VLOOKUP($D30,Results!$B$2:$I$365,8,FALSE)</f>
        <v>A5</v>
      </c>
      <c r="I30" s="16" t="str">
        <f>VLOOKUP(H30,Results!$N$2:$O$13,2,FALSE)</f>
        <v>Boford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6"/>
        <v>0</v>
      </c>
    </row>
    <row r="31" spans="2:18" x14ac:dyDescent="0.3">
      <c r="B31" t="str">
        <f t="shared" si="2"/>
        <v>A10</v>
      </c>
      <c r="C31" s="1">
        <v>29</v>
      </c>
      <c r="D31" s="19" t="str">
        <f t="shared" si="0"/>
        <v>29A10</v>
      </c>
      <c r="E31" s="19" t="str">
        <f t="shared" si="1"/>
        <v>29A3</v>
      </c>
      <c r="F31" s="18"/>
      <c r="G31" s="17">
        <f>+Results!D310</f>
        <v>46099</v>
      </c>
      <c r="H31" s="16" t="str">
        <f>VLOOKUP($D31,Results!$B$2:$I$365,8,FALSE)</f>
        <v>A3</v>
      </c>
      <c r="I31" s="16" t="str">
        <f>VLOOKUP(H31,Results!$N$2:$O$13,2,FALSE)</f>
        <v>Pinewood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A10</v>
      </c>
      <c r="C32" s="1">
        <v>30</v>
      </c>
      <c r="D32" s="19" t="str">
        <f t="shared" si="0"/>
        <v>30A10</v>
      </c>
      <c r="E32" s="19" t="str">
        <f t="shared" si="1"/>
        <v>30A2</v>
      </c>
      <c r="F32" s="18"/>
      <c r="G32" s="17">
        <f>+Results!D321</f>
        <v>46106</v>
      </c>
      <c r="H32" s="16" t="str">
        <f>VLOOKUP($D32,Results!$B$2:$I$365,8,FALSE)</f>
        <v>A2</v>
      </c>
      <c r="I32" s="16" t="str">
        <f>VLOOKUP(H32,Results!$N$2:$O$13,2,FALSE)</f>
        <v>Bens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A10</v>
      </c>
      <c r="C33" s="1">
        <v>31</v>
      </c>
      <c r="D33" s="19" t="str">
        <f t="shared" si="0"/>
        <v>31A10</v>
      </c>
      <c r="E33" s="19" t="str">
        <f t="shared" si="1"/>
        <v>31A1</v>
      </c>
      <c r="F33" s="18"/>
      <c r="G33" s="17">
        <f>+Results!D332</f>
        <v>46111</v>
      </c>
      <c r="H33" s="16" t="str">
        <f>VLOOKUP($D33,Results!$B$2:$I$365,8,FALSE)</f>
        <v>A1</v>
      </c>
      <c r="I33" s="16" t="str">
        <f>VLOOKUP(H33,Results!$N$2:$O$13,2,FALSE)</f>
        <v>Mat - Jac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A10</v>
      </c>
      <c r="C34" s="1">
        <v>32</v>
      </c>
      <c r="D34" s="19" t="str">
        <f t="shared" si="0"/>
        <v>32A10</v>
      </c>
      <c r="E34" s="19" t="str">
        <f t="shared" si="1"/>
        <v>32A8</v>
      </c>
      <c r="F34" s="18"/>
      <c r="G34" s="17">
        <f>+Results!D343</f>
        <v>46122</v>
      </c>
      <c r="H34" s="16" t="str">
        <f>VLOOKUP($D34,Results!$B$2:$I$365,8,FALSE)</f>
        <v>A8</v>
      </c>
      <c r="I34" s="16" t="str">
        <f>VLOOKUP(H34,Results!$N$2:$O$13,2,FALSE)</f>
        <v>Buttercross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A10</v>
      </c>
      <c r="C35" s="1">
        <v>33</v>
      </c>
      <c r="D35" s="19" t="str">
        <f t="shared" si="0"/>
        <v>33A10</v>
      </c>
      <c r="E35" s="19" t="str">
        <f t="shared" si="1"/>
        <v>33A11</v>
      </c>
      <c r="F35" s="18"/>
      <c r="G35" s="17">
        <f>+Results!D354</f>
        <v>46125</v>
      </c>
      <c r="H35" s="16" t="str">
        <f>VLOOKUP($D35,Results!$B$2:$I$365,8,FALSE)</f>
        <v>A11</v>
      </c>
      <c r="I35" s="16" t="str">
        <f>VLOOKUP(H35,Results!$N$2:$O$13,2,FALSE)</f>
        <v>Dreamers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22</v>
      </c>
      <c r="K36" s="65">
        <f t="shared" ref="K36:P36" si="7">SUM(K3:K35)</f>
        <v>15</v>
      </c>
      <c r="L36" s="66">
        <f t="shared" si="7"/>
        <v>0</v>
      </c>
      <c r="M36" s="67">
        <f t="shared" si="7"/>
        <v>7</v>
      </c>
      <c r="N36" s="72">
        <f t="shared" si="7"/>
        <v>319</v>
      </c>
      <c r="O36" s="73">
        <f t="shared" si="7"/>
        <v>194</v>
      </c>
      <c r="P36" s="75">
        <f t="shared" si="7"/>
        <v>30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A11</v>
      </c>
      <c r="C3" s="1">
        <v>1</v>
      </c>
      <c r="D3" s="19" t="str">
        <f t="shared" ref="D3:D35" si="0">CONCATENATE(C3,B3)</f>
        <v>1A11</v>
      </c>
      <c r="E3" s="19" t="str">
        <f t="shared" ref="E3:E35" si="1">CONCATENATE(C3,H3)</f>
        <v>1X</v>
      </c>
      <c r="F3" s="18"/>
      <c r="G3" s="15">
        <f>+Results!D2</f>
        <v>45912</v>
      </c>
      <c r="H3" s="16" t="str">
        <f>VLOOKUP($D3,Results!$B$2:$I$365,8,FALSE)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0</v>
      </c>
      <c r="O3" s="71">
        <f>IF($C3&gt;Results!$F$1," ",(VLOOKUP($E3,Results!$C$2:$K$243,9,FALSE)))</f>
        <v>0</v>
      </c>
      <c r="P3" s="74">
        <f>IF(J3=" "," ",SUM(K3*2)+L3*1)</f>
        <v>0</v>
      </c>
    </row>
    <row r="4" spans="2:16" x14ac:dyDescent="0.3">
      <c r="B4" t="str">
        <f t="shared" ref="B4:B35" si="2">+$H$1</f>
        <v>A11</v>
      </c>
      <c r="C4" s="1">
        <v>2</v>
      </c>
      <c r="D4" s="19" t="str">
        <f t="shared" si="0"/>
        <v>2A11</v>
      </c>
      <c r="E4" s="19" t="str">
        <f t="shared" si="1"/>
        <v>2A9</v>
      </c>
      <c r="F4" s="18"/>
      <c r="G4" s="15">
        <f>+Results!D13</f>
        <v>45915</v>
      </c>
      <c r="H4" s="16" t="str">
        <f>VLOOKUP($D4,Results!$B$2:$I$365,8,FALSE)</f>
        <v>A9</v>
      </c>
      <c r="I4" s="16" t="str">
        <f>VLOOKUP(H4,Results!$N$2:$O$13,2,FALSE)</f>
        <v>Bay City Bowlers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16</v>
      </c>
      <c r="O4" s="71">
        <f>IF($C4&gt;Results!$F$1," ",(VLOOKUP($E4,Results!$C$2:$K$243,9,FALSE)))</f>
        <v>10</v>
      </c>
      <c r="P4" s="74">
        <f t="shared" ref="P4:P35" si="6">IF(J4=" "," ",SUM(K4*2)+L4*1)</f>
        <v>2</v>
      </c>
    </row>
    <row r="5" spans="2:16" x14ac:dyDescent="0.3">
      <c r="B5" t="str">
        <f t="shared" si="2"/>
        <v>A11</v>
      </c>
      <c r="C5" s="1">
        <v>3</v>
      </c>
      <c r="D5" s="19" t="str">
        <f t="shared" si="0"/>
        <v>3A11</v>
      </c>
      <c r="E5" s="19" t="str">
        <f t="shared" si="1"/>
        <v>3A8</v>
      </c>
      <c r="F5" s="18"/>
      <c r="G5" s="15">
        <f>+Results!D24</f>
        <v>45926</v>
      </c>
      <c r="H5" s="16" t="str">
        <f>VLOOKUP($D5,Results!$B$2:$I$365,8,FALSE)</f>
        <v>A8</v>
      </c>
      <c r="I5" s="16" t="str">
        <f>VLOOKUP(H5,Results!$N$2:$O$13,2,FALSE)</f>
        <v>Buttercross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11</v>
      </c>
      <c r="O5" s="71">
        <f>IF($C5&gt;Results!$F$1," ",(VLOOKUP($E5,Results!$C$2:$K$243,9,FALSE)))</f>
        <v>9</v>
      </c>
      <c r="P5" s="74">
        <f t="shared" si="6"/>
        <v>2</v>
      </c>
    </row>
    <row r="6" spans="2:16" x14ac:dyDescent="0.3">
      <c r="B6" t="str">
        <f t="shared" si="2"/>
        <v>A11</v>
      </c>
      <c r="C6" s="1">
        <v>4</v>
      </c>
      <c r="D6" s="19" t="str">
        <f t="shared" si="0"/>
        <v>4A11</v>
      </c>
      <c r="E6" s="19" t="str">
        <f t="shared" si="1"/>
        <v>4A3</v>
      </c>
      <c r="F6" s="18"/>
      <c r="G6" s="15">
        <f>+Results!D35</f>
        <v>45933</v>
      </c>
      <c r="H6" s="16" t="str">
        <f>VLOOKUP($D6,Results!$B$2:$I$365,8,FALSE)</f>
        <v>A3</v>
      </c>
      <c r="I6" s="16" t="str">
        <f>VLOOKUP(H6,Results!$N$2:$O$13,2,FALSE)</f>
        <v>Pinewood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16</v>
      </c>
      <c r="O6" s="71">
        <f>IF($C6&gt;Results!$F$1," ",(VLOOKUP($E6,Results!$C$2:$K$243,9,FALSE)))</f>
        <v>12</v>
      </c>
      <c r="P6" s="74">
        <f t="shared" si="6"/>
        <v>2</v>
      </c>
    </row>
    <row r="7" spans="2:16" x14ac:dyDescent="0.3">
      <c r="B7" t="str">
        <f t="shared" si="2"/>
        <v>A11</v>
      </c>
      <c r="C7" s="1">
        <v>5</v>
      </c>
      <c r="D7" s="19" t="str">
        <f t="shared" si="0"/>
        <v>5A11</v>
      </c>
      <c r="E7" s="19" t="str">
        <f t="shared" si="1"/>
        <v>5A5</v>
      </c>
      <c r="F7" s="18"/>
      <c r="G7" s="17">
        <f>+Results!D46</f>
        <v>45938</v>
      </c>
      <c r="H7" s="16" t="str">
        <f>VLOOKUP($D7,Results!$B$2:$I$365,8,FALSE)</f>
        <v>A5</v>
      </c>
      <c r="I7" s="16" t="str">
        <f>VLOOKUP(H7,Results!$N$2:$O$13,2,FALSE)</f>
        <v>Boford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16</v>
      </c>
      <c r="P7" s="74">
        <f t="shared" si="6"/>
        <v>0</v>
      </c>
    </row>
    <row r="8" spans="2:16" x14ac:dyDescent="0.3">
      <c r="B8" t="str">
        <f t="shared" si="2"/>
        <v>A11</v>
      </c>
      <c r="C8" s="1">
        <v>6</v>
      </c>
      <c r="D8" s="19" t="str">
        <f t="shared" si="0"/>
        <v>6A11</v>
      </c>
      <c r="E8" s="19" t="str">
        <f t="shared" si="1"/>
        <v>6A4</v>
      </c>
      <c r="F8" s="18"/>
      <c r="G8" s="15">
        <f>+Results!D57</f>
        <v>45943</v>
      </c>
      <c r="H8" s="16" t="str">
        <f>VLOOKUP($D8,Results!$B$2:$I$365,8,FALSE)</f>
        <v>A4</v>
      </c>
      <c r="I8" s="16" t="str">
        <f>VLOOKUP(H8,Results!$N$2:$O$13,2,FALSE)</f>
        <v>Brand X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",(VLOOKUP($D8,Results!$B$2:$H$243,7,FALSE)))</f>
        <v>10</v>
      </c>
      <c r="O8" s="71">
        <f>IF($C8&gt;Results!$F$1," ",(VLOOKUP($E8,Results!$C$2:$K$243,9,FALSE)))</f>
        <v>15</v>
      </c>
      <c r="P8" s="74">
        <f t="shared" si="6"/>
        <v>0</v>
      </c>
    </row>
    <row r="9" spans="2:16" x14ac:dyDescent="0.3">
      <c r="B9" t="str">
        <f t="shared" si="2"/>
        <v>A11</v>
      </c>
      <c r="C9" s="1">
        <v>7</v>
      </c>
      <c r="D9" s="19" t="str">
        <f t="shared" si="0"/>
        <v>7A11</v>
      </c>
      <c r="E9" s="19" t="str">
        <f t="shared" si="1"/>
        <v>7A7</v>
      </c>
      <c r="F9" s="18"/>
      <c r="G9" s="15">
        <f>+Results!D68</f>
        <v>45947</v>
      </c>
      <c r="H9" s="16" t="str">
        <f>VLOOKUP($D9,Results!$B$2:$I$365,8,FALSE)</f>
        <v>A7</v>
      </c>
      <c r="I9" s="16" t="str">
        <f>VLOOKUP(H9,Results!$N$2:$O$13,2,FALSE)</f>
        <v>L. Bees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12</v>
      </c>
      <c r="O9" s="71">
        <f>IF($C9&gt;Results!$F$1," ",(VLOOKUP($E9,Results!$C$2:$K$243,9,FALSE)))</f>
        <v>13</v>
      </c>
      <c r="P9" s="74">
        <f t="shared" si="6"/>
        <v>0</v>
      </c>
    </row>
    <row r="10" spans="2:16" x14ac:dyDescent="0.3">
      <c r="B10" t="str">
        <f t="shared" si="2"/>
        <v>A11</v>
      </c>
      <c r="C10" s="1">
        <v>8</v>
      </c>
      <c r="D10" s="19" t="str">
        <f t="shared" si="0"/>
        <v>8A11</v>
      </c>
      <c r="E10" s="19" t="str">
        <f t="shared" si="1"/>
        <v>8A6</v>
      </c>
      <c r="F10" s="18"/>
      <c r="G10" s="15">
        <f>+Results!D79</f>
        <v>45954</v>
      </c>
      <c r="H10" s="16" t="str">
        <f>VLOOKUP($D10,Results!$B$2:$I$365,8,FALSE)</f>
        <v>A6</v>
      </c>
      <c r="I10" s="16" t="str">
        <f>VLOOKUP(H10,Results!$N$2:$O$13,2,FALSE)</f>
        <v>The Griffins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12</v>
      </c>
      <c r="O10" s="71">
        <f>IF($C10&gt;Results!$F$1," ",(VLOOKUP($E10,Results!$C$2:$K$243,9,FALSE)))</f>
        <v>9</v>
      </c>
      <c r="P10" s="74">
        <f t="shared" si="6"/>
        <v>2</v>
      </c>
    </row>
    <row r="11" spans="2:16" x14ac:dyDescent="0.3">
      <c r="B11" t="str">
        <f t="shared" si="2"/>
        <v>A11</v>
      </c>
      <c r="C11" s="1">
        <v>9</v>
      </c>
      <c r="D11" s="19" t="str">
        <f t="shared" si="0"/>
        <v>9A11</v>
      </c>
      <c r="E11" s="19" t="str">
        <f t="shared" si="1"/>
        <v>9A2</v>
      </c>
      <c r="F11" s="18"/>
      <c r="G11" s="17">
        <f>+Results!D90</f>
        <v>45961</v>
      </c>
      <c r="H11" s="16" t="str">
        <f>VLOOKUP($D11,Results!$B$2:$I$365,8,FALSE)</f>
        <v>A2</v>
      </c>
      <c r="I11" s="16" t="str">
        <f>VLOOKUP(H11,Results!$N$2:$O$13,2,FALSE)</f>
        <v>Bens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",(VLOOKUP($D11,Results!$B$2:$H$243,7,FALSE)))</f>
        <v>17</v>
      </c>
      <c r="O11" s="71">
        <f>IF($C11&gt;Results!$F$1," ",(VLOOKUP($E11,Results!$C$2:$K$243,9,FALSE)))</f>
        <v>5</v>
      </c>
      <c r="P11" s="74">
        <f t="shared" si="6"/>
        <v>2</v>
      </c>
    </row>
    <row r="12" spans="2:16" x14ac:dyDescent="0.3">
      <c r="B12" t="str">
        <f t="shared" si="2"/>
        <v>A11</v>
      </c>
      <c r="C12" s="1">
        <v>10</v>
      </c>
      <c r="D12" s="19" t="str">
        <f t="shared" si="0"/>
        <v>10A11</v>
      </c>
      <c r="E12" s="19" t="str">
        <f t="shared" si="1"/>
        <v>10A1</v>
      </c>
      <c r="F12" s="18"/>
      <c r="G12" s="17">
        <f>+Results!D101</f>
        <v>45966</v>
      </c>
      <c r="H12" s="16" t="str">
        <f>VLOOKUP($D12,Results!$B$2:$I$365,8,FALSE)</f>
        <v>A1</v>
      </c>
      <c r="I12" s="16" t="str">
        <f>VLOOKUP(H12,Results!$N$2:$O$13,2,FALSE)</f>
        <v>Mat - Jac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9</v>
      </c>
      <c r="P12" s="74">
        <f t="shared" si="6"/>
        <v>2</v>
      </c>
    </row>
    <row r="13" spans="2:16" x14ac:dyDescent="0.3">
      <c r="B13" t="str">
        <f t="shared" si="2"/>
        <v>A11</v>
      </c>
      <c r="C13" s="1">
        <v>11</v>
      </c>
      <c r="D13" s="19" t="str">
        <f t="shared" si="0"/>
        <v>11A11</v>
      </c>
      <c r="E13" s="19" t="str">
        <f t="shared" si="1"/>
        <v>11A10</v>
      </c>
      <c r="F13" s="18"/>
      <c r="G13" s="17">
        <f>+Results!D112</f>
        <v>45971</v>
      </c>
      <c r="H13" s="16" t="str">
        <f>VLOOKUP($D13,Results!$B$2:$I$365,8,FALSE)</f>
        <v>A10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",(VLOOKUP($D13,Results!$B$2:$H$243,7,FALSE)))</f>
        <v>6</v>
      </c>
      <c r="O13" s="71">
        <f>IF($C13&gt;Results!$F$1," ",(VLOOKUP($E13,Results!$C$2:$K$243,9,FALSE)))</f>
        <v>18</v>
      </c>
      <c r="P13" s="74">
        <f t="shared" si="6"/>
        <v>0</v>
      </c>
    </row>
    <row r="14" spans="2:16" x14ac:dyDescent="0.3">
      <c r="B14" t="str">
        <f t="shared" si="2"/>
        <v>A11</v>
      </c>
      <c r="C14" s="1">
        <v>12</v>
      </c>
      <c r="D14" s="19" t="str">
        <f t="shared" si="0"/>
        <v>12A11</v>
      </c>
      <c r="E14" s="19" t="str">
        <f t="shared" si="1"/>
        <v>12X</v>
      </c>
      <c r="F14" s="18"/>
      <c r="G14" s="15">
        <f>+Results!D123</f>
        <v>45982</v>
      </c>
      <c r="H14" s="16" t="str">
        <f>VLOOKUP($D14,Results!$B$2:$I$365,8,FALSE)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0</v>
      </c>
      <c r="O14" s="71">
        <f>IF($C14&gt;Results!$F$1," ",(VLOOKUP($E14,Results!$C$2:$K$243,9,FALSE)))</f>
        <v>0</v>
      </c>
      <c r="P14" s="74">
        <f t="shared" si="6"/>
        <v>0</v>
      </c>
    </row>
    <row r="15" spans="2:16" x14ac:dyDescent="0.3">
      <c r="B15" t="str">
        <f t="shared" si="2"/>
        <v>A11</v>
      </c>
      <c r="C15" s="1">
        <v>13</v>
      </c>
      <c r="D15" s="19" t="str">
        <f t="shared" si="0"/>
        <v>13A11</v>
      </c>
      <c r="E15" s="19" t="str">
        <f t="shared" si="1"/>
        <v>13A9</v>
      </c>
      <c r="F15" s="18"/>
      <c r="G15" s="15">
        <f>+Results!D134</f>
        <v>45989</v>
      </c>
      <c r="H15" s="16" t="str">
        <f>VLOOKUP($D15,Results!$B$2:$I$365,8,FALSE)</f>
        <v>A9</v>
      </c>
      <c r="I15" s="16" t="str">
        <f>VLOOKUP(H15,Results!$N$2:$O$13,2,FALSE)</f>
        <v>Bay City Bowlers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17</v>
      </c>
      <c r="O15" s="71">
        <f>IF($C15&gt;Results!$F$1," ",(VLOOKUP($E15,Results!$C$2:$K$243,9,FALSE)))</f>
        <v>10</v>
      </c>
      <c r="P15" s="74">
        <f t="shared" si="6"/>
        <v>2</v>
      </c>
    </row>
    <row r="16" spans="2:16" x14ac:dyDescent="0.3">
      <c r="B16" t="str">
        <f t="shared" si="2"/>
        <v>A11</v>
      </c>
      <c r="C16" s="1">
        <v>14</v>
      </c>
      <c r="D16" s="19" t="str">
        <f t="shared" si="0"/>
        <v>14A11</v>
      </c>
      <c r="E16" s="19" t="str">
        <f t="shared" si="1"/>
        <v>14A8</v>
      </c>
      <c r="F16" s="18"/>
      <c r="G16" s="15">
        <f>+Results!D145</f>
        <v>45994</v>
      </c>
      <c r="H16" s="16" t="str">
        <f>VLOOKUP($D16,Results!$B$2:$I$365,8,FALSE)</f>
        <v>A8</v>
      </c>
      <c r="I16" s="16" t="str">
        <f>VLOOKUP(H16,Results!$N$2:$O$13,2,FALSE)</f>
        <v>Buttercross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",(VLOOKUP($D16,Results!$B$2:$H$243,7,FALSE)))</f>
        <v>11</v>
      </c>
      <c r="O16" s="71">
        <f>IF($C16&gt;Results!$F$1," ",(VLOOKUP($E16,Results!$C$2:$K$243,9,FALSE)))</f>
        <v>22</v>
      </c>
      <c r="P16" s="74">
        <f t="shared" si="6"/>
        <v>0</v>
      </c>
    </row>
    <row r="17" spans="2:16" x14ac:dyDescent="0.3">
      <c r="B17" t="str">
        <f t="shared" si="2"/>
        <v>A11</v>
      </c>
      <c r="C17" s="1">
        <v>15</v>
      </c>
      <c r="D17" s="19" t="str">
        <f t="shared" si="0"/>
        <v>15A11</v>
      </c>
      <c r="E17" s="19" t="str">
        <f t="shared" si="1"/>
        <v>15A3</v>
      </c>
      <c r="F17" s="18"/>
      <c r="G17" s="15">
        <f>+Results!D156</f>
        <v>45999</v>
      </c>
      <c r="H17" s="16" t="str">
        <f>VLOOKUP($D17,Results!$B$2:$I$365,8,FALSE)</f>
        <v>A3</v>
      </c>
      <c r="I17" s="16" t="str">
        <f>VLOOKUP(H17,Results!$N$2:$O$13,2,FALSE)</f>
        <v>Pinewood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17</v>
      </c>
      <c r="O17" s="71">
        <f>IF($C17&gt;Results!$F$1," ",(VLOOKUP($E17,Results!$C$2:$K$243,9,FALSE)))</f>
        <v>8</v>
      </c>
      <c r="P17" s="74">
        <f t="shared" si="6"/>
        <v>2</v>
      </c>
    </row>
    <row r="18" spans="2:16" x14ac:dyDescent="0.3">
      <c r="B18" t="str">
        <f t="shared" si="2"/>
        <v>A11</v>
      </c>
      <c r="C18" s="1">
        <v>16</v>
      </c>
      <c r="D18" s="19" t="str">
        <f t="shared" si="0"/>
        <v>16A11</v>
      </c>
      <c r="E18" s="19" t="str">
        <f t="shared" si="1"/>
        <v>16A5</v>
      </c>
      <c r="F18" s="18"/>
      <c r="G18" s="17">
        <f>+Results!D167</f>
        <v>46010</v>
      </c>
      <c r="H18" s="16" t="str">
        <f>VLOOKUP($D18,Results!$B$2:$I$365,8,FALSE)</f>
        <v>A5</v>
      </c>
      <c r="I18" s="16" t="str">
        <f>VLOOKUP(H18,Results!$N$2:$O$13,2,FALSE)</f>
        <v>Boford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",(VLOOKUP($D18,Results!$B$2:$H$243,7,FALSE)))</f>
        <v>N</v>
      </c>
      <c r="O18" s="71" t="str">
        <f>IF($C18&gt;Results!$F$1," ",(VLOOKUP($E18,Results!$C$2:$K$243,9,FALSE)))</f>
        <v>N</v>
      </c>
      <c r="P18" s="74">
        <f t="shared" si="6"/>
        <v>0</v>
      </c>
    </row>
    <row r="19" spans="2:16" x14ac:dyDescent="0.3">
      <c r="B19" t="str">
        <f t="shared" si="2"/>
        <v>A11</v>
      </c>
      <c r="C19" s="1">
        <v>17</v>
      </c>
      <c r="D19" s="19" t="str">
        <f t="shared" si="0"/>
        <v>17A11</v>
      </c>
      <c r="E19" s="19" t="str">
        <f t="shared" si="1"/>
        <v>17A4</v>
      </c>
      <c r="F19" s="18"/>
      <c r="G19" s="15">
        <f>+Results!D178</f>
        <v>46013</v>
      </c>
      <c r="H19" s="16" t="str">
        <f>VLOOKUP($D19,Results!$B$2:$I$365,8,FALSE)</f>
        <v>A4</v>
      </c>
      <c r="I19" s="16" t="str">
        <f>VLOOKUP(H19,Results!$N$2:$O$13,2,FALSE)</f>
        <v>Brand X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1</v>
      </c>
      <c r="M19" s="63">
        <f t="shared" si="5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6"/>
        <v>1</v>
      </c>
    </row>
    <row r="20" spans="2:16" x14ac:dyDescent="0.3">
      <c r="B20" t="str">
        <f t="shared" si="2"/>
        <v>A11</v>
      </c>
      <c r="C20" s="1">
        <v>18</v>
      </c>
      <c r="D20" s="19" t="str">
        <f t="shared" si="0"/>
        <v>18A11</v>
      </c>
      <c r="E20" s="19" t="str">
        <f t="shared" si="1"/>
        <v>18A7</v>
      </c>
      <c r="F20" s="18"/>
      <c r="G20" s="17">
        <f>+Results!D189</f>
        <v>46027</v>
      </c>
      <c r="H20" s="16" t="str">
        <f>VLOOKUP($D20,Results!$B$2:$I$365,8,FALSE)</f>
        <v>A7</v>
      </c>
      <c r="I20" s="16" t="str">
        <f>VLOOKUP(H20,Results!$N$2:$O$13,2,FALSE)</f>
        <v>L. Bees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6</v>
      </c>
      <c r="O20" s="71">
        <f>IF($C20&gt;Results!$F$1," ",(VLOOKUP($E20,Results!$C$2:$K$243,9,FALSE)))</f>
        <v>19</v>
      </c>
      <c r="P20" s="74">
        <f t="shared" si="6"/>
        <v>0</v>
      </c>
    </row>
    <row r="21" spans="2:16" x14ac:dyDescent="0.3">
      <c r="B21" t="str">
        <f t="shared" si="2"/>
        <v>A11</v>
      </c>
      <c r="C21" s="1">
        <v>19</v>
      </c>
      <c r="D21" s="19" t="str">
        <f t="shared" si="0"/>
        <v>19A11</v>
      </c>
      <c r="E21" s="19" t="str">
        <f t="shared" si="1"/>
        <v>19A6</v>
      </c>
      <c r="F21" s="18"/>
      <c r="G21" s="15">
        <f>+Results!D200</f>
        <v>46031</v>
      </c>
      <c r="H21" s="16" t="str">
        <f>VLOOKUP($D21,Results!$B$2:$I$365,8,FALSE)</f>
        <v>A6</v>
      </c>
      <c r="I21" s="16" t="str">
        <f>VLOOKUP(H21,Results!$N$2:$O$13,2,FALSE)</f>
        <v>The Griffins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1</v>
      </c>
      <c r="M21" s="63">
        <f t="shared" si="5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6"/>
        <v>1</v>
      </c>
    </row>
    <row r="22" spans="2:16" x14ac:dyDescent="0.3">
      <c r="B22" t="str">
        <f t="shared" si="2"/>
        <v>A11</v>
      </c>
      <c r="C22" s="1">
        <v>20</v>
      </c>
      <c r="D22" s="19" t="str">
        <f t="shared" si="0"/>
        <v>20A11</v>
      </c>
      <c r="E22" s="19" t="str">
        <f t="shared" si="1"/>
        <v>20A2</v>
      </c>
      <c r="F22" s="18"/>
      <c r="G22" s="17">
        <f>+Results!D211</f>
        <v>46038</v>
      </c>
      <c r="H22" s="16" t="str">
        <f>VLOOKUP($D22,Results!$B$2:$I$365,8,FALSE)</f>
        <v>A2</v>
      </c>
      <c r="I22" s="16" t="str">
        <f>VLOOKUP(H22,Results!$N$2:$O$13,2,FALSE)</f>
        <v>Bens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6"/>
        <v>2</v>
      </c>
    </row>
    <row r="23" spans="2:16" x14ac:dyDescent="0.3">
      <c r="B23" t="str">
        <f t="shared" si="2"/>
        <v>A11</v>
      </c>
      <c r="C23" s="1">
        <v>21</v>
      </c>
      <c r="D23" s="19" t="str">
        <f t="shared" si="0"/>
        <v>21A11</v>
      </c>
      <c r="E23" s="19" t="str">
        <f t="shared" si="1"/>
        <v>21A1</v>
      </c>
      <c r="F23" s="18"/>
      <c r="G23" s="15">
        <f>+Results!D222</f>
        <v>46045</v>
      </c>
      <c r="H23" s="16" t="str">
        <f>VLOOKUP($D23,Results!$B$2:$I$365,8,FALSE)</f>
        <v>A1</v>
      </c>
      <c r="I23" s="16" t="str">
        <f>VLOOKUP(H23,Results!$N$2:$O$13,2,FALSE)</f>
        <v>Mat - Jac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",(VLOOKUP($D23,Results!$B$2:$H$243,7,FALSE)))</f>
        <v>13</v>
      </c>
      <c r="O23" s="71">
        <f>IF($C23&gt;Results!$F$1," ",(VLOOKUP($E23,Results!$C$2:$K$243,9,FALSE)))</f>
        <v>9</v>
      </c>
      <c r="P23" s="74">
        <f t="shared" si="6"/>
        <v>2</v>
      </c>
    </row>
    <row r="24" spans="2:16" x14ac:dyDescent="0.3">
      <c r="B24" t="str">
        <f t="shared" si="2"/>
        <v>A11</v>
      </c>
      <c r="C24" s="1">
        <v>22</v>
      </c>
      <c r="D24" s="19" t="str">
        <f t="shared" si="0"/>
        <v>22A11</v>
      </c>
      <c r="E24" s="19" t="str">
        <f t="shared" si="1"/>
        <v>22A10</v>
      </c>
      <c r="F24" s="18"/>
      <c r="G24" s="17">
        <f>+Results!D233</f>
        <v>46050</v>
      </c>
      <c r="H24" s="16" t="str">
        <f>VLOOKUP($D24,Results!$B$2:$I$365,8,FALSE)</f>
        <v>A10</v>
      </c>
      <c r="I24" s="16" t="str">
        <f>VLOOKUP(H24,Results!$N$2:$O$13,2,FALSE)</f>
        <v>Deadenders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",(VLOOKUP($D24,Results!$B$2:$H$243,7,FALSE)))</f>
        <v>16</v>
      </c>
      <c r="O24" s="71">
        <f>IF($C24&gt;Results!$F$1," ",(VLOOKUP($E24,Results!$C$2:$K$243,9,FALSE)))</f>
        <v>5</v>
      </c>
      <c r="P24" s="74">
        <f t="shared" si="6"/>
        <v>2</v>
      </c>
    </row>
    <row r="25" spans="2:16" x14ac:dyDescent="0.3">
      <c r="B25" t="str">
        <f t="shared" si="2"/>
        <v>A11</v>
      </c>
      <c r="C25" s="1">
        <v>23</v>
      </c>
      <c r="D25" s="19" t="str">
        <f t="shared" si="0"/>
        <v>23A11</v>
      </c>
      <c r="E25" s="19" t="str">
        <f t="shared" si="1"/>
        <v>23X</v>
      </c>
      <c r="F25" s="18"/>
      <c r="G25" s="17">
        <f>+Results!D244</f>
        <v>46055</v>
      </c>
      <c r="H25" s="16" t="str">
        <f>VLOOKUP($D25,Results!$B$2:$I$365,8,FALSE)</f>
        <v>X</v>
      </c>
      <c r="I25" s="16" t="str">
        <f>VLOOKUP(H25,Results!$N$2:$O$13,2,FALSE)</f>
        <v>No Match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",(VLOOKUP($D25,Results!$B$2:$H$365,7,FALSE)))</f>
        <v>0</v>
      </c>
      <c r="O25" s="71">
        <f>IF($C25&gt;Results!$F$1," ",(VLOOKUP($E25,Results!$C$2:$K$365,9,FALSE)))</f>
        <v>0</v>
      </c>
      <c r="P25" s="74">
        <f t="shared" si="6"/>
        <v>0</v>
      </c>
    </row>
    <row r="26" spans="2:16" x14ac:dyDescent="0.3">
      <c r="B26" t="str">
        <f t="shared" si="2"/>
        <v>A11</v>
      </c>
      <c r="C26" s="1">
        <v>24</v>
      </c>
      <c r="D26" s="19" t="str">
        <f t="shared" si="0"/>
        <v>24A11</v>
      </c>
      <c r="E26" s="19" t="str">
        <f t="shared" si="1"/>
        <v>24A9</v>
      </c>
      <c r="F26" s="18"/>
      <c r="G26" s="17">
        <f>+Results!D255</f>
        <v>46062</v>
      </c>
      <c r="H26" s="16" t="str">
        <f>VLOOKUP($D26,Results!$B$2:$I$365,8,FALSE)</f>
        <v>A9</v>
      </c>
      <c r="I26" s="16" t="str">
        <f>VLOOKUP(H26,Results!$N$2:$O$13,2,FALSE)</f>
        <v>Bay City Bowlers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",(VLOOKUP($D26,Results!$B$2:$H$365,7,FALSE)))</f>
        <v>12</v>
      </c>
      <c r="O26" s="71">
        <f>IF($C26&gt;Results!$F$1," ",(VLOOKUP($E26,Results!$C$2:$K$365,9,FALSE)))</f>
        <v>14</v>
      </c>
      <c r="P26" s="74">
        <f t="shared" si="6"/>
        <v>0</v>
      </c>
    </row>
    <row r="27" spans="2:16" x14ac:dyDescent="0.3">
      <c r="B27" t="str">
        <f t="shared" si="2"/>
        <v>A11</v>
      </c>
      <c r="C27" s="1">
        <v>25</v>
      </c>
      <c r="D27" s="19" t="str">
        <f t="shared" si="0"/>
        <v>25A11</v>
      </c>
      <c r="E27" s="19" t="str">
        <f t="shared" si="1"/>
        <v>25A8</v>
      </c>
      <c r="F27" s="18"/>
      <c r="G27" s="17">
        <f>+Results!D266</f>
        <v>46073</v>
      </c>
      <c r="H27" s="16" t="str">
        <f>VLOOKUP($D27,Results!$B$2:$I$365,8,FALSE)</f>
        <v>A8</v>
      </c>
      <c r="I27" s="16" t="str">
        <f>VLOOKUP(H27,Results!$N$2:$O$13,2,FALSE)</f>
        <v>Buttercross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",(VLOOKUP($D27,Results!$B$2:$H$365,7,FALSE)))</f>
        <v>N</v>
      </c>
      <c r="O27" s="71" t="str">
        <f>IF($C27&gt;Results!$F$1," ",(VLOOKUP($E27,Results!$C$2:$K$365,9,FALSE)))</f>
        <v>N</v>
      </c>
      <c r="P27" s="74">
        <f t="shared" si="6"/>
        <v>0</v>
      </c>
    </row>
    <row r="28" spans="2:16" x14ac:dyDescent="0.3">
      <c r="B28" t="str">
        <f t="shared" si="2"/>
        <v>A11</v>
      </c>
      <c r="C28" s="1">
        <v>26</v>
      </c>
      <c r="D28" s="19" t="str">
        <f t="shared" si="0"/>
        <v>26A11</v>
      </c>
      <c r="E28" s="19" t="str">
        <f t="shared" si="1"/>
        <v>26A3</v>
      </c>
      <c r="F28" s="18"/>
      <c r="G28" s="17">
        <f>+Results!D277</f>
        <v>46080</v>
      </c>
      <c r="H28" s="16" t="str">
        <f>VLOOKUP($D28,Results!$B$2:$I$365,8,FALSE)</f>
        <v>A3</v>
      </c>
      <c r="I28" s="16" t="str">
        <f>VLOOKUP(H28,Results!$N$2:$O$13,2,FALSE)</f>
        <v>Pinewood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A11</v>
      </c>
      <c r="C29" s="1">
        <v>27</v>
      </c>
      <c r="D29" s="19" t="str">
        <f t="shared" si="0"/>
        <v>27A11</v>
      </c>
      <c r="E29" s="19" t="str">
        <f t="shared" si="1"/>
        <v>27A5</v>
      </c>
      <c r="F29" s="18"/>
      <c r="G29" s="17">
        <f>+Results!D288</f>
        <v>46083</v>
      </c>
      <c r="H29" s="16" t="str">
        <f>VLOOKUP($D29,Results!$B$2:$I$365,8,FALSE)</f>
        <v>A5</v>
      </c>
      <c r="I29" s="16" t="str">
        <f>VLOOKUP(H29,Results!$N$2:$O$13,2,FALSE)</f>
        <v>Boford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A11</v>
      </c>
      <c r="C30" s="1">
        <v>28</v>
      </c>
      <c r="D30" s="19" t="str">
        <f t="shared" si="0"/>
        <v>28A11</v>
      </c>
      <c r="E30" s="19" t="str">
        <f t="shared" si="1"/>
        <v>28A4</v>
      </c>
      <c r="F30" s="18"/>
      <c r="G30" s="17">
        <f>+Results!D299</f>
        <v>46094</v>
      </c>
      <c r="H30" s="16" t="str">
        <f>VLOOKUP($D30,Results!$B$2:$I$365,8,FALSE)</f>
        <v>A4</v>
      </c>
      <c r="I30" s="16" t="str">
        <f>VLOOKUP(H30,Results!$N$2:$O$13,2,FALSE)</f>
        <v>Brand X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A11</v>
      </c>
      <c r="C31" s="1">
        <v>29</v>
      </c>
      <c r="D31" s="19" t="str">
        <f t="shared" si="0"/>
        <v>29A11</v>
      </c>
      <c r="E31" s="19" t="str">
        <f t="shared" si="1"/>
        <v>29A7</v>
      </c>
      <c r="F31" s="18"/>
      <c r="G31" s="17">
        <f>+Results!D310</f>
        <v>46099</v>
      </c>
      <c r="H31" s="16" t="str">
        <f>VLOOKUP($D31,Results!$B$2:$I$365,8,FALSE)</f>
        <v>A7</v>
      </c>
      <c r="I31" s="16" t="str">
        <f>VLOOKUP(H31,Results!$N$2:$O$13,2,FALSE)</f>
        <v>L. Bees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A11</v>
      </c>
      <c r="C32" s="1">
        <v>30</v>
      </c>
      <c r="D32" s="19" t="str">
        <f t="shared" si="0"/>
        <v>30A11</v>
      </c>
      <c r="E32" s="19" t="str">
        <f t="shared" si="1"/>
        <v>30A6</v>
      </c>
      <c r="F32" s="18"/>
      <c r="G32" s="17">
        <f>+Results!D321</f>
        <v>46106</v>
      </c>
      <c r="H32" s="16" t="str">
        <f>VLOOKUP($D32,Results!$B$2:$I$365,8,FALSE)</f>
        <v>A6</v>
      </c>
      <c r="I32" s="16" t="str">
        <f>VLOOKUP(H32,Results!$N$2:$O$13,2,FALSE)</f>
        <v>The Griffins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A11</v>
      </c>
      <c r="C33" s="1">
        <v>31</v>
      </c>
      <c r="D33" s="19" t="str">
        <f t="shared" si="0"/>
        <v>31A11</v>
      </c>
      <c r="E33" s="19" t="str">
        <f t="shared" si="1"/>
        <v>31A2</v>
      </c>
      <c r="F33" s="18"/>
      <c r="G33" s="17">
        <f>+Results!D332</f>
        <v>46111</v>
      </c>
      <c r="H33" s="16" t="str">
        <f>VLOOKUP($D33,Results!$B$2:$I$365,8,FALSE)</f>
        <v>A2</v>
      </c>
      <c r="I33" s="16" t="str">
        <f>VLOOKUP(H33,Results!$N$2:$O$13,2,FALSE)</f>
        <v>Bens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A11</v>
      </c>
      <c r="C34" s="1">
        <v>32</v>
      </c>
      <c r="D34" s="19" t="str">
        <f t="shared" si="0"/>
        <v>32A11</v>
      </c>
      <c r="E34" s="19" t="str">
        <f t="shared" si="1"/>
        <v>32A1</v>
      </c>
      <c r="F34" s="18"/>
      <c r="G34" s="17">
        <f>+Results!D343</f>
        <v>46122</v>
      </c>
      <c r="H34" s="16" t="str">
        <f>VLOOKUP($D34,Results!$B$2:$I$365,8,FALSE)</f>
        <v>A1</v>
      </c>
      <c r="I34" s="16" t="str">
        <f>VLOOKUP(H34,Results!$N$2:$O$13,2,FALSE)</f>
        <v>Mat - Jac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A11</v>
      </c>
      <c r="C35" s="1">
        <v>33</v>
      </c>
      <c r="D35" s="19" t="str">
        <f t="shared" si="0"/>
        <v>33A11</v>
      </c>
      <c r="E35" s="19" t="str">
        <f t="shared" si="1"/>
        <v>33A10</v>
      </c>
      <c r="F35" s="18"/>
      <c r="G35" s="17">
        <f>+Results!D354</f>
        <v>46125</v>
      </c>
      <c r="H35" s="16" t="str">
        <f>VLOOKUP($D35,Results!$B$2:$I$365,8,FALSE)</f>
        <v>A10</v>
      </c>
      <c r="I35" s="16" t="str">
        <f>VLOOKUP(H35,Results!$N$2:$O$13,2,FALSE)</f>
        <v>Deadenders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7">SUM(K3:K35)</f>
        <v>11</v>
      </c>
      <c r="L36" s="66">
        <f t="shared" si="7"/>
        <v>2</v>
      </c>
      <c r="M36" s="67">
        <f t="shared" si="7"/>
        <v>7</v>
      </c>
      <c r="N36" s="72">
        <f t="shared" si="7"/>
        <v>256</v>
      </c>
      <c r="O36" s="73">
        <f t="shared" si="7"/>
        <v>232</v>
      </c>
      <c r="P36" s="75">
        <f t="shared" si="7"/>
        <v>24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10" activePane="bottomRight" state="frozen"/>
      <selection pane="topRight" activeCell="B1" sqref="B1"/>
      <selection pane="bottomLeft" activeCell="A2" sqref="A2"/>
      <selection pane="bottomRight" activeCell="L125" sqref="L125"/>
    </sheetView>
  </sheetViews>
  <sheetFormatPr defaultRowHeight="14.4" x14ac:dyDescent="0.3"/>
  <cols>
    <col min="1" max="1" width="1.886718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3" x14ac:dyDescent="0.3">
      <c r="F1" s="1" t="s">
        <v>1</v>
      </c>
      <c r="G1" s="24">
        <v>25</v>
      </c>
    </row>
    <row r="2" spans="2:13" x14ac:dyDescent="0.3">
      <c r="B2" t="str">
        <f t="shared" ref="B2:B44" si="0">CONCATENATE(F2,G2)</f>
        <v>1A1</v>
      </c>
      <c r="C2" t="str">
        <f>CONCATENATE(F2,J2)</f>
        <v>1A2</v>
      </c>
      <c r="E2" s="8">
        <v>45912</v>
      </c>
      <c r="F2" s="9">
        <v>1</v>
      </c>
      <c r="G2" s="85" t="s">
        <v>31</v>
      </c>
      <c r="H2" t="str">
        <f>VLOOKUP(G2,Results!$N$2:$O$13,2,FALSE)</f>
        <v>Mat - Jac</v>
      </c>
      <c r="I2" s="24">
        <v>27</v>
      </c>
      <c r="J2" s="85" t="s">
        <v>32</v>
      </c>
      <c r="K2" t="str">
        <f>VLOOKUP(J2,Results!$N$2:$O$13,2,FALSE)</f>
        <v>Bens</v>
      </c>
      <c r="L2" s="24">
        <v>5</v>
      </c>
    </row>
    <row r="3" spans="2:13" x14ac:dyDescent="0.3">
      <c r="B3" t="str">
        <f t="shared" si="0"/>
        <v>1A3</v>
      </c>
      <c r="C3" t="str">
        <f t="shared" ref="C3:C45" si="1">CONCATENATE(F3,J3)</f>
        <v>1A4</v>
      </c>
      <c r="E3" s="11">
        <f>+E2</f>
        <v>45912</v>
      </c>
      <c r="F3" s="7">
        <f>+F2</f>
        <v>1</v>
      </c>
      <c r="G3" s="85" t="s">
        <v>33</v>
      </c>
      <c r="H3" t="str">
        <f>VLOOKUP(G3,Results!$N$2:$O$13,2,FALSE)</f>
        <v>Pinewood</v>
      </c>
      <c r="I3" s="24">
        <v>16</v>
      </c>
      <c r="J3" s="85" t="s">
        <v>34</v>
      </c>
      <c r="K3" t="str">
        <f>VLOOKUP(J3,Results!$N$2:$O$13,2,FALSE)</f>
        <v>Brand X</v>
      </c>
      <c r="L3" s="24">
        <v>21</v>
      </c>
    </row>
    <row r="4" spans="2:13" x14ac:dyDescent="0.3">
      <c r="B4" t="str">
        <f t="shared" si="0"/>
        <v>1A5</v>
      </c>
      <c r="C4" t="str">
        <f t="shared" si="1"/>
        <v>1A6</v>
      </c>
      <c r="E4" s="11">
        <f>+E2</f>
        <v>45912</v>
      </c>
      <c r="F4" s="7">
        <f>+F2</f>
        <v>1</v>
      </c>
      <c r="G4" s="85" t="s">
        <v>35</v>
      </c>
      <c r="H4" t="str">
        <f>VLOOKUP(G4,Results!$N$2:$O$13,2,FALSE)</f>
        <v>Boford</v>
      </c>
      <c r="I4" s="24">
        <v>13</v>
      </c>
      <c r="J4" s="85" t="s">
        <v>36</v>
      </c>
      <c r="K4" t="str">
        <f>VLOOKUP(J4,Results!$N$2:$O$13,2,FALSE)</f>
        <v>The Griffins</v>
      </c>
      <c r="L4" s="24">
        <v>16</v>
      </c>
      <c r="M4" t="s">
        <v>68</v>
      </c>
    </row>
    <row r="5" spans="2:13" x14ac:dyDescent="0.3">
      <c r="B5" t="str">
        <f t="shared" si="0"/>
        <v>1A7</v>
      </c>
      <c r="C5" t="str">
        <f t="shared" si="1"/>
        <v>1A8</v>
      </c>
      <c r="E5" s="11">
        <f>+E2</f>
        <v>45912</v>
      </c>
      <c r="F5" s="7">
        <f>+F2</f>
        <v>1</v>
      </c>
      <c r="G5" s="85" t="s">
        <v>37</v>
      </c>
      <c r="H5" t="str">
        <f>VLOOKUP(G5,Results!$N$2:$O$13,2,FALSE)</f>
        <v>L. Bees</v>
      </c>
      <c r="I5" s="24" t="s">
        <v>64</v>
      </c>
      <c r="J5" s="85" t="s">
        <v>38</v>
      </c>
      <c r="K5" t="str">
        <f>VLOOKUP(J5,Results!$N$2:$O$13,2,FALSE)</f>
        <v>Buttercross</v>
      </c>
      <c r="L5" s="24" t="s">
        <v>64</v>
      </c>
    </row>
    <row r="6" spans="2:13" x14ac:dyDescent="0.3">
      <c r="B6" t="str">
        <f>CONCATENATE(F6,G6)</f>
        <v>1A9</v>
      </c>
      <c r="C6" t="str">
        <f t="shared" si="1"/>
        <v>1A10</v>
      </c>
      <c r="E6" s="11">
        <f>+E2</f>
        <v>45912</v>
      </c>
      <c r="F6" s="7">
        <f>+F2</f>
        <v>1</v>
      </c>
      <c r="G6" s="85" t="s">
        <v>39</v>
      </c>
      <c r="H6" t="str">
        <f>VLOOKUP(G6,Results!$N$2:$O$13,2,FALSE)</f>
        <v>Bay City Bowlers</v>
      </c>
      <c r="I6" s="24">
        <v>12</v>
      </c>
      <c r="J6" s="85" t="s">
        <v>40</v>
      </c>
      <c r="K6" t="str">
        <f>VLOOKUP(J6,Results!$N$2:$O$13,2,FALSE)</f>
        <v>Deadenders</v>
      </c>
      <c r="L6" s="24">
        <v>17</v>
      </c>
    </row>
    <row r="7" spans="2:13" x14ac:dyDescent="0.3">
      <c r="E7" s="11">
        <f>+E3</f>
        <v>45912</v>
      </c>
      <c r="F7" s="7">
        <f>+F3</f>
        <v>1</v>
      </c>
      <c r="G7" s="85" t="s">
        <v>41</v>
      </c>
      <c r="H7" t="str">
        <f>VLOOKUP(G7,Results!$N$2:$O$13,2,FALSE)</f>
        <v>Dreamers</v>
      </c>
      <c r="I7" s="24"/>
      <c r="J7" s="10" t="s">
        <v>29</v>
      </c>
      <c r="K7" t="s">
        <v>30</v>
      </c>
      <c r="L7" s="24"/>
    </row>
    <row r="8" spans="2:13" x14ac:dyDescent="0.3">
      <c r="B8" t="str">
        <f t="shared" si="0"/>
        <v>2A11</v>
      </c>
      <c r="C8" t="str">
        <f t="shared" si="1"/>
        <v>2A9</v>
      </c>
      <c r="E8" s="8">
        <v>45915</v>
      </c>
      <c r="F8" s="9">
        <v>2</v>
      </c>
      <c r="G8" s="85" t="s">
        <v>41</v>
      </c>
      <c r="H8" t="str">
        <f>VLOOKUP(G8,Results!$N$2:$O$13,2,FALSE)</f>
        <v>Dreamers</v>
      </c>
      <c r="I8" s="24">
        <v>16</v>
      </c>
      <c r="J8" s="85" t="s">
        <v>39</v>
      </c>
      <c r="K8" t="str">
        <f>VLOOKUP(J8,Results!$N$2:$O$13,2,FALSE)</f>
        <v>Bay City Bowlers</v>
      </c>
      <c r="L8" s="24">
        <v>10</v>
      </c>
    </row>
    <row r="9" spans="2:13" x14ac:dyDescent="0.3">
      <c r="B9" t="str">
        <f t="shared" si="0"/>
        <v>2A8</v>
      </c>
      <c r="C9" t="str">
        <f t="shared" si="1"/>
        <v>2A6</v>
      </c>
      <c r="E9" s="11">
        <f>+E8</f>
        <v>45915</v>
      </c>
      <c r="F9" s="7">
        <f>+F8</f>
        <v>2</v>
      </c>
      <c r="G9" s="85" t="s">
        <v>38</v>
      </c>
      <c r="H9" t="str">
        <f>VLOOKUP(G9,Results!$N$2:$O$13,2,FALSE)</f>
        <v>Buttercross</v>
      </c>
      <c r="I9" s="24">
        <v>9</v>
      </c>
      <c r="J9" s="85" t="s">
        <v>36</v>
      </c>
      <c r="K9" t="str">
        <f>VLOOKUP(J9,Results!$N$2:$O$13,2,FALSE)</f>
        <v>The Griffins</v>
      </c>
      <c r="L9" s="24">
        <v>10</v>
      </c>
    </row>
    <row r="10" spans="2:13" x14ac:dyDescent="0.3">
      <c r="B10" t="str">
        <f t="shared" si="0"/>
        <v>2A3</v>
      </c>
      <c r="C10" t="str">
        <f t="shared" si="1"/>
        <v>2A1</v>
      </c>
      <c r="E10" s="11">
        <f>+E8</f>
        <v>45915</v>
      </c>
      <c r="F10" s="7">
        <f>+F8</f>
        <v>2</v>
      </c>
      <c r="G10" s="85" t="s">
        <v>33</v>
      </c>
      <c r="H10" t="str">
        <f>VLOOKUP(G10,Results!$N$2:$O$13,2,FALSE)</f>
        <v>Pinewood</v>
      </c>
      <c r="I10" s="24">
        <v>14</v>
      </c>
      <c r="J10" s="85" t="s">
        <v>31</v>
      </c>
      <c r="K10" t="str">
        <f>VLOOKUP(J10,Results!$N$2:$O$13,2,FALSE)</f>
        <v>Mat - Jac</v>
      </c>
      <c r="L10" s="24">
        <v>17</v>
      </c>
    </row>
    <row r="11" spans="2:13" x14ac:dyDescent="0.3">
      <c r="B11" t="str">
        <f t="shared" si="0"/>
        <v>2A4</v>
      </c>
      <c r="C11" t="str">
        <f t="shared" si="1"/>
        <v>2A2</v>
      </c>
      <c r="E11" s="11">
        <f>+E8</f>
        <v>45915</v>
      </c>
      <c r="F11" s="7">
        <f>+F8</f>
        <v>2</v>
      </c>
      <c r="G11" s="85" t="s">
        <v>34</v>
      </c>
      <c r="H11" t="str">
        <f>VLOOKUP(G11,Results!$N$2:$O$13,2,FALSE)</f>
        <v>Brand X</v>
      </c>
      <c r="I11" s="24">
        <v>10</v>
      </c>
      <c r="J11" s="85" t="s">
        <v>32</v>
      </c>
      <c r="K11" t="str">
        <f>VLOOKUP(J11,Results!$N$2:$O$13,2,FALSE)</f>
        <v>Bens</v>
      </c>
      <c r="L11" s="24">
        <v>14</v>
      </c>
    </row>
    <row r="12" spans="2:13" x14ac:dyDescent="0.3">
      <c r="B12" t="str">
        <f t="shared" si="0"/>
        <v>2A7</v>
      </c>
      <c r="C12" t="str">
        <f t="shared" si="1"/>
        <v>2A5</v>
      </c>
      <c r="E12" s="11">
        <f>+E8</f>
        <v>45915</v>
      </c>
      <c r="F12" s="7">
        <f>+F8</f>
        <v>2</v>
      </c>
      <c r="G12" s="85" t="s">
        <v>37</v>
      </c>
      <c r="H12" t="str">
        <f>VLOOKUP(G12,Results!$N$2:$O$13,2,FALSE)</f>
        <v>L. Bees</v>
      </c>
      <c r="I12" s="24">
        <v>15</v>
      </c>
      <c r="J12" s="85" t="s">
        <v>35</v>
      </c>
      <c r="K12" t="str">
        <f>VLOOKUP(J12,Results!$N$2:$O$13,2,FALSE)</f>
        <v>Boford</v>
      </c>
      <c r="L12" s="24">
        <v>18</v>
      </c>
    </row>
    <row r="13" spans="2:13" x14ac:dyDescent="0.3">
      <c r="E13" s="11">
        <f>+E9</f>
        <v>45915</v>
      </c>
      <c r="F13" s="7">
        <f>+F9</f>
        <v>2</v>
      </c>
      <c r="G13" s="85" t="s">
        <v>40</v>
      </c>
      <c r="H13" t="str">
        <f>VLOOKUP(G13,Results!$N$2:$O$13,2,FALSE)</f>
        <v>Deadenders</v>
      </c>
      <c r="I13" s="24"/>
      <c r="J13" s="10" t="s">
        <v>29</v>
      </c>
      <c r="K13" t="s">
        <v>30</v>
      </c>
      <c r="L13" s="24"/>
    </row>
    <row r="14" spans="2:13" x14ac:dyDescent="0.3">
      <c r="B14" t="str">
        <f t="shared" si="0"/>
        <v>3A7</v>
      </c>
      <c r="C14" t="str">
        <f t="shared" si="1"/>
        <v>3A10</v>
      </c>
      <c r="E14" s="8">
        <v>45926</v>
      </c>
      <c r="F14" s="9">
        <v>3</v>
      </c>
      <c r="G14" s="85" t="s">
        <v>37</v>
      </c>
      <c r="H14" t="str">
        <f>VLOOKUP(G14,Results!$N$2:$O$13,2,FALSE)</f>
        <v>L. Bees</v>
      </c>
      <c r="I14" s="24">
        <v>8</v>
      </c>
      <c r="J14" s="85" t="s">
        <v>40</v>
      </c>
      <c r="K14" t="str">
        <f>VLOOKUP(J14,Results!$N$2:$O$13,2,FALSE)</f>
        <v>Deadenders</v>
      </c>
      <c r="L14" s="24">
        <v>12</v>
      </c>
      <c r="M14" t="s">
        <v>67</v>
      </c>
    </row>
    <row r="15" spans="2:13" x14ac:dyDescent="0.3">
      <c r="B15" t="str">
        <f t="shared" si="0"/>
        <v>3A2</v>
      </c>
      <c r="C15" t="str">
        <f t="shared" si="1"/>
        <v>3A5</v>
      </c>
      <c r="E15" s="11">
        <f>+E14</f>
        <v>45926</v>
      </c>
      <c r="F15" s="7">
        <f>+F14</f>
        <v>3</v>
      </c>
      <c r="G15" s="85" t="s">
        <v>32</v>
      </c>
      <c r="H15" t="str">
        <f>VLOOKUP(G15,Results!$N$2:$O$13,2,FALSE)</f>
        <v>Bens</v>
      </c>
      <c r="I15" s="24">
        <v>14</v>
      </c>
      <c r="J15" s="85" t="s">
        <v>35</v>
      </c>
      <c r="K15" t="str">
        <f>VLOOKUP(J15,Results!$N$2:$O$13,2,FALSE)</f>
        <v>Boford</v>
      </c>
      <c r="L15" s="24">
        <v>9</v>
      </c>
    </row>
    <row r="16" spans="2:13" x14ac:dyDescent="0.3">
      <c r="B16" t="str">
        <f t="shared" si="0"/>
        <v>3A1</v>
      </c>
      <c r="C16" t="str">
        <f t="shared" si="1"/>
        <v>3A4</v>
      </c>
      <c r="E16" s="11">
        <f>+E14</f>
        <v>45926</v>
      </c>
      <c r="F16" s="7">
        <f>+F14</f>
        <v>3</v>
      </c>
      <c r="G16" s="85" t="s">
        <v>31</v>
      </c>
      <c r="H16" t="str">
        <f>VLOOKUP(G16,Results!$N$2:$O$13,2,FALSE)</f>
        <v>Mat - Jac</v>
      </c>
      <c r="I16" s="24">
        <v>5</v>
      </c>
      <c r="J16" s="85" t="s">
        <v>34</v>
      </c>
      <c r="K16" t="str">
        <f>VLOOKUP(J16,Results!$N$2:$O$13,2,FALSE)</f>
        <v>Brand X</v>
      </c>
      <c r="L16" s="24">
        <v>18</v>
      </c>
    </row>
    <row r="17" spans="2:12" x14ac:dyDescent="0.3">
      <c r="B17" t="str">
        <f t="shared" si="0"/>
        <v>3A8</v>
      </c>
      <c r="C17" t="str">
        <f t="shared" si="1"/>
        <v>3A11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Buttercross</v>
      </c>
      <c r="I17" s="24">
        <v>9</v>
      </c>
      <c r="J17" s="85" t="s">
        <v>41</v>
      </c>
      <c r="K17" t="str">
        <f>VLOOKUP(J17,Results!$N$2:$O$13,2,FALSE)</f>
        <v>Dreamers</v>
      </c>
      <c r="L17" s="24">
        <v>11</v>
      </c>
    </row>
    <row r="18" spans="2:12" x14ac:dyDescent="0.3">
      <c r="B18" t="str">
        <f t="shared" si="0"/>
        <v>3A3</v>
      </c>
      <c r="C18" t="str">
        <f t="shared" si="1"/>
        <v>3A6</v>
      </c>
      <c r="E18" s="11">
        <f>+E14</f>
        <v>45926</v>
      </c>
      <c r="F18" s="7">
        <f>+F14</f>
        <v>3</v>
      </c>
      <c r="G18" s="85" t="s">
        <v>33</v>
      </c>
      <c r="H18" t="str">
        <f>VLOOKUP(G18,Results!$N$2:$O$13,2,FALSE)</f>
        <v>Pinewood</v>
      </c>
      <c r="I18" s="24">
        <v>12</v>
      </c>
      <c r="J18" s="85" t="s">
        <v>36</v>
      </c>
      <c r="K18" t="str">
        <f>VLOOKUP(J18,Results!$N$2:$O$13,2,FALSE)</f>
        <v>The Griffins</v>
      </c>
      <c r="L18" s="24">
        <v>18</v>
      </c>
    </row>
    <row r="19" spans="2:12" x14ac:dyDescent="0.3">
      <c r="E19" s="11">
        <f>+E15</f>
        <v>45926</v>
      </c>
      <c r="F19" s="7">
        <f>+F15</f>
        <v>3</v>
      </c>
      <c r="G19" s="85" t="s">
        <v>39</v>
      </c>
      <c r="H19" t="str">
        <f>VLOOKUP(G19,Results!$N$2:$O$13,2,FALSE)</f>
        <v>Bay City Bowlers</v>
      </c>
      <c r="I19" s="24"/>
      <c r="J19" s="10" t="s">
        <v>29</v>
      </c>
      <c r="K19" t="s">
        <v>30</v>
      </c>
      <c r="L19" s="24"/>
    </row>
    <row r="20" spans="2:12" x14ac:dyDescent="0.3">
      <c r="B20" t="str">
        <f t="shared" si="0"/>
        <v>4A2</v>
      </c>
      <c r="C20" t="str">
        <f t="shared" si="1"/>
        <v>4A7</v>
      </c>
      <c r="E20" s="8">
        <v>45933</v>
      </c>
      <c r="F20" s="9">
        <v>4</v>
      </c>
      <c r="G20" s="85" t="s">
        <v>32</v>
      </c>
      <c r="H20" t="str">
        <f>VLOOKUP(G20,Results!$N$2:$O$13,2,FALSE)</f>
        <v>Bens</v>
      </c>
      <c r="I20" s="24">
        <v>14</v>
      </c>
      <c r="J20" s="85" t="s">
        <v>37</v>
      </c>
      <c r="K20" t="str">
        <f>VLOOKUP(J20,Results!$N$2:$O$13,2,FALSE)</f>
        <v>L. Bees</v>
      </c>
      <c r="L20" s="24">
        <v>6</v>
      </c>
    </row>
    <row r="21" spans="2:12" x14ac:dyDescent="0.3">
      <c r="B21" t="str">
        <f t="shared" si="0"/>
        <v>4A4</v>
      </c>
      <c r="C21" t="str">
        <f t="shared" si="1"/>
        <v>4A9</v>
      </c>
      <c r="E21" s="11">
        <f>+E20</f>
        <v>45933</v>
      </c>
      <c r="F21" s="7">
        <f>+F20</f>
        <v>4</v>
      </c>
      <c r="G21" s="85" t="s">
        <v>34</v>
      </c>
      <c r="H21" t="str">
        <f>VLOOKUP(G21,Results!$N$2:$O$13,2,FALSE)</f>
        <v>Brand X</v>
      </c>
      <c r="I21" s="24">
        <v>8</v>
      </c>
      <c r="J21" s="85" t="s">
        <v>39</v>
      </c>
      <c r="K21" t="str">
        <f>VLOOKUP(J21,Results!$N$2:$O$13,2,FALSE)</f>
        <v>Bay City Bowlers</v>
      </c>
      <c r="L21" s="24">
        <v>9</v>
      </c>
    </row>
    <row r="22" spans="2:12" x14ac:dyDescent="0.3">
      <c r="B22" t="str">
        <f t="shared" si="0"/>
        <v>4A10</v>
      </c>
      <c r="C22" t="str">
        <f t="shared" si="1"/>
        <v>4A6</v>
      </c>
      <c r="E22" s="11">
        <f>+E20</f>
        <v>45933</v>
      </c>
      <c r="F22" s="7">
        <f>+F20</f>
        <v>4</v>
      </c>
      <c r="G22" s="85" t="s">
        <v>40</v>
      </c>
      <c r="H22" t="str">
        <f>VLOOKUP(G22,Results!$N$2:$O$13,2,FALSE)</f>
        <v>Deadenders</v>
      </c>
      <c r="I22" s="24">
        <v>25</v>
      </c>
      <c r="J22" s="85" t="s">
        <v>36</v>
      </c>
      <c r="K22" t="str">
        <f>VLOOKUP(J22,Results!$N$2:$O$13,2,FALSE)</f>
        <v>The Griffins</v>
      </c>
      <c r="L22" s="24">
        <v>3</v>
      </c>
    </row>
    <row r="23" spans="2:12" x14ac:dyDescent="0.3">
      <c r="B23" t="str">
        <f t="shared" si="0"/>
        <v>4A5</v>
      </c>
      <c r="C23" t="str">
        <f t="shared" si="1"/>
        <v>4A1</v>
      </c>
      <c r="E23" s="11">
        <f>+E20</f>
        <v>45933</v>
      </c>
      <c r="F23" s="7">
        <f>+F20</f>
        <v>4</v>
      </c>
      <c r="G23" s="85" t="s">
        <v>35</v>
      </c>
      <c r="H23" t="str">
        <f>VLOOKUP(G23,Results!$N$2:$O$13,2,FALSE)</f>
        <v>Boford</v>
      </c>
      <c r="I23" s="24">
        <v>7</v>
      </c>
      <c r="J23" s="85" t="s">
        <v>31</v>
      </c>
      <c r="K23" t="str">
        <f>VLOOKUP(J23,Results!$N$2:$O$13,2,FALSE)</f>
        <v>Mat - Jac</v>
      </c>
      <c r="L23" s="24">
        <v>18</v>
      </c>
    </row>
    <row r="24" spans="2:12" x14ac:dyDescent="0.3">
      <c r="B24" t="str">
        <f t="shared" si="0"/>
        <v>4A11</v>
      </c>
      <c r="C24" t="str">
        <f t="shared" si="1"/>
        <v>4A3</v>
      </c>
      <c r="E24" s="11">
        <f>+E20</f>
        <v>45933</v>
      </c>
      <c r="F24" s="7">
        <f>+F20</f>
        <v>4</v>
      </c>
      <c r="G24" s="85" t="s">
        <v>41</v>
      </c>
      <c r="H24" t="str">
        <f>VLOOKUP(G24,Results!$N$2:$O$13,2,FALSE)</f>
        <v>Dreamers</v>
      </c>
      <c r="I24" s="24">
        <v>16</v>
      </c>
      <c r="J24" s="85" t="s">
        <v>33</v>
      </c>
      <c r="K24" t="str">
        <f>VLOOKUP(J24,Results!$N$2:$O$13,2,FALSE)</f>
        <v>Pinewood</v>
      </c>
      <c r="L24" s="24">
        <v>12</v>
      </c>
    </row>
    <row r="25" spans="2:12" x14ac:dyDescent="0.3">
      <c r="E25" s="11">
        <f>+E21</f>
        <v>45933</v>
      </c>
      <c r="F25" s="7">
        <f>+F21</f>
        <v>4</v>
      </c>
      <c r="G25" s="85" t="s">
        <v>38</v>
      </c>
      <c r="H25" t="str">
        <f>VLOOKUP(G25,Results!$N$2:$O$13,2,FALSE)</f>
        <v>Buttercross</v>
      </c>
      <c r="I25" s="24"/>
      <c r="J25" s="10" t="s">
        <v>29</v>
      </c>
      <c r="K25" t="s">
        <v>30</v>
      </c>
      <c r="L25" s="24"/>
    </row>
    <row r="26" spans="2:12" x14ac:dyDescent="0.3">
      <c r="B26" t="str">
        <f t="shared" si="0"/>
        <v>5A1</v>
      </c>
      <c r="C26" t="str">
        <f t="shared" si="1"/>
        <v>5A6</v>
      </c>
      <c r="E26" s="8">
        <v>45938</v>
      </c>
      <c r="F26" s="9">
        <v>5</v>
      </c>
      <c r="G26" s="85" t="s">
        <v>31</v>
      </c>
      <c r="H26" t="str">
        <f>VLOOKUP(G26,Results!$N$2:$O$13,2,FALSE)</f>
        <v>Mat - Jac</v>
      </c>
      <c r="I26" s="24">
        <v>11</v>
      </c>
      <c r="J26" s="85" t="s">
        <v>36</v>
      </c>
      <c r="K26" t="str">
        <f>VLOOKUP(J26,Results!$N$2:$O$13,2,FALSE)</f>
        <v>The Griffins</v>
      </c>
      <c r="L26" s="24">
        <v>9</v>
      </c>
    </row>
    <row r="27" spans="2:12" x14ac:dyDescent="0.3">
      <c r="B27" t="str">
        <f t="shared" si="0"/>
        <v>5A9</v>
      </c>
      <c r="C27" t="str">
        <f t="shared" si="1"/>
        <v>5A3</v>
      </c>
      <c r="E27" s="11">
        <f>+E26</f>
        <v>45938</v>
      </c>
      <c r="F27" s="7">
        <f>+F26</f>
        <v>5</v>
      </c>
      <c r="G27" s="85" t="s">
        <v>39</v>
      </c>
      <c r="H27" t="str">
        <f>VLOOKUP(G27,Results!$N$2:$O$13,2,FALSE)</f>
        <v>Bay City Bowlers</v>
      </c>
      <c r="I27" s="24">
        <v>9</v>
      </c>
      <c r="J27" s="85" t="s">
        <v>33</v>
      </c>
      <c r="K27" t="str">
        <f>VLOOKUP(J27,Results!$N$2:$O$13,2,FALSE)</f>
        <v>Pinewood</v>
      </c>
      <c r="L27" s="24">
        <v>15</v>
      </c>
    </row>
    <row r="28" spans="2:12" x14ac:dyDescent="0.3">
      <c r="B28" t="str">
        <f t="shared" si="0"/>
        <v>5A8</v>
      </c>
      <c r="C28" t="str">
        <f t="shared" si="1"/>
        <v>5A2</v>
      </c>
      <c r="E28" s="11">
        <f>+E26</f>
        <v>45938</v>
      </c>
      <c r="F28" s="7">
        <f>+F26</f>
        <v>5</v>
      </c>
      <c r="G28" s="85" t="s">
        <v>38</v>
      </c>
      <c r="H28" t="str">
        <f>VLOOKUP(G28,Results!$N$2:$O$13,2,FALSE)</f>
        <v>Buttercross</v>
      </c>
      <c r="I28" s="24">
        <v>11</v>
      </c>
      <c r="J28" s="85" t="s">
        <v>32</v>
      </c>
      <c r="K28" t="str">
        <f>VLOOKUP(J28,Results!$N$2:$O$13,2,FALSE)</f>
        <v>Bens</v>
      </c>
      <c r="L28" s="24">
        <v>15</v>
      </c>
    </row>
    <row r="29" spans="2:12" x14ac:dyDescent="0.3">
      <c r="B29" t="str">
        <f t="shared" si="0"/>
        <v>5A10</v>
      </c>
      <c r="C29" t="str">
        <f t="shared" si="1"/>
        <v>5A4</v>
      </c>
      <c r="E29" s="11">
        <f>+E26</f>
        <v>45938</v>
      </c>
      <c r="F29" s="7">
        <f>+F26</f>
        <v>5</v>
      </c>
      <c r="G29" s="85" t="s">
        <v>40</v>
      </c>
      <c r="H29" t="str">
        <f>VLOOKUP(G29,Results!$N$2:$O$13,2,FALSE)</f>
        <v>Deadenders</v>
      </c>
      <c r="I29" s="24">
        <v>15</v>
      </c>
      <c r="J29" s="85" t="s">
        <v>34</v>
      </c>
      <c r="K29" t="str">
        <f>VLOOKUP(J29,Results!$N$2:$O$13,2,FALSE)</f>
        <v>Brand X</v>
      </c>
      <c r="L29" s="24">
        <v>6</v>
      </c>
    </row>
    <row r="30" spans="2:12" x14ac:dyDescent="0.3">
      <c r="B30" t="str">
        <f t="shared" si="0"/>
        <v>5A11</v>
      </c>
      <c r="C30" t="str">
        <f t="shared" si="1"/>
        <v>5A5</v>
      </c>
      <c r="E30" s="11">
        <f>+E26</f>
        <v>45938</v>
      </c>
      <c r="F30" s="7">
        <f>+F26</f>
        <v>5</v>
      </c>
      <c r="G30" s="85" t="s">
        <v>41</v>
      </c>
      <c r="H30" t="str">
        <f>VLOOKUP(G30,Results!$N$2:$O$13,2,FALSE)</f>
        <v>Dreamers</v>
      </c>
      <c r="I30" s="24">
        <v>11</v>
      </c>
      <c r="J30" s="85" t="s">
        <v>35</v>
      </c>
      <c r="K30" t="str">
        <f>VLOOKUP(J30,Results!$N$2:$O$13,2,FALSE)</f>
        <v>Boford</v>
      </c>
      <c r="L30" s="24">
        <v>16</v>
      </c>
    </row>
    <row r="31" spans="2:12" x14ac:dyDescent="0.3">
      <c r="E31" s="11">
        <f>+E27</f>
        <v>45938</v>
      </c>
      <c r="F31" s="7">
        <f>+F27</f>
        <v>5</v>
      </c>
      <c r="G31" s="85" t="s">
        <v>37</v>
      </c>
      <c r="H31" t="str">
        <f>VLOOKUP(G31,Results!$N$2:$O$13,2,FALSE)</f>
        <v>L. Bees</v>
      </c>
      <c r="I31" s="24"/>
      <c r="J31" s="10" t="s">
        <v>29</v>
      </c>
      <c r="K31" t="s">
        <v>30</v>
      </c>
      <c r="L31" s="24"/>
    </row>
    <row r="32" spans="2:12" x14ac:dyDescent="0.3">
      <c r="B32" t="str">
        <f t="shared" si="0"/>
        <v>6A4</v>
      </c>
      <c r="C32" t="str">
        <f t="shared" si="1"/>
        <v>6A11</v>
      </c>
      <c r="E32" s="8">
        <v>45943</v>
      </c>
      <c r="F32" s="9">
        <v>6</v>
      </c>
      <c r="G32" s="85" t="s">
        <v>34</v>
      </c>
      <c r="H32" t="str">
        <f>VLOOKUP(G32,Results!$N$2:$O$13,2,FALSE)</f>
        <v>Brand X</v>
      </c>
      <c r="I32" s="24">
        <v>15</v>
      </c>
      <c r="J32" s="85" t="s">
        <v>41</v>
      </c>
      <c r="K32" t="str">
        <f>VLOOKUP(J32,Results!$N$2:$O$13,2,FALSE)</f>
        <v>Dreamers</v>
      </c>
      <c r="L32" s="24">
        <v>10</v>
      </c>
    </row>
    <row r="33" spans="2:13" x14ac:dyDescent="0.3">
      <c r="B33" t="str">
        <f t="shared" si="0"/>
        <v>6A1</v>
      </c>
      <c r="C33" t="str">
        <f t="shared" si="1"/>
        <v>6A8</v>
      </c>
      <c r="E33" s="11">
        <f>+E32</f>
        <v>45943</v>
      </c>
      <c r="F33" s="7">
        <f>+F32</f>
        <v>6</v>
      </c>
      <c r="G33" s="85" t="s">
        <v>31</v>
      </c>
      <c r="H33" t="str">
        <f>VLOOKUP(G33,Results!$N$2:$O$13,2,FALSE)</f>
        <v>Mat - Jac</v>
      </c>
      <c r="I33" s="24">
        <v>21</v>
      </c>
      <c r="J33" s="85" t="s">
        <v>38</v>
      </c>
      <c r="K33" t="str">
        <f>VLOOKUP(J33,Results!$N$2:$O$13,2,FALSE)</f>
        <v>Buttercross</v>
      </c>
      <c r="L33" s="24">
        <v>8</v>
      </c>
      <c r="M33" t="s">
        <v>71</v>
      </c>
    </row>
    <row r="34" spans="2:13" x14ac:dyDescent="0.3">
      <c r="B34" t="str">
        <f t="shared" si="0"/>
        <v>6A7</v>
      </c>
      <c r="C34" t="str">
        <f t="shared" si="1"/>
        <v>6A3</v>
      </c>
      <c r="E34" s="11">
        <f>+E32</f>
        <v>45943</v>
      </c>
      <c r="F34" s="7">
        <f>+F32</f>
        <v>6</v>
      </c>
      <c r="G34" s="85" t="s">
        <v>37</v>
      </c>
      <c r="H34" t="str">
        <f>VLOOKUP(G34,Results!$N$2:$O$13,2,FALSE)</f>
        <v>L. Bees</v>
      </c>
      <c r="I34" s="24">
        <v>8</v>
      </c>
      <c r="J34" s="85" t="s">
        <v>33</v>
      </c>
      <c r="K34" t="str">
        <f>VLOOKUP(J34,Results!$N$2:$O$13,2,FALSE)</f>
        <v>Pinewood</v>
      </c>
      <c r="L34" s="24">
        <v>17</v>
      </c>
    </row>
    <row r="35" spans="2:13" x14ac:dyDescent="0.3">
      <c r="B35" t="str">
        <f t="shared" si="0"/>
        <v>6A5</v>
      </c>
      <c r="C35" t="str">
        <f t="shared" si="1"/>
        <v>6A10</v>
      </c>
      <c r="E35" s="11">
        <f>+E32</f>
        <v>45943</v>
      </c>
      <c r="F35" s="7">
        <f>+F32</f>
        <v>6</v>
      </c>
      <c r="G35" s="85" t="s">
        <v>35</v>
      </c>
      <c r="H35" t="str">
        <f>VLOOKUP(G35,Results!$N$2:$O$13,2,FALSE)</f>
        <v>Boford</v>
      </c>
      <c r="I35" s="24">
        <v>8</v>
      </c>
      <c r="J35" s="85" t="s">
        <v>40</v>
      </c>
      <c r="K35" t="str">
        <f>VLOOKUP(J35,Results!$N$2:$O$13,2,FALSE)</f>
        <v>Deadenders</v>
      </c>
      <c r="L35" s="24">
        <v>18</v>
      </c>
    </row>
    <row r="36" spans="2:13" x14ac:dyDescent="0.3">
      <c r="B36" t="str">
        <f t="shared" si="0"/>
        <v>6A2</v>
      </c>
      <c r="C36" t="str">
        <f t="shared" si="1"/>
        <v>6A9</v>
      </c>
      <c r="E36" s="11">
        <f>+E32</f>
        <v>45943</v>
      </c>
      <c r="F36" s="7">
        <f>+F32</f>
        <v>6</v>
      </c>
      <c r="G36" s="85" t="s">
        <v>32</v>
      </c>
      <c r="H36" t="str">
        <f>VLOOKUP(G36,Results!$N$2:$O$13,2,FALSE)</f>
        <v>Bens</v>
      </c>
      <c r="I36" s="24">
        <v>12</v>
      </c>
      <c r="J36" s="85" t="s">
        <v>39</v>
      </c>
      <c r="K36" t="str">
        <f>VLOOKUP(J36,Results!$N$2:$O$13,2,FALSE)</f>
        <v>Bay City Bowlers</v>
      </c>
      <c r="L36" s="24">
        <v>11</v>
      </c>
    </row>
    <row r="37" spans="2:13" x14ac:dyDescent="0.3">
      <c r="E37" s="11">
        <f>+E33</f>
        <v>45943</v>
      </c>
      <c r="F37" s="7">
        <f>+F33</f>
        <v>6</v>
      </c>
      <c r="G37" s="85" t="s">
        <v>36</v>
      </c>
      <c r="H37" t="str">
        <f>VLOOKUP(G37,Results!$N$2:$O$13,2,FALSE)</f>
        <v>The Griffins</v>
      </c>
      <c r="I37" s="24"/>
      <c r="J37" s="10" t="s">
        <v>29</v>
      </c>
      <c r="K37" t="s">
        <v>30</v>
      </c>
      <c r="L37" s="24"/>
    </row>
    <row r="38" spans="2:13" x14ac:dyDescent="0.3">
      <c r="B38" t="str">
        <f t="shared" si="0"/>
        <v>7A8</v>
      </c>
      <c r="C38" t="str">
        <f t="shared" si="1"/>
        <v>7A4</v>
      </c>
      <c r="E38" s="8">
        <v>45947</v>
      </c>
      <c r="F38" s="9">
        <v>7</v>
      </c>
      <c r="G38" s="85" t="s">
        <v>38</v>
      </c>
      <c r="H38" t="str">
        <f>VLOOKUP(G38,Results!$N$2:$O$13,2,FALSE)</f>
        <v>Buttercross</v>
      </c>
      <c r="I38" s="24">
        <v>12</v>
      </c>
      <c r="J38" s="85" t="s">
        <v>34</v>
      </c>
      <c r="K38" t="str">
        <f>VLOOKUP(J38,Results!$N$2:$O$13,2,FALSE)</f>
        <v>Brand X</v>
      </c>
      <c r="L38" s="24">
        <v>9</v>
      </c>
    </row>
    <row r="39" spans="2:13" x14ac:dyDescent="0.3">
      <c r="B39" t="str">
        <f t="shared" si="0"/>
        <v>7A11</v>
      </c>
      <c r="C39" t="str">
        <f t="shared" si="1"/>
        <v>7A7</v>
      </c>
      <c r="E39" s="11">
        <f>+E38</f>
        <v>45947</v>
      </c>
      <c r="F39" s="7">
        <f>+F38</f>
        <v>7</v>
      </c>
      <c r="G39" s="85" t="s">
        <v>41</v>
      </c>
      <c r="H39" t="str">
        <f>VLOOKUP(G39,Results!$N$2:$O$13,2,FALSE)</f>
        <v>Dreamers</v>
      </c>
      <c r="I39" s="24">
        <v>12</v>
      </c>
      <c r="J39" s="85" t="s">
        <v>37</v>
      </c>
      <c r="K39" t="str">
        <f>VLOOKUP(J39,Results!$N$2:$O$13,2,FALSE)</f>
        <v>L. Bees</v>
      </c>
      <c r="L39" s="24">
        <v>13</v>
      </c>
    </row>
    <row r="40" spans="2:13" x14ac:dyDescent="0.3">
      <c r="B40" t="str">
        <f t="shared" si="0"/>
        <v>7A9</v>
      </c>
      <c r="C40" t="str">
        <f t="shared" si="1"/>
        <v>7A1</v>
      </c>
      <c r="E40" s="11">
        <f>+E38</f>
        <v>45947</v>
      </c>
      <c r="F40" s="7">
        <f>+F38</f>
        <v>7</v>
      </c>
      <c r="G40" s="85" t="s">
        <v>39</v>
      </c>
      <c r="H40" t="str">
        <f>VLOOKUP(G40,Results!$N$2:$O$13,2,FALSE)</f>
        <v>Bay City Bowlers</v>
      </c>
      <c r="I40" s="24">
        <v>4</v>
      </c>
      <c r="J40" s="85" t="s">
        <v>31</v>
      </c>
      <c r="K40" t="str">
        <f>VLOOKUP(J40,Results!$N$2:$O$13,2,FALSE)</f>
        <v>Mat - Jac</v>
      </c>
      <c r="L40" s="24">
        <v>22</v>
      </c>
    </row>
    <row r="41" spans="2:13" x14ac:dyDescent="0.3">
      <c r="B41" t="str">
        <f t="shared" si="0"/>
        <v>7A3</v>
      </c>
      <c r="C41" t="str">
        <f t="shared" si="1"/>
        <v>7A10</v>
      </c>
      <c r="E41" s="11">
        <f>+E38</f>
        <v>45947</v>
      </c>
      <c r="F41" s="7">
        <f>+F38</f>
        <v>7</v>
      </c>
      <c r="G41" s="85" t="s">
        <v>33</v>
      </c>
      <c r="H41" t="str">
        <f>VLOOKUP(G41,Results!$N$2:$O$13,2,FALSE)</f>
        <v>Pinewood</v>
      </c>
      <c r="I41" s="24">
        <v>23</v>
      </c>
      <c r="J41" s="85" t="s">
        <v>40</v>
      </c>
      <c r="K41" t="str">
        <f>VLOOKUP(J41,Results!$N$2:$O$13,2,FALSE)</f>
        <v>Deadenders</v>
      </c>
      <c r="L41" s="24">
        <v>5</v>
      </c>
    </row>
    <row r="42" spans="2:13" x14ac:dyDescent="0.3">
      <c r="B42" t="str">
        <f t="shared" si="0"/>
        <v>7A6</v>
      </c>
      <c r="C42" t="str">
        <f t="shared" si="1"/>
        <v>7A2</v>
      </c>
      <c r="E42" s="11">
        <f>+E38</f>
        <v>45947</v>
      </c>
      <c r="F42" s="7">
        <f>+F38</f>
        <v>7</v>
      </c>
      <c r="G42" s="85" t="s">
        <v>36</v>
      </c>
      <c r="H42" t="str">
        <f>VLOOKUP(G42,Results!$N$2:$O$13,2,FALSE)</f>
        <v>The Griffins</v>
      </c>
      <c r="I42" s="24">
        <v>11</v>
      </c>
      <c r="J42" s="85" t="s">
        <v>32</v>
      </c>
      <c r="K42" t="str">
        <f>VLOOKUP(J42,Results!$N$2:$O$13,2,FALSE)</f>
        <v>Bens</v>
      </c>
      <c r="L42" s="24">
        <v>13</v>
      </c>
      <c r="M42" t="s">
        <v>69</v>
      </c>
    </row>
    <row r="43" spans="2:13" x14ac:dyDescent="0.3">
      <c r="E43" s="11">
        <f>+E39</f>
        <v>45947</v>
      </c>
      <c r="F43" s="7">
        <f>+F39</f>
        <v>7</v>
      </c>
      <c r="G43" s="85" t="s">
        <v>35</v>
      </c>
      <c r="H43" t="str">
        <f>VLOOKUP(G43,Results!$N$2:$O$13,2,FALSE)</f>
        <v>Boford</v>
      </c>
      <c r="I43" s="24"/>
      <c r="J43" s="10" t="s">
        <v>29</v>
      </c>
      <c r="K43" t="s">
        <v>30</v>
      </c>
      <c r="L43" s="24"/>
    </row>
    <row r="44" spans="2:13" x14ac:dyDescent="0.3">
      <c r="B44" t="str">
        <f t="shared" si="0"/>
        <v>8A3</v>
      </c>
      <c r="C44" t="str">
        <f t="shared" si="1"/>
        <v>8A8</v>
      </c>
      <c r="E44" s="8">
        <v>45954</v>
      </c>
      <c r="F44" s="9">
        <v>8</v>
      </c>
      <c r="G44" s="85" t="s">
        <v>33</v>
      </c>
      <c r="H44" t="str">
        <f>VLOOKUP(G44,Results!$N$2:$O$13,2,FALSE)</f>
        <v>Pinewood</v>
      </c>
      <c r="I44" s="24">
        <v>11</v>
      </c>
      <c r="J44" s="85" t="s">
        <v>38</v>
      </c>
      <c r="K44" t="str">
        <f>VLOOKUP(J44,Results!$N$2:$O$13,2,FALSE)</f>
        <v>Buttercross</v>
      </c>
      <c r="L44" s="24">
        <v>11</v>
      </c>
    </row>
    <row r="45" spans="2:13" x14ac:dyDescent="0.3">
      <c r="B45" t="str">
        <f t="shared" ref="B45:B87" si="2">CONCATENATE(F45,G45)</f>
        <v>8A6</v>
      </c>
      <c r="C45" t="str">
        <f t="shared" si="1"/>
        <v>8A11</v>
      </c>
      <c r="E45" s="11">
        <f>+E44</f>
        <v>45954</v>
      </c>
      <c r="F45" s="7">
        <f>+F44</f>
        <v>8</v>
      </c>
      <c r="G45" s="85" t="s">
        <v>36</v>
      </c>
      <c r="H45" t="str">
        <f>VLOOKUP(G45,Results!$N$2:$O$13,2,FALSE)</f>
        <v>The Griffins</v>
      </c>
      <c r="I45" s="24">
        <v>9</v>
      </c>
      <c r="J45" s="85" t="s">
        <v>41</v>
      </c>
      <c r="K45" t="str">
        <f>VLOOKUP(J45,Results!$N$2:$O$13,2,FALSE)</f>
        <v>Dreamers</v>
      </c>
      <c r="L45" s="24">
        <v>12</v>
      </c>
    </row>
    <row r="46" spans="2:13" x14ac:dyDescent="0.3">
      <c r="B46" t="str">
        <f t="shared" si="2"/>
        <v>8A10</v>
      </c>
      <c r="C46" t="str">
        <f t="shared" ref="C46:C88" si="3">CONCATENATE(F46,J46)</f>
        <v>8A2</v>
      </c>
      <c r="E46" s="11">
        <f>+E44</f>
        <v>45954</v>
      </c>
      <c r="F46" s="7">
        <f>+F44</f>
        <v>8</v>
      </c>
      <c r="G46" s="85" t="s">
        <v>40</v>
      </c>
      <c r="H46" t="str">
        <f>VLOOKUP(G46,Results!$N$2:$O$13,2,FALSE)</f>
        <v>Deadenders</v>
      </c>
      <c r="I46" s="24">
        <v>16</v>
      </c>
      <c r="J46" s="85" t="s">
        <v>32</v>
      </c>
      <c r="K46" t="str">
        <f>VLOOKUP(J46,Results!$N$2:$O$13,2,FALSE)</f>
        <v>Bens</v>
      </c>
      <c r="L46" s="24">
        <v>8</v>
      </c>
    </row>
    <row r="47" spans="2:13" x14ac:dyDescent="0.3">
      <c r="B47" t="str">
        <f t="shared" si="2"/>
        <v>8A9</v>
      </c>
      <c r="C47" t="str">
        <f t="shared" si="3"/>
        <v>8A5</v>
      </c>
      <c r="E47" s="11">
        <f>+E44</f>
        <v>45954</v>
      </c>
      <c r="F47" s="7">
        <f>+F44</f>
        <v>8</v>
      </c>
      <c r="G47" s="85" t="s">
        <v>39</v>
      </c>
      <c r="H47" t="str">
        <f>VLOOKUP(G47,Results!$N$2:$O$13,2,FALSE)</f>
        <v>Bay City Bowlers</v>
      </c>
      <c r="I47" s="24">
        <v>13</v>
      </c>
      <c r="J47" s="85" t="s">
        <v>35</v>
      </c>
      <c r="K47" t="str">
        <f>VLOOKUP(J47,Results!$N$2:$O$13,2,FALSE)</f>
        <v>Boford</v>
      </c>
      <c r="L47" s="24">
        <v>13</v>
      </c>
    </row>
    <row r="48" spans="2:13" x14ac:dyDescent="0.3">
      <c r="B48" t="str">
        <f t="shared" si="2"/>
        <v>8A7</v>
      </c>
      <c r="C48" t="str">
        <f t="shared" si="3"/>
        <v>8A1</v>
      </c>
      <c r="E48" s="11">
        <f>+E44</f>
        <v>45954</v>
      </c>
      <c r="F48" s="7">
        <f>+F44</f>
        <v>8</v>
      </c>
      <c r="G48" s="85" t="s">
        <v>37</v>
      </c>
      <c r="H48" t="str">
        <f>VLOOKUP(G48,Results!$N$2:$O$13,2,FALSE)</f>
        <v>L. Bees</v>
      </c>
      <c r="I48" s="24">
        <v>5</v>
      </c>
      <c r="J48" s="85" t="s">
        <v>31</v>
      </c>
      <c r="K48" t="str">
        <f>VLOOKUP(J48,Results!$N$2:$O$13,2,FALSE)</f>
        <v>Mat - Jac</v>
      </c>
      <c r="L48" s="24">
        <v>16</v>
      </c>
    </row>
    <row r="49" spans="2:13" x14ac:dyDescent="0.3">
      <c r="E49" s="11">
        <f>+E45</f>
        <v>45954</v>
      </c>
      <c r="F49" s="7">
        <f>+F45</f>
        <v>8</v>
      </c>
      <c r="G49" s="85" t="s">
        <v>34</v>
      </c>
      <c r="H49" t="str">
        <f>VLOOKUP(G49,Results!$N$2:$O$13,2,FALSE)</f>
        <v>Brand X</v>
      </c>
      <c r="I49" s="24"/>
      <c r="J49" s="10" t="s">
        <v>29</v>
      </c>
      <c r="K49" t="s">
        <v>30</v>
      </c>
      <c r="L49" s="24"/>
    </row>
    <row r="50" spans="2:13" x14ac:dyDescent="0.3">
      <c r="B50" t="str">
        <f t="shared" si="2"/>
        <v>9A6</v>
      </c>
      <c r="C50" t="str">
        <f t="shared" si="3"/>
        <v>9A9</v>
      </c>
      <c r="E50" s="8">
        <v>45961</v>
      </c>
      <c r="F50" s="9">
        <v>9</v>
      </c>
      <c r="G50" s="85" t="s">
        <v>36</v>
      </c>
      <c r="H50" t="str">
        <f>VLOOKUP(G50,Results!$N$2:$O$13,2,FALSE)</f>
        <v>The Griffins</v>
      </c>
      <c r="I50" s="24">
        <v>11</v>
      </c>
      <c r="J50" s="85" t="s">
        <v>39</v>
      </c>
      <c r="K50" t="str">
        <f>VLOOKUP(J50,Results!$N$2:$O$13,2,FALSE)</f>
        <v>Bay City Bowlers</v>
      </c>
      <c r="L50" s="24">
        <v>8</v>
      </c>
    </row>
    <row r="51" spans="2:13" x14ac:dyDescent="0.3">
      <c r="B51" t="str">
        <f t="shared" si="2"/>
        <v>9A2</v>
      </c>
      <c r="C51" t="str">
        <f t="shared" si="3"/>
        <v>9A11</v>
      </c>
      <c r="E51" s="11">
        <f>+E50</f>
        <v>45961</v>
      </c>
      <c r="F51" s="7">
        <f>+F50</f>
        <v>9</v>
      </c>
      <c r="G51" s="85" t="s">
        <v>32</v>
      </c>
      <c r="H51" t="str">
        <f>VLOOKUP(G51,Results!$N$2:$O$13,2,FALSE)</f>
        <v>Bens</v>
      </c>
      <c r="I51" s="24">
        <v>5</v>
      </c>
      <c r="J51" s="85" t="s">
        <v>41</v>
      </c>
      <c r="K51" t="str">
        <f>VLOOKUP(J51,Results!$N$2:$O$13,2,FALSE)</f>
        <v>Dreamers</v>
      </c>
      <c r="L51" s="24">
        <v>17</v>
      </c>
    </row>
    <row r="52" spans="2:13" x14ac:dyDescent="0.3">
      <c r="B52" t="str">
        <f t="shared" si="2"/>
        <v>9A4</v>
      </c>
      <c r="C52" t="str">
        <f t="shared" si="3"/>
        <v>9A7</v>
      </c>
      <c r="E52" s="11">
        <f>+E50</f>
        <v>45961</v>
      </c>
      <c r="F52" s="7">
        <f>+F50</f>
        <v>9</v>
      </c>
      <c r="G52" s="85" t="s">
        <v>34</v>
      </c>
      <c r="H52" t="str">
        <f>VLOOKUP(G52,Results!$N$2:$O$13,2,FALSE)</f>
        <v>Brand X</v>
      </c>
      <c r="I52" s="24">
        <v>10</v>
      </c>
      <c r="J52" s="85" t="s">
        <v>37</v>
      </c>
      <c r="K52" t="str">
        <f>VLOOKUP(J52,Results!$N$2:$O$13,2,FALSE)</f>
        <v>L. Bees</v>
      </c>
      <c r="L52" s="24">
        <v>13</v>
      </c>
    </row>
    <row r="53" spans="2:13" x14ac:dyDescent="0.3">
      <c r="B53" t="str">
        <f t="shared" si="2"/>
        <v>9A5</v>
      </c>
      <c r="C53" t="str">
        <f t="shared" si="3"/>
        <v>9A8</v>
      </c>
      <c r="E53" s="11">
        <f>+E50</f>
        <v>45961</v>
      </c>
      <c r="F53" s="7">
        <f>+F50</f>
        <v>9</v>
      </c>
      <c r="G53" s="85" t="s">
        <v>35</v>
      </c>
      <c r="H53" t="str">
        <f>VLOOKUP(G53,Results!$N$2:$O$13,2,FALSE)</f>
        <v>Boford</v>
      </c>
      <c r="I53" s="24">
        <v>14</v>
      </c>
      <c r="J53" s="85" t="s">
        <v>38</v>
      </c>
      <c r="K53" t="str">
        <f>VLOOKUP(J53,Results!$N$2:$O$13,2,FALSE)</f>
        <v>Buttercross</v>
      </c>
      <c r="L53" s="24">
        <v>10</v>
      </c>
      <c r="M53" t="s">
        <v>66</v>
      </c>
    </row>
    <row r="54" spans="2:13" x14ac:dyDescent="0.3">
      <c r="B54" t="str">
        <f t="shared" si="2"/>
        <v>9A1</v>
      </c>
      <c r="C54" t="str">
        <f t="shared" si="3"/>
        <v>9A10</v>
      </c>
      <c r="E54" s="11">
        <f>+E50</f>
        <v>45961</v>
      </c>
      <c r="F54" s="7">
        <f>+F50</f>
        <v>9</v>
      </c>
      <c r="G54" s="85" t="s">
        <v>31</v>
      </c>
      <c r="H54" t="str">
        <f>VLOOKUP(G54,Results!$N$2:$O$13,2,FALSE)</f>
        <v>Mat - Jac</v>
      </c>
      <c r="I54" s="24">
        <v>21</v>
      </c>
      <c r="J54" s="85" t="s">
        <v>40</v>
      </c>
      <c r="K54" t="str">
        <f>VLOOKUP(J54,Results!$N$2:$O$13,2,FALSE)</f>
        <v>Deadenders</v>
      </c>
      <c r="L54" s="24">
        <v>4</v>
      </c>
    </row>
    <row r="55" spans="2:13" x14ac:dyDescent="0.3">
      <c r="E55" s="11">
        <f>+E51</f>
        <v>45961</v>
      </c>
      <c r="F55" s="7">
        <f>+F51</f>
        <v>9</v>
      </c>
      <c r="G55" s="85" t="s">
        <v>33</v>
      </c>
      <c r="H55" t="str">
        <f>VLOOKUP(G55,Results!$N$2:$O$13,2,FALSE)</f>
        <v>Pinewood</v>
      </c>
      <c r="I55" s="24"/>
      <c r="J55" s="10" t="s">
        <v>29</v>
      </c>
      <c r="K55" t="s">
        <v>30</v>
      </c>
      <c r="L55" s="24"/>
    </row>
    <row r="56" spans="2:13" x14ac:dyDescent="0.3">
      <c r="B56" t="str">
        <f t="shared" si="2"/>
        <v>10A5</v>
      </c>
      <c r="C56" t="str">
        <f t="shared" si="3"/>
        <v>10A3</v>
      </c>
      <c r="E56" s="8">
        <v>45966</v>
      </c>
      <c r="F56" s="9">
        <v>10</v>
      </c>
      <c r="G56" s="85" t="s">
        <v>35</v>
      </c>
      <c r="H56" t="str">
        <f>VLOOKUP(G56,Results!$N$2:$O$13,2,FALSE)</f>
        <v>Boford</v>
      </c>
      <c r="I56" s="24">
        <v>12</v>
      </c>
      <c r="J56" s="85" t="s">
        <v>33</v>
      </c>
      <c r="K56" t="str">
        <f>VLOOKUP(J56,Results!$N$2:$O$13,2,FALSE)</f>
        <v>Pinewood</v>
      </c>
      <c r="L56" s="24">
        <v>14</v>
      </c>
    </row>
    <row r="57" spans="2:13" x14ac:dyDescent="0.3">
      <c r="B57" t="str">
        <f t="shared" si="2"/>
        <v>10A10</v>
      </c>
      <c r="C57" t="str">
        <f t="shared" si="3"/>
        <v>10A8</v>
      </c>
      <c r="E57" s="11">
        <f>+E56</f>
        <v>45966</v>
      </c>
      <c r="F57" s="7">
        <f>+F56</f>
        <v>10</v>
      </c>
      <c r="G57" s="85" t="s">
        <v>40</v>
      </c>
      <c r="H57" t="str">
        <f>VLOOKUP(G57,Results!$N$2:$O$13,2,FALSE)</f>
        <v>Deadenders</v>
      </c>
      <c r="I57" s="24">
        <v>14</v>
      </c>
      <c r="J57" s="85" t="s">
        <v>38</v>
      </c>
      <c r="K57" t="str">
        <f>VLOOKUP(J57,Results!$N$2:$O$13,2,FALSE)</f>
        <v>Buttercross</v>
      </c>
      <c r="L57" s="24">
        <v>5</v>
      </c>
    </row>
    <row r="58" spans="2:13" x14ac:dyDescent="0.3">
      <c r="B58" t="str">
        <f t="shared" si="2"/>
        <v>10A9</v>
      </c>
      <c r="C58" t="str">
        <f t="shared" si="3"/>
        <v>10A7</v>
      </c>
      <c r="E58" s="11">
        <f>+E56</f>
        <v>45966</v>
      </c>
      <c r="F58" s="7">
        <f>+F56</f>
        <v>10</v>
      </c>
      <c r="G58" s="85" t="s">
        <v>39</v>
      </c>
      <c r="H58" t="str">
        <f>VLOOKUP(G58,Results!$N$2:$O$13,2,FALSE)</f>
        <v>Bay City Bowlers</v>
      </c>
      <c r="I58" s="24">
        <v>17</v>
      </c>
      <c r="J58" s="85" t="s">
        <v>37</v>
      </c>
      <c r="K58" t="str">
        <f>VLOOKUP(J58,Results!$N$2:$O$13,2,FALSE)</f>
        <v>L. Bees</v>
      </c>
      <c r="L58" s="24">
        <v>8</v>
      </c>
    </row>
    <row r="59" spans="2:13" x14ac:dyDescent="0.3">
      <c r="B59" t="str">
        <f t="shared" si="2"/>
        <v>10A11</v>
      </c>
      <c r="C59" t="str">
        <f t="shared" si="3"/>
        <v>10A1</v>
      </c>
      <c r="E59" s="11">
        <f>+E56</f>
        <v>45966</v>
      </c>
      <c r="F59" s="7">
        <f>+F56</f>
        <v>10</v>
      </c>
      <c r="G59" s="85" t="s">
        <v>41</v>
      </c>
      <c r="H59" t="str">
        <f>VLOOKUP(G59,Results!$N$2:$O$13,2,FALSE)</f>
        <v>Dreamers</v>
      </c>
      <c r="I59" s="24">
        <v>12</v>
      </c>
      <c r="J59" s="85" t="s">
        <v>31</v>
      </c>
      <c r="K59" t="str">
        <f>VLOOKUP(J59,Results!$N$2:$O$13,2,FALSE)</f>
        <v>Mat - Jac</v>
      </c>
      <c r="L59" s="24">
        <v>9</v>
      </c>
    </row>
    <row r="60" spans="2:13" x14ac:dyDescent="0.3">
      <c r="B60" t="str">
        <f t="shared" si="2"/>
        <v>10A6</v>
      </c>
      <c r="C60" t="str">
        <f t="shared" si="3"/>
        <v>10A4</v>
      </c>
      <c r="E60" s="11">
        <f>+E56</f>
        <v>45966</v>
      </c>
      <c r="F60" s="7">
        <f>+F56</f>
        <v>10</v>
      </c>
      <c r="G60" s="85" t="s">
        <v>36</v>
      </c>
      <c r="H60" t="str">
        <f>VLOOKUP(G60,Results!$N$2:$O$13,2,FALSE)</f>
        <v>The Griffins</v>
      </c>
      <c r="I60" s="24">
        <v>8</v>
      </c>
      <c r="J60" s="85" t="s">
        <v>34</v>
      </c>
      <c r="K60" t="str">
        <f>VLOOKUP(J60,Results!$N$2:$O$13,2,FALSE)</f>
        <v>Brand X</v>
      </c>
      <c r="L60" s="24">
        <v>17</v>
      </c>
    </row>
    <row r="61" spans="2:13" x14ac:dyDescent="0.3">
      <c r="E61" s="11">
        <f>+E57</f>
        <v>45966</v>
      </c>
      <c r="F61" s="7">
        <f>+F57</f>
        <v>10</v>
      </c>
      <c r="G61" s="85" t="s">
        <v>32</v>
      </c>
      <c r="H61" t="str">
        <f>VLOOKUP(G61,Results!$N$2:$O$13,2,FALSE)</f>
        <v>Bens</v>
      </c>
      <c r="I61" s="24"/>
      <c r="J61" s="10" t="s">
        <v>29</v>
      </c>
      <c r="K61" t="s">
        <v>30</v>
      </c>
      <c r="L61" s="24"/>
    </row>
    <row r="62" spans="2:13" x14ac:dyDescent="0.3">
      <c r="B62" t="str">
        <f t="shared" si="2"/>
        <v>11A10</v>
      </c>
      <c r="C62" t="str">
        <f t="shared" si="3"/>
        <v>11A11</v>
      </c>
      <c r="E62" s="8">
        <v>45971</v>
      </c>
      <c r="F62" s="9">
        <v>11</v>
      </c>
      <c r="G62" s="85" t="s">
        <v>40</v>
      </c>
      <c r="H62" t="str">
        <f>VLOOKUP(G62,Results!$N$2:$O$13,2,FALSE)</f>
        <v>Deadenders</v>
      </c>
      <c r="I62" s="24">
        <v>18</v>
      </c>
      <c r="J62" s="85" t="s">
        <v>41</v>
      </c>
      <c r="K62" t="str">
        <f>VLOOKUP(J62,Results!$N$2:$O$13,2,FALSE)</f>
        <v>Dreamers</v>
      </c>
      <c r="L62" s="24">
        <v>6</v>
      </c>
    </row>
    <row r="63" spans="2:13" x14ac:dyDescent="0.3">
      <c r="B63" t="str">
        <f t="shared" si="2"/>
        <v>11A4</v>
      </c>
      <c r="C63" t="str">
        <f t="shared" si="3"/>
        <v>11A5</v>
      </c>
      <c r="E63" s="11">
        <f>+E62</f>
        <v>45971</v>
      </c>
      <c r="F63" s="7">
        <f>+F62</f>
        <v>11</v>
      </c>
      <c r="G63" s="85" t="s">
        <v>34</v>
      </c>
      <c r="H63" t="str">
        <f>VLOOKUP(G63,Results!$N$2:$O$13,2,FALSE)</f>
        <v>Brand X</v>
      </c>
      <c r="I63" s="24">
        <v>16</v>
      </c>
      <c r="J63" s="85" t="s">
        <v>35</v>
      </c>
      <c r="K63" t="str">
        <f>VLOOKUP(J63,Results!$N$2:$O$13,2,FALSE)</f>
        <v>Boford</v>
      </c>
      <c r="L63" s="24">
        <v>15</v>
      </c>
    </row>
    <row r="64" spans="2:13" x14ac:dyDescent="0.3">
      <c r="B64" t="str">
        <f t="shared" si="2"/>
        <v>11A2</v>
      </c>
      <c r="C64" t="str">
        <f t="shared" si="3"/>
        <v>11A3</v>
      </c>
      <c r="E64" s="11">
        <f>+E62</f>
        <v>45971</v>
      </c>
      <c r="F64" s="7">
        <f>+F62</f>
        <v>11</v>
      </c>
      <c r="G64" s="85" t="s">
        <v>32</v>
      </c>
      <c r="H64" t="str">
        <f>VLOOKUP(G64,Results!$N$2:$O$13,2,FALSE)</f>
        <v>Bens</v>
      </c>
      <c r="I64" s="24">
        <v>16</v>
      </c>
      <c r="J64" s="85" t="s">
        <v>33</v>
      </c>
      <c r="K64" t="str">
        <f>VLOOKUP(J64,Results!$N$2:$O$13,2,FALSE)</f>
        <v>Pinewood</v>
      </c>
      <c r="L64" s="24">
        <v>15</v>
      </c>
      <c r="M64" t="s">
        <v>70</v>
      </c>
    </row>
    <row r="65" spans="2:12" x14ac:dyDescent="0.3">
      <c r="B65" t="str">
        <f t="shared" si="2"/>
        <v>11A6</v>
      </c>
      <c r="C65" t="str">
        <f t="shared" si="3"/>
        <v>11A7</v>
      </c>
      <c r="E65" s="11">
        <f>+E62</f>
        <v>45971</v>
      </c>
      <c r="F65" s="7">
        <f>+F62</f>
        <v>11</v>
      </c>
      <c r="G65" s="85" t="s">
        <v>36</v>
      </c>
      <c r="H65" t="str">
        <f>VLOOKUP(G65,Results!$N$2:$O$13,2,FALSE)</f>
        <v>The Griffins</v>
      </c>
      <c r="I65" s="24">
        <v>16</v>
      </c>
      <c r="J65" s="85" t="s">
        <v>37</v>
      </c>
      <c r="K65" t="str">
        <f>VLOOKUP(J65,Results!$N$2:$O$13,2,FALSE)</f>
        <v>L. Bees</v>
      </c>
      <c r="L65" s="24">
        <v>8</v>
      </c>
    </row>
    <row r="66" spans="2:12" x14ac:dyDescent="0.3">
      <c r="B66" t="str">
        <f t="shared" si="2"/>
        <v>11A8</v>
      </c>
      <c r="C66" t="str">
        <f t="shared" si="3"/>
        <v>11A9</v>
      </c>
      <c r="E66" s="11">
        <f>+E62</f>
        <v>45971</v>
      </c>
      <c r="F66" s="7">
        <f>+F62</f>
        <v>11</v>
      </c>
      <c r="G66" s="85" t="s">
        <v>38</v>
      </c>
      <c r="H66" t="str">
        <f>VLOOKUP(G66,Results!$N$2:$O$13,2,FALSE)</f>
        <v>Buttercross</v>
      </c>
      <c r="I66" s="24">
        <v>10</v>
      </c>
      <c r="J66" s="85" t="s">
        <v>39</v>
      </c>
      <c r="K66" t="str">
        <f>VLOOKUP(J66,Results!$N$2:$O$13,2,FALSE)</f>
        <v>Bay City Bowlers</v>
      </c>
      <c r="L66" s="24">
        <v>10</v>
      </c>
    </row>
    <row r="67" spans="2:12" x14ac:dyDescent="0.3">
      <c r="E67" s="11">
        <f>+E63</f>
        <v>45971</v>
      </c>
      <c r="F67" s="7">
        <f>+F63</f>
        <v>11</v>
      </c>
      <c r="G67" s="85" t="s">
        <v>31</v>
      </c>
      <c r="H67" t="str">
        <f>VLOOKUP(G67,Results!$N$2:$O$13,2,FALSE)</f>
        <v>Mat - Jac</v>
      </c>
      <c r="I67" s="24"/>
      <c r="J67" s="10" t="s">
        <v>29</v>
      </c>
      <c r="K67" t="s">
        <v>30</v>
      </c>
      <c r="L67" s="24"/>
    </row>
    <row r="68" spans="2:12" x14ac:dyDescent="0.3">
      <c r="B68" t="str">
        <f t="shared" si="2"/>
        <v>12A10</v>
      </c>
      <c r="C68" t="str">
        <f t="shared" si="3"/>
        <v>12A9</v>
      </c>
      <c r="E68" s="8">
        <v>45982</v>
      </c>
      <c r="F68" s="9">
        <v>12</v>
      </c>
      <c r="G68" s="85" t="s">
        <v>40</v>
      </c>
      <c r="H68" t="str">
        <f>VLOOKUP(G68,Results!$N$2:$O$13,2,FALSE)</f>
        <v>Deadenders</v>
      </c>
      <c r="I68" s="24">
        <v>22</v>
      </c>
      <c r="J68" s="85" t="s">
        <v>39</v>
      </c>
      <c r="K68" t="str">
        <f>VLOOKUP(J68,Results!$N$2:$O$13,2,FALSE)</f>
        <v>Bay City Bowlers</v>
      </c>
      <c r="L68" s="24">
        <v>6</v>
      </c>
    </row>
    <row r="69" spans="2:12" x14ac:dyDescent="0.3">
      <c r="B69" t="str">
        <f t="shared" si="2"/>
        <v>12A8</v>
      </c>
      <c r="C69" t="str">
        <f t="shared" si="3"/>
        <v>12A7</v>
      </c>
      <c r="E69" s="11">
        <f>+E68</f>
        <v>45982</v>
      </c>
      <c r="F69" s="7">
        <f>+F68</f>
        <v>12</v>
      </c>
      <c r="G69" s="85" t="s">
        <v>38</v>
      </c>
      <c r="H69" t="str">
        <f>VLOOKUP(G69,Results!$N$2:$O$13,2,FALSE)</f>
        <v>Buttercross</v>
      </c>
      <c r="I69" s="24">
        <v>11</v>
      </c>
      <c r="J69" s="85" t="s">
        <v>37</v>
      </c>
      <c r="K69" t="str">
        <f>VLOOKUP(J69,Results!$N$2:$O$13,2,FALSE)</f>
        <v>L. Bees</v>
      </c>
      <c r="L69" s="24">
        <v>10</v>
      </c>
    </row>
    <row r="70" spans="2:12" x14ac:dyDescent="0.3">
      <c r="B70" t="str">
        <f t="shared" si="2"/>
        <v>12A6</v>
      </c>
      <c r="C70" t="str">
        <f t="shared" si="3"/>
        <v>12A5</v>
      </c>
      <c r="E70" s="11">
        <f>+E68</f>
        <v>45982</v>
      </c>
      <c r="F70" s="7">
        <f>+F68</f>
        <v>12</v>
      </c>
      <c r="G70" s="85" t="s">
        <v>36</v>
      </c>
      <c r="H70" t="str">
        <f>VLOOKUP(G70,Results!$N$2:$O$13,2,FALSE)</f>
        <v>The Griffins</v>
      </c>
      <c r="I70" s="24">
        <v>21</v>
      </c>
      <c r="J70" s="85" t="s">
        <v>35</v>
      </c>
      <c r="K70" t="str">
        <f>VLOOKUP(J70,Results!$N$2:$O$13,2,FALSE)</f>
        <v>Boford</v>
      </c>
      <c r="L70" s="24">
        <v>5</v>
      </c>
    </row>
    <row r="71" spans="2:12" x14ac:dyDescent="0.3">
      <c r="B71" t="str">
        <f t="shared" si="2"/>
        <v>12A4</v>
      </c>
      <c r="C71" t="str">
        <f t="shared" si="3"/>
        <v>12A3</v>
      </c>
      <c r="E71" s="11">
        <f>+E68</f>
        <v>45982</v>
      </c>
      <c r="F71" s="7">
        <f>+F68</f>
        <v>12</v>
      </c>
      <c r="G71" s="85" t="s">
        <v>34</v>
      </c>
      <c r="H71" t="str">
        <f>VLOOKUP(G71,Results!$N$2:$O$13,2,FALSE)</f>
        <v>Brand X</v>
      </c>
      <c r="I71" s="24">
        <v>11</v>
      </c>
      <c r="J71" s="85" t="s">
        <v>33</v>
      </c>
      <c r="K71" t="str">
        <f>VLOOKUP(J71,Results!$N$2:$O$13,2,FALSE)</f>
        <v>Pinewood</v>
      </c>
      <c r="L71" s="24">
        <v>17</v>
      </c>
    </row>
    <row r="72" spans="2:12" x14ac:dyDescent="0.3">
      <c r="B72" t="str">
        <f t="shared" si="2"/>
        <v>12A2</v>
      </c>
      <c r="C72" t="str">
        <f t="shared" si="3"/>
        <v>12A1</v>
      </c>
      <c r="E72" s="11">
        <f>+E68</f>
        <v>45982</v>
      </c>
      <c r="F72" s="7">
        <f>+F68</f>
        <v>12</v>
      </c>
      <c r="G72" s="85" t="s">
        <v>32</v>
      </c>
      <c r="H72" t="str">
        <f>VLOOKUP(G72,Results!$N$2:$O$13,2,FALSE)</f>
        <v>Bens</v>
      </c>
      <c r="I72" s="24">
        <v>19</v>
      </c>
      <c r="J72" s="85" t="s">
        <v>31</v>
      </c>
      <c r="K72" t="str">
        <f>VLOOKUP(J72,Results!$N$2:$O$13,2,FALSE)</f>
        <v>Mat - Jac</v>
      </c>
      <c r="L72" s="24">
        <v>15</v>
      </c>
    </row>
    <row r="73" spans="2:12" x14ac:dyDescent="0.3">
      <c r="E73" s="11">
        <f>+E69</f>
        <v>45982</v>
      </c>
      <c r="F73" s="7">
        <f>+F69</f>
        <v>12</v>
      </c>
      <c r="G73" s="85" t="s">
        <v>41</v>
      </c>
      <c r="H73" t="str">
        <f>VLOOKUP(G73,Results!$N$2:$O$13,2,FALSE)</f>
        <v>Dreamers</v>
      </c>
      <c r="I73" s="24"/>
      <c r="J73" s="10" t="s">
        <v>29</v>
      </c>
      <c r="K73" t="s">
        <v>30</v>
      </c>
      <c r="L73" s="24"/>
    </row>
    <row r="74" spans="2:12" x14ac:dyDescent="0.3">
      <c r="B74" t="str">
        <f t="shared" si="2"/>
        <v>13A5</v>
      </c>
      <c r="C74" t="str">
        <f t="shared" si="3"/>
        <v>13A7</v>
      </c>
      <c r="E74" s="8">
        <v>45989</v>
      </c>
      <c r="F74" s="9">
        <v>13</v>
      </c>
      <c r="G74" s="85" t="s">
        <v>35</v>
      </c>
      <c r="H74" t="str">
        <f>VLOOKUP(G74,Results!$N$2:$O$13,2,FALSE)</f>
        <v>Boford</v>
      </c>
      <c r="I74" s="24">
        <v>16</v>
      </c>
      <c r="J74" s="85" t="s">
        <v>37</v>
      </c>
      <c r="K74" t="str">
        <f>VLOOKUP(J74,Results!$N$2:$O$13,2,FALSE)</f>
        <v>L. Bees</v>
      </c>
      <c r="L74" s="24">
        <v>7</v>
      </c>
    </row>
    <row r="75" spans="2:12" x14ac:dyDescent="0.3">
      <c r="B75" t="str">
        <f t="shared" si="2"/>
        <v>13A2</v>
      </c>
      <c r="C75" t="str">
        <f t="shared" si="3"/>
        <v>13A4</v>
      </c>
      <c r="E75" s="11">
        <f>+E74</f>
        <v>45989</v>
      </c>
      <c r="F75" s="7">
        <f>+F74</f>
        <v>13</v>
      </c>
      <c r="G75" s="85" t="s">
        <v>32</v>
      </c>
      <c r="H75" t="str">
        <f>VLOOKUP(G75,Results!$N$2:$O$13,2,FALSE)</f>
        <v>Bens</v>
      </c>
      <c r="I75" s="24">
        <v>5</v>
      </c>
      <c r="J75" s="85" t="s">
        <v>34</v>
      </c>
      <c r="K75" t="str">
        <f>VLOOKUP(J75,Results!$N$2:$O$13,2,FALSE)</f>
        <v>Brand X</v>
      </c>
      <c r="L75" s="24">
        <v>16</v>
      </c>
    </row>
    <row r="76" spans="2:12" x14ac:dyDescent="0.3">
      <c r="B76" t="str">
        <f t="shared" si="2"/>
        <v>13A1</v>
      </c>
      <c r="C76" t="str">
        <f t="shared" si="3"/>
        <v>13A3</v>
      </c>
      <c r="E76" s="11">
        <f>+E74</f>
        <v>45989</v>
      </c>
      <c r="F76" s="7">
        <f>+F74</f>
        <v>13</v>
      </c>
      <c r="G76" s="85" t="s">
        <v>31</v>
      </c>
      <c r="H76" t="str">
        <f>VLOOKUP(G76,Results!$N$2:$O$13,2,FALSE)</f>
        <v>Mat - Jac</v>
      </c>
      <c r="I76" s="24">
        <v>13</v>
      </c>
      <c r="J76" s="85" t="s">
        <v>33</v>
      </c>
      <c r="K76" t="str">
        <f>VLOOKUP(J76,Results!$N$2:$O$13,2,FALSE)</f>
        <v>Pinewood</v>
      </c>
      <c r="L76" s="24">
        <v>8</v>
      </c>
    </row>
    <row r="77" spans="2:12" x14ac:dyDescent="0.3">
      <c r="B77" t="str">
        <f t="shared" si="2"/>
        <v>13A6</v>
      </c>
      <c r="C77" t="str">
        <f t="shared" si="3"/>
        <v>13A8</v>
      </c>
      <c r="E77" s="11">
        <f>+E74</f>
        <v>45989</v>
      </c>
      <c r="F77" s="7">
        <f>+F74</f>
        <v>13</v>
      </c>
      <c r="G77" s="85" t="s">
        <v>36</v>
      </c>
      <c r="H77" t="str">
        <f>VLOOKUP(G77,Results!$N$2:$O$13,2,FALSE)</f>
        <v>The Griffins</v>
      </c>
      <c r="I77" s="24">
        <v>8</v>
      </c>
      <c r="J77" s="85" t="s">
        <v>38</v>
      </c>
      <c r="K77" t="str">
        <f>VLOOKUP(J77,Results!$N$2:$O$13,2,FALSE)</f>
        <v>Buttercross</v>
      </c>
      <c r="L77" s="24">
        <v>11</v>
      </c>
    </row>
    <row r="78" spans="2:12" x14ac:dyDescent="0.3">
      <c r="B78" t="str">
        <f t="shared" si="2"/>
        <v>13A9</v>
      </c>
      <c r="C78" t="str">
        <f t="shared" si="3"/>
        <v>13A11</v>
      </c>
      <c r="E78" s="11">
        <f>+E74</f>
        <v>45989</v>
      </c>
      <c r="F78" s="7">
        <f>+F74</f>
        <v>13</v>
      </c>
      <c r="G78" s="85" t="s">
        <v>39</v>
      </c>
      <c r="H78" t="str">
        <f>VLOOKUP(G78,Results!$N$2:$O$13,2,FALSE)</f>
        <v>Bay City Bowlers</v>
      </c>
      <c r="I78" s="24">
        <v>10</v>
      </c>
      <c r="J78" s="85" t="s">
        <v>41</v>
      </c>
      <c r="K78" t="str">
        <f>VLOOKUP(J78,Results!$N$2:$O$13,2,FALSE)</f>
        <v>Dreamers</v>
      </c>
      <c r="L78" s="24">
        <v>17</v>
      </c>
    </row>
    <row r="79" spans="2:12" x14ac:dyDescent="0.3">
      <c r="E79" s="11">
        <f>+E75</f>
        <v>45989</v>
      </c>
      <c r="F79" s="7">
        <f>+F75</f>
        <v>13</v>
      </c>
      <c r="G79" s="85" t="s">
        <v>40</v>
      </c>
      <c r="H79" t="str">
        <f>VLOOKUP(G79,Results!$N$2:$O$13,2,FALSE)</f>
        <v>Deadenders</v>
      </c>
      <c r="I79" s="24"/>
      <c r="J79" s="10" t="s">
        <v>29</v>
      </c>
      <c r="K79" t="s">
        <v>30</v>
      </c>
      <c r="L79" s="24"/>
    </row>
    <row r="80" spans="2:12" x14ac:dyDescent="0.3">
      <c r="B80" t="str">
        <f t="shared" si="2"/>
        <v>14A6</v>
      </c>
      <c r="C80" t="str">
        <f t="shared" si="3"/>
        <v>14A3</v>
      </c>
      <c r="E80" s="8">
        <v>45994</v>
      </c>
      <c r="F80" s="9">
        <v>14</v>
      </c>
      <c r="G80" s="85" t="s">
        <v>36</v>
      </c>
      <c r="H80" t="str">
        <f>VLOOKUP(G80,Results!$N$2:$O$13,2,FALSE)</f>
        <v>The Griffins</v>
      </c>
      <c r="I80" s="24">
        <v>20</v>
      </c>
      <c r="J80" s="85" t="s">
        <v>33</v>
      </c>
      <c r="K80" t="str">
        <f>VLOOKUP(J80,Results!$N$2:$O$13,2,FALSE)</f>
        <v>Pinewood</v>
      </c>
      <c r="L80" s="24">
        <v>7</v>
      </c>
    </row>
    <row r="81" spans="2:13" x14ac:dyDescent="0.3">
      <c r="B81" t="str">
        <f t="shared" si="2"/>
        <v>14A11</v>
      </c>
      <c r="C81" t="str">
        <f t="shared" si="3"/>
        <v>14A8</v>
      </c>
      <c r="E81" s="11">
        <f>+E80</f>
        <v>45994</v>
      </c>
      <c r="F81" s="7">
        <f>+F80</f>
        <v>14</v>
      </c>
      <c r="G81" s="85" t="s">
        <v>41</v>
      </c>
      <c r="H81" t="str">
        <f>VLOOKUP(G81,Results!$N$2:$O$13,2,FALSE)</f>
        <v>Dreamers</v>
      </c>
      <c r="I81" s="24">
        <v>11</v>
      </c>
      <c r="J81" s="85" t="s">
        <v>38</v>
      </c>
      <c r="K81" t="str">
        <f>VLOOKUP(J81,Results!$N$2:$O$13,2,FALSE)</f>
        <v>Buttercross</v>
      </c>
      <c r="L81" s="24">
        <v>22</v>
      </c>
    </row>
    <row r="82" spans="2:13" x14ac:dyDescent="0.3">
      <c r="B82" t="str">
        <f t="shared" si="2"/>
        <v>14A4</v>
      </c>
      <c r="C82" t="str">
        <f t="shared" si="3"/>
        <v>14A1</v>
      </c>
      <c r="E82" s="11">
        <f>+E80</f>
        <v>45994</v>
      </c>
      <c r="F82" s="7">
        <f>+F80</f>
        <v>14</v>
      </c>
      <c r="G82" s="85" t="s">
        <v>34</v>
      </c>
      <c r="H82" t="str">
        <f>VLOOKUP(G82,Results!$N$2:$O$13,2,FALSE)</f>
        <v>Brand X</v>
      </c>
      <c r="I82" s="24">
        <v>8</v>
      </c>
      <c r="J82" s="85" t="s">
        <v>31</v>
      </c>
      <c r="K82" t="str">
        <f>VLOOKUP(J82,Results!$N$2:$O$13,2,FALSE)</f>
        <v>Mat - Jac</v>
      </c>
      <c r="L82" s="24">
        <v>18</v>
      </c>
    </row>
    <row r="83" spans="2:13" x14ac:dyDescent="0.3">
      <c r="B83" t="str">
        <f t="shared" si="2"/>
        <v>14A5</v>
      </c>
      <c r="C83" t="str">
        <f t="shared" si="3"/>
        <v>14A2</v>
      </c>
      <c r="E83" s="11">
        <f>+E80</f>
        <v>45994</v>
      </c>
      <c r="F83" s="7">
        <f>+F80</f>
        <v>14</v>
      </c>
      <c r="G83" s="85" t="s">
        <v>35</v>
      </c>
      <c r="H83" t="str">
        <f>VLOOKUP(G83,Results!$N$2:$O$13,2,FALSE)</f>
        <v>Boford</v>
      </c>
      <c r="I83" s="24">
        <v>10</v>
      </c>
      <c r="J83" s="85" t="s">
        <v>32</v>
      </c>
      <c r="K83" t="str">
        <f>VLOOKUP(J83,Results!$N$2:$O$13,2,FALSE)</f>
        <v>Bens</v>
      </c>
      <c r="L83" s="24">
        <v>14</v>
      </c>
    </row>
    <row r="84" spans="2:13" x14ac:dyDescent="0.3">
      <c r="B84" t="str">
        <f t="shared" si="2"/>
        <v>14A10</v>
      </c>
      <c r="C84" t="str">
        <f t="shared" si="3"/>
        <v>14A7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Deadenders</v>
      </c>
      <c r="I84" s="24">
        <v>19</v>
      </c>
      <c r="J84" s="85" t="s">
        <v>37</v>
      </c>
      <c r="K84" t="str">
        <f>VLOOKUP(J84,Results!$N$2:$O$13,2,FALSE)</f>
        <v>L. Bees</v>
      </c>
      <c r="L84" s="24">
        <v>4</v>
      </c>
    </row>
    <row r="85" spans="2:13" x14ac:dyDescent="0.3">
      <c r="E85" s="11">
        <f>+E81</f>
        <v>45994</v>
      </c>
      <c r="F85" s="7">
        <f>+F81</f>
        <v>14</v>
      </c>
      <c r="G85" s="85" t="s">
        <v>39</v>
      </c>
      <c r="H85" t="str">
        <f>VLOOKUP(G85,Results!$N$2:$O$13,2,FALSE)</f>
        <v>Bay City Bowlers</v>
      </c>
      <c r="I85" s="24"/>
      <c r="J85" s="10" t="s">
        <v>29</v>
      </c>
      <c r="K85" t="s">
        <v>30</v>
      </c>
      <c r="L85" s="24"/>
    </row>
    <row r="86" spans="2:13" x14ac:dyDescent="0.3">
      <c r="B86" t="str">
        <f t="shared" si="2"/>
        <v>15A3</v>
      </c>
      <c r="C86" t="str">
        <f t="shared" si="3"/>
        <v>15A11</v>
      </c>
      <c r="E86" s="8">
        <v>45999</v>
      </c>
      <c r="F86" s="9">
        <v>15</v>
      </c>
      <c r="G86" s="85" t="s">
        <v>33</v>
      </c>
      <c r="H86" t="str">
        <f>VLOOKUP(G86,Results!$N$2:$O$13,2,FALSE)</f>
        <v>Pinewood</v>
      </c>
      <c r="I86" s="24">
        <v>8</v>
      </c>
      <c r="J86" s="85" t="s">
        <v>41</v>
      </c>
      <c r="K86" t="str">
        <f>VLOOKUP(J86,Results!$N$2:$O$13,2,FALSE)</f>
        <v>Dreamers</v>
      </c>
      <c r="L86" s="24">
        <v>17</v>
      </c>
    </row>
    <row r="87" spans="2:13" x14ac:dyDescent="0.3">
      <c r="B87" t="str">
        <f t="shared" si="2"/>
        <v>15A1</v>
      </c>
      <c r="C87" t="str">
        <f t="shared" si="3"/>
        <v>15A5</v>
      </c>
      <c r="E87" s="11">
        <f>+E86</f>
        <v>45999</v>
      </c>
      <c r="F87" s="7">
        <f>+F86</f>
        <v>15</v>
      </c>
      <c r="G87" s="85" t="s">
        <v>31</v>
      </c>
      <c r="H87" t="str">
        <f>VLOOKUP(G87,Results!$N$2:$O$13,2,FALSE)</f>
        <v>Mat - Jac</v>
      </c>
      <c r="I87" s="24">
        <v>15</v>
      </c>
      <c r="J87" s="85" t="s">
        <v>35</v>
      </c>
      <c r="K87" t="str">
        <f>VLOOKUP(J87,Results!$N$2:$O$13,2,FALSE)</f>
        <v>Boford</v>
      </c>
      <c r="L87" s="24">
        <v>12</v>
      </c>
      <c r="M87" t="s">
        <v>75</v>
      </c>
    </row>
    <row r="88" spans="2:13" x14ac:dyDescent="0.3">
      <c r="B88" t="str">
        <f t="shared" ref="B88:B130" si="4">CONCATENATE(F88,G88)</f>
        <v>15A6</v>
      </c>
      <c r="C88" t="str">
        <f t="shared" si="3"/>
        <v>15A10</v>
      </c>
      <c r="E88" s="11">
        <f>+E86</f>
        <v>45999</v>
      </c>
      <c r="F88" s="7">
        <f>+F86</f>
        <v>15</v>
      </c>
      <c r="G88" s="85" t="s">
        <v>36</v>
      </c>
      <c r="H88" t="str">
        <f>VLOOKUP(G88,Results!$N$2:$O$13,2,FALSE)</f>
        <v>The Griffins</v>
      </c>
      <c r="I88" s="24">
        <v>3</v>
      </c>
      <c r="J88" s="85" t="s">
        <v>40</v>
      </c>
      <c r="K88" t="str">
        <f>VLOOKUP(J88,Results!$N$2:$O$13,2,FALSE)</f>
        <v>Deadenders</v>
      </c>
      <c r="L88" s="24">
        <v>23</v>
      </c>
    </row>
    <row r="89" spans="2:13" x14ac:dyDescent="0.3">
      <c r="B89" t="str">
        <f t="shared" si="4"/>
        <v>15A9</v>
      </c>
      <c r="C89" t="str">
        <f t="shared" ref="C89:C131" si="5">CONCATENATE(F89,J89)</f>
        <v>15A4</v>
      </c>
      <c r="E89" s="11">
        <f>+E86</f>
        <v>45999</v>
      </c>
      <c r="F89" s="7">
        <f>+F86</f>
        <v>15</v>
      </c>
      <c r="G89" s="85" t="s">
        <v>39</v>
      </c>
      <c r="H89" t="str">
        <f>VLOOKUP(G89,Results!$N$2:$O$13,2,FALSE)</f>
        <v>Bay City Bowlers</v>
      </c>
      <c r="I89" s="24">
        <v>20</v>
      </c>
      <c r="J89" s="85" t="s">
        <v>34</v>
      </c>
      <c r="K89" t="str">
        <f>VLOOKUP(J89,Results!$N$2:$O$13,2,FALSE)</f>
        <v>Brand X</v>
      </c>
      <c r="L89" s="24">
        <v>9</v>
      </c>
    </row>
    <row r="90" spans="2:13" x14ac:dyDescent="0.3">
      <c r="B90" t="str">
        <f t="shared" si="4"/>
        <v>15A7</v>
      </c>
      <c r="C90" t="str">
        <f t="shared" si="5"/>
        <v>15A2</v>
      </c>
      <c r="E90" s="11">
        <f>+E86</f>
        <v>45999</v>
      </c>
      <c r="F90" s="7">
        <f>+F86</f>
        <v>15</v>
      </c>
      <c r="G90" s="85" t="s">
        <v>37</v>
      </c>
      <c r="H90" t="str">
        <f>VLOOKUP(G90,Results!$N$2:$O$13,2,FALSE)</f>
        <v>L. Bees</v>
      </c>
      <c r="I90" s="24">
        <v>3</v>
      </c>
      <c r="J90" s="85" t="s">
        <v>32</v>
      </c>
      <c r="K90" t="str">
        <f>VLOOKUP(J90,Results!$N$2:$O$13,2,FALSE)</f>
        <v>Bens</v>
      </c>
      <c r="L90" s="24">
        <v>21</v>
      </c>
      <c r="M90" t="s">
        <v>73</v>
      </c>
    </row>
    <row r="91" spans="2:13" x14ac:dyDescent="0.3">
      <c r="E91" s="11">
        <f>+E87</f>
        <v>45999</v>
      </c>
      <c r="F91" s="7">
        <f>+F87</f>
        <v>15</v>
      </c>
      <c r="G91" s="85" t="s">
        <v>38</v>
      </c>
      <c r="H91" t="str">
        <f>VLOOKUP(G91,Results!$N$2:$O$13,2,FALSE)</f>
        <v>Buttercross</v>
      </c>
      <c r="I91" s="24"/>
      <c r="J91" s="10" t="s">
        <v>29</v>
      </c>
      <c r="K91" t="s">
        <v>30</v>
      </c>
      <c r="L91" s="24"/>
    </row>
    <row r="92" spans="2:13" x14ac:dyDescent="0.3">
      <c r="B92" t="str">
        <f t="shared" si="4"/>
        <v>16A5</v>
      </c>
      <c r="C92" t="str">
        <f t="shared" si="5"/>
        <v>16A11</v>
      </c>
      <c r="E92" s="8">
        <v>46010</v>
      </c>
      <c r="F92" s="9">
        <v>16</v>
      </c>
      <c r="G92" s="85" t="s">
        <v>35</v>
      </c>
      <c r="H92" t="str">
        <f>VLOOKUP(G92,Results!$N$2:$O$13,2,FALSE)</f>
        <v>Boford</v>
      </c>
      <c r="I92" s="24" t="s">
        <v>64</v>
      </c>
      <c r="J92" s="85" t="s">
        <v>41</v>
      </c>
      <c r="K92" t="str">
        <f>VLOOKUP(J92,Results!$N$2:$O$13,2,FALSE)</f>
        <v>Dreamers</v>
      </c>
      <c r="L92" s="24" t="s">
        <v>64</v>
      </c>
    </row>
    <row r="93" spans="2:13" x14ac:dyDescent="0.3">
      <c r="B93" t="str">
        <f t="shared" si="4"/>
        <v>16A4</v>
      </c>
      <c r="C93" t="str">
        <f t="shared" si="5"/>
        <v>16A10</v>
      </c>
      <c r="E93" s="11">
        <f>+E92</f>
        <v>46010</v>
      </c>
      <c r="F93" s="7">
        <f>+F92</f>
        <v>16</v>
      </c>
      <c r="G93" s="85" t="s">
        <v>34</v>
      </c>
      <c r="H93" t="str">
        <f>VLOOKUP(G93,Results!$N$2:$O$13,2,FALSE)</f>
        <v>Brand X</v>
      </c>
      <c r="I93" s="24">
        <v>7</v>
      </c>
      <c r="J93" s="85" t="s">
        <v>40</v>
      </c>
      <c r="K93" t="str">
        <f>VLOOKUP(J93,Results!$N$2:$O$13,2,FALSE)</f>
        <v>Deadenders</v>
      </c>
      <c r="L93" s="24">
        <v>8</v>
      </c>
    </row>
    <row r="94" spans="2:13" x14ac:dyDescent="0.3">
      <c r="B94" t="str">
        <f t="shared" si="4"/>
        <v>16A2</v>
      </c>
      <c r="C94" t="str">
        <f t="shared" si="5"/>
        <v>16A8</v>
      </c>
      <c r="E94" s="11">
        <f>+E92</f>
        <v>46010</v>
      </c>
      <c r="F94" s="7">
        <f>+F92</f>
        <v>16</v>
      </c>
      <c r="G94" s="85" t="s">
        <v>32</v>
      </c>
      <c r="H94" t="str">
        <f>VLOOKUP(G94,Results!$N$2:$O$13,2,FALSE)</f>
        <v>Bens</v>
      </c>
      <c r="I94" s="24">
        <v>19</v>
      </c>
      <c r="J94" s="85" t="s">
        <v>38</v>
      </c>
      <c r="K94" t="str">
        <f>VLOOKUP(J94,Results!$N$2:$O$13,2,FALSE)</f>
        <v>Buttercross</v>
      </c>
      <c r="L94" s="24">
        <v>7</v>
      </c>
    </row>
    <row r="95" spans="2:13" x14ac:dyDescent="0.3">
      <c r="B95" t="str">
        <f t="shared" si="4"/>
        <v>16A3</v>
      </c>
      <c r="C95" t="str">
        <f t="shared" si="5"/>
        <v>16A9</v>
      </c>
      <c r="E95" s="11">
        <f>+E92</f>
        <v>46010</v>
      </c>
      <c r="F95" s="7">
        <f>+F92</f>
        <v>16</v>
      </c>
      <c r="G95" s="85" t="s">
        <v>33</v>
      </c>
      <c r="H95" t="str">
        <f>VLOOKUP(G95,Results!$N$2:$O$13,2,FALSE)</f>
        <v>Pinewood</v>
      </c>
      <c r="I95" s="24">
        <v>19</v>
      </c>
      <c r="J95" s="85" t="s">
        <v>39</v>
      </c>
      <c r="K95" t="str">
        <f>VLOOKUP(J95,Results!$N$2:$O$13,2,FALSE)</f>
        <v>Bay City Bowlers</v>
      </c>
      <c r="L95" s="24">
        <v>6</v>
      </c>
    </row>
    <row r="96" spans="2:13" x14ac:dyDescent="0.3">
      <c r="B96" t="str">
        <f t="shared" si="4"/>
        <v>16A6</v>
      </c>
      <c r="C96" t="str">
        <f t="shared" si="5"/>
        <v>16A1</v>
      </c>
      <c r="E96" s="11">
        <f>+E92</f>
        <v>46010</v>
      </c>
      <c r="F96" s="7">
        <f>+F92</f>
        <v>16</v>
      </c>
      <c r="G96" s="85" t="s">
        <v>36</v>
      </c>
      <c r="H96" t="str">
        <f>VLOOKUP(G96,Results!$N$2:$O$13,2,FALSE)</f>
        <v>The Griffins</v>
      </c>
      <c r="I96" s="24">
        <v>8</v>
      </c>
      <c r="J96" s="85" t="s">
        <v>31</v>
      </c>
      <c r="K96" t="str">
        <f>VLOOKUP(J96,Results!$N$2:$O$13,2,FALSE)</f>
        <v>Mat - Jac</v>
      </c>
      <c r="L96" s="24">
        <v>9</v>
      </c>
    </row>
    <row r="97" spans="2:13" x14ac:dyDescent="0.3">
      <c r="E97" s="11">
        <f>+E93</f>
        <v>46010</v>
      </c>
      <c r="F97" s="7">
        <f>+F93</f>
        <v>16</v>
      </c>
      <c r="G97" s="85" t="s">
        <v>37</v>
      </c>
      <c r="H97" t="str">
        <f>VLOOKUP(G97,Results!$N$2:$O$13,2,FALSE)</f>
        <v>L. Bees</v>
      </c>
      <c r="I97" s="24"/>
      <c r="J97" s="10" t="s">
        <v>29</v>
      </c>
      <c r="K97" t="s">
        <v>30</v>
      </c>
      <c r="L97" s="24"/>
    </row>
    <row r="98" spans="2:13" x14ac:dyDescent="0.3">
      <c r="B98" t="str">
        <f t="shared" si="4"/>
        <v>17A9</v>
      </c>
      <c r="C98" t="str">
        <f t="shared" si="5"/>
        <v>17A2</v>
      </c>
      <c r="E98" s="8">
        <v>46013</v>
      </c>
      <c r="F98" s="9">
        <v>17</v>
      </c>
      <c r="G98" s="85" t="s">
        <v>39</v>
      </c>
      <c r="H98" t="str">
        <f>VLOOKUP(G98,Results!$N$2:$O$13,2,FALSE)</f>
        <v>Bay City Bowlers</v>
      </c>
      <c r="I98" s="24">
        <v>15</v>
      </c>
      <c r="J98" s="85" t="s">
        <v>32</v>
      </c>
      <c r="K98" t="str">
        <f>VLOOKUP(J98,Results!$N$2:$O$13,2,FALSE)</f>
        <v>Bens</v>
      </c>
      <c r="L98" s="24">
        <v>9</v>
      </c>
    </row>
    <row r="99" spans="2:13" x14ac:dyDescent="0.3">
      <c r="B99" t="str">
        <f t="shared" si="4"/>
        <v>17A10</v>
      </c>
      <c r="C99" t="str">
        <f t="shared" si="5"/>
        <v>17A5</v>
      </c>
      <c r="E99" s="11">
        <f>+E98</f>
        <v>46013</v>
      </c>
      <c r="F99" s="7">
        <f>+F98</f>
        <v>17</v>
      </c>
      <c r="G99" s="85" t="s">
        <v>40</v>
      </c>
      <c r="H99" t="str">
        <f>VLOOKUP(G99,Results!$N$2:$O$13,2,FALSE)</f>
        <v>Deadenders</v>
      </c>
      <c r="I99" s="24">
        <v>22</v>
      </c>
      <c r="J99" s="85" t="s">
        <v>35</v>
      </c>
      <c r="K99" t="str">
        <f>VLOOKUP(J99,Results!$N$2:$O$13,2,FALSE)</f>
        <v>Boford</v>
      </c>
      <c r="L99" s="24">
        <v>9</v>
      </c>
    </row>
    <row r="100" spans="2:13" x14ac:dyDescent="0.3">
      <c r="B100" t="str">
        <f t="shared" si="4"/>
        <v>17A3</v>
      </c>
      <c r="C100" t="str">
        <f t="shared" si="5"/>
        <v>17A7</v>
      </c>
      <c r="E100" s="11">
        <f>+E98</f>
        <v>46013</v>
      </c>
      <c r="F100" s="7">
        <f>+F98</f>
        <v>17</v>
      </c>
      <c r="G100" s="85" t="s">
        <v>33</v>
      </c>
      <c r="H100" t="str">
        <f>VLOOKUP(G100,Results!$N$2:$O$13,2,FALSE)</f>
        <v>Pinewood</v>
      </c>
      <c r="I100" s="24">
        <v>24</v>
      </c>
      <c r="J100" s="85" t="s">
        <v>37</v>
      </c>
      <c r="K100" t="str">
        <f>VLOOKUP(J100,Results!$N$2:$O$13,2,FALSE)</f>
        <v>L. Bees</v>
      </c>
      <c r="L100" s="24">
        <v>4</v>
      </c>
      <c r="M100" t="s">
        <v>76</v>
      </c>
    </row>
    <row r="101" spans="2:13" x14ac:dyDescent="0.3">
      <c r="B101" t="str">
        <f t="shared" si="4"/>
        <v>17A8</v>
      </c>
      <c r="C101" t="str">
        <f t="shared" si="5"/>
        <v>17A1</v>
      </c>
      <c r="E101" s="11">
        <f>+E98</f>
        <v>46013</v>
      </c>
      <c r="F101" s="7">
        <f>+F98</f>
        <v>17</v>
      </c>
      <c r="G101" s="85" t="s">
        <v>38</v>
      </c>
      <c r="H101" t="str">
        <f>VLOOKUP(G101,Results!$N$2:$O$13,2,FALSE)</f>
        <v>Buttercross</v>
      </c>
      <c r="I101" s="24" t="s">
        <v>64</v>
      </c>
      <c r="J101" s="85" t="s">
        <v>31</v>
      </c>
      <c r="K101" t="str">
        <f>VLOOKUP(J101,Results!$N$2:$O$13,2,FALSE)</f>
        <v>Mat - Jac</v>
      </c>
      <c r="L101" s="24" t="s">
        <v>64</v>
      </c>
    </row>
    <row r="102" spans="2:13" x14ac:dyDescent="0.3">
      <c r="B102" t="str">
        <f t="shared" si="4"/>
        <v>17A11</v>
      </c>
      <c r="C102" t="str">
        <f t="shared" si="5"/>
        <v>17A4</v>
      </c>
      <c r="E102" s="11">
        <f>+E98</f>
        <v>46013</v>
      </c>
      <c r="F102" s="7">
        <f>+F98</f>
        <v>17</v>
      </c>
      <c r="G102" s="85" t="s">
        <v>41</v>
      </c>
      <c r="H102" t="str">
        <f>VLOOKUP(G102,Results!$N$2:$O$13,2,FALSE)</f>
        <v>Dreamers</v>
      </c>
      <c r="I102" s="24">
        <v>13</v>
      </c>
      <c r="J102" s="85" t="s">
        <v>34</v>
      </c>
      <c r="K102" t="str">
        <f>VLOOKUP(J102,Results!$N$2:$O$13,2,FALSE)</f>
        <v>Brand X</v>
      </c>
      <c r="L102" s="24">
        <v>13</v>
      </c>
    </row>
    <row r="103" spans="2:13" x14ac:dyDescent="0.3">
      <c r="E103" s="11">
        <f>+E99</f>
        <v>46013</v>
      </c>
      <c r="F103" s="7">
        <f>+F99</f>
        <v>17</v>
      </c>
      <c r="G103" s="85" t="s">
        <v>36</v>
      </c>
      <c r="H103" t="str">
        <f>VLOOKUP(G103,Results!$N$2:$O$13,2,FALSE)</f>
        <v>The Griffins</v>
      </c>
      <c r="I103" s="24"/>
      <c r="J103" s="10" t="s">
        <v>29</v>
      </c>
      <c r="K103" t="s">
        <v>30</v>
      </c>
      <c r="L103" s="24"/>
    </row>
    <row r="104" spans="2:13" x14ac:dyDescent="0.3">
      <c r="B104" t="str">
        <f t="shared" si="4"/>
        <v>18A2</v>
      </c>
      <c r="C104" t="str">
        <f t="shared" si="5"/>
        <v>18A6</v>
      </c>
      <c r="E104" s="8">
        <v>46027</v>
      </c>
      <c r="F104" s="9">
        <v>18</v>
      </c>
      <c r="G104" s="85" t="s">
        <v>32</v>
      </c>
      <c r="H104" t="str">
        <f>VLOOKUP(G104,Results!$N$2:$O$13,2,FALSE)</f>
        <v>Bens</v>
      </c>
      <c r="I104" s="24">
        <v>13</v>
      </c>
      <c r="J104" s="85" t="s">
        <v>36</v>
      </c>
      <c r="K104" t="str">
        <f>VLOOKUP(J104,Results!$N$2:$O$13,2,FALSE)</f>
        <v>The Griffins</v>
      </c>
      <c r="L104" s="24">
        <v>14</v>
      </c>
    </row>
    <row r="105" spans="2:13" x14ac:dyDescent="0.3">
      <c r="B105" t="str">
        <f t="shared" si="4"/>
        <v>18A10</v>
      </c>
      <c r="C105" t="str">
        <f t="shared" si="5"/>
        <v>18A3</v>
      </c>
      <c r="E105" s="11">
        <f>+E104</f>
        <v>46027</v>
      </c>
      <c r="F105" s="7">
        <f>+F104</f>
        <v>18</v>
      </c>
      <c r="G105" s="85" t="s">
        <v>40</v>
      </c>
      <c r="H105" t="str">
        <f>VLOOKUP(G105,Results!$N$2:$O$13,2,FALSE)</f>
        <v>Deadenders</v>
      </c>
      <c r="I105" s="24">
        <v>7</v>
      </c>
      <c r="J105" s="85" t="s">
        <v>33</v>
      </c>
      <c r="K105" t="str">
        <f>VLOOKUP(J105,Results!$N$2:$O$13,2,FALSE)</f>
        <v>Pinewood</v>
      </c>
      <c r="L105" s="24">
        <v>10</v>
      </c>
    </row>
    <row r="106" spans="2:13" x14ac:dyDescent="0.3">
      <c r="B106" t="str">
        <f t="shared" si="4"/>
        <v>18A1</v>
      </c>
      <c r="C106" t="str">
        <f t="shared" si="5"/>
        <v>18A9</v>
      </c>
      <c r="E106" s="11">
        <f>+E104</f>
        <v>46027</v>
      </c>
      <c r="F106" s="7">
        <f>+F104</f>
        <v>18</v>
      </c>
      <c r="G106" s="85" t="s">
        <v>31</v>
      </c>
      <c r="H106" t="str">
        <f>VLOOKUP(G106,Results!$N$2:$O$13,2,FALSE)</f>
        <v>Mat - Jac</v>
      </c>
      <c r="I106" s="24">
        <v>22</v>
      </c>
      <c r="J106" s="85" t="s">
        <v>39</v>
      </c>
      <c r="K106" t="str">
        <f>VLOOKUP(J106,Results!$N$2:$O$13,2,FALSE)</f>
        <v>Bay City Bowlers</v>
      </c>
      <c r="L106" s="24">
        <v>7</v>
      </c>
    </row>
    <row r="107" spans="2:13" x14ac:dyDescent="0.3">
      <c r="B107" t="str">
        <f t="shared" si="4"/>
        <v>18A7</v>
      </c>
      <c r="C107" t="str">
        <f t="shared" si="5"/>
        <v>18A11</v>
      </c>
      <c r="E107" s="11">
        <f>+E104</f>
        <v>46027</v>
      </c>
      <c r="F107" s="7">
        <f>+F104</f>
        <v>18</v>
      </c>
      <c r="G107" s="85" t="s">
        <v>37</v>
      </c>
      <c r="H107" t="str">
        <f>VLOOKUP(G107,Results!$N$2:$O$13,2,FALSE)</f>
        <v>L. Bees</v>
      </c>
      <c r="I107" s="24">
        <v>19</v>
      </c>
      <c r="J107" s="85" t="s">
        <v>41</v>
      </c>
      <c r="K107" t="str">
        <f>VLOOKUP(J107,Results!$N$2:$O$13,2,FALSE)</f>
        <v>Dreamers</v>
      </c>
      <c r="L107" s="24">
        <v>6</v>
      </c>
    </row>
    <row r="108" spans="2:13" x14ac:dyDescent="0.3">
      <c r="B108" t="str">
        <f t="shared" si="4"/>
        <v>18A4</v>
      </c>
      <c r="C108" t="str">
        <f t="shared" si="5"/>
        <v>18A8</v>
      </c>
      <c r="E108" s="11">
        <f>+E104</f>
        <v>46027</v>
      </c>
      <c r="F108" s="7">
        <f>+F104</f>
        <v>18</v>
      </c>
      <c r="G108" s="85" t="s">
        <v>34</v>
      </c>
      <c r="H108" t="str">
        <f>VLOOKUP(G108,Results!$N$2:$O$13,2,FALSE)</f>
        <v>Brand X</v>
      </c>
      <c r="I108" s="24">
        <v>3</v>
      </c>
      <c r="J108" s="85" t="s">
        <v>38</v>
      </c>
      <c r="K108" t="str">
        <f>VLOOKUP(J108,Results!$N$2:$O$13,2,FALSE)</f>
        <v>Buttercross</v>
      </c>
      <c r="L108" s="24">
        <v>29</v>
      </c>
    </row>
    <row r="109" spans="2:13" x14ac:dyDescent="0.3">
      <c r="E109" s="11">
        <f>+E105</f>
        <v>46027</v>
      </c>
      <c r="F109" s="7">
        <f>+F105</f>
        <v>18</v>
      </c>
      <c r="G109" s="85" t="s">
        <v>35</v>
      </c>
      <c r="H109" t="str">
        <f>VLOOKUP(G109,Results!$N$2:$O$13,2,FALSE)</f>
        <v>Boford</v>
      </c>
      <c r="I109" s="24"/>
      <c r="J109" s="10" t="s">
        <v>29</v>
      </c>
      <c r="K109" t="s">
        <v>30</v>
      </c>
      <c r="L109" s="24"/>
    </row>
    <row r="110" spans="2:13" x14ac:dyDescent="0.3">
      <c r="B110" t="str">
        <f t="shared" si="4"/>
        <v>19A1</v>
      </c>
      <c r="C110" t="str">
        <f t="shared" si="5"/>
        <v>19A7</v>
      </c>
      <c r="E110" s="8">
        <v>46031</v>
      </c>
      <c r="F110" s="9">
        <v>19</v>
      </c>
      <c r="G110" s="85" t="s">
        <v>31</v>
      </c>
      <c r="H110" t="str">
        <f>VLOOKUP(G110,Results!$N$2:$O$13,2,FALSE)</f>
        <v>Mat - Jac</v>
      </c>
      <c r="I110" s="24">
        <v>18</v>
      </c>
      <c r="J110" s="85" t="s">
        <v>37</v>
      </c>
      <c r="K110" t="str">
        <f>VLOOKUP(J110,Results!$N$2:$O$13,2,FALSE)</f>
        <v>L. Bees</v>
      </c>
      <c r="L110" s="24">
        <v>5</v>
      </c>
    </row>
    <row r="111" spans="2:13" x14ac:dyDescent="0.3">
      <c r="B111" t="str">
        <f t="shared" si="4"/>
        <v>19A5</v>
      </c>
      <c r="C111" t="str">
        <f t="shared" si="5"/>
        <v>19A9</v>
      </c>
      <c r="E111" s="11">
        <f>+E110</f>
        <v>46031</v>
      </c>
      <c r="F111" s="7">
        <f>+F110</f>
        <v>19</v>
      </c>
      <c r="G111" s="85" t="s">
        <v>35</v>
      </c>
      <c r="H111" t="str">
        <f>VLOOKUP(G111,Results!$N$2:$O$13,2,FALSE)</f>
        <v>Boford</v>
      </c>
      <c r="I111" s="24">
        <v>19</v>
      </c>
      <c r="J111" s="85" t="s">
        <v>39</v>
      </c>
      <c r="K111" t="str">
        <f>VLOOKUP(J111,Results!$N$2:$O$13,2,FALSE)</f>
        <v>Bay City Bowlers</v>
      </c>
      <c r="L111" s="24">
        <v>11</v>
      </c>
    </row>
    <row r="112" spans="2:13" x14ac:dyDescent="0.3">
      <c r="B112" t="str">
        <f t="shared" si="4"/>
        <v>19A2</v>
      </c>
      <c r="C112" t="str">
        <f t="shared" si="5"/>
        <v>19A10</v>
      </c>
      <c r="E112" s="11">
        <f>+E110</f>
        <v>46031</v>
      </c>
      <c r="F112" s="7">
        <f>+F110</f>
        <v>19</v>
      </c>
      <c r="G112" s="85" t="s">
        <v>32</v>
      </c>
      <c r="H112" t="str">
        <f>VLOOKUP(G112,Results!$N$2:$O$13,2,FALSE)</f>
        <v>Bens</v>
      </c>
      <c r="I112" s="24">
        <v>13</v>
      </c>
      <c r="J112" s="85" t="s">
        <v>40</v>
      </c>
      <c r="K112" t="str">
        <f>VLOOKUP(J112,Results!$N$2:$O$13,2,FALSE)</f>
        <v>Deadenders</v>
      </c>
      <c r="L112" s="24">
        <v>9</v>
      </c>
    </row>
    <row r="113" spans="2:13" x14ac:dyDescent="0.3">
      <c r="B113" t="str">
        <f t="shared" si="4"/>
        <v>19A11</v>
      </c>
      <c r="C113" t="str">
        <f t="shared" si="5"/>
        <v>19A6</v>
      </c>
      <c r="E113" s="11">
        <f>+E110</f>
        <v>46031</v>
      </c>
      <c r="F113" s="7">
        <f>+F110</f>
        <v>19</v>
      </c>
      <c r="G113" s="85" t="s">
        <v>41</v>
      </c>
      <c r="H113" t="str">
        <f>VLOOKUP(G113,Results!$N$2:$O$13,2,FALSE)</f>
        <v>Dreamers</v>
      </c>
      <c r="I113" s="24">
        <v>9</v>
      </c>
      <c r="J113" s="85" t="s">
        <v>36</v>
      </c>
      <c r="K113" t="str">
        <f>VLOOKUP(J113,Results!$N$2:$O$13,2,FALSE)</f>
        <v>The Griffins</v>
      </c>
      <c r="L113" s="24">
        <v>9</v>
      </c>
    </row>
    <row r="114" spans="2:13" x14ac:dyDescent="0.3">
      <c r="B114" t="str">
        <f t="shared" si="4"/>
        <v>19A8</v>
      </c>
      <c r="C114" t="str">
        <f t="shared" si="5"/>
        <v>19A3</v>
      </c>
      <c r="E114" s="11">
        <f>+E110</f>
        <v>46031</v>
      </c>
      <c r="F114" s="7">
        <f>+F110</f>
        <v>19</v>
      </c>
      <c r="G114" s="85" t="s">
        <v>38</v>
      </c>
      <c r="H114" t="str">
        <f>VLOOKUP(G114,Results!$N$2:$O$13,2,FALSE)</f>
        <v>Buttercross</v>
      </c>
      <c r="I114" s="24">
        <v>6</v>
      </c>
      <c r="J114" s="85" t="s">
        <v>33</v>
      </c>
      <c r="K114" t="str">
        <f>VLOOKUP(J114,Results!$N$2:$O$13,2,FALSE)</f>
        <v>Pinewood</v>
      </c>
      <c r="L114" s="24">
        <v>17</v>
      </c>
    </row>
    <row r="115" spans="2:13" x14ac:dyDescent="0.3">
      <c r="E115" s="11">
        <f>+E111</f>
        <v>46031</v>
      </c>
      <c r="F115" s="7">
        <f>+F111</f>
        <v>19</v>
      </c>
      <c r="G115" s="85" t="s">
        <v>34</v>
      </c>
      <c r="H115" t="str">
        <f>VLOOKUP(G115,Results!$N$2:$O$13,2,FALSE)</f>
        <v>Brand X</v>
      </c>
      <c r="I115" s="24"/>
      <c r="J115" s="10" t="s">
        <v>29</v>
      </c>
      <c r="K115" t="s">
        <v>30</v>
      </c>
      <c r="L115" s="24"/>
    </row>
    <row r="116" spans="2:13" x14ac:dyDescent="0.3">
      <c r="B116" t="str">
        <f t="shared" si="4"/>
        <v>20A10</v>
      </c>
      <c r="C116" t="str">
        <f t="shared" si="5"/>
        <v>20A1</v>
      </c>
      <c r="E116" s="8">
        <v>46038</v>
      </c>
      <c r="F116" s="9">
        <v>20</v>
      </c>
      <c r="G116" s="85" t="s">
        <v>40</v>
      </c>
      <c r="H116" t="str">
        <f>VLOOKUP(G116,Results!$N$2:$O$13,2,FALSE)</f>
        <v>Deadenders</v>
      </c>
      <c r="I116" s="24">
        <v>13</v>
      </c>
      <c r="J116" s="85" t="s">
        <v>31</v>
      </c>
      <c r="K116" t="str">
        <f>VLOOKUP(J116,Results!$N$2:$O$13,2,FALSE)</f>
        <v>Mat - Jac</v>
      </c>
      <c r="L116" s="24">
        <v>14</v>
      </c>
    </row>
    <row r="117" spans="2:13" x14ac:dyDescent="0.3">
      <c r="B117" t="str">
        <f t="shared" si="4"/>
        <v>20A8</v>
      </c>
      <c r="C117" t="str">
        <f t="shared" si="5"/>
        <v>20A5</v>
      </c>
      <c r="E117" s="11">
        <f>+E116</f>
        <v>46038</v>
      </c>
      <c r="F117" s="7">
        <f>+F116</f>
        <v>20</v>
      </c>
      <c r="G117" s="85" t="s">
        <v>38</v>
      </c>
      <c r="H117" t="str">
        <f>VLOOKUP(G117,Results!$N$2:$O$13,2,FALSE)</f>
        <v>Buttercross</v>
      </c>
      <c r="I117" s="24">
        <v>7</v>
      </c>
      <c r="J117" s="85" t="s">
        <v>35</v>
      </c>
      <c r="K117" t="str">
        <f>VLOOKUP(J117,Results!$N$2:$O$13,2,FALSE)</f>
        <v>Boford</v>
      </c>
      <c r="L117" s="24">
        <v>23</v>
      </c>
    </row>
    <row r="118" spans="2:13" x14ac:dyDescent="0.3">
      <c r="B118" t="str">
        <f t="shared" si="4"/>
        <v>20A7</v>
      </c>
      <c r="C118" t="str">
        <f t="shared" si="5"/>
        <v>20A4</v>
      </c>
      <c r="E118" s="11">
        <f>+E116</f>
        <v>46038</v>
      </c>
      <c r="F118" s="7">
        <f>+F116</f>
        <v>20</v>
      </c>
      <c r="G118" s="85" t="s">
        <v>37</v>
      </c>
      <c r="H118" t="str">
        <f>VLOOKUP(G118,Results!$N$2:$O$13,2,FALSE)</f>
        <v>L. Bees</v>
      </c>
      <c r="I118" s="24">
        <v>7</v>
      </c>
      <c r="J118" s="85" t="s">
        <v>34</v>
      </c>
      <c r="K118" t="str">
        <f>VLOOKUP(J118,Results!$N$2:$O$13,2,FALSE)</f>
        <v>Brand X</v>
      </c>
      <c r="L118" s="24">
        <v>19</v>
      </c>
    </row>
    <row r="119" spans="2:13" x14ac:dyDescent="0.3">
      <c r="B119" t="str">
        <f t="shared" si="4"/>
        <v>20A11</v>
      </c>
      <c r="C119" t="str">
        <f t="shared" si="5"/>
        <v>20A2</v>
      </c>
      <c r="E119" s="11">
        <f>+E116</f>
        <v>46038</v>
      </c>
      <c r="F119" s="7">
        <f>+F116</f>
        <v>20</v>
      </c>
      <c r="G119" s="85" t="s">
        <v>41</v>
      </c>
      <c r="H119" t="str">
        <f>VLOOKUP(G119,Results!$N$2:$O$13,2,FALSE)</f>
        <v>Dreamers</v>
      </c>
      <c r="I119" s="24">
        <v>19</v>
      </c>
      <c r="J119" s="85" t="s">
        <v>32</v>
      </c>
      <c r="K119" t="str">
        <f>VLOOKUP(J119,Results!$N$2:$O$13,2,FALSE)</f>
        <v>Bens</v>
      </c>
      <c r="L119" s="24">
        <v>7</v>
      </c>
    </row>
    <row r="120" spans="2:13" x14ac:dyDescent="0.3">
      <c r="B120" t="str">
        <f t="shared" si="4"/>
        <v>20A9</v>
      </c>
      <c r="C120" t="str">
        <f t="shared" si="5"/>
        <v>20A6</v>
      </c>
      <c r="E120" s="11">
        <f>+E116</f>
        <v>46038</v>
      </c>
      <c r="F120" s="7">
        <f>+F116</f>
        <v>20</v>
      </c>
      <c r="G120" s="85" t="s">
        <v>39</v>
      </c>
      <c r="H120" t="str">
        <f>VLOOKUP(G120,Results!$N$2:$O$13,2,FALSE)</f>
        <v>Bay City Bowlers</v>
      </c>
      <c r="I120" s="24">
        <v>14</v>
      </c>
      <c r="J120" s="85" t="s">
        <v>36</v>
      </c>
      <c r="K120" t="str">
        <f>VLOOKUP(J120,Results!$N$2:$O$13,2,FALSE)</f>
        <v>The Griffins</v>
      </c>
      <c r="L120" s="24">
        <v>13</v>
      </c>
      <c r="M120" t="s">
        <v>72</v>
      </c>
    </row>
    <row r="121" spans="2:13" x14ac:dyDescent="0.3">
      <c r="E121" s="11">
        <f>+E117</f>
        <v>46038</v>
      </c>
      <c r="F121" s="7">
        <f>+F117</f>
        <v>20</v>
      </c>
      <c r="G121" s="85" t="s">
        <v>33</v>
      </c>
      <c r="H121" t="str">
        <f>VLOOKUP(G121,Results!$N$2:$O$13,2,FALSE)</f>
        <v>Pinewood</v>
      </c>
      <c r="I121" s="24"/>
      <c r="J121" s="10" t="s">
        <v>29</v>
      </c>
      <c r="K121" t="s">
        <v>30</v>
      </c>
      <c r="L121" s="24"/>
    </row>
    <row r="122" spans="2:13" x14ac:dyDescent="0.3">
      <c r="B122" t="str">
        <f t="shared" si="4"/>
        <v>21A4</v>
      </c>
      <c r="C122" t="str">
        <f t="shared" si="5"/>
        <v>21A6</v>
      </c>
      <c r="E122" s="8">
        <v>46045</v>
      </c>
      <c r="F122" s="9">
        <v>21</v>
      </c>
      <c r="G122" s="85" t="s">
        <v>34</v>
      </c>
      <c r="H122" t="str">
        <f>VLOOKUP(G122,Results!$N$2:$O$13,2,FALSE)</f>
        <v>Brand X</v>
      </c>
      <c r="I122" s="24">
        <v>7</v>
      </c>
      <c r="J122" s="85" t="s">
        <v>36</v>
      </c>
      <c r="K122" t="str">
        <f>VLOOKUP(J122,Results!$N$2:$O$13,2,FALSE)</f>
        <v>The Griffins</v>
      </c>
      <c r="L122" s="24">
        <v>23</v>
      </c>
    </row>
    <row r="123" spans="2:13" x14ac:dyDescent="0.3">
      <c r="B123" t="str">
        <f t="shared" si="4"/>
        <v>21A1</v>
      </c>
      <c r="C123" t="str">
        <f t="shared" si="5"/>
        <v>21A11</v>
      </c>
      <c r="E123" s="11">
        <f>+E122</f>
        <v>46045</v>
      </c>
      <c r="F123" s="7">
        <f>+F122</f>
        <v>21</v>
      </c>
      <c r="G123" s="85" t="s">
        <v>31</v>
      </c>
      <c r="H123" t="str">
        <f>VLOOKUP(G123,Results!$N$2:$O$13,2,FALSE)</f>
        <v>Mat - Jac</v>
      </c>
      <c r="I123" s="24">
        <v>9</v>
      </c>
      <c r="J123" s="85" t="s">
        <v>41</v>
      </c>
      <c r="K123" t="str">
        <f>VLOOKUP(J123,Results!$N$2:$O$13,2,FALSE)</f>
        <v>Dreamers</v>
      </c>
      <c r="L123" s="24">
        <v>13</v>
      </c>
    </row>
    <row r="124" spans="2:13" x14ac:dyDescent="0.3">
      <c r="B124" t="str">
        <f t="shared" si="4"/>
        <v>21A7</v>
      </c>
      <c r="C124" t="str">
        <f t="shared" si="5"/>
        <v>21A9</v>
      </c>
      <c r="E124" s="11">
        <f>+E122</f>
        <v>46045</v>
      </c>
      <c r="F124" s="7">
        <f>+F122</f>
        <v>21</v>
      </c>
      <c r="G124" s="85" t="s">
        <v>37</v>
      </c>
      <c r="H124" t="str">
        <f>VLOOKUP(G124,Results!$N$2:$O$13,2,FALSE)</f>
        <v>L. Bees</v>
      </c>
      <c r="I124" s="24" t="s">
        <v>64</v>
      </c>
      <c r="J124" s="85" t="s">
        <v>39</v>
      </c>
      <c r="K124" t="str">
        <f>VLOOKUP(J124,Results!$N$2:$O$13,2,FALSE)</f>
        <v>Bay City Bowlers</v>
      </c>
      <c r="L124" s="24" t="s">
        <v>64</v>
      </c>
    </row>
    <row r="125" spans="2:13" x14ac:dyDescent="0.3">
      <c r="B125" t="str">
        <f t="shared" si="4"/>
        <v>21A8</v>
      </c>
      <c r="C125" t="str">
        <f t="shared" si="5"/>
        <v>21A10</v>
      </c>
      <c r="E125" s="11">
        <f>+E122</f>
        <v>46045</v>
      </c>
      <c r="F125" s="7">
        <f>+F122</f>
        <v>21</v>
      </c>
      <c r="G125" s="85" t="s">
        <v>38</v>
      </c>
      <c r="H125" t="str">
        <f>VLOOKUP(G125,Results!$N$2:$O$13,2,FALSE)</f>
        <v>Buttercross</v>
      </c>
      <c r="I125" s="24">
        <v>0</v>
      </c>
      <c r="J125" s="85" t="s">
        <v>40</v>
      </c>
      <c r="K125" t="str">
        <f>VLOOKUP(J125,Results!$N$2:$O$13,2,FALSE)</f>
        <v>Deadenders</v>
      </c>
      <c r="L125" s="24">
        <v>10</v>
      </c>
      <c r="M125" t="s">
        <v>77</v>
      </c>
    </row>
    <row r="126" spans="2:13" x14ac:dyDescent="0.3">
      <c r="B126" t="str">
        <f t="shared" si="4"/>
        <v>21A3</v>
      </c>
      <c r="C126" t="str">
        <f t="shared" si="5"/>
        <v>21A5</v>
      </c>
      <c r="E126" s="11">
        <f>+E122</f>
        <v>46045</v>
      </c>
      <c r="F126" s="7">
        <f>+F122</f>
        <v>21</v>
      </c>
      <c r="G126" s="85" t="s">
        <v>33</v>
      </c>
      <c r="H126" t="str">
        <f>VLOOKUP(G126,Results!$N$2:$O$13,2,FALSE)</f>
        <v>Pinewood</v>
      </c>
      <c r="I126" s="24">
        <v>9</v>
      </c>
      <c r="J126" s="85" t="s">
        <v>35</v>
      </c>
      <c r="K126" t="str">
        <f>VLOOKUP(J126,Results!$N$2:$O$13,2,FALSE)</f>
        <v>Boford</v>
      </c>
      <c r="L126" s="24">
        <v>22</v>
      </c>
    </row>
    <row r="127" spans="2:13" x14ac:dyDescent="0.3">
      <c r="E127" s="11">
        <f>+E123</f>
        <v>46045</v>
      </c>
      <c r="F127" s="7">
        <f>+F123</f>
        <v>21</v>
      </c>
      <c r="G127" s="85" t="s">
        <v>32</v>
      </c>
      <c r="H127" t="str">
        <f>VLOOKUP(G127,Results!$N$2:$O$13,2,FALSE)</f>
        <v>Bens</v>
      </c>
      <c r="I127" s="24"/>
      <c r="J127" s="10" t="s">
        <v>29</v>
      </c>
      <c r="K127" t="s">
        <v>30</v>
      </c>
      <c r="L127" s="24"/>
    </row>
    <row r="128" spans="2:13" x14ac:dyDescent="0.3">
      <c r="B128" t="str">
        <f t="shared" si="4"/>
        <v>22A9</v>
      </c>
      <c r="C128" t="str">
        <f t="shared" si="5"/>
        <v>22A8</v>
      </c>
      <c r="E128" s="8">
        <v>46050</v>
      </c>
      <c r="F128" s="9">
        <v>22</v>
      </c>
      <c r="G128" s="85" t="s">
        <v>39</v>
      </c>
      <c r="H128" t="str">
        <f>VLOOKUP(G128,Results!$N$2:$O$13,2,FALSE)</f>
        <v>Bay City Bowlers</v>
      </c>
      <c r="I128" s="24">
        <v>18</v>
      </c>
      <c r="J128" s="85" t="s">
        <v>38</v>
      </c>
      <c r="K128" t="str">
        <f>VLOOKUP(J128,Results!$N$2:$O$13,2,FALSE)</f>
        <v>Buttercross</v>
      </c>
      <c r="L128" s="24">
        <v>9</v>
      </c>
    </row>
    <row r="129" spans="2:12" x14ac:dyDescent="0.3">
      <c r="B129" t="str">
        <f t="shared" si="4"/>
        <v>22A7</v>
      </c>
      <c r="C129" t="str">
        <f t="shared" si="5"/>
        <v>22A6</v>
      </c>
      <c r="E129" s="11">
        <f>+E128</f>
        <v>46050</v>
      </c>
      <c r="F129" s="7">
        <f>+F128</f>
        <v>22</v>
      </c>
      <c r="G129" s="85" t="s">
        <v>37</v>
      </c>
      <c r="H129" t="str">
        <f>VLOOKUP(G129,Results!$N$2:$O$13,2,FALSE)</f>
        <v>L. Bees</v>
      </c>
      <c r="I129" s="24">
        <v>14</v>
      </c>
      <c r="J129" s="85" t="s">
        <v>36</v>
      </c>
      <c r="K129" t="str">
        <f>VLOOKUP(J129,Results!$N$2:$O$13,2,FALSE)</f>
        <v>The Griffins</v>
      </c>
      <c r="L129" s="24">
        <v>9</v>
      </c>
    </row>
    <row r="130" spans="2:12" x14ac:dyDescent="0.3">
      <c r="B130" t="str">
        <f t="shared" si="4"/>
        <v>22A3</v>
      </c>
      <c r="C130" t="str">
        <f t="shared" si="5"/>
        <v>22A2</v>
      </c>
      <c r="E130" s="11">
        <f>+E128</f>
        <v>46050</v>
      </c>
      <c r="F130" s="7">
        <f>+F128</f>
        <v>22</v>
      </c>
      <c r="G130" s="85" t="s">
        <v>33</v>
      </c>
      <c r="H130" t="str">
        <f>VLOOKUP(G130,Results!$N$2:$O$13,2,FALSE)</f>
        <v>Pinewood</v>
      </c>
      <c r="I130" s="24">
        <v>14</v>
      </c>
      <c r="J130" s="85" t="s">
        <v>32</v>
      </c>
      <c r="K130" t="str">
        <f>VLOOKUP(J130,Results!$N$2:$O$13,2,FALSE)</f>
        <v>Bens</v>
      </c>
      <c r="L130" s="24">
        <v>14</v>
      </c>
    </row>
    <row r="131" spans="2:12" x14ac:dyDescent="0.3">
      <c r="B131" t="str">
        <f t="shared" ref="B131:B132" si="6">CONCATENATE(F131,G131)</f>
        <v>22A5</v>
      </c>
      <c r="C131" t="str">
        <f t="shared" si="5"/>
        <v>22A4</v>
      </c>
      <c r="E131" s="11">
        <f>+E128</f>
        <v>46050</v>
      </c>
      <c r="F131" s="7">
        <f>+F128</f>
        <v>22</v>
      </c>
      <c r="G131" s="85" t="s">
        <v>35</v>
      </c>
      <c r="H131" t="str">
        <f>VLOOKUP(G131,Results!$N$2:$O$13,2,FALSE)</f>
        <v>Boford</v>
      </c>
      <c r="I131" s="24">
        <v>10</v>
      </c>
      <c r="J131" s="85" t="s">
        <v>34</v>
      </c>
      <c r="K131" t="str">
        <f>VLOOKUP(J131,Results!$N$2:$O$13,2,FALSE)</f>
        <v>Brand X</v>
      </c>
      <c r="L131" s="24">
        <v>15</v>
      </c>
    </row>
    <row r="132" spans="2:12" x14ac:dyDescent="0.3">
      <c r="B132" t="str">
        <f t="shared" si="6"/>
        <v>22A11</v>
      </c>
      <c r="C132" t="str">
        <f t="shared" ref="C132" si="7">CONCATENATE(F132,J132)</f>
        <v>22A10</v>
      </c>
      <c r="E132" s="11">
        <f>+E128</f>
        <v>46050</v>
      </c>
      <c r="F132" s="7">
        <f>+F128</f>
        <v>22</v>
      </c>
      <c r="G132" s="85" t="s">
        <v>41</v>
      </c>
      <c r="H132" t="str">
        <f>VLOOKUP(G132,Results!$N$2:$O$13,2,FALSE)</f>
        <v>Dreamers</v>
      </c>
      <c r="I132" s="24">
        <v>16</v>
      </c>
      <c r="J132" s="85" t="s">
        <v>40</v>
      </c>
      <c r="K132" t="str">
        <f>VLOOKUP(J132,Results!$N$2:$O$13,2,FALSE)</f>
        <v>Deadenders</v>
      </c>
      <c r="L132" s="24">
        <v>5</v>
      </c>
    </row>
    <row r="133" spans="2:12" x14ac:dyDescent="0.3">
      <c r="E133" s="11">
        <f>+E129</f>
        <v>46050</v>
      </c>
      <c r="F133" s="7">
        <f>+F129</f>
        <v>22</v>
      </c>
      <c r="G133" s="85" t="s">
        <v>31</v>
      </c>
      <c r="H133" t="str">
        <f>VLOOKUP(G133,Results!$N$2:$O$13,2,FALSE)</f>
        <v>Mat - Jac</v>
      </c>
      <c r="I133" s="24"/>
      <c r="J133" s="10" t="s">
        <v>29</v>
      </c>
      <c r="K133" t="s">
        <v>30</v>
      </c>
      <c r="L133" s="24"/>
    </row>
    <row r="134" spans="2:12" x14ac:dyDescent="0.3">
      <c r="E134" s="8">
        <v>46055</v>
      </c>
      <c r="F134" s="9">
        <v>23</v>
      </c>
      <c r="G134" s="85" t="s">
        <v>31</v>
      </c>
      <c r="H134" t="str">
        <f>VLOOKUP(G134,Results!$N$2:$O$13,2,FALSE)</f>
        <v>Mat - Jac</v>
      </c>
      <c r="I134" s="24">
        <v>13</v>
      </c>
      <c r="J134" s="85" t="s">
        <v>32</v>
      </c>
      <c r="K134" t="str">
        <f>VLOOKUP(J134,Results!$N$2:$O$13,2,FALSE)</f>
        <v>Bens</v>
      </c>
      <c r="L134" s="24">
        <v>11</v>
      </c>
    </row>
    <row r="135" spans="2:12" x14ac:dyDescent="0.3">
      <c r="E135" s="11">
        <f>+E134</f>
        <v>46055</v>
      </c>
      <c r="F135" s="7">
        <f>+F134</f>
        <v>23</v>
      </c>
      <c r="G135" s="85" t="s">
        <v>33</v>
      </c>
      <c r="H135" t="str">
        <f>VLOOKUP(G135,Results!$N$2:$O$13,2,FALSE)</f>
        <v>Pinewood</v>
      </c>
      <c r="I135" s="24">
        <v>15</v>
      </c>
      <c r="J135" s="85" t="s">
        <v>34</v>
      </c>
      <c r="K135" t="str">
        <f>VLOOKUP(J135,Results!$N$2:$O$13,2,FALSE)</f>
        <v>Brand X</v>
      </c>
      <c r="L135" s="24">
        <v>9</v>
      </c>
    </row>
    <row r="136" spans="2:12" x14ac:dyDescent="0.3">
      <c r="E136" s="11">
        <f>+E134</f>
        <v>46055</v>
      </c>
      <c r="F136" s="7">
        <f>+F134</f>
        <v>23</v>
      </c>
      <c r="G136" s="85" t="s">
        <v>35</v>
      </c>
      <c r="H136" t="str">
        <f>VLOOKUP(G136,Results!$N$2:$O$13,2,FALSE)</f>
        <v>Boford</v>
      </c>
      <c r="I136" s="24">
        <v>14</v>
      </c>
      <c r="J136" s="85" t="s">
        <v>36</v>
      </c>
      <c r="K136" t="str">
        <f>VLOOKUP(J136,Results!$N$2:$O$13,2,FALSE)</f>
        <v>The Griffins</v>
      </c>
      <c r="L136" s="24">
        <v>14</v>
      </c>
    </row>
    <row r="137" spans="2:12" x14ac:dyDescent="0.3">
      <c r="E137" s="11">
        <f>+E134</f>
        <v>46055</v>
      </c>
      <c r="F137" s="7">
        <f>+F134</f>
        <v>23</v>
      </c>
      <c r="G137" s="85" t="s">
        <v>37</v>
      </c>
      <c r="H137" t="str">
        <f>VLOOKUP(G137,Results!$N$2:$O$13,2,FALSE)</f>
        <v>L. Bees</v>
      </c>
      <c r="I137" s="24">
        <v>15</v>
      </c>
      <c r="J137" s="85" t="s">
        <v>38</v>
      </c>
      <c r="K137" t="str">
        <f>VLOOKUP(J137,Results!$N$2:$O$13,2,FALSE)</f>
        <v>Buttercross</v>
      </c>
      <c r="L137" s="24">
        <v>6</v>
      </c>
    </row>
    <row r="138" spans="2:12" x14ac:dyDescent="0.3">
      <c r="E138" s="11">
        <f>+E134</f>
        <v>46055</v>
      </c>
      <c r="F138" s="7">
        <f>+F134</f>
        <v>23</v>
      </c>
      <c r="G138" s="85" t="s">
        <v>39</v>
      </c>
      <c r="H138" t="str">
        <f>VLOOKUP(G138,Results!$N$2:$O$13,2,FALSE)</f>
        <v>Bay City Bowlers</v>
      </c>
      <c r="I138" s="24">
        <v>11</v>
      </c>
      <c r="J138" s="85" t="s">
        <v>40</v>
      </c>
      <c r="K138" t="str">
        <f>VLOOKUP(J138,Results!$N$2:$O$13,2,FALSE)</f>
        <v>Deadenders</v>
      </c>
      <c r="L138" s="24">
        <v>10</v>
      </c>
    </row>
    <row r="139" spans="2:12" x14ac:dyDescent="0.3">
      <c r="E139" s="11">
        <f>+E135</f>
        <v>46055</v>
      </c>
      <c r="F139" s="7">
        <f>+F135</f>
        <v>23</v>
      </c>
      <c r="G139" s="85" t="s">
        <v>41</v>
      </c>
      <c r="H139" t="str">
        <f>VLOOKUP(G139,Results!$N$2:$O$13,2,FALSE)</f>
        <v>Dreamers</v>
      </c>
      <c r="I139" s="24"/>
      <c r="J139" s="10" t="s">
        <v>29</v>
      </c>
      <c r="K139" t="s">
        <v>30</v>
      </c>
      <c r="L139" s="24"/>
    </row>
    <row r="140" spans="2:12" x14ac:dyDescent="0.3">
      <c r="E140" s="8">
        <v>46062</v>
      </c>
      <c r="F140" s="9">
        <v>24</v>
      </c>
      <c r="G140" s="85" t="s">
        <v>41</v>
      </c>
      <c r="H140" t="str">
        <f>VLOOKUP(G140,Results!$N$2:$O$13,2,FALSE)</f>
        <v>Dreamers</v>
      </c>
      <c r="I140" s="24">
        <v>12</v>
      </c>
      <c r="J140" s="85" t="s">
        <v>39</v>
      </c>
      <c r="K140" t="str">
        <f>VLOOKUP(J140,Results!$N$2:$O$13,2,FALSE)</f>
        <v>Bay City Bowlers</v>
      </c>
      <c r="L140" s="24">
        <v>14</v>
      </c>
    </row>
    <row r="141" spans="2:12" x14ac:dyDescent="0.3">
      <c r="E141" s="11">
        <f>+E140</f>
        <v>46062</v>
      </c>
      <c r="F141" s="7">
        <f>+F140</f>
        <v>24</v>
      </c>
      <c r="G141" s="85" t="s">
        <v>38</v>
      </c>
      <c r="H141" t="str">
        <f>VLOOKUP(G141,Results!$N$2:$O$13,2,FALSE)</f>
        <v>Buttercross</v>
      </c>
      <c r="I141" s="24">
        <v>2</v>
      </c>
      <c r="J141" s="85" t="s">
        <v>36</v>
      </c>
      <c r="K141" t="str">
        <f>VLOOKUP(J141,Results!$N$2:$O$13,2,FALSE)</f>
        <v>The Griffins</v>
      </c>
      <c r="L141" s="24">
        <v>27</v>
      </c>
    </row>
    <row r="142" spans="2:12" x14ac:dyDescent="0.3">
      <c r="E142" s="11">
        <f>+E140</f>
        <v>46062</v>
      </c>
      <c r="F142" s="7">
        <f>+F140</f>
        <v>24</v>
      </c>
      <c r="G142" s="85" t="s">
        <v>33</v>
      </c>
      <c r="H142" t="str">
        <f>VLOOKUP(G142,Results!$N$2:$O$13,2,FALSE)</f>
        <v>Pinewood</v>
      </c>
      <c r="I142" s="24">
        <v>9</v>
      </c>
      <c r="J142" s="85" t="s">
        <v>31</v>
      </c>
      <c r="K142" t="str">
        <f>VLOOKUP(J142,Results!$N$2:$O$13,2,FALSE)</f>
        <v>Mat - Jac</v>
      </c>
      <c r="L142" s="24">
        <v>15</v>
      </c>
    </row>
    <row r="143" spans="2:12" x14ac:dyDescent="0.3">
      <c r="E143" s="11">
        <f>+E140</f>
        <v>46062</v>
      </c>
      <c r="F143" s="7">
        <f>+F140</f>
        <v>24</v>
      </c>
      <c r="G143" s="85" t="s">
        <v>34</v>
      </c>
      <c r="H143" t="str">
        <f>VLOOKUP(G143,Results!$N$2:$O$13,2,FALSE)</f>
        <v>Brand X</v>
      </c>
      <c r="I143" s="24">
        <v>20</v>
      </c>
      <c r="J143" s="85" t="s">
        <v>32</v>
      </c>
      <c r="K143" t="str">
        <f>VLOOKUP(J143,Results!$N$2:$O$13,2,FALSE)</f>
        <v>Bens</v>
      </c>
      <c r="L143" s="24">
        <v>5</v>
      </c>
    </row>
    <row r="144" spans="2:12" x14ac:dyDescent="0.3">
      <c r="E144" s="11">
        <f>+E140</f>
        <v>46062</v>
      </c>
      <c r="F144" s="7">
        <f>+F140</f>
        <v>24</v>
      </c>
      <c r="G144" s="85" t="s">
        <v>37</v>
      </c>
      <c r="H144" t="str">
        <f>VLOOKUP(G144,Results!$N$2:$O$13,2,FALSE)</f>
        <v>L. Bees</v>
      </c>
      <c r="I144" s="24">
        <v>13</v>
      </c>
      <c r="J144" s="85" t="s">
        <v>35</v>
      </c>
      <c r="K144" t="str">
        <f>VLOOKUP(J144,Results!$N$2:$O$13,2,FALSE)</f>
        <v>Boford</v>
      </c>
      <c r="L144" s="24">
        <v>18</v>
      </c>
    </row>
    <row r="145" spans="5:12" x14ac:dyDescent="0.3">
      <c r="E145" s="11">
        <f>+E141</f>
        <v>46062</v>
      </c>
      <c r="F145" s="7">
        <f>+F141</f>
        <v>24</v>
      </c>
      <c r="G145" s="85" t="s">
        <v>40</v>
      </c>
      <c r="H145" t="str">
        <f>VLOOKUP(G145,Results!$N$2:$O$13,2,FALSE)</f>
        <v>Deadenders</v>
      </c>
      <c r="I145" s="24"/>
      <c r="J145" s="10" t="s">
        <v>29</v>
      </c>
      <c r="K145" t="s">
        <v>30</v>
      </c>
      <c r="L145" s="24"/>
    </row>
    <row r="146" spans="5:12" x14ac:dyDescent="0.3">
      <c r="E146" s="8">
        <v>46073</v>
      </c>
      <c r="F146" s="9">
        <v>25</v>
      </c>
      <c r="G146" s="85" t="s">
        <v>37</v>
      </c>
      <c r="H146" t="str">
        <f>VLOOKUP(G146,Results!$N$2:$O$13,2,FALSE)</f>
        <v>L. Bees</v>
      </c>
      <c r="I146" s="24">
        <v>1</v>
      </c>
      <c r="J146" s="85" t="s">
        <v>40</v>
      </c>
      <c r="K146" t="str">
        <f>VLOOKUP(J146,Results!$N$2:$O$13,2,FALSE)</f>
        <v>Deadenders</v>
      </c>
      <c r="L146" s="24">
        <v>27</v>
      </c>
    </row>
    <row r="147" spans="5:12" x14ac:dyDescent="0.3">
      <c r="E147" s="11">
        <f>+E146</f>
        <v>46073</v>
      </c>
      <c r="F147" s="7">
        <f>+F146</f>
        <v>25</v>
      </c>
      <c r="G147" s="85" t="s">
        <v>32</v>
      </c>
      <c r="H147" t="str">
        <f>VLOOKUP(G147,Results!$N$2:$O$13,2,FALSE)</f>
        <v>Bens</v>
      </c>
      <c r="I147" s="24">
        <v>8</v>
      </c>
      <c r="J147" s="85" t="s">
        <v>35</v>
      </c>
      <c r="K147" t="str">
        <f>VLOOKUP(J147,Results!$N$2:$O$13,2,FALSE)</f>
        <v>Boford</v>
      </c>
      <c r="L147" s="24">
        <v>14</v>
      </c>
    </row>
    <row r="148" spans="5:12" x14ac:dyDescent="0.3">
      <c r="E148" s="11">
        <f>+E146</f>
        <v>46073</v>
      </c>
      <c r="F148" s="7">
        <f>+F146</f>
        <v>25</v>
      </c>
      <c r="G148" s="85" t="s">
        <v>31</v>
      </c>
      <c r="H148" t="str">
        <f>VLOOKUP(G148,Results!$N$2:$O$13,2,FALSE)</f>
        <v>Mat - Jac</v>
      </c>
      <c r="I148" s="24">
        <v>31</v>
      </c>
      <c r="J148" s="85" t="s">
        <v>34</v>
      </c>
      <c r="K148" t="str">
        <f>VLOOKUP(J148,Results!$N$2:$O$13,2,FALSE)</f>
        <v>Brand X</v>
      </c>
      <c r="L148" s="24">
        <v>5</v>
      </c>
    </row>
    <row r="149" spans="5:12" x14ac:dyDescent="0.3">
      <c r="E149" s="11">
        <f>+E146</f>
        <v>46073</v>
      </c>
      <c r="F149" s="7">
        <f>+F146</f>
        <v>25</v>
      </c>
      <c r="G149" s="85" t="s">
        <v>38</v>
      </c>
      <c r="H149" t="str">
        <f>VLOOKUP(G149,Results!$N$2:$O$13,2,FALSE)</f>
        <v>Buttercross</v>
      </c>
      <c r="I149" s="24" t="s">
        <v>64</v>
      </c>
      <c r="J149" s="85" t="s">
        <v>41</v>
      </c>
      <c r="K149" t="str">
        <f>VLOOKUP(J149,Results!$N$2:$O$13,2,FALSE)</f>
        <v>Dreamers</v>
      </c>
      <c r="L149" s="24" t="s">
        <v>64</v>
      </c>
    </row>
    <row r="150" spans="5:12" x14ac:dyDescent="0.3">
      <c r="E150" s="11">
        <f>+E146</f>
        <v>46073</v>
      </c>
      <c r="F150" s="7">
        <f>+F146</f>
        <v>25</v>
      </c>
      <c r="G150" s="85" t="s">
        <v>33</v>
      </c>
      <c r="H150" t="str">
        <f>VLOOKUP(G150,Results!$N$2:$O$13,2,FALSE)</f>
        <v>Pinewood</v>
      </c>
      <c r="I150" s="24">
        <v>12</v>
      </c>
      <c r="J150" s="85" t="s">
        <v>36</v>
      </c>
      <c r="K150" t="str">
        <f>VLOOKUP(J150,Results!$N$2:$O$13,2,FALSE)</f>
        <v>The Griffins</v>
      </c>
      <c r="L150" s="24">
        <v>8</v>
      </c>
    </row>
    <row r="151" spans="5:12" x14ac:dyDescent="0.3">
      <c r="E151" s="11">
        <f>+E147</f>
        <v>46073</v>
      </c>
      <c r="F151" s="7">
        <f>+F147</f>
        <v>25</v>
      </c>
      <c r="G151" s="85" t="s">
        <v>39</v>
      </c>
      <c r="H151" t="str">
        <f>VLOOKUP(G151,Results!$N$2:$O$13,2,FALSE)</f>
        <v>Bay City Bowlers</v>
      </c>
      <c r="I151" s="24"/>
      <c r="J151" s="10" t="s">
        <v>29</v>
      </c>
      <c r="K151" t="s">
        <v>30</v>
      </c>
      <c r="L151" s="24"/>
    </row>
    <row r="152" spans="5:12" x14ac:dyDescent="0.3">
      <c r="E152" s="8">
        <v>46080</v>
      </c>
      <c r="F152" s="9">
        <v>26</v>
      </c>
      <c r="G152" s="85" t="s">
        <v>32</v>
      </c>
      <c r="H152" t="str">
        <f>VLOOKUP(G152,Results!$N$2:$O$13,2,FALSE)</f>
        <v>Bens</v>
      </c>
      <c r="I152" s="24"/>
      <c r="J152" s="85" t="s">
        <v>37</v>
      </c>
      <c r="K152" t="str">
        <f>VLOOKUP(J152,Results!$N$2:$O$13,2,FALSE)</f>
        <v>L. Bees</v>
      </c>
      <c r="L152" s="24"/>
    </row>
    <row r="153" spans="5:12" x14ac:dyDescent="0.3">
      <c r="E153" s="11">
        <f>+E152</f>
        <v>46080</v>
      </c>
      <c r="F153" s="7">
        <f>+F152</f>
        <v>26</v>
      </c>
      <c r="G153" s="85" t="s">
        <v>34</v>
      </c>
      <c r="H153" t="str">
        <f>VLOOKUP(G153,Results!$N$2:$O$13,2,FALSE)</f>
        <v>Brand X</v>
      </c>
      <c r="I153" s="24"/>
      <c r="J153" s="85" t="s">
        <v>39</v>
      </c>
      <c r="K153" t="str">
        <f>VLOOKUP(J153,Results!$N$2:$O$13,2,FALSE)</f>
        <v>Bay City Bowlers</v>
      </c>
      <c r="L153" s="24"/>
    </row>
    <row r="154" spans="5:12" x14ac:dyDescent="0.3">
      <c r="E154" s="11">
        <f>+E152</f>
        <v>46080</v>
      </c>
      <c r="F154" s="7">
        <f>+F152</f>
        <v>26</v>
      </c>
      <c r="G154" s="85" t="s">
        <v>40</v>
      </c>
      <c r="H154" t="str">
        <f>VLOOKUP(G154,Results!$N$2:$O$13,2,FALSE)</f>
        <v>Deadenders</v>
      </c>
      <c r="I154" s="24"/>
      <c r="J154" s="85" t="s">
        <v>36</v>
      </c>
      <c r="K154" t="str">
        <f>VLOOKUP(J154,Results!$N$2:$O$13,2,FALSE)</f>
        <v>The Griffins</v>
      </c>
      <c r="L154" s="24"/>
    </row>
    <row r="155" spans="5:12" x14ac:dyDescent="0.3">
      <c r="E155" s="11">
        <f>+E152</f>
        <v>46080</v>
      </c>
      <c r="F155" s="7">
        <f>+F152</f>
        <v>26</v>
      </c>
      <c r="G155" s="85" t="s">
        <v>35</v>
      </c>
      <c r="H155" t="str">
        <f>VLOOKUP(G155,Results!$N$2:$O$13,2,FALSE)</f>
        <v>Boford</v>
      </c>
      <c r="I155" s="24"/>
      <c r="J155" s="85" t="s">
        <v>31</v>
      </c>
      <c r="K155" t="str">
        <f>VLOOKUP(J155,Results!$N$2:$O$13,2,FALSE)</f>
        <v>Mat - Jac</v>
      </c>
      <c r="L155" s="24"/>
    </row>
    <row r="156" spans="5:12" x14ac:dyDescent="0.3">
      <c r="E156" s="11">
        <f>+E152</f>
        <v>46080</v>
      </c>
      <c r="F156" s="7">
        <f>+F152</f>
        <v>26</v>
      </c>
      <c r="G156" s="85" t="s">
        <v>41</v>
      </c>
      <c r="H156" t="str">
        <f>VLOOKUP(G156,Results!$N$2:$O$13,2,FALSE)</f>
        <v>Dreamers</v>
      </c>
      <c r="I156" s="24"/>
      <c r="J156" s="85" t="s">
        <v>33</v>
      </c>
      <c r="K156" t="str">
        <f>VLOOKUP(J156,Results!$N$2:$O$13,2,FALSE)</f>
        <v>Pinewood</v>
      </c>
      <c r="L156" s="24"/>
    </row>
    <row r="157" spans="5:12" x14ac:dyDescent="0.3">
      <c r="E157" s="11">
        <f>+E153</f>
        <v>46080</v>
      </c>
      <c r="F157" s="7">
        <f>+F153</f>
        <v>26</v>
      </c>
      <c r="G157" s="85" t="s">
        <v>38</v>
      </c>
      <c r="H157" t="str">
        <f>VLOOKUP(G157,Results!$N$2:$O$13,2,FALSE)</f>
        <v>Buttercross</v>
      </c>
      <c r="I157" s="24"/>
      <c r="J157" s="10" t="s">
        <v>29</v>
      </c>
      <c r="K157" t="s">
        <v>30</v>
      </c>
      <c r="L157" s="24"/>
    </row>
    <row r="158" spans="5:12" x14ac:dyDescent="0.3">
      <c r="E158" s="8">
        <v>46083</v>
      </c>
      <c r="F158" s="9">
        <v>27</v>
      </c>
      <c r="G158" s="85" t="s">
        <v>31</v>
      </c>
      <c r="H158" t="str">
        <f>VLOOKUP(G158,Results!$N$2:$O$13,2,FALSE)</f>
        <v>Mat - Jac</v>
      </c>
      <c r="I158" s="24"/>
      <c r="J158" s="85" t="s">
        <v>36</v>
      </c>
      <c r="K158" t="str">
        <f>VLOOKUP(J158,Results!$N$2:$O$13,2,FALSE)</f>
        <v>The Griffins</v>
      </c>
      <c r="L158" s="24"/>
    </row>
    <row r="159" spans="5:12" x14ac:dyDescent="0.3">
      <c r="E159" s="11">
        <f>+E158</f>
        <v>46083</v>
      </c>
      <c r="F159" s="7">
        <f>+F158</f>
        <v>27</v>
      </c>
      <c r="G159" s="85" t="s">
        <v>39</v>
      </c>
      <c r="H159" t="str">
        <f>VLOOKUP(G159,Results!$N$2:$O$13,2,FALSE)</f>
        <v>Bay City Bowlers</v>
      </c>
      <c r="I159" s="24"/>
      <c r="J159" s="85" t="s">
        <v>33</v>
      </c>
      <c r="K159" t="str">
        <f>VLOOKUP(J159,Results!$N$2:$O$13,2,FALSE)</f>
        <v>Pinewood</v>
      </c>
      <c r="L159" s="24"/>
    </row>
    <row r="160" spans="5:12" x14ac:dyDescent="0.3">
      <c r="E160" s="11">
        <f>+E158</f>
        <v>46083</v>
      </c>
      <c r="F160" s="7">
        <f>+F158</f>
        <v>27</v>
      </c>
      <c r="G160" s="85" t="s">
        <v>38</v>
      </c>
      <c r="H160" t="str">
        <f>VLOOKUP(G160,Results!$N$2:$O$13,2,FALSE)</f>
        <v>Buttercross</v>
      </c>
      <c r="I160" s="24"/>
      <c r="J160" s="85" t="s">
        <v>32</v>
      </c>
      <c r="K160" t="str">
        <f>VLOOKUP(J160,Results!$N$2:$O$13,2,FALSE)</f>
        <v>Bens</v>
      </c>
      <c r="L160" s="24"/>
    </row>
    <row r="161" spans="5:12" x14ac:dyDescent="0.3">
      <c r="E161" s="11">
        <f>+E158</f>
        <v>46083</v>
      </c>
      <c r="F161" s="7">
        <f>+F158</f>
        <v>27</v>
      </c>
      <c r="G161" s="85" t="s">
        <v>40</v>
      </c>
      <c r="H161" t="str">
        <f>VLOOKUP(G161,Results!$N$2:$O$13,2,FALSE)</f>
        <v>Deadenders</v>
      </c>
      <c r="I161" s="24"/>
      <c r="J161" s="85" t="s">
        <v>34</v>
      </c>
      <c r="K161" t="str">
        <f>VLOOKUP(J161,Results!$N$2:$O$13,2,FALSE)</f>
        <v>Brand X</v>
      </c>
      <c r="L161" s="24"/>
    </row>
    <row r="162" spans="5:12" x14ac:dyDescent="0.3">
      <c r="E162" s="11">
        <f>+E158</f>
        <v>46083</v>
      </c>
      <c r="F162" s="7">
        <f>+F158</f>
        <v>27</v>
      </c>
      <c r="G162" s="85" t="s">
        <v>41</v>
      </c>
      <c r="H162" t="str">
        <f>VLOOKUP(G162,Results!$N$2:$O$13,2,FALSE)</f>
        <v>Dreamers</v>
      </c>
      <c r="I162" s="24"/>
      <c r="J162" s="85" t="s">
        <v>35</v>
      </c>
      <c r="K162" t="str">
        <f>VLOOKUP(J162,Results!$N$2:$O$13,2,FALSE)</f>
        <v>Boford</v>
      </c>
      <c r="L162" s="24"/>
    </row>
    <row r="163" spans="5:12" x14ac:dyDescent="0.3">
      <c r="E163" s="11">
        <f>+E159</f>
        <v>46083</v>
      </c>
      <c r="F163" s="7">
        <f>+F159</f>
        <v>27</v>
      </c>
      <c r="G163" s="85" t="s">
        <v>37</v>
      </c>
      <c r="H163" t="str">
        <f>VLOOKUP(G163,Results!$N$2:$O$13,2,FALSE)</f>
        <v>L. Bees</v>
      </c>
      <c r="I163" s="24"/>
      <c r="J163" s="10" t="s">
        <v>29</v>
      </c>
      <c r="K163" t="s">
        <v>30</v>
      </c>
      <c r="L163" s="24"/>
    </row>
    <row r="164" spans="5:12" x14ac:dyDescent="0.3">
      <c r="E164" s="8">
        <v>46094</v>
      </c>
      <c r="F164" s="9">
        <v>28</v>
      </c>
      <c r="G164" s="85" t="s">
        <v>34</v>
      </c>
      <c r="H164" t="str">
        <f>VLOOKUP(G164,Results!$N$2:$O$13,2,FALSE)</f>
        <v>Brand X</v>
      </c>
      <c r="I164" s="24"/>
      <c r="J164" s="85" t="s">
        <v>41</v>
      </c>
      <c r="K164" t="str">
        <f>VLOOKUP(J164,Results!$N$2:$O$13,2,FALSE)</f>
        <v>Dreamers</v>
      </c>
      <c r="L164" s="24"/>
    </row>
    <row r="165" spans="5:12" x14ac:dyDescent="0.3">
      <c r="E165" s="11">
        <f>+E164</f>
        <v>46094</v>
      </c>
      <c r="F165" s="7">
        <f>+F164</f>
        <v>28</v>
      </c>
      <c r="G165" s="85" t="s">
        <v>31</v>
      </c>
      <c r="H165" t="str">
        <f>VLOOKUP(G165,Results!$N$2:$O$13,2,FALSE)</f>
        <v>Mat - Jac</v>
      </c>
      <c r="I165" s="24"/>
      <c r="J165" s="85" t="s">
        <v>38</v>
      </c>
      <c r="K165" t="str">
        <f>VLOOKUP(J165,Results!$N$2:$O$13,2,FALSE)</f>
        <v>Buttercross</v>
      </c>
      <c r="L165" s="24"/>
    </row>
    <row r="166" spans="5:12" x14ac:dyDescent="0.3">
      <c r="E166" s="11">
        <f>+E164</f>
        <v>46094</v>
      </c>
      <c r="F166" s="7">
        <f>+F164</f>
        <v>28</v>
      </c>
      <c r="G166" s="85" t="s">
        <v>37</v>
      </c>
      <c r="H166" t="str">
        <f>VLOOKUP(G166,Results!$N$2:$O$13,2,FALSE)</f>
        <v>L. Bees</v>
      </c>
      <c r="I166" s="24"/>
      <c r="J166" s="85" t="s">
        <v>33</v>
      </c>
      <c r="K166" t="str">
        <f>VLOOKUP(J166,Results!$N$2:$O$13,2,FALSE)</f>
        <v>Pinewood</v>
      </c>
      <c r="L166" s="24"/>
    </row>
    <row r="167" spans="5:12" x14ac:dyDescent="0.3">
      <c r="E167" s="11">
        <f>+E164</f>
        <v>46094</v>
      </c>
      <c r="F167" s="7">
        <f>+F164</f>
        <v>28</v>
      </c>
      <c r="G167" s="85" t="s">
        <v>35</v>
      </c>
      <c r="H167" t="str">
        <f>VLOOKUP(G167,Results!$N$2:$O$13,2,FALSE)</f>
        <v>Boford</v>
      </c>
      <c r="I167" s="24"/>
      <c r="J167" s="85" t="s">
        <v>40</v>
      </c>
      <c r="K167" t="str">
        <f>VLOOKUP(J167,Results!$N$2:$O$13,2,FALSE)</f>
        <v>Deadenders</v>
      </c>
      <c r="L167" s="24"/>
    </row>
    <row r="168" spans="5:12" x14ac:dyDescent="0.3">
      <c r="E168" s="11">
        <f>+E164</f>
        <v>46094</v>
      </c>
      <c r="F168" s="7">
        <f>+F164</f>
        <v>28</v>
      </c>
      <c r="G168" s="85" t="s">
        <v>32</v>
      </c>
      <c r="H168" t="str">
        <f>VLOOKUP(G168,Results!$N$2:$O$13,2,FALSE)</f>
        <v>Bens</v>
      </c>
      <c r="I168" s="24"/>
      <c r="J168" s="85" t="s">
        <v>39</v>
      </c>
      <c r="K168" t="str">
        <f>VLOOKUP(J168,Results!$N$2:$O$13,2,FALSE)</f>
        <v>Bay City Bowlers</v>
      </c>
      <c r="L168" s="24"/>
    </row>
    <row r="169" spans="5:12" x14ac:dyDescent="0.3">
      <c r="E169" s="11">
        <f>+E165</f>
        <v>46094</v>
      </c>
      <c r="F169" s="7">
        <f>+F165</f>
        <v>28</v>
      </c>
      <c r="G169" s="85" t="s">
        <v>36</v>
      </c>
      <c r="H169" t="str">
        <f>VLOOKUP(G169,Results!$N$2:$O$13,2,FALSE)</f>
        <v>The Griffins</v>
      </c>
      <c r="I169" s="24"/>
      <c r="J169" s="10" t="s">
        <v>29</v>
      </c>
      <c r="K169" t="s">
        <v>30</v>
      </c>
      <c r="L169" s="24"/>
    </row>
    <row r="170" spans="5:12" x14ac:dyDescent="0.3">
      <c r="E170" s="8">
        <v>46099</v>
      </c>
      <c r="F170" s="9">
        <v>29</v>
      </c>
      <c r="G170" s="85" t="s">
        <v>38</v>
      </c>
      <c r="H170" t="str">
        <f>VLOOKUP(G170,Results!$N$2:$O$13,2,FALSE)</f>
        <v>Buttercross</v>
      </c>
      <c r="I170" s="24"/>
      <c r="J170" s="85" t="s">
        <v>34</v>
      </c>
      <c r="K170" t="str">
        <f>VLOOKUP(J170,Results!$N$2:$O$13,2,FALSE)</f>
        <v>Brand X</v>
      </c>
      <c r="L170" s="24"/>
    </row>
    <row r="171" spans="5:12" x14ac:dyDescent="0.3">
      <c r="E171" s="11">
        <f>+E170</f>
        <v>46099</v>
      </c>
      <c r="F171" s="7">
        <f>+F170</f>
        <v>29</v>
      </c>
      <c r="G171" s="85" t="s">
        <v>41</v>
      </c>
      <c r="H171" t="str">
        <f>VLOOKUP(G171,Results!$N$2:$O$13,2,FALSE)</f>
        <v>Dreamers</v>
      </c>
      <c r="I171" s="24"/>
      <c r="J171" s="85" t="s">
        <v>37</v>
      </c>
      <c r="K171" t="str">
        <f>VLOOKUP(J171,Results!$N$2:$O$13,2,FALSE)</f>
        <v>L. Bees</v>
      </c>
      <c r="L171" s="24"/>
    </row>
    <row r="172" spans="5:12" x14ac:dyDescent="0.3">
      <c r="E172" s="11">
        <f>+E170</f>
        <v>46099</v>
      </c>
      <c r="F172" s="7">
        <f>+F170</f>
        <v>29</v>
      </c>
      <c r="G172" s="85" t="s">
        <v>39</v>
      </c>
      <c r="H172" t="str">
        <f>VLOOKUP(G172,Results!$N$2:$O$13,2,FALSE)</f>
        <v>Bay City Bowlers</v>
      </c>
      <c r="I172" s="24"/>
      <c r="J172" s="85" t="s">
        <v>31</v>
      </c>
      <c r="K172" t="str">
        <f>VLOOKUP(J172,Results!$N$2:$O$13,2,FALSE)</f>
        <v>Mat - Jac</v>
      </c>
      <c r="L172" s="24"/>
    </row>
    <row r="173" spans="5:12" x14ac:dyDescent="0.3">
      <c r="E173" s="11">
        <f>+E170</f>
        <v>46099</v>
      </c>
      <c r="F173" s="7">
        <f>+F170</f>
        <v>29</v>
      </c>
      <c r="G173" s="85" t="s">
        <v>33</v>
      </c>
      <c r="H173" t="str">
        <f>VLOOKUP(G173,Results!$N$2:$O$13,2,FALSE)</f>
        <v>Pinewood</v>
      </c>
      <c r="I173" s="24"/>
      <c r="J173" s="85" t="s">
        <v>40</v>
      </c>
      <c r="K173" t="str">
        <f>VLOOKUP(J173,Results!$N$2:$O$13,2,FALSE)</f>
        <v>Deadenders</v>
      </c>
      <c r="L173" s="24"/>
    </row>
    <row r="174" spans="5:12" x14ac:dyDescent="0.3">
      <c r="E174" s="11">
        <f>+E170</f>
        <v>46099</v>
      </c>
      <c r="F174" s="7">
        <f>+F170</f>
        <v>29</v>
      </c>
      <c r="G174" s="85" t="s">
        <v>36</v>
      </c>
      <c r="H174" t="str">
        <f>VLOOKUP(G174,Results!$N$2:$O$13,2,FALSE)</f>
        <v>The Griffins</v>
      </c>
      <c r="I174" s="24"/>
      <c r="J174" s="85" t="s">
        <v>32</v>
      </c>
      <c r="K174" t="str">
        <f>VLOOKUP(J174,Results!$N$2:$O$13,2,FALSE)</f>
        <v>Bens</v>
      </c>
      <c r="L174" s="24"/>
    </row>
    <row r="175" spans="5:12" x14ac:dyDescent="0.3">
      <c r="E175" s="11">
        <f>+E171</f>
        <v>46099</v>
      </c>
      <c r="F175" s="7">
        <f>+F171</f>
        <v>29</v>
      </c>
      <c r="G175" s="85" t="s">
        <v>35</v>
      </c>
      <c r="H175" t="str">
        <f>VLOOKUP(G175,Results!$N$2:$O$13,2,FALSE)</f>
        <v>Boford</v>
      </c>
      <c r="I175" s="24"/>
      <c r="J175" s="10" t="s">
        <v>29</v>
      </c>
      <c r="K175" t="s">
        <v>30</v>
      </c>
      <c r="L175" s="24"/>
    </row>
    <row r="176" spans="5:12" x14ac:dyDescent="0.3">
      <c r="E176" s="8">
        <v>46106</v>
      </c>
      <c r="F176" s="9">
        <v>30</v>
      </c>
      <c r="G176" s="85" t="s">
        <v>33</v>
      </c>
      <c r="H176" t="str">
        <f>VLOOKUP(G176,Results!$N$2:$O$13,2,FALSE)</f>
        <v>Pinewood</v>
      </c>
      <c r="I176" s="24"/>
      <c r="J176" s="85" t="s">
        <v>38</v>
      </c>
      <c r="K176" t="str">
        <f>VLOOKUP(J176,Results!$N$2:$O$13,2,FALSE)</f>
        <v>Buttercross</v>
      </c>
      <c r="L176" s="24"/>
    </row>
    <row r="177" spans="5:12" x14ac:dyDescent="0.3">
      <c r="E177" s="11">
        <f>+E176</f>
        <v>46106</v>
      </c>
      <c r="F177" s="7">
        <f>+F176</f>
        <v>30</v>
      </c>
      <c r="G177" s="85" t="s">
        <v>36</v>
      </c>
      <c r="H177" t="str">
        <f>VLOOKUP(G177,Results!$N$2:$O$13,2,FALSE)</f>
        <v>The Griffins</v>
      </c>
      <c r="I177" s="24"/>
      <c r="J177" s="85" t="s">
        <v>41</v>
      </c>
      <c r="K177" t="str">
        <f>VLOOKUP(J177,Results!$N$2:$O$13,2,FALSE)</f>
        <v>Dreamers</v>
      </c>
      <c r="L177" s="24"/>
    </row>
    <row r="178" spans="5:12" x14ac:dyDescent="0.3">
      <c r="E178" s="11">
        <f>+E176</f>
        <v>46106</v>
      </c>
      <c r="F178" s="7">
        <f>+F176</f>
        <v>30</v>
      </c>
      <c r="G178" s="85" t="s">
        <v>40</v>
      </c>
      <c r="H178" t="str">
        <f>VLOOKUP(G178,Results!$N$2:$O$13,2,FALSE)</f>
        <v>Deadenders</v>
      </c>
      <c r="I178" s="24"/>
      <c r="J178" s="85" t="s">
        <v>32</v>
      </c>
      <c r="K178" t="str">
        <f>VLOOKUP(J178,Results!$N$2:$O$13,2,FALSE)</f>
        <v>Bens</v>
      </c>
      <c r="L178" s="24"/>
    </row>
    <row r="179" spans="5:12" x14ac:dyDescent="0.3">
      <c r="E179" s="11">
        <f>+E176</f>
        <v>46106</v>
      </c>
      <c r="F179" s="7">
        <f>+F176</f>
        <v>30</v>
      </c>
      <c r="G179" s="85" t="s">
        <v>39</v>
      </c>
      <c r="H179" t="str">
        <f>VLOOKUP(G179,Results!$N$2:$O$13,2,FALSE)</f>
        <v>Bay City Bowlers</v>
      </c>
      <c r="I179" s="24"/>
      <c r="J179" s="85" t="s">
        <v>35</v>
      </c>
      <c r="K179" t="str">
        <f>VLOOKUP(J179,Results!$N$2:$O$13,2,FALSE)</f>
        <v>Boford</v>
      </c>
      <c r="L179" s="24"/>
    </row>
    <row r="180" spans="5:12" x14ac:dyDescent="0.3">
      <c r="E180" s="11">
        <f>+E176</f>
        <v>46106</v>
      </c>
      <c r="F180" s="7">
        <f>+F176</f>
        <v>30</v>
      </c>
      <c r="G180" s="85" t="s">
        <v>37</v>
      </c>
      <c r="H180" t="str">
        <f>VLOOKUP(G180,Results!$N$2:$O$13,2,FALSE)</f>
        <v>L. Bees</v>
      </c>
      <c r="I180" s="24"/>
      <c r="J180" s="85" t="s">
        <v>31</v>
      </c>
      <c r="K180" t="str">
        <f>VLOOKUP(J180,Results!$N$2:$O$13,2,FALSE)</f>
        <v>Mat - Jac</v>
      </c>
      <c r="L180" s="24"/>
    </row>
    <row r="181" spans="5:12" x14ac:dyDescent="0.3">
      <c r="E181" s="11">
        <f>+E177</f>
        <v>46106</v>
      </c>
      <c r="F181" s="7">
        <f>+F177</f>
        <v>30</v>
      </c>
      <c r="G181" s="85" t="s">
        <v>34</v>
      </c>
      <c r="H181" t="str">
        <f>VLOOKUP(G181,Results!$N$2:$O$13,2,FALSE)</f>
        <v>Brand X</v>
      </c>
      <c r="I181" s="24"/>
      <c r="J181" s="10" t="s">
        <v>29</v>
      </c>
      <c r="K181" t="s">
        <v>30</v>
      </c>
      <c r="L181" s="24"/>
    </row>
    <row r="182" spans="5:12" x14ac:dyDescent="0.3">
      <c r="E182" s="8">
        <v>46111</v>
      </c>
      <c r="F182" s="9">
        <v>31</v>
      </c>
      <c r="G182" s="85" t="s">
        <v>36</v>
      </c>
      <c r="H182" t="str">
        <f>VLOOKUP(G182,Results!$N$2:$O$13,2,FALSE)</f>
        <v>The Griffins</v>
      </c>
      <c r="I182" s="24"/>
      <c r="J182" s="85" t="s">
        <v>39</v>
      </c>
      <c r="K182" t="str">
        <f>VLOOKUP(J182,Results!$N$2:$O$13,2,FALSE)</f>
        <v>Bay City Bowlers</v>
      </c>
      <c r="L182" s="24"/>
    </row>
    <row r="183" spans="5:12" x14ac:dyDescent="0.3">
      <c r="E183" s="11">
        <f>+E182</f>
        <v>46111</v>
      </c>
      <c r="F183" s="7">
        <f>+F182</f>
        <v>31</v>
      </c>
      <c r="G183" s="85" t="s">
        <v>32</v>
      </c>
      <c r="H183" t="str">
        <f>VLOOKUP(G183,Results!$N$2:$O$13,2,FALSE)</f>
        <v>Bens</v>
      </c>
      <c r="I183" s="24"/>
      <c r="J183" s="85" t="s">
        <v>41</v>
      </c>
      <c r="K183" t="str">
        <f>VLOOKUP(J183,Results!$N$2:$O$13,2,FALSE)</f>
        <v>Dreamers</v>
      </c>
      <c r="L183" s="24"/>
    </row>
    <row r="184" spans="5:12" x14ac:dyDescent="0.3">
      <c r="E184" s="11">
        <f>+E182</f>
        <v>46111</v>
      </c>
      <c r="F184" s="7">
        <f>+F182</f>
        <v>31</v>
      </c>
      <c r="G184" s="85" t="s">
        <v>34</v>
      </c>
      <c r="H184" t="str">
        <f>VLOOKUP(G184,Results!$N$2:$O$13,2,FALSE)</f>
        <v>Brand X</v>
      </c>
      <c r="I184" s="24"/>
      <c r="J184" s="85" t="s">
        <v>37</v>
      </c>
      <c r="K184" t="str">
        <f>VLOOKUP(J184,Results!$N$2:$O$13,2,FALSE)</f>
        <v>L. Bees</v>
      </c>
      <c r="L184" s="24"/>
    </row>
    <row r="185" spans="5:12" x14ac:dyDescent="0.3">
      <c r="E185" s="11">
        <f>+E182</f>
        <v>46111</v>
      </c>
      <c r="F185" s="7">
        <f>+F182</f>
        <v>31</v>
      </c>
      <c r="G185" s="85" t="s">
        <v>35</v>
      </c>
      <c r="H185" t="str">
        <f>VLOOKUP(G185,Results!$N$2:$O$13,2,FALSE)</f>
        <v>Boford</v>
      </c>
      <c r="I185" s="24"/>
      <c r="J185" s="85" t="s">
        <v>38</v>
      </c>
      <c r="K185" t="str">
        <f>VLOOKUP(J185,Results!$N$2:$O$13,2,FALSE)</f>
        <v>Buttercross</v>
      </c>
      <c r="L185" s="24"/>
    </row>
    <row r="186" spans="5:12" x14ac:dyDescent="0.3">
      <c r="E186" s="11">
        <f>+E182</f>
        <v>46111</v>
      </c>
      <c r="F186" s="7">
        <f>+F182</f>
        <v>31</v>
      </c>
      <c r="G186" s="85" t="s">
        <v>31</v>
      </c>
      <c r="H186" t="str">
        <f>VLOOKUP(G186,Results!$N$2:$O$13,2,FALSE)</f>
        <v>Mat - Jac</v>
      </c>
      <c r="I186" s="24"/>
      <c r="J186" s="85" t="s">
        <v>40</v>
      </c>
      <c r="K186" t="str">
        <f>VLOOKUP(J186,Results!$N$2:$O$13,2,FALSE)</f>
        <v>Deadenders</v>
      </c>
      <c r="L186" s="24"/>
    </row>
    <row r="187" spans="5:12" x14ac:dyDescent="0.3">
      <c r="E187" s="11">
        <f>+E183</f>
        <v>46111</v>
      </c>
      <c r="F187" s="7">
        <f>+F183</f>
        <v>31</v>
      </c>
      <c r="G187" s="85" t="s">
        <v>33</v>
      </c>
      <c r="H187" t="str">
        <f>VLOOKUP(G187,Results!$N$2:$O$13,2,FALSE)</f>
        <v>Pinewood</v>
      </c>
      <c r="I187" s="24"/>
      <c r="J187" s="10" t="s">
        <v>29</v>
      </c>
      <c r="K187" t="s">
        <v>30</v>
      </c>
      <c r="L187" s="24"/>
    </row>
    <row r="188" spans="5:12" x14ac:dyDescent="0.3">
      <c r="E188" s="8">
        <v>46122</v>
      </c>
      <c r="F188" s="9">
        <v>32</v>
      </c>
      <c r="G188" s="85" t="s">
        <v>35</v>
      </c>
      <c r="H188" t="str">
        <f>VLOOKUP(G188,Results!$N$2:$O$13,2,FALSE)</f>
        <v>Boford</v>
      </c>
      <c r="I188" s="24"/>
      <c r="J188" s="85" t="s">
        <v>33</v>
      </c>
      <c r="K188" t="str">
        <f>VLOOKUP(J188,Results!$N$2:$O$13,2,FALSE)</f>
        <v>Pinewood</v>
      </c>
      <c r="L188" s="24"/>
    </row>
    <row r="189" spans="5:12" x14ac:dyDescent="0.3">
      <c r="E189" s="11">
        <f>+E188</f>
        <v>46122</v>
      </c>
      <c r="F189" s="7">
        <f>+F188</f>
        <v>32</v>
      </c>
      <c r="G189" s="85" t="s">
        <v>40</v>
      </c>
      <c r="H189" t="str">
        <f>VLOOKUP(G189,Results!$N$2:$O$13,2,FALSE)</f>
        <v>Deadenders</v>
      </c>
      <c r="I189" s="24"/>
      <c r="J189" s="85" t="s">
        <v>38</v>
      </c>
      <c r="K189" t="str">
        <f>VLOOKUP(J189,Results!$N$2:$O$13,2,FALSE)</f>
        <v>Buttercross</v>
      </c>
      <c r="L189" s="24"/>
    </row>
    <row r="190" spans="5:12" x14ac:dyDescent="0.3">
      <c r="E190" s="11">
        <f>+E188</f>
        <v>46122</v>
      </c>
      <c r="F190" s="7">
        <f>+F188</f>
        <v>32</v>
      </c>
      <c r="G190" s="85" t="s">
        <v>39</v>
      </c>
      <c r="H190" t="str">
        <f>VLOOKUP(G190,Results!$N$2:$O$13,2,FALSE)</f>
        <v>Bay City Bowlers</v>
      </c>
      <c r="I190" s="24"/>
      <c r="J190" s="85" t="s">
        <v>37</v>
      </c>
      <c r="K190" t="str">
        <f>VLOOKUP(J190,Results!$N$2:$O$13,2,FALSE)</f>
        <v>L. Bees</v>
      </c>
      <c r="L190" s="24"/>
    </row>
    <row r="191" spans="5:12" x14ac:dyDescent="0.3">
      <c r="E191" s="11">
        <f>+E188</f>
        <v>46122</v>
      </c>
      <c r="F191" s="7">
        <f>+F188</f>
        <v>32</v>
      </c>
      <c r="G191" s="85" t="s">
        <v>41</v>
      </c>
      <c r="H191" t="str">
        <f>VLOOKUP(G191,Results!$N$2:$O$13,2,FALSE)</f>
        <v>Dreamers</v>
      </c>
      <c r="I191" s="24"/>
      <c r="J191" s="85" t="s">
        <v>31</v>
      </c>
      <c r="K191" t="str">
        <f>VLOOKUP(J191,Results!$N$2:$O$13,2,FALSE)</f>
        <v>Mat - Jac</v>
      </c>
      <c r="L191" s="24"/>
    </row>
    <row r="192" spans="5:12" x14ac:dyDescent="0.3">
      <c r="E192" s="11">
        <f>+E188</f>
        <v>46122</v>
      </c>
      <c r="F192" s="7">
        <f>+F188</f>
        <v>32</v>
      </c>
      <c r="G192" s="85" t="s">
        <v>36</v>
      </c>
      <c r="H192" t="str">
        <f>VLOOKUP(G192,Results!$N$2:$O$13,2,FALSE)</f>
        <v>The Griffins</v>
      </c>
      <c r="I192" s="24"/>
      <c r="J192" s="85" t="s">
        <v>34</v>
      </c>
      <c r="K192" t="str">
        <f>VLOOKUP(J192,Results!$N$2:$O$13,2,FALSE)</f>
        <v>Brand X</v>
      </c>
      <c r="L192" s="24"/>
    </row>
    <row r="193" spans="5:12" x14ac:dyDescent="0.3">
      <c r="E193" s="11">
        <f>+E189</f>
        <v>46122</v>
      </c>
      <c r="F193" s="7">
        <f>+F189</f>
        <v>32</v>
      </c>
      <c r="G193" s="85" t="s">
        <v>32</v>
      </c>
      <c r="H193" t="str">
        <f>VLOOKUP(G193,Results!$N$2:$O$13,2,FALSE)</f>
        <v>Bens</v>
      </c>
      <c r="I193" s="24"/>
      <c r="J193" s="10" t="s">
        <v>29</v>
      </c>
      <c r="K193" t="s">
        <v>30</v>
      </c>
      <c r="L193" s="24"/>
    </row>
    <row r="194" spans="5:12" x14ac:dyDescent="0.3">
      <c r="E194" s="8">
        <v>46125</v>
      </c>
      <c r="F194" s="9">
        <v>33</v>
      </c>
      <c r="G194" s="85" t="s">
        <v>40</v>
      </c>
      <c r="H194" t="str">
        <f>VLOOKUP(G194,Results!$N$2:$O$13,2,FALSE)</f>
        <v>Deadenders</v>
      </c>
      <c r="I194" s="24"/>
      <c r="J194" s="85" t="s">
        <v>41</v>
      </c>
      <c r="K194" t="str">
        <f>VLOOKUP(J194,Results!$N$2:$O$13,2,FALSE)</f>
        <v>Dreamers</v>
      </c>
      <c r="L194" s="24"/>
    </row>
    <row r="195" spans="5:12" x14ac:dyDescent="0.3">
      <c r="E195" s="11">
        <f>+E194</f>
        <v>46125</v>
      </c>
      <c r="F195" s="7">
        <f>+F194</f>
        <v>33</v>
      </c>
      <c r="G195" s="85" t="s">
        <v>34</v>
      </c>
      <c r="H195" t="str">
        <f>VLOOKUP(G195,Results!$N$2:$O$13,2,FALSE)</f>
        <v>Brand X</v>
      </c>
      <c r="I195" s="24"/>
      <c r="J195" s="85" t="s">
        <v>35</v>
      </c>
      <c r="K195" t="str">
        <f>VLOOKUP(J195,Results!$N$2:$O$13,2,FALSE)</f>
        <v>Boford</v>
      </c>
      <c r="L195" s="24"/>
    </row>
    <row r="196" spans="5:12" x14ac:dyDescent="0.3">
      <c r="E196" s="11">
        <f>+E194</f>
        <v>46125</v>
      </c>
      <c r="F196" s="7">
        <f>+F194</f>
        <v>33</v>
      </c>
      <c r="G196" s="85" t="s">
        <v>32</v>
      </c>
      <c r="H196" t="str">
        <f>VLOOKUP(G196,Results!$N$2:$O$13,2,FALSE)</f>
        <v>Bens</v>
      </c>
      <c r="I196" s="24"/>
      <c r="J196" s="85" t="s">
        <v>33</v>
      </c>
      <c r="K196" t="str">
        <f>VLOOKUP(J196,Results!$N$2:$O$13,2,FALSE)</f>
        <v>Pinewood</v>
      </c>
      <c r="L196" s="24"/>
    </row>
    <row r="197" spans="5:12" x14ac:dyDescent="0.3">
      <c r="E197" s="11">
        <f>+E194</f>
        <v>46125</v>
      </c>
      <c r="F197" s="7">
        <f>+F194</f>
        <v>33</v>
      </c>
      <c r="G197" s="85" t="s">
        <v>36</v>
      </c>
      <c r="H197" t="str">
        <f>VLOOKUP(G197,Results!$N$2:$O$13,2,FALSE)</f>
        <v>The Griffins</v>
      </c>
      <c r="I197" s="24"/>
      <c r="J197" s="85" t="s">
        <v>37</v>
      </c>
      <c r="K197" t="str">
        <f>VLOOKUP(J197,Results!$N$2:$O$13,2,FALSE)</f>
        <v>L. Bees</v>
      </c>
      <c r="L197" s="24"/>
    </row>
    <row r="198" spans="5:12" x14ac:dyDescent="0.3">
      <c r="E198" s="11">
        <f>+E194</f>
        <v>46125</v>
      </c>
      <c r="F198" s="7">
        <f>+F194</f>
        <v>33</v>
      </c>
      <c r="G198" s="85" t="s">
        <v>38</v>
      </c>
      <c r="H198" t="str">
        <f>VLOOKUP(G198,Results!$N$2:$O$13,2,FALSE)</f>
        <v>Buttercross</v>
      </c>
      <c r="I198" s="24"/>
      <c r="J198" s="85" t="s">
        <v>39</v>
      </c>
      <c r="K198" t="str">
        <f>VLOOKUP(J198,Results!$N$2:$O$13,2,FALSE)</f>
        <v>Bay City Bowlers</v>
      </c>
      <c r="L198" s="24"/>
    </row>
    <row r="199" spans="5:12" x14ac:dyDescent="0.3">
      <c r="E199" s="11">
        <f>+E195</f>
        <v>46125</v>
      </c>
      <c r="F199" s="7">
        <f>+F195</f>
        <v>33</v>
      </c>
      <c r="G199" s="85" t="s">
        <v>31</v>
      </c>
      <c r="H199" t="str">
        <f>VLOOKUP(G199,Results!$N$2:$O$13,2,FALSE)</f>
        <v>Mat - Jac</v>
      </c>
      <c r="I199" s="24"/>
      <c r="J199" s="10" t="s">
        <v>29</v>
      </c>
      <c r="K199" t="s">
        <v>30</v>
      </c>
      <c r="L199" s="24"/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1529</v>
      </c>
      <c r="J201" s="86"/>
      <c r="K201" s="27"/>
      <c r="L201" s="90">
        <f>SUM(L2:L200)</f>
        <v>1470</v>
      </c>
    </row>
    <row r="202" spans="5:12" x14ac:dyDescent="0.3">
      <c r="E202" s="11"/>
      <c r="F202" s="7"/>
      <c r="G202" s="85"/>
      <c r="H202"/>
      <c r="I202" s="90">
        <f>+I201+L201</f>
        <v>2999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65</v>
      </c>
      <c r="C2" s="94"/>
      <c r="D2" s="94"/>
      <c r="E2" s="94"/>
      <c r="F2" s="94" t="s">
        <v>24</v>
      </c>
      <c r="G2" s="94"/>
      <c r="H2" s="94"/>
      <c r="I2" s="95" t="s">
        <v>74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+'A1 MAT - JAC'!$H$1</f>
        <v>A1</v>
      </c>
      <c r="D4" s="81" t="str">
        <f>+'A1 MAT - JAC'!$I$1</f>
        <v>MAT - JAC</v>
      </c>
      <c r="E4" s="77">
        <f>'A1 MAT - JAC'!$J$36</f>
        <v>22</v>
      </c>
      <c r="F4" s="42">
        <f>'A1 MAT - JAC'!$K$36</f>
        <v>18</v>
      </c>
      <c r="G4" s="28">
        <f>'A1 MAT - JAC'!$L$36</f>
        <v>0</v>
      </c>
      <c r="H4" s="43">
        <f>'A1 MAT - JAC'!$M$36</f>
        <v>4</v>
      </c>
      <c r="I4" s="49">
        <f>'A1 MAT - JAC'!$N$36</f>
        <v>359</v>
      </c>
      <c r="J4" s="29">
        <f>'A1 MAT - JAC'!$O$36</f>
        <v>204</v>
      </c>
      <c r="K4" s="50">
        <f>I4-J4</f>
        <v>155</v>
      </c>
      <c r="L4" s="53">
        <f>'A1 MAT - JAC'!$P$36</f>
        <v>36</v>
      </c>
    </row>
    <row r="5" spans="2:12" ht="30" customHeight="1" x14ac:dyDescent="0.4">
      <c r="B5" s="35" t="s">
        <v>25</v>
      </c>
      <c r="C5" s="37" t="str">
        <f>+'A10 DEADENDERS'!$H$1</f>
        <v>A10</v>
      </c>
      <c r="D5" s="81" t="str">
        <f>+'A10 DEADENDERS'!$I$1</f>
        <v>DEADENDERS</v>
      </c>
      <c r="E5" s="77">
        <f>'A10 DEADENDERS'!$J$36</f>
        <v>22</v>
      </c>
      <c r="F5" s="42">
        <f>'A10 DEADENDERS'!$K$36</f>
        <v>15</v>
      </c>
      <c r="G5" s="28">
        <f>'A10 DEADENDERS'!$L$36</f>
        <v>0</v>
      </c>
      <c r="H5" s="43">
        <f>'A10 DEADENDERS'!$M$36</f>
        <v>7</v>
      </c>
      <c r="I5" s="49">
        <f>'A10 DEADENDERS'!$N$36</f>
        <v>319</v>
      </c>
      <c r="J5" s="29">
        <f>'A10 DEADENDERS'!$O$36</f>
        <v>194</v>
      </c>
      <c r="K5" s="50">
        <f>I5-J5</f>
        <v>125</v>
      </c>
      <c r="L5" s="53">
        <f>'A10 DEADENDERS'!$P$36</f>
        <v>30</v>
      </c>
    </row>
    <row r="6" spans="2:12" ht="30" customHeight="1" x14ac:dyDescent="0.4">
      <c r="B6" s="35" t="s">
        <v>17</v>
      </c>
      <c r="C6" s="37" t="str">
        <f>+'A2 BENS'!$H$1</f>
        <v>A2</v>
      </c>
      <c r="D6" s="81" t="str">
        <f>+'A2 BENS'!$I$1</f>
        <v>BENS</v>
      </c>
      <c r="E6" s="77">
        <f>'A2 BENS'!$J$36</f>
        <v>23</v>
      </c>
      <c r="F6" s="42">
        <f>'A2 BENS'!$K$36</f>
        <v>12</v>
      </c>
      <c r="G6" s="28">
        <f>'A2 BENS'!$L$36</f>
        <v>1</v>
      </c>
      <c r="H6" s="43">
        <f>'A2 BENS'!$M$36</f>
        <v>10</v>
      </c>
      <c r="I6" s="49">
        <f>'A2 BENS'!$N$36</f>
        <v>274</v>
      </c>
      <c r="J6" s="29">
        <f>'A2 BENS'!$O$36</f>
        <v>302</v>
      </c>
      <c r="K6" s="50">
        <f>I6-J6</f>
        <v>-28</v>
      </c>
      <c r="L6" s="53">
        <f>'A2 BENS'!$P$36</f>
        <v>25</v>
      </c>
    </row>
    <row r="7" spans="2:12" ht="30" customHeight="1" x14ac:dyDescent="0.4">
      <c r="B7" s="35" t="s">
        <v>18</v>
      </c>
      <c r="C7" s="37" t="str">
        <f>+'A3 PINEWOOD'!$H$1</f>
        <v>A3</v>
      </c>
      <c r="D7" s="81" t="str">
        <f>+'A3 PINEWOOD'!$I$1</f>
        <v>PINEWOOD</v>
      </c>
      <c r="E7" s="77">
        <f>'A3 PINEWOOD'!$J$36</f>
        <v>23</v>
      </c>
      <c r="F7" s="42">
        <f>'A3 PINEWOOD'!$K$36</f>
        <v>11</v>
      </c>
      <c r="G7" s="28">
        <f>'A3 PINEWOOD'!$L$36</f>
        <v>2</v>
      </c>
      <c r="H7" s="43">
        <f>'A3 PINEWOOD'!$M$36</f>
        <v>10</v>
      </c>
      <c r="I7" s="49">
        <f>'A3 PINEWOOD'!$N$36</f>
        <v>318</v>
      </c>
      <c r="J7" s="29">
        <f>'A3 PINEWOOD'!$O$36</f>
        <v>285</v>
      </c>
      <c r="K7" s="50">
        <f>I7-J7</f>
        <v>33</v>
      </c>
      <c r="L7" s="53">
        <f>'A3 PINEWOOD'!$P$36</f>
        <v>24</v>
      </c>
    </row>
    <row r="8" spans="2:12" ht="30" customHeight="1" x14ac:dyDescent="0.4">
      <c r="B8" s="35" t="s">
        <v>19</v>
      </c>
      <c r="C8" s="37" t="str">
        <f>+'A11 DREAMERS'!$H$1</f>
        <v>A11</v>
      </c>
      <c r="D8" s="81" t="str">
        <f>+'A11 DREAMERS'!$I$1</f>
        <v>DREAMERS</v>
      </c>
      <c r="E8" s="77">
        <f>'A11 DREAMERS'!$J$36</f>
        <v>20</v>
      </c>
      <c r="F8" s="42">
        <f>'A11 DREAMERS'!$K$36</f>
        <v>11</v>
      </c>
      <c r="G8" s="28">
        <f>'A11 DREAMERS'!$L$36</f>
        <v>2</v>
      </c>
      <c r="H8" s="43">
        <f>'A11 DREAMERS'!$M$36</f>
        <v>7</v>
      </c>
      <c r="I8" s="49">
        <f>'A11 DREAMERS'!$N$36</f>
        <v>256</v>
      </c>
      <c r="J8" s="29">
        <f>'A11 DREAMERS'!$O$36</f>
        <v>232</v>
      </c>
      <c r="K8" s="50">
        <f>I8-J8</f>
        <v>24</v>
      </c>
      <c r="L8" s="53">
        <f>'A11 DREAMERS'!$P$36</f>
        <v>24</v>
      </c>
    </row>
    <row r="9" spans="2:12" ht="30" customHeight="1" x14ac:dyDescent="0.4">
      <c r="B9" s="35" t="s">
        <v>20</v>
      </c>
      <c r="C9" s="37" t="str">
        <f>+'A6 THE GRIFFINS'!$H$1</f>
        <v>A6</v>
      </c>
      <c r="D9" s="81" t="str">
        <f>+'A6 THE GRIFFINS'!$I$1</f>
        <v>THE GRIFFINS</v>
      </c>
      <c r="E9" s="77">
        <f>'A6 THE GRIFFINS'!$J$36</f>
        <v>23</v>
      </c>
      <c r="F9" s="42">
        <f>'A6 THE GRIFFINS'!$K$36</f>
        <v>10</v>
      </c>
      <c r="G9" s="28">
        <f>'A6 THE GRIFFINS'!$L$36</f>
        <v>2</v>
      </c>
      <c r="H9" s="43">
        <f>'A6 THE GRIFFINS'!$M$36</f>
        <v>11</v>
      </c>
      <c r="I9" s="49">
        <f>'A6 THE GRIFFINS'!$N$36</f>
        <v>288</v>
      </c>
      <c r="J9" s="29">
        <f>'A6 THE GRIFFINS'!$O$36</f>
        <v>268</v>
      </c>
      <c r="K9" s="50">
        <f>I9-J9</f>
        <v>20</v>
      </c>
      <c r="L9" s="53">
        <f>'A6 THE GRIFFINS'!$P$36</f>
        <v>22</v>
      </c>
    </row>
    <row r="10" spans="2:12" ht="30" customHeight="1" x14ac:dyDescent="0.4">
      <c r="B10" s="35" t="s">
        <v>21</v>
      </c>
      <c r="C10" s="37" t="str">
        <f>+'A5 BOFORD'!$H$1</f>
        <v>A5</v>
      </c>
      <c r="D10" s="81" t="str">
        <f>+'A5 BOFORD'!$I$1</f>
        <v>BOFORD</v>
      </c>
      <c r="E10" s="77">
        <f>'A5 BOFORD'!$J$36</f>
        <v>22</v>
      </c>
      <c r="F10" s="42">
        <f>'A5 BOFORD'!$K$36</f>
        <v>9</v>
      </c>
      <c r="G10" s="28">
        <f>'A5 BOFORD'!$L$36</f>
        <v>2</v>
      </c>
      <c r="H10" s="43">
        <f>'A5 BOFORD'!$M$36</f>
        <v>11</v>
      </c>
      <c r="I10" s="49">
        <f>'A5 BOFORD'!$N$36</f>
        <v>297</v>
      </c>
      <c r="J10" s="29">
        <f>'A5 BOFORD'!$O$36</f>
        <v>301</v>
      </c>
      <c r="K10" s="50">
        <f>I10-J10</f>
        <v>-4</v>
      </c>
      <c r="L10" s="53">
        <f>'A5 BOFORD'!$P$36</f>
        <v>20</v>
      </c>
    </row>
    <row r="11" spans="2:12" ht="35.25" customHeight="1" x14ac:dyDescent="0.4">
      <c r="B11" s="35" t="s">
        <v>22</v>
      </c>
      <c r="C11" s="37" t="str">
        <f>+'A4 BRAND X'!$H$1</f>
        <v>A4</v>
      </c>
      <c r="D11" s="81" t="str">
        <f>+'A4 BRAND X'!$I$1</f>
        <v>BRAND X</v>
      </c>
      <c r="E11" s="77">
        <f>'A4 BRAND X'!$J$36</f>
        <v>23</v>
      </c>
      <c r="F11" s="42">
        <f>'A4 BRAND X'!$K$36</f>
        <v>9</v>
      </c>
      <c r="G11" s="28">
        <f>'A4 BRAND X'!$L$36</f>
        <v>1</v>
      </c>
      <c r="H11" s="43">
        <f>'A4 BRAND X'!$M$36</f>
        <v>13</v>
      </c>
      <c r="I11" s="49">
        <f>'A4 BRAND X'!$N$36</f>
        <v>272</v>
      </c>
      <c r="J11" s="29">
        <f>'A4 BRAND X'!$O$36</f>
        <v>318</v>
      </c>
      <c r="K11" s="50">
        <f>I11-J11</f>
        <v>-46</v>
      </c>
      <c r="L11" s="53">
        <f>'A4 BRAND X'!$P$36</f>
        <v>19</v>
      </c>
    </row>
    <row r="12" spans="2:12" ht="35.25" customHeight="1" x14ac:dyDescent="0.4">
      <c r="B12" s="35" t="s">
        <v>26</v>
      </c>
      <c r="C12" s="37" t="str">
        <f>+'A9 BAY CITY BOWLERS'!$H$1</f>
        <v>A9</v>
      </c>
      <c r="D12" s="81" t="str">
        <f>+'A9 BAY CITY BOWLERS'!$I$1</f>
        <v>BAY CITY BOWLERS</v>
      </c>
      <c r="E12" s="77">
        <f>'A9 BAY CITY BOWLERS'!$J$36</f>
        <v>21</v>
      </c>
      <c r="F12" s="42">
        <f>'A9 BAY CITY BOWLERS'!$K$36</f>
        <v>8</v>
      </c>
      <c r="G12" s="28">
        <f>'A9 BAY CITY BOWLERS'!$L$36</f>
        <v>2</v>
      </c>
      <c r="H12" s="43">
        <f>'A9 BAY CITY BOWLERS'!$M$36</f>
        <v>11</v>
      </c>
      <c r="I12" s="49">
        <f>'A9 BAY CITY BOWLERS'!$N$36</f>
        <v>235</v>
      </c>
      <c r="J12" s="29">
        <f>'A9 BAY CITY BOWLERS'!$O$36</f>
        <v>293</v>
      </c>
      <c r="K12" s="50">
        <f>I12-J12</f>
        <v>-58</v>
      </c>
      <c r="L12" s="53">
        <f>'A9 BAY CITY BOWLERS'!$P$36</f>
        <v>18</v>
      </c>
    </row>
    <row r="13" spans="2:12" ht="35.25" customHeight="1" x14ac:dyDescent="0.4">
      <c r="B13" s="35" t="s">
        <v>27</v>
      </c>
      <c r="C13" s="37" t="str">
        <f>+'A8 BUTTERCROSS'!$H$1</f>
        <v>A8</v>
      </c>
      <c r="D13" s="81" t="str">
        <f>+'A8 BUTTERCROSS'!$I$1</f>
        <v>BUTTERCROSS</v>
      </c>
      <c r="E13" s="77">
        <f>'A8 BUTTERCROSS'!$J$36</f>
        <v>20</v>
      </c>
      <c r="F13" s="42">
        <f>'A8 BUTTERCROSS'!$K$36</f>
        <v>5</v>
      </c>
      <c r="G13" s="28">
        <f>'A8 BUTTERCROSS'!$L$36</f>
        <v>2</v>
      </c>
      <c r="H13" s="43">
        <f>'A8 BUTTERCROSS'!$M$36</f>
        <v>13</v>
      </c>
      <c r="I13" s="49">
        <f>'A8 BUTTERCROSS'!$N$36</f>
        <v>195</v>
      </c>
      <c r="J13" s="29">
        <f>'A8 BUTTERCROSS'!$O$36</f>
        <v>276</v>
      </c>
      <c r="K13" s="50">
        <f>I13-J13</f>
        <v>-81</v>
      </c>
      <c r="L13" s="53">
        <f>'A8 BUTTERCROSS'!$P$36</f>
        <v>12</v>
      </c>
    </row>
    <row r="14" spans="2:12" ht="35.25" customHeight="1" thickBot="1" x14ac:dyDescent="0.45">
      <c r="B14" s="36" t="s">
        <v>28</v>
      </c>
      <c r="C14" s="38" t="str">
        <f>+'A7 L. BEES'!$H$1</f>
        <v>A7</v>
      </c>
      <c r="D14" s="82" t="str">
        <f>+'A7 L. BEES'!$I$1</f>
        <v>L. BEES</v>
      </c>
      <c r="E14" s="78">
        <f>'A7 L. BEES'!$J$36</f>
        <v>21</v>
      </c>
      <c r="F14" s="44">
        <f>'A7 L. BEES'!$K$36</f>
        <v>5</v>
      </c>
      <c r="G14" s="32">
        <f>'A7 L. BEES'!$L$36</f>
        <v>0</v>
      </c>
      <c r="H14" s="45">
        <f>'A7 L. BEES'!$M$36</f>
        <v>16</v>
      </c>
      <c r="I14" s="51">
        <f>'A7 L. BEES'!$N$36</f>
        <v>186</v>
      </c>
      <c r="J14" s="33">
        <f>'A7 L. BEES'!$O$36</f>
        <v>326</v>
      </c>
      <c r="K14" s="52">
        <f>I14-J14</f>
        <v>-140</v>
      </c>
      <c r="L14" s="54">
        <f>'A7 L. BEES'!$P$36</f>
        <v>10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240</v>
      </c>
      <c r="F15" s="57">
        <f t="shared" si="0"/>
        <v>113</v>
      </c>
      <c r="G15" s="58">
        <f t="shared" si="0"/>
        <v>14</v>
      </c>
      <c r="H15" s="59">
        <f t="shared" si="0"/>
        <v>113</v>
      </c>
      <c r="I15" s="57">
        <f t="shared" si="0"/>
        <v>2999</v>
      </c>
      <c r="J15" s="58">
        <f t="shared" si="0"/>
        <v>2999</v>
      </c>
      <c r="K15" s="59">
        <f t="shared" si="0"/>
        <v>0</v>
      </c>
      <c r="L15" s="60">
        <f t="shared" si="0"/>
        <v>240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17" sqref="R17"/>
    </sheetView>
  </sheetViews>
  <sheetFormatPr defaultRowHeight="14.4" x14ac:dyDescent="0.3"/>
  <cols>
    <col min="1" max="1" width="1.88671875" customWidth="1"/>
    <col min="2" max="2" width="3.33203125" hidden="1" customWidth="1"/>
    <col min="3" max="3" width="3" style="1" hidden="1" customWidth="1"/>
    <col min="4" max="4" width="5.33203125" style="1" hidden="1" customWidth="1"/>
    <col min="5" max="5" width="6.3320312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A1</v>
      </c>
      <c r="C3" s="1">
        <v>1</v>
      </c>
      <c r="D3" s="19" t="str">
        <f t="shared" ref="D3:D24" si="0">CONCATENATE(C3,B3)</f>
        <v>1A1</v>
      </c>
      <c r="E3" s="19" t="str">
        <f t="shared" ref="E3:E24" si="1">CONCATENATE(C3,H3)</f>
        <v>1A2</v>
      </c>
      <c r="F3" s="18"/>
      <c r="G3" s="15">
        <f>+Results!D2</f>
        <v>45912</v>
      </c>
      <c r="H3" s="16" t="str">
        <f>VLOOKUP($D3,Results!$B$2:$I$365,8,FALSE)</f>
        <v>A2</v>
      </c>
      <c r="I3" s="16" t="str">
        <f>VLOOKUP(H3,Results!$N$2:$O$13,2,FALSE)</f>
        <v>Bens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",(VLOOKUP($D3,Results!$B$2:$H$365,7,FALSE)))</f>
        <v>27</v>
      </c>
      <c r="O3" s="71">
        <f>IF($C3&gt;Results!$F$1," ",(VLOOKUP($E3,Results!$C$2:$K$365,9,FALSE)))</f>
        <v>5</v>
      </c>
      <c r="P3" s="74">
        <f>IF(J3=" "," ",SUM(K3*2)+L3*1)</f>
        <v>2</v>
      </c>
    </row>
    <row r="4" spans="2:18" x14ac:dyDescent="0.3">
      <c r="B4" t="str">
        <f t="shared" ref="B4:B35" si="2">+$H$1</f>
        <v>A1</v>
      </c>
      <c r="C4" s="1">
        <v>2</v>
      </c>
      <c r="D4" s="19" t="str">
        <f t="shared" si="0"/>
        <v>2A1</v>
      </c>
      <c r="E4" s="19" t="str">
        <f t="shared" si="1"/>
        <v>2A3</v>
      </c>
      <c r="F4" s="18"/>
      <c r="G4" s="15">
        <f>+Results!D13</f>
        <v>45915</v>
      </c>
      <c r="H4" s="16" t="str">
        <f>VLOOKUP($D4,Results!$B$2:$I$365,8,FALSE)</f>
        <v>A3</v>
      </c>
      <c r="I4" s="16" t="str">
        <f>VLOOKUP(H4,Results!$N$2:$O$13,2,FALSE)</f>
        <v>Pinewood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",(VLOOKUP($D4,Results!$B$2:$H$365,7,FALSE)))</f>
        <v>17</v>
      </c>
      <c r="O4" s="71">
        <f>IF($C4&gt;Results!$F$1," ",(VLOOKUP($E4,Results!$C$2:$K$365,9,FALSE)))</f>
        <v>14</v>
      </c>
      <c r="P4" s="74">
        <f>IF(J4=" "," ",SUM(K4*2)+L4*1)</f>
        <v>2</v>
      </c>
    </row>
    <row r="5" spans="2:18" x14ac:dyDescent="0.3">
      <c r="B5" t="str">
        <f t="shared" si="2"/>
        <v>A1</v>
      </c>
      <c r="C5" s="1">
        <v>3</v>
      </c>
      <c r="D5" s="19" t="str">
        <f t="shared" si="0"/>
        <v>3A1</v>
      </c>
      <c r="E5" s="19" t="str">
        <f t="shared" si="1"/>
        <v>3A4</v>
      </c>
      <c r="F5" s="18"/>
      <c r="G5" s="15">
        <f>+Results!D24</f>
        <v>45926</v>
      </c>
      <c r="H5" s="16" t="str">
        <f>VLOOKUP($D5,Results!$B$2:$I$365,8,FALSE)</f>
        <v>A4</v>
      </c>
      <c r="I5" s="16" t="str">
        <f>VLOOKUP(H5,Results!$N$2:$O$13,2,FALSE)</f>
        <v>Brand X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",(VLOOKUP($D5,Results!$B$2:$H$365,7,FALSE)))</f>
        <v>5</v>
      </c>
      <c r="O5" s="71">
        <f>IF($C5&gt;Results!$F$1," ",(VLOOKUP($E5,Results!$C$2:$K$365,9,FALSE)))</f>
        <v>18</v>
      </c>
      <c r="P5" s="74">
        <f>IF(J5=" "," ",SUM(K5*2)+L5*1)</f>
        <v>0</v>
      </c>
    </row>
    <row r="6" spans="2:18" x14ac:dyDescent="0.3">
      <c r="B6" t="str">
        <f t="shared" si="2"/>
        <v>A1</v>
      </c>
      <c r="C6" s="1">
        <v>4</v>
      </c>
      <c r="D6" s="19" t="str">
        <f t="shared" si="0"/>
        <v>4A1</v>
      </c>
      <c r="E6" s="19" t="str">
        <f t="shared" si="1"/>
        <v>4A5</v>
      </c>
      <c r="F6" s="18"/>
      <c r="G6" s="15">
        <f>+Results!D35</f>
        <v>45933</v>
      </c>
      <c r="H6" s="16" t="str">
        <f>VLOOKUP($D6,Results!$B$2:$I$365,8,FALSE)</f>
        <v>A5</v>
      </c>
      <c r="I6" s="16" t="str">
        <f>VLOOKUP(H6,Results!$N$2:$O$13,2,FALSE)</f>
        <v>Boford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",(VLOOKUP($D6,Results!$B$2:$H$365,7,FALSE)))</f>
        <v>18</v>
      </c>
      <c r="O6" s="71">
        <f>IF($C6&gt;Results!$F$1," ",(VLOOKUP($E6,Results!$C$2:$K$365,9,FALSE)))</f>
        <v>7</v>
      </c>
      <c r="P6" s="74">
        <f t="shared" ref="P6:P24" si="6">IF(J6=" "," ",SUM(K6*2)+L6*1)</f>
        <v>2</v>
      </c>
    </row>
    <row r="7" spans="2:18" x14ac:dyDescent="0.3">
      <c r="B7" t="str">
        <f t="shared" si="2"/>
        <v>A1</v>
      </c>
      <c r="C7" s="1">
        <v>5</v>
      </c>
      <c r="D7" s="19" t="str">
        <f t="shared" si="0"/>
        <v>5A1</v>
      </c>
      <c r="E7" s="19" t="str">
        <f t="shared" si="1"/>
        <v>5A6</v>
      </c>
      <c r="F7" s="18"/>
      <c r="G7" s="17">
        <f>+Results!D46</f>
        <v>45938</v>
      </c>
      <c r="H7" s="16" t="str">
        <f>VLOOKUP($D7,Results!$B$2:$I$365,8,FALSE)</f>
        <v>A6</v>
      </c>
      <c r="I7" s="16" t="str">
        <f>VLOOKUP(H7,Results!$N$2:$O$13,2,FALSE)</f>
        <v>The Griffins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",(VLOOKUP($D7,Results!$B$2:$H$365,7,FALSE)))</f>
        <v>11</v>
      </c>
      <c r="O7" s="71">
        <f>IF($C7&gt;Results!$F$1," ",(VLOOKUP($E7,Results!$C$2:$K$365,9,FALSE)))</f>
        <v>9</v>
      </c>
      <c r="P7" s="74">
        <f t="shared" si="6"/>
        <v>2</v>
      </c>
    </row>
    <row r="8" spans="2:18" x14ac:dyDescent="0.3">
      <c r="B8" t="str">
        <f t="shared" si="2"/>
        <v>A1</v>
      </c>
      <c r="C8" s="1">
        <v>6</v>
      </c>
      <c r="D8" s="19" t="str">
        <f t="shared" si="0"/>
        <v>6A1</v>
      </c>
      <c r="E8" s="19" t="str">
        <f t="shared" si="1"/>
        <v>6A8</v>
      </c>
      <c r="F8" s="18"/>
      <c r="G8" s="15">
        <f>+Results!D57</f>
        <v>45943</v>
      </c>
      <c r="H8" s="16" t="str">
        <f>VLOOKUP($D8,Results!$B$2:$I$365,8,FALSE)</f>
        <v>A8</v>
      </c>
      <c r="I8" s="16" t="str">
        <f>VLOOKUP(H8,Results!$N$2:$O$13,2,FALSE)</f>
        <v>Buttercross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",(VLOOKUP($D8,Results!$B$2:$H$365,7,FALSE)))</f>
        <v>21</v>
      </c>
      <c r="O8" s="71">
        <f>IF($C8&gt;Results!$F$1," ",(VLOOKUP($E8,Results!$C$2:$K$365,9,FALSE)))</f>
        <v>8</v>
      </c>
      <c r="P8" s="74">
        <f t="shared" si="6"/>
        <v>2</v>
      </c>
      <c r="R8" t="s">
        <v>71</v>
      </c>
    </row>
    <row r="9" spans="2:18" x14ac:dyDescent="0.3">
      <c r="B9" t="str">
        <f t="shared" si="2"/>
        <v>A1</v>
      </c>
      <c r="C9" s="1">
        <v>7</v>
      </c>
      <c r="D9" s="19" t="str">
        <f t="shared" si="0"/>
        <v>7A1</v>
      </c>
      <c r="E9" s="19" t="str">
        <f t="shared" si="1"/>
        <v>7A9</v>
      </c>
      <c r="F9" s="18"/>
      <c r="G9" s="15">
        <f>+Results!D68</f>
        <v>45947</v>
      </c>
      <c r="H9" s="16" t="str">
        <f>VLOOKUP($D9,Results!$B$2:$I$365,8,FALSE)</f>
        <v>A9</v>
      </c>
      <c r="I9" s="16" t="str">
        <f>VLOOKUP(H9,Results!$N$2:$O$13,2,FALSE)</f>
        <v>Bay City Bowlers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",(VLOOKUP($D9,Results!$B$2:$H$365,7,FALSE)))</f>
        <v>22</v>
      </c>
      <c r="O9" s="71">
        <f>IF($C9&gt;Results!$F$1," ",(VLOOKUP($E9,Results!$C$2:$K$365,9,FALSE)))</f>
        <v>4</v>
      </c>
      <c r="P9" s="74">
        <f t="shared" si="6"/>
        <v>2</v>
      </c>
    </row>
    <row r="10" spans="2:18" x14ac:dyDescent="0.3">
      <c r="B10" t="str">
        <f t="shared" si="2"/>
        <v>A1</v>
      </c>
      <c r="C10" s="1">
        <v>8</v>
      </c>
      <c r="D10" s="19" t="str">
        <f t="shared" si="0"/>
        <v>8A1</v>
      </c>
      <c r="E10" s="19" t="str">
        <f t="shared" si="1"/>
        <v>8A7</v>
      </c>
      <c r="F10" s="18"/>
      <c r="G10" s="15">
        <f>+Results!D79</f>
        <v>45954</v>
      </c>
      <c r="H10" s="16" t="str">
        <f>VLOOKUP($D10,Results!$B$2:$I$365,8,FALSE)</f>
        <v>A7</v>
      </c>
      <c r="I10" s="16" t="str">
        <f>VLOOKUP(H10,Results!$N$2:$O$13,2,FALSE)</f>
        <v>L. Bees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",(VLOOKUP($D10,Results!$B$2:$H$365,7,FALSE)))</f>
        <v>16</v>
      </c>
      <c r="O10" s="71">
        <f>IF($C10&gt;Results!$F$1," ",(VLOOKUP($E10,Results!$C$2:$K$365,9,FALSE)))</f>
        <v>5</v>
      </c>
      <c r="P10" s="74">
        <f t="shared" si="6"/>
        <v>2</v>
      </c>
    </row>
    <row r="11" spans="2:18" x14ac:dyDescent="0.3">
      <c r="B11" t="str">
        <f t="shared" si="2"/>
        <v>A1</v>
      </c>
      <c r="C11" s="1">
        <v>9</v>
      </c>
      <c r="D11" s="19" t="str">
        <f t="shared" si="0"/>
        <v>9A1</v>
      </c>
      <c r="E11" s="19" t="str">
        <f t="shared" si="1"/>
        <v>9A10</v>
      </c>
      <c r="F11" s="18"/>
      <c r="G11" s="17">
        <f>+Results!D90</f>
        <v>45961</v>
      </c>
      <c r="H11" s="16" t="str">
        <f>VLOOKUP($D11,Results!$B$2:$I$365,8,FALSE)</f>
        <v>A10</v>
      </c>
      <c r="I11" s="16" t="str">
        <f>VLOOKUP(H11,Results!$N$2:$O$13,2,FALSE)</f>
        <v>Deadenders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",(VLOOKUP($D11,Results!$B$2:$H$365,7,FALSE)))</f>
        <v>21</v>
      </c>
      <c r="O11" s="71">
        <f>IF($C11&gt;Results!$F$1," ",(VLOOKUP($E11,Results!$C$2:$K$365,9,FALSE)))</f>
        <v>4</v>
      </c>
      <c r="P11" s="74">
        <f t="shared" si="6"/>
        <v>2</v>
      </c>
    </row>
    <row r="12" spans="2:18" x14ac:dyDescent="0.3">
      <c r="B12" t="str">
        <f t="shared" si="2"/>
        <v>A1</v>
      </c>
      <c r="C12" s="1">
        <v>10</v>
      </c>
      <c r="D12" s="19" t="str">
        <f t="shared" si="0"/>
        <v>10A1</v>
      </c>
      <c r="E12" s="19" t="str">
        <f t="shared" si="1"/>
        <v>10A11</v>
      </c>
      <c r="F12" s="18"/>
      <c r="G12" s="17">
        <f>+Results!D101</f>
        <v>45966</v>
      </c>
      <c r="H12" s="16" t="str">
        <f>VLOOKUP($D12,Results!$B$2:$I$365,8,FALSE)</f>
        <v>A11</v>
      </c>
      <c r="I12" s="16" t="str">
        <f>VLOOKUP(H12,Results!$N$2:$O$13,2,FALSE)</f>
        <v>Dreamers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",(VLOOKUP($D12,Results!$B$2:$H$365,7,FALSE)))</f>
        <v>9</v>
      </c>
      <c r="O12" s="71">
        <f>IF($C12&gt;Results!$F$1," ",(VLOOKUP($E12,Results!$C$2:$K$365,9,FALSE)))</f>
        <v>12</v>
      </c>
      <c r="P12" s="74">
        <f t="shared" si="6"/>
        <v>0</v>
      </c>
    </row>
    <row r="13" spans="2:18" x14ac:dyDescent="0.3">
      <c r="B13" t="str">
        <f t="shared" si="2"/>
        <v>A1</v>
      </c>
      <c r="C13" s="1">
        <v>11</v>
      </c>
      <c r="D13" s="19" t="str">
        <f t="shared" si="0"/>
        <v>11A1</v>
      </c>
      <c r="E13" s="19" t="str">
        <f t="shared" si="1"/>
        <v>11X</v>
      </c>
      <c r="F13" s="18"/>
      <c r="G13" s="17">
        <f>+Results!D112</f>
        <v>45971</v>
      </c>
      <c r="H13" s="16" t="str">
        <f>VLOOKUP($D13,Results!$B$2:$I$365,8,FALSE)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",(VLOOKUP($D13,Results!$B$2:$H$365,7,FALSE)))</f>
        <v>0</v>
      </c>
      <c r="O13" s="71">
        <f>IF($C13&gt;Results!$F$1," ",(VLOOKUP($E13,Results!$C$2:$K$365,9,FALSE)))</f>
        <v>0</v>
      </c>
      <c r="P13" s="74">
        <f t="shared" si="6"/>
        <v>0</v>
      </c>
    </row>
    <row r="14" spans="2:18" x14ac:dyDescent="0.3">
      <c r="B14" t="str">
        <f t="shared" si="2"/>
        <v>A1</v>
      </c>
      <c r="C14" s="1">
        <v>12</v>
      </c>
      <c r="D14" s="19" t="str">
        <f t="shared" si="0"/>
        <v>12A1</v>
      </c>
      <c r="E14" s="19" t="str">
        <f t="shared" si="1"/>
        <v>12A2</v>
      </c>
      <c r="F14" s="18"/>
      <c r="G14" s="15">
        <f>+Results!D123</f>
        <v>45982</v>
      </c>
      <c r="H14" s="16" t="str">
        <f>VLOOKUP($D14,Results!$B$2:$I$365,8,FALSE)</f>
        <v>A2</v>
      </c>
      <c r="I14" s="16" t="str">
        <f>VLOOKUP(H14,Results!$N$2:$O$13,2,FALSE)</f>
        <v>Bens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",(VLOOKUP($D14,Results!$B$2:$H$365,7,FALSE)))</f>
        <v>15</v>
      </c>
      <c r="O14" s="71">
        <f>IF($C14&gt;Results!$F$1," ",(VLOOKUP($E14,Results!$C$2:$K$365,9,FALSE)))</f>
        <v>19</v>
      </c>
      <c r="P14" s="74">
        <f t="shared" si="6"/>
        <v>0</v>
      </c>
    </row>
    <row r="15" spans="2:18" x14ac:dyDescent="0.3">
      <c r="B15" t="str">
        <f t="shared" si="2"/>
        <v>A1</v>
      </c>
      <c r="C15" s="1">
        <v>13</v>
      </c>
      <c r="D15" s="19" t="str">
        <f t="shared" si="0"/>
        <v>13A1</v>
      </c>
      <c r="E15" s="19" t="str">
        <f t="shared" si="1"/>
        <v>13A3</v>
      </c>
      <c r="F15" s="18"/>
      <c r="G15" s="15">
        <f>+Results!D134</f>
        <v>45989</v>
      </c>
      <c r="H15" s="16" t="str">
        <f>VLOOKUP($D15,Results!$B$2:$I$365,8,FALSE)</f>
        <v>A3</v>
      </c>
      <c r="I15" s="16" t="str">
        <f>VLOOKUP(H15,Results!$N$2:$O$13,2,FALSE)</f>
        <v>Pinewood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",(VLOOKUP($D15,Results!$B$2:$H$365,7,FALSE)))</f>
        <v>13</v>
      </c>
      <c r="O15" s="71">
        <f>IF($C15&gt;Results!$F$1," ",(VLOOKUP($E15,Results!$C$2:$K$365,9,FALSE)))</f>
        <v>8</v>
      </c>
      <c r="P15" s="74">
        <f t="shared" si="6"/>
        <v>2</v>
      </c>
    </row>
    <row r="16" spans="2:18" x14ac:dyDescent="0.3">
      <c r="B16" t="str">
        <f t="shared" si="2"/>
        <v>A1</v>
      </c>
      <c r="C16" s="1">
        <v>14</v>
      </c>
      <c r="D16" s="19" t="str">
        <f t="shared" si="0"/>
        <v>14A1</v>
      </c>
      <c r="E16" s="19" t="str">
        <f t="shared" si="1"/>
        <v>14A4</v>
      </c>
      <c r="F16" s="18"/>
      <c r="G16" s="15">
        <f>+Results!D145</f>
        <v>45994</v>
      </c>
      <c r="H16" s="16" t="str">
        <f>VLOOKUP($D16,Results!$B$2:$I$365,8,FALSE)</f>
        <v>A4</v>
      </c>
      <c r="I16" s="16" t="str">
        <f>VLOOKUP(H16,Results!$N$2:$O$13,2,FALSE)</f>
        <v>Brand 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",(VLOOKUP($D16,Results!$B$2:$H$365,7,FALSE)))</f>
        <v>18</v>
      </c>
      <c r="O16" s="71">
        <f>IF($C16&gt;Results!$F$1," ",(VLOOKUP($E16,Results!$C$2:$K$365,9,FALSE)))</f>
        <v>8</v>
      </c>
      <c r="P16" s="74">
        <f t="shared" si="6"/>
        <v>2</v>
      </c>
    </row>
    <row r="17" spans="2:18" x14ac:dyDescent="0.3">
      <c r="B17" t="str">
        <f t="shared" si="2"/>
        <v>A1</v>
      </c>
      <c r="C17" s="1">
        <v>15</v>
      </c>
      <c r="D17" s="19" t="str">
        <f t="shared" si="0"/>
        <v>15A1</v>
      </c>
      <c r="E17" s="19" t="str">
        <f t="shared" si="1"/>
        <v>15A5</v>
      </c>
      <c r="F17" s="18"/>
      <c r="G17" s="15">
        <f>+Results!D156</f>
        <v>45999</v>
      </c>
      <c r="H17" s="16" t="str">
        <f>VLOOKUP($D17,Results!$B$2:$I$365,8,FALSE)</f>
        <v>A5</v>
      </c>
      <c r="I17" s="16" t="str">
        <f>VLOOKUP(H17,Results!$N$2:$O$13,2,FALSE)</f>
        <v>Boford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",(VLOOKUP($D17,Results!$B$2:$H$365,7,FALSE)))</f>
        <v>15</v>
      </c>
      <c r="O17" s="71">
        <f>IF($C17&gt;Results!$F$1," ",(VLOOKUP($E17,Results!$C$2:$K$365,9,FALSE)))</f>
        <v>12</v>
      </c>
      <c r="P17" s="74">
        <f t="shared" si="6"/>
        <v>2</v>
      </c>
      <c r="R17" t="s">
        <v>75</v>
      </c>
    </row>
    <row r="18" spans="2:18" x14ac:dyDescent="0.3">
      <c r="B18" t="str">
        <f t="shared" si="2"/>
        <v>A1</v>
      </c>
      <c r="C18" s="1">
        <v>16</v>
      </c>
      <c r="D18" s="19" t="str">
        <f t="shared" si="0"/>
        <v>16A1</v>
      </c>
      <c r="E18" s="19" t="str">
        <f t="shared" si="1"/>
        <v>16A6</v>
      </c>
      <c r="F18" s="18"/>
      <c r="G18" s="17">
        <f>+Results!D167</f>
        <v>46010</v>
      </c>
      <c r="H18" s="16" t="str">
        <f>VLOOKUP($D18,Results!$B$2:$I$365,8,FALSE)</f>
        <v>A6</v>
      </c>
      <c r="I18" s="16" t="str">
        <f>VLOOKUP(H18,Results!$N$2:$O$13,2,FALSE)</f>
        <v>The Griffins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",(VLOOKUP($D18,Results!$B$2:$H$365,7,FALSE)))</f>
        <v>9</v>
      </c>
      <c r="O18" s="71">
        <f>IF($C18&gt;Results!$F$1," ",(VLOOKUP($E18,Results!$C$2:$K$365,9,FALSE)))</f>
        <v>8</v>
      </c>
      <c r="P18" s="74">
        <f t="shared" si="6"/>
        <v>2</v>
      </c>
    </row>
    <row r="19" spans="2:18" x14ac:dyDescent="0.3">
      <c r="B19" t="str">
        <f t="shared" si="2"/>
        <v>A1</v>
      </c>
      <c r="C19" s="1">
        <v>17</v>
      </c>
      <c r="D19" s="19" t="str">
        <f t="shared" si="0"/>
        <v>17A1</v>
      </c>
      <c r="E19" s="19" t="str">
        <f t="shared" si="1"/>
        <v>17A8</v>
      </c>
      <c r="F19" s="18"/>
      <c r="G19" s="15">
        <f>+Results!D178</f>
        <v>46013</v>
      </c>
      <c r="H19" s="16" t="str">
        <f>VLOOKUP($D19,Results!$B$2:$I$365,8,FALSE)</f>
        <v>A8</v>
      </c>
      <c r="I19" s="16" t="str">
        <f>VLOOKUP(H19,Results!$N$2:$O$13,2,FALSE)</f>
        <v>Buttercross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",(VLOOKUP($D19,Results!$B$2:$H$365,7,FALSE)))</f>
        <v>N</v>
      </c>
      <c r="O19" s="71" t="str">
        <f>IF($C19&gt;Results!$F$1," ",(VLOOKUP($E19,Results!$C$2:$K$365,9,FALSE)))</f>
        <v>N</v>
      </c>
      <c r="P19" s="74">
        <f t="shared" si="6"/>
        <v>0</v>
      </c>
    </row>
    <row r="20" spans="2:18" x14ac:dyDescent="0.3">
      <c r="B20" t="str">
        <f t="shared" si="2"/>
        <v>A1</v>
      </c>
      <c r="C20" s="1">
        <v>18</v>
      </c>
      <c r="D20" s="19" t="str">
        <f t="shared" si="0"/>
        <v>18A1</v>
      </c>
      <c r="E20" s="19" t="str">
        <f t="shared" si="1"/>
        <v>18A9</v>
      </c>
      <c r="F20" s="18"/>
      <c r="G20" s="17">
        <f>+Results!D189</f>
        <v>46027</v>
      </c>
      <c r="H20" s="16" t="str">
        <f>VLOOKUP($D20,Results!$B$2:$I$365,8,FALSE)</f>
        <v>A9</v>
      </c>
      <c r="I20" s="16" t="str">
        <f>VLOOKUP(H20,Results!$N$2:$O$13,2,FALSE)</f>
        <v>Bay City Bowlers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",(VLOOKUP($D20,Results!$B$2:$H$365,7,FALSE)))</f>
        <v>22</v>
      </c>
      <c r="O20" s="71">
        <f>IF($C20&gt;Results!$F$1," ",(VLOOKUP($E20,Results!$C$2:$K$365,9,FALSE)))</f>
        <v>7</v>
      </c>
      <c r="P20" s="74">
        <f t="shared" si="6"/>
        <v>2</v>
      </c>
    </row>
    <row r="21" spans="2:18" x14ac:dyDescent="0.3">
      <c r="B21" t="str">
        <f t="shared" si="2"/>
        <v>A1</v>
      </c>
      <c r="C21" s="1">
        <v>19</v>
      </c>
      <c r="D21" s="19" t="str">
        <f t="shared" si="0"/>
        <v>19A1</v>
      </c>
      <c r="E21" s="19" t="str">
        <f t="shared" si="1"/>
        <v>19A7</v>
      </c>
      <c r="F21" s="18"/>
      <c r="G21" s="15">
        <f>+Results!D200</f>
        <v>46031</v>
      </c>
      <c r="H21" s="16" t="str">
        <f>VLOOKUP($D21,Results!$B$2:$I$365,8,FALSE)</f>
        <v>A7</v>
      </c>
      <c r="I21" s="16" t="str">
        <f>VLOOKUP(H21,Results!$N$2:$O$13,2,FALSE)</f>
        <v>L. Bees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",(VLOOKUP($D21,Results!$B$2:$H$365,7,FALSE)))</f>
        <v>18</v>
      </c>
      <c r="O21" s="71">
        <f>IF($C21&gt;Results!$F$1," ",(VLOOKUP($E21,Results!$C$2:$K$365,9,FALSE)))</f>
        <v>5</v>
      </c>
      <c r="P21" s="74">
        <f t="shared" si="6"/>
        <v>2</v>
      </c>
    </row>
    <row r="22" spans="2:18" x14ac:dyDescent="0.3">
      <c r="B22" t="str">
        <f t="shared" si="2"/>
        <v>A1</v>
      </c>
      <c r="C22" s="1">
        <v>20</v>
      </c>
      <c r="D22" s="19" t="str">
        <f t="shared" si="0"/>
        <v>20A1</v>
      </c>
      <c r="E22" s="19" t="str">
        <f t="shared" si="1"/>
        <v>20A10</v>
      </c>
      <c r="F22" s="18"/>
      <c r="G22" s="17">
        <f>+Results!D211</f>
        <v>46038</v>
      </c>
      <c r="H22" s="16" t="str">
        <f>VLOOKUP($D22,Results!$B$2:$I$365,8,FALSE)</f>
        <v>A10</v>
      </c>
      <c r="I22" s="16" t="str">
        <f>VLOOKUP(H22,Results!$N$2:$O$13,2,FALSE)</f>
        <v>Deadenders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",(VLOOKUP($D22,Results!$B$2:$H$365,7,FALSE)))</f>
        <v>14</v>
      </c>
      <c r="O22" s="71">
        <f>IF($C22&gt;Results!$F$1," ",(VLOOKUP($E22,Results!$C$2:$K$365,9,FALSE)))</f>
        <v>13</v>
      </c>
      <c r="P22" s="74">
        <f t="shared" si="6"/>
        <v>2</v>
      </c>
    </row>
    <row r="23" spans="2:18" x14ac:dyDescent="0.3">
      <c r="B23" t="str">
        <f t="shared" si="2"/>
        <v>A1</v>
      </c>
      <c r="C23" s="1">
        <v>21</v>
      </c>
      <c r="D23" s="19" t="str">
        <f t="shared" si="0"/>
        <v>21A1</v>
      </c>
      <c r="E23" s="19" t="str">
        <f t="shared" si="1"/>
        <v>21A11</v>
      </c>
      <c r="F23" s="18"/>
      <c r="G23" s="15">
        <f>+Results!D222</f>
        <v>46045</v>
      </c>
      <c r="H23" s="16" t="str">
        <f>VLOOKUP($D23,Results!$B$2:$I$365,8,FALSE)</f>
        <v>A11</v>
      </c>
      <c r="I23" s="16" t="str">
        <f>VLOOKUP(H23,Results!$N$2:$O$13,2,FALSE)</f>
        <v>Dreamers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",(VLOOKUP($D23,Results!$B$2:$H$365,7,FALSE)))</f>
        <v>9</v>
      </c>
      <c r="O23" s="71">
        <f>IF($C23&gt;Results!$F$1," ",(VLOOKUP($E23,Results!$C$2:$K$365,9,FALSE)))</f>
        <v>13</v>
      </c>
      <c r="P23" s="74">
        <f t="shared" si="6"/>
        <v>0</v>
      </c>
    </row>
    <row r="24" spans="2:18" x14ac:dyDescent="0.3">
      <c r="B24" t="str">
        <f t="shared" si="2"/>
        <v>A1</v>
      </c>
      <c r="C24" s="1">
        <v>22</v>
      </c>
      <c r="D24" s="19" t="str">
        <f t="shared" si="0"/>
        <v>22A1</v>
      </c>
      <c r="E24" s="19" t="str">
        <f t="shared" si="1"/>
        <v>22X</v>
      </c>
      <c r="F24" s="18"/>
      <c r="G24" s="17">
        <f>+Results!D233</f>
        <v>46050</v>
      </c>
      <c r="H24" s="16" t="str">
        <f>VLOOKUP($D24,Results!$B$2:$I$365,8,FALSE)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",(VLOOKUP($D24,Results!$B$2:$H$365,7,FALSE)))</f>
        <v>0</v>
      </c>
      <c r="O24" s="71">
        <f>IF($C24&gt;Results!$F$1," ",(VLOOKUP($E24,Results!$C$2:$K$365,9,FALSE)))</f>
        <v>0</v>
      </c>
      <c r="P24" s="74">
        <f t="shared" si="6"/>
        <v>0</v>
      </c>
    </row>
    <row r="25" spans="2:18" x14ac:dyDescent="0.3">
      <c r="B25" t="str">
        <f t="shared" si="2"/>
        <v>A1</v>
      </c>
      <c r="C25" s="1">
        <v>23</v>
      </c>
      <c r="D25" s="19" t="str">
        <f t="shared" ref="D25:D35" si="7">CONCATENATE(C25,B25)</f>
        <v>23A1</v>
      </c>
      <c r="E25" s="19" t="str">
        <f t="shared" ref="E25:E35" si="8">CONCATENATE(C25,H25)</f>
        <v>23A2</v>
      </c>
      <c r="F25" s="18"/>
      <c r="G25" s="17">
        <f>+Results!D244</f>
        <v>46055</v>
      </c>
      <c r="H25" s="16" t="str">
        <f>VLOOKUP($D25,Results!$B$2:$I$365,8,FALSE)</f>
        <v>A2</v>
      </c>
      <c r="I25" s="16" t="str">
        <f>VLOOKUP(H25,Results!$N$2:$O$13,2,FALSE)</f>
        <v>Bens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",(VLOOKUP($D25,Results!$B$2:$H$365,7,FALSE)))</f>
        <v>13</v>
      </c>
      <c r="O25" s="71">
        <f>IF($C25&gt;Results!$F$1," ",(VLOOKUP($E25,Results!$C$2:$K$365,9,FALSE)))</f>
        <v>11</v>
      </c>
      <c r="P25" s="74">
        <f t="shared" ref="P25" si="12">IF(J25=" "," ",SUM(K25*2)+L25*1)</f>
        <v>2</v>
      </c>
    </row>
    <row r="26" spans="2:18" x14ac:dyDescent="0.3">
      <c r="B26" t="str">
        <f t="shared" si="2"/>
        <v>A1</v>
      </c>
      <c r="C26" s="1">
        <v>24</v>
      </c>
      <c r="D26" s="19" t="str">
        <f t="shared" si="7"/>
        <v>24A1</v>
      </c>
      <c r="E26" s="19" t="str">
        <f t="shared" si="8"/>
        <v>24A3</v>
      </c>
      <c r="F26" s="18"/>
      <c r="G26" s="17">
        <f>+Results!D255</f>
        <v>46062</v>
      </c>
      <c r="H26" s="16" t="str">
        <f>VLOOKUP($D26,Results!$B$2:$I$365,8,FALSE)</f>
        <v>A3</v>
      </c>
      <c r="I26" s="16" t="str">
        <f>VLOOKUP(H26,Results!$N$2:$O$13,2,FALSE)</f>
        <v>Pinewood</v>
      </c>
      <c r="J26" s="79">
        <f t="shared" ref="J26:J35" si="13">SUM(K26:M26)</f>
        <v>1</v>
      </c>
      <c r="K26" s="61">
        <f t="shared" ref="K26:K35" si="14">IF(H26="X",0,IF(N26&gt;O26,1,0))</f>
        <v>1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>
        <f>IF($C26&gt;Results!$F$1," ",(VLOOKUP($D26,Results!$B$2:$H$365,7,FALSE)))</f>
        <v>15</v>
      </c>
      <c r="O26" s="71">
        <f>IF($C26&gt;Results!$F$1," ",(VLOOKUP($E26,Results!$C$2:$K$365,9,FALSE)))</f>
        <v>9</v>
      </c>
      <c r="P26" s="74">
        <f t="shared" ref="P26:P35" si="16">IF(J26=" "," ",SUM(K26*2)+L26*1)</f>
        <v>2</v>
      </c>
    </row>
    <row r="27" spans="2:18" x14ac:dyDescent="0.3">
      <c r="B27" t="str">
        <f t="shared" si="2"/>
        <v>A1</v>
      </c>
      <c r="C27" s="1">
        <v>25</v>
      </c>
      <c r="D27" s="19" t="str">
        <f t="shared" si="7"/>
        <v>25A1</v>
      </c>
      <c r="E27" s="19" t="str">
        <f t="shared" si="8"/>
        <v>25A4</v>
      </c>
      <c r="F27" s="18"/>
      <c r="G27" s="17">
        <f>+Results!D266</f>
        <v>46073</v>
      </c>
      <c r="H27" s="16" t="str">
        <f>VLOOKUP($D27,Results!$B$2:$I$365,8,FALSE)</f>
        <v>A4</v>
      </c>
      <c r="I27" s="16" t="str">
        <f>VLOOKUP(H27,Results!$N$2:$O$13,2,FALSE)</f>
        <v>Brand X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",(VLOOKUP($D27,Results!$B$2:$H$365,7,FALSE)))</f>
        <v>31</v>
      </c>
      <c r="O27" s="71">
        <f>IF($C27&gt;Results!$F$1," ",(VLOOKUP($E27,Results!$C$2:$K$365,9,FALSE)))</f>
        <v>5</v>
      </c>
      <c r="P27" s="74">
        <f t="shared" si="16"/>
        <v>2</v>
      </c>
    </row>
    <row r="28" spans="2:18" x14ac:dyDescent="0.3">
      <c r="B28" t="str">
        <f t="shared" si="2"/>
        <v>A1</v>
      </c>
      <c r="C28" s="1">
        <v>26</v>
      </c>
      <c r="D28" s="19" t="str">
        <f t="shared" si="7"/>
        <v>26A1</v>
      </c>
      <c r="E28" s="19" t="str">
        <f t="shared" si="8"/>
        <v>26A5</v>
      </c>
      <c r="F28" s="18"/>
      <c r="G28" s="17">
        <f>+Results!D277</f>
        <v>46080</v>
      </c>
      <c r="H28" s="16" t="str">
        <f>VLOOKUP($D28,Results!$B$2:$I$365,8,FALSE)</f>
        <v>A5</v>
      </c>
      <c r="I28" s="16" t="str">
        <f>VLOOKUP(H28,Results!$N$2:$O$13,2,FALSE)</f>
        <v>Boford</v>
      </c>
      <c r="J28" s="79">
        <f t="shared" si="13"/>
        <v>0</v>
      </c>
      <c r="K28" s="61">
        <f t="shared" si="14"/>
        <v>0</v>
      </c>
      <c r="L28" s="64">
        <f>IF(OR(C28&gt;Results!$F$1,N28="N"),0,IF(H28="X",0,IF(N28=O28,1,0)))</f>
        <v>0</v>
      </c>
      <c r="M28" s="63">
        <f t="shared" si="15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16"/>
        <v>0</v>
      </c>
    </row>
    <row r="29" spans="2:18" x14ac:dyDescent="0.3">
      <c r="B29" t="str">
        <f t="shared" si="2"/>
        <v>A1</v>
      </c>
      <c r="C29" s="1">
        <v>27</v>
      </c>
      <c r="D29" s="19" t="str">
        <f t="shared" si="7"/>
        <v>27A1</v>
      </c>
      <c r="E29" s="19" t="str">
        <f t="shared" si="8"/>
        <v>27A6</v>
      </c>
      <c r="F29" s="18"/>
      <c r="G29" s="17">
        <f>+Results!D288</f>
        <v>46083</v>
      </c>
      <c r="H29" s="16" t="str">
        <f>VLOOKUP($D29,Results!$B$2:$I$365,8,FALSE)</f>
        <v>A6</v>
      </c>
      <c r="I29" s="16" t="str">
        <f>VLOOKUP(H29,Results!$N$2:$O$13,2,FALSE)</f>
        <v>The Griffins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16"/>
        <v>0</v>
      </c>
    </row>
    <row r="30" spans="2:18" x14ac:dyDescent="0.3">
      <c r="B30" t="str">
        <f t="shared" si="2"/>
        <v>A1</v>
      </c>
      <c r="C30" s="1">
        <v>28</v>
      </c>
      <c r="D30" s="19" t="str">
        <f t="shared" si="7"/>
        <v>28A1</v>
      </c>
      <c r="E30" s="19" t="str">
        <f t="shared" si="8"/>
        <v>28A8</v>
      </c>
      <c r="F30" s="18"/>
      <c r="G30" s="17">
        <f>+Results!D299</f>
        <v>46094</v>
      </c>
      <c r="H30" s="16" t="str">
        <f>VLOOKUP($D30,Results!$B$2:$I$365,8,FALSE)</f>
        <v>A8</v>
      </c>
      <c r="I30" s="16" t="str">
        <f>VLOOKUP(H30,Results!$N$2:$O$13,2,FALSE)</f>
        <v>Buttercross</v>
      </c>
      <c r="J30" s="79">
        <f t="shared" si="13"/>
        <v>0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16"/>
        <v>0</v>
      </c>
    </row>
    <row r="31" spans="2:18" x14ac:dyDescent="0.3">
      <c r="B31" t="str">
        <f t="shared" si="2"/>
        <v>A1</v>
      </c>
      <c r="C31" s="1">
        <v>29</v>
      </c>
      <c r="D31" s="19" t="str">
        <f t="shared" si="7"/>
        <v>29A1</v>
      </c>
      <c r="E31" s="19" t="str">
        <f t="shared" si="8"/>
        <v>29A9</v>
      </c>
      <c r="F31" s="18"/>
      <c r="G31" s="17">
        <f>+Results!D310</f>
        <v>46099</v>
      </c>
      <c r="H31" s="16" t="str">
        <f>VLOOKUP($D31,Results!$B$2:$I$365,8,FALSE)</f>
        <v>A9</v>
      </c>
      <c r="I31" s="16" t="str">
        <f>VLOOKUP(H31,Results!$N$2:$O$13,2,FALSE)</f>
        <v>Bay City Bowlers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16"/>
        <v>0</v>
      </c>
    </row>
    <row r="32" spans="2:18" x14ac:dyDescent="0.3">
      <c r="B32" t="str">
        <f t="shared" si="2"/>
        <v>A1</v>
      </c>
      <c r="C32" s="1">
        <v>30</v>
      </c>
      <c r="D32" s="19" t="str">
        <f t="shared" si="7"/>
        <v>30A1</v>
      </c>
      <c r="E32" s="19" t="str">
        <f t="shared" si="8"/>
        <v>30A7</v>
      </c>
      <c r="F32" s="18"/>
      <c r="G32" s="17">
        <f>+Results!D321</f>
        <v>46106</v>
      </c>
      <c r="H32" s="16" t="str">
        <f>VLOOKUP($D32,Results!$B$2:$I$365,8,FALSE)</f>
        <v>A7</v>
      </c>
      <c r="I32" s="16" t="str">
        <f>VLOOKUP(H32,Results!$N$2:$O$13,2,FALSE)</f>
        <v>L. Bees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A1</v>
      </c>
      <c r="C33" s="1">
        <v>31</v>
      </c>
      <c r="D33" s="19" t="str">
        <f t="shared" si="7"/>
        <v>31A1</v>
      </c>
      <c r="E33" s="19" t="str">
        <f t="shared" si="8"/>
        <v>31A10</v>
      </c>
      <c r="F33" s="18"/>
      <c r="G33" s="17">
        <f>+Results!D332</f>
        <v>46111</v>
      </c>
      <c r="H33" s="16" t="str">
        <f>VLOOKUP($D33,Results!$B$2:$I$365,8,FALSE)</f>
        <v>A10</v>
      </c>
      <c r="I33" s="16" t="str">
        <f>VLOOKUP(H33,Results!$N$2:$O$13,2,FALSE)</f>
        <v>Deadenders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A1</v>
      </c>
      <c r="C34" s="1">
        <v>32</v>
      </c>
      <c r="D34" s="19" t="str">
        <f t="shared" si="7"/>
        <v>32A1</v>
      </c>
      <c r="E34" s="19" t="str">
        <f t="shared" si="8"/>
        <v>32A11</v>
      </c>
      <c r="F34" s="18"/>
      <c r="G34" s="17">
        <f>+Results!D343</f>
        <v>46122</v>
      </c>
      <c r="H34" s="16" t="str">
        <f>VLOOKUP($D34,Results!$B$2:$I$365,8,FALSE)</f>
        <v>A11</v>
      </c>
      <c r="I34" s="16" t="str">
        <f>VLOOKUP(H34,Results!$N$2:$O$13,2,FALSE)</f>
        <v>Dreamers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A1</v>
      </c>
      <c r="C35" s="1">
        <v>33</v>
      </c>
      <c r="D35" s="19" t="str">
        <f t="shared" si="7"/>
        <v>33A1</v>
      </c>
      <c r="E35" s="19" t="str">
        <f t="shared" si="8"/>
        <v>33X</v>
      </c>
      <c r="F35" s="18"/>
      <c r="G35" s="17">
        <f>+Results!D354</f>
        <v>46125</v>
      </c>
      <c r="H35" s="16" t="str">
        <f>VLOOKUP($D35,Results!$B$2:$I$365,8,FALSE)</f>
        <v>X</v>
      </c>
      <c r="I35" s="16" t="str">
        <f>VLOOKUP(H35,Results!$N$2:$O$13,2,FALSE)</f>
        <v>No Match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22</v>
      </c>
      <c r="K36" s="65">
        <f t="shared" ref="K36:P36" si="17">SUM(K3:K35)</f>
        <v>18</v>
      </c>
      <c r="L36" s="66">
        <f t="shared" si="17"/>
        <v>0</v>
      </c>
      <c r="M36" s="67">
        <f t="shared" si="17"/>
        <v>4</v>
      </c>
      <c r="N36" s="72">
        <f t="shared" si="17"/>
        <v>359</v>
      </c>
      <c r="O36" s="73">
        <f t="shared" si="17"/>
        <v>204</v>
      </c>
      <c r="P36" s="75">
        <f t="shared" si="17"/>
        <v>36</v>
      </c>
    </row>
  </sheetData>
  <mergeCells count="1">
    <mergeCell ref="I1:L1"/>
  </mergeCells>
  <phoneticPr fontId="0" type="noConversion"/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17" sqref="R17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A2</v>
      </c>
      <c r="C3" s="1">
        <v>1</v>
      </c>
      <c r="D3" s="19" t="str">
        <f t="shared" ref="D3" si="0">CONCATENATE(C3,B3)</f>
        <v>1A2</v>
      </c>
      <c r="E3" s="19" t="str">
        <f t="shared" ref="E3:E35" si="1">CONCATENATE(C3,H3)</f>
        <v>1A1</v>
      </c>
      <c r="F3" s="18"/>
      <c r="G3" s="15">
        <f>+Results!D2</f>
        <v>45912</v>
      </c>
      <c r="H3" s="16" t="str">
        <f>VLOOKUP($D3,Results!$B$2:$I$365,8,FALSE)</f>
        <v>A1</v>
      </c>
      <c r="I3" s="16" t="str">
        <f>VLOOKUP(H3,Results!$N$2:$O$13,2,FALSE)</f>
        <v>Mat - Jac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5</v>
      </c>
      <c r="O3" s="71">
        <f>IF($C3&gt;Results!$F$1," ",(VLOOKUP($E3,Results!$C$2:$K$243,9,FALSE)))</f>
        <v>27</v>
      </c>
      <c r="P3" s="74">
        <f>IF(J3=" "," ",SUM(K3*2)+L3*1)</f>
        <v>0</v>
      </c>
    </row>
    <row r="4" spans="2:18" x14ac:dyDescent="0.3">
      <c r="B4" t="str">
        <f t="shared" ref="B4:B35" si="2">+$H$1</f>
        <v>A2</v>
      </c>
      <c r="C4" s="1">
        <v>2</v>
      </c>
      <c r="D4" s="19" t="str">
        <f t="shared" ref="D4:D35" si="3">CONCATENATE(C4,B4)</f>
        <v>2A2</v>
      </c>
      <c r="E4" s="19" t="str">
        <f t="shared" si="1"/>
        <v>2A4</v>
      </c>
      <c r="F4" s="18"/>
      <c r="G4" s="15">
        <f>+Results!D13</f>
        <v>45915</v>
      </c>
      <c r="H4" s="16" t="str">
        <f>VLOOKUP($D4,Results!$B$2:$I$365,8,FALSE)</f>
        <v>A4</v>
      </c>
      <c r="I4" s="16" t="str">
        <f>VLOOKUP(H4,Results!$N$2:$O$13,2,FALSE)</f>
        <v>Brand X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",(VLOOKUP($D4,Results!$B$2:$H$243,7,FALSE)))</f>
        <v>14</v>
      </c>
      <c r="O4" s="71">
        <f>IF($C4&gt;Results!$F$1," ",(VLOOKUP($E4,Results!$C$2:$K$243,9,FALSE)))</f>
        <v>10</v>
      </c>
      <c r="P4" s="74">
        <f t="shared" ref="P4:P35" si="7">IF(J4=" "," ",SUM(K4*2)+L4*1)</f>
        <v>2</v>
      </c>
    </row>
    <row r="5" spans="2:18" x14ac:dyDescent="0.3">
      <c r="B5" t="str">
        <f t="shared" si="2"/>
        <v>A2</v>
      </c>
      <c r="C5" s="1">
        <v>3</v>
      </c>
      <c r="D5" s="19" t="str">
        <f t="shared" si="3"/>
        <v>3A2</v>
      </c>
      <c r="E5" s="19" t="str">
        <f t="shared" si="1"/>
        <v>3A5</v>
      </c>
      <c r="F5" s="18"/>
      <c r="G5" s="15">
        <f>+Results!D24</f>
        <v>45926</v>
      </c>
      <c r="H5" s="16" t="str">
        <f>VLOOKUP($D5,Results!$B$2:$I$365,8,FALSE)</f>
        <v>A5</v>
      </c>
      <c r="I5" s="16" t="str">
        <f>VLOOKUP(H5,Results!$N$2:$O$13,2,FALSE)</f>
        <v>Boford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",(VLOOKUP($D5,Results!$B$2:$H$243,7,FALSE)))</f>
        <v>14</v>
      </c>
      <c r="O5" s="71">
        <f>IF($C5&gt;Results!$F$1," ",(VLOOKUP($E5,Results!$C$2:$K$243,9,FALSE)))</f>
        <v>9</v>
      </c>
      <c r="P5" s="74">
        <f t="shared" si="7"/>
        <v>2</v>
      </c>
    </row>
    <row r="6" spans="2:18" x14ac:dyDescent="0.3">
      <c r="B6" t="str">
        <f t="shared" si="2"/>
        <v>A2</v>
      </c>
      <c r="C6" s="1">
        <v>4</v>
      </c>
      <c r="D6" s="19" t="str">
        <f t="shared" si="3"/>
        <v>4A2</v>
      </c>
      <c r="E6" s="19" t="str">
        <f t="shared" si="1"/>
        <v>4A7</v>
      </c>
      <c r="F6" s="18"/>
      <c r="G6" s="15">
        <f>+Results!D35</f>
        <v>45933</v>
      </c>
      <c r="H6" s="16" t="str">
        <f>VLOOKUP($D6,Results!$B$2:$I$365,8,FALSE)</f>
        <v>A7</v>
      </c>
      <c r="I6" s="16" t="str">
        <f>VLOOKUP(H6,Results!$N$2:$O$13,2,FALSE)</f>
        <v>L. Bees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",(VLOOKUP($D6,Results!$B$2:$H$243,7,FALSE)))</f>
        <v>14</v>
      </c>
      <c r="O6" s="71">
        <f>IF($C6&gt;Results!$F$1," ",(VLOOKUP($E6,Results!$C$2:$K$243,9,FALSE)))</f>
        <v>6</v>
      </c>
      <c r="P6" s="74">
        <f t="shared" si="7"/>
        <v>2</v>
      </c>
    </row>
    <row r="7" spans="2:18" x14ac:dyDescent="0.3">
      <c r="B7" t="str">
        <f t="shared" si="2"/>
        <v>A2</v>
      </c>
      <c r="C7" s="1">
        <v>5</v>
      </c>
      <c r="D7" s="19" t="str">
        <f t="shared" si="3"/>
        <v>5A2</v>
      </c>
      <c r="E7" s="19" t="str">
        <f t="shared" si="1"/>
        <v>5A8</v>
      </c>
      <c r="F7" s="18"/>
      <c r="G7" s="17">
        <f>+Results!D46</f>
        <v>45938</v>
      </c>
      <c r="H7" s="16" t="str">
        <f>VLOOKUP($D7,Results!$B$2:$I$365,8,FALSE)</f>
        <v>A8</v>
      </c>
      <c r="I7" s="16" t="str">
        <f>VLOOKUP(H7,Results!$N$2:$O$13,2,FALSE)</f>
        <v>Buttercross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11</v>
      </c>
      <c r="P7" s="74">
        <f t="shared" si="7"/>
        <v>2</v>
      </c>
    </row>
    <row r="8" spans="2:18" x14ac:dyDescent="0.3">
      <c r="B8" t="str">
        <f t="shared" si="2"/>
        <v>A2</v>
      </c>
      <c r="C8" s="1">
        <v>6</v>
      </c>
      <c r="D8" s="19" t="str">
        <f t="shared" si="3"/>
        <v>6A2</v>
      </c>
      <c r="E8" s="19" t="str">
        <f t="shared" si="1"/>
        <v>6A9</v>
      </c>
      <c r="F8" s="18"/>
      <c r="G8" s="15">
        <f>+Results!D57</f>
        <v>45943</v>
      </c>
      <c r="H8" s="16" t="str">
        <f>VLOOKUP($D8,Results!$B$2:$I$365,8,FALSE)</f>
        <v>A9</v>
      </c>
      <c r="I8" s="16" t="str">
        <f>VLOOKUP(H8,Results!$N$2:$O$13,2,FALSE)</f>
        <v>Bay City Bowlers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",(VLOOKUP($D8,Results!$B$2:$H$243,7,FALSE)))</f>
        <v>12</v>
      </c>
      <c r="O8" s="71">
        <f>IF($C8&gt;Results!$F$1," ",(VLOOKUP($E8,Results!$C$2:$K$243,9,FALSE)))</f>
        <v>11</v>
      </c>
      <c r="P8" s="74">
        <f t="shared" si="7"/>
        <v>2</v>
      </c>
    </row>
    <row r="9" spans="2:18" x14ac:dyDescent="0.3">
      <c r="B9" t="str">
        <f t="shared" si="2"/>
        <v>A2</v>
      </c>
      <c r="C9" s="1">
        <v>7</v>
      </c>
      <c r="D9" s="19" t="str">
        <f t="shared" si="3"/>
        <v>7A2</v>
      </c>
      <c r="E9" s="19" t="str">
        <f t="shared" si="1"/>
        <v>7A6</v>
      </c>
      <c r="F9" s="18"/>
      <c r="G9" s="15">
        <f>+Results!D68</f>
        <v>45947</v>
      </c>
      <c r="H9" s="16" t="str">
        <f>VLOOKUP($D9,Results!$B$2:$I$365,8,FALSE)</f>
        <v>A6</v>
      </c>
      <c r="I9" s="16" t="str">
        <f>VLOOKUP(H9,Results!$N$2:$O$13,2,FALSE)</f>
        <v>The Griffins</v>
      </c>
      <c r="J9" s="79">
        <f t="shared" si="4"/>
        <v>1</v>
      </c>
      <c r="K9" s="61">
        <f t="shared" si="5"/>
        <v>1</v>
      </c>
      <c r="L9" s="64">
        <f>IF(OR(C9&gt;Results!$F$1,N9="N"),0,IF(H9="X",0,IF(N9=O9,1,0)))</f>
        <v>0</v>
      </c>
      <c r="M9" s="63">
        <f t="shared" si="6"/>
        <v>0</v>
      </c>
      <c r="N9" s="70">
        <f>IF($C9&gt;Results!$F$1," ",(VLOOKUP($D9,Results!$B$2:$H$243,7,FALSE)))</f>
        <v>13</v>
      </c>
      <c r="O9" s="71">
        <f>IF($C9&gt;Results!$F$1," ",(VLOOKUP($E9,Results!$C$2:$K$243,9,FALSE)))</f>
        <v>11</v>
      </c>
      <c r="P9" s="74">
        <f t="shared" si="7"/>
        <v>2</v>
      </c>
      <c r="R9" t="s">
        <v>69</v>
      </c>
    </row>
    <row r="10" spans="2:18" x14ac:dyDescent="0.3">
      <c r="B10" t="str">
        <f t="shared" si="2"/>
        <v>A2</v>
      </c>
      <c r="C10" s="1">
        <v>8</v>
      </c>
      <c r="D10" s="19" t="str">
        <f t="shared" si="3"/>
        <v>8A2</v>
      </c>
      <c r="E10" s="19" t="str">
        <f t="shared" si="1"/>
        <v>8A10</v>
      </c>
      <c r="F10" s="18"/>
      <c r="G10" s="15">
        <f>+Results!D79</f>
        <v>45954</v>
      </c>
      <c r="H10" s="16" t="str">
        <f>VLOOKUP($D10,Results!$B$2:$I$365,8,FALSE)</f>
        <v>A10</v>
      </c>
      <c r="I10" s="16" t="str">
        <f>VLOOKUP(H10,Results!$N$2:$O$13,2,FALSE)</f>
        <v>Deadenders</v>
      </c>
      <c r="J10" s="79">
        <f t="shared" si="4"/>
        <v>1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1</v>
      </c>
      <c r="N10" s="70">
        <f>IF($C10&gt;Results!$F$1," ",(VLOOKUP($D10,Results!$B$2:$H$243,7,FALSE)))</f>
        <v>8</v>
      </c>
      <c r="O10" s="71">
        <f>IF($C10&gt;Results!$F$1," ",(VLOOKUP($E10,Results!$C$2:$K$243,9,FALSE)))</f>
        <v>16</v>
      </c>
      <c r="P10" s="74">
        <f t="shared" si="7"/>
        <v>0</v>
      </c>
    </row>
    <row r="11" spans="2:18" x14ac:dyDescent="0.3">
      <c r="B11" t="str">
        <f t="shared" si="2"/>
        <v>A2</v>
      </c>
      <c r="C11" s="1">
        <v>9</v>
      </c>
      <c r="D11" s="19" t="str">
        <f t="shared" si="3"/>
        <v>9A2</v>
      </c>
      <c r="E11" s="19" t="str">
        <f t="shared" si="1"/>
        <v>9A11</v>
      </c>
      <c r="F11" s="18"/>
      <c r="G11" s="17">
        <f>+Results!D90</f>
        <v>45961</v>
      </c>
      <c r="H11" s="16" t="str">
        <f>VLOOKUP($D11,Results!$B$2:$I$365,8,FALSE)</f>
        <v>A11</v>
      </c>
      <c r="I11" s="16" t="str">
        <f>VLOOKUP(H11,Results!$N$2:$O$13,2,FALSE)</f>
        <v>Dreamers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",(VLOOKUP($D11,Results!$B$2:$H$243,7,FALSE)))</f>
        <v>5</v>
      </c>
      <c r="O11" s="71">
        <f>IF($C11&gt;Results!$F$1," ",(VLOOKUP($E11,Results!$C$2:$K$243,9,FALSE)))</f>
        <v>17</v>
      </c>
      <c r="P11" s="74">
        <f t="shared" si="7"/>
        <v>0</v>
      </c>
    </row>
    <row r="12" spans="2:18" x14ac:dyDescent="0.3">
      <c r="B12" t="str">
        <f t="shared" si="2"/>
        <v>A2</v>
      </c>
      <c r="C12" s="1">
        <v>10</v>
      </c>
      <c r="D12" s="19" t="str">
        <f t="shared" si="3"/>
        <v>10A2</v>
      </c>
      <c r="E12" s="19" t="str">
        <f t="shared" si="1"/>
        <v>10X</v>
      </c>
      <c r="F12" s="18"/>
      <c r="G12" s="17">
        <f>+Results!D101</f>
        <v>45966</v>
      </c>
      <c r="H12" s="16" t="str">
        <f>VLOOKUP($D12,Results!$B$2:$I$365,8,FALSE)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",(VLOOKUP($D12,Results!$B$2:$H$243,7,FALSE)))</f>
        <v>0</v>
      </c>
      <c r="O12" s="71">
        <f>IF($C12&gt;Results!$F$1," ",(VLOOKUP($E12,Results!$C$2:$K$243,9,FALSE)))</f>
        <v>0</v>
      </c>
      <c r="P12" s="74">
        <f t="shared" si="7"/>
        <v>0</v>
      </c>
    </row>
    <row r="13" spans="2:18" x14ac:dyDescent="0.3">
      <c r="B13" t="str">
        <f t="shared" si="2"/>
        <v>A2</v>
      </c>
      <c r="C13" s="1">
        <v>11</v>
      </c>
      <c r="D13" s="19" t="str">
        <f t="shared" si="3"/>
        <v>11A2</v>
      </c>
      <c r="E13" s="19" t="str">
        <f t="shared" si="1"/>
        <v>11A3</v>
      </c>
      <c r="F13" s="18"/>
      <c r="G13" s="17">
        <f>+Results!D112</f>
        <v>45971</v>
      </c>
      <c r="H13" s="16" t="str">
        <f>VLOOKUP($D13,Results!$B$2:$I$365,8,FALSE)</f>
        <v>A3</v>
      </c>
      <c r="I13" s="16" t="str">
        <f>VLOOKUP(H13,Results!$N$2:$O$13,2,FALSE)</f>
        <v>Pinewood</v>
      </c>
      <c r="J13" s="79">
        <f t="shared" si="4"/>
        <v>1</v>
      </c>
      <c r="K13" s="61">
        <f t="shared" si="5"/>
        <v>1</v>
      </c>
      <c r="L13" s="64">
        <f>IF(OR(C13&gt;Results!$F$1,N13="N"),0,IF(H13="X",0,IF(N13=O13,1,0)))</f>
        <v>0</v>
      </c>
      <c r="M13" s="63">
        <f t="shared" si="6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15</v>
      </c>
      <c r="P13" s="74">
        <f t="shared" si="7"/>
        <v>2</v>
      </c>
      <c r="R13" t="s">
        <v>70</v>
      </c>
    </row>
    <row r="14" spans="2:18" x14ac:dyDescent="0.3">
      <c r="B14" t="str">
        <f t="shared" si="2"/>
        <v>A2</v>
      </c>
      <c r="C14" s="1">
        <v>12</v>
      </c>
      <c r="D14" s="19" t="str">
        <f t="shared" si="3"/>
        <v>12A2</v>
      </c>
      <c r="E14" s="19" t="str">
        <f t="shared" si="1"/>
        <v>12A1</v>
      </c>
      <c r="F14" s="18"/>
      <c r="G14" s="15">
        <f>+Results!D123</f>
        <v>45982</v>
      </c>
      <c r="H14" s="16" t="str">
        <f>VLOOKUP($D14,Results!$B$2:$I$365,8,FALSE)</f>
        <v>A1</v>
      </c>
      <c r="I14" s="16" t="str">
        <f>VLOOKUP(H14,Results!$N$2:$O$13,2,FALSE)</f>
        <v>Mat - Jac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",(VLOOKUP($D14,Results!$B$2:$H$243,7,FALSE)))</f>
        <v>19</v>
      </c>
      <c r="O14" s="71">
        <f>IF($C14&gt;Results!$F$1," ",(VLOOKUP($E14,Results!$C$2:$K$243,9,FALSE)))</f>
        <v>15</v>
      </c>
      <c r="P14" s="74">
        <f t="shared" si="7"/>
        <v>2</v>
      </c>
    </row>
    <row r="15" spans="2:18" x14ac:dyDescent="0.3">
      <c r="B15" t="str">
        <f t="shared" si="2"/>
        <v>A2</v>
      </c>
      <c r="C15" s="1">
        <v>13</v>
      </c>
      <c r="D15" s="19" t="str">
        <f t="shared" si="3"/>
        <v>13A2</v>
      </c>
      <c r="E15" s="19" t="str">
        <f t="shared" si="1"/>
        <v>13A4</v>
      </c>
      <c r="F15" s="18"/>
      <c r="G15" s="15">
        <f>+Results!D134</f>
        <v>45989</v>
      </c>
      <c r="H15" s="16" t="str">
        <f>VLOOKUP($D15,Results!$B$2:$I$365,8,FALSE)</f>
        <v>A4</v>
      </c>
      <c r="I15" s="16" t="str">
        <f>VLOOKUP(H15,Results!$N$2:$O$13,2,FALSE)</f>
        <v>Brand X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",(VLOOKUP($D15,Results!$B$2:$H$243,7,FALSE)))</f>
        <v>5</v>
      </c>
      <c r="O15" s="71">
        <f>IF($C15&gt;Results!$F$1," ",(VLOOKUP($E15,Results!$C$2:$K$243,9,FALSE)))</f>
        <v>16</v>
      </c>
      <c r="P15" s="74">
        <f t="shared" si="7"/>
        <v>0</v>
      </c>
    </row>
    <row r="16" spans="2:18" x14ac:dyDescent="0.3">
      <c r="B16" t="str">
        <f t="shared" si="2"/>
        <v>A2</v>
      </c>
      <c r="C16" s="1">
        <v>14</v>
      </c>
      <c r="D16" s="19" t="str">
        <f t="shared" si="3"/>
        <v>14A2</v>
      </c>
      <c r="E16" s="19" t="str">
        <f t="shared" si="1"/>
        <v>14A5</v>
      </c>
      <c r="F16" s="18"/>
      <c r="G16" s="15">
        <f>+Results!D145</f>
        <v>45994</v>
      </c>
      <c r="H16" s="16" t="str">
        <f>VLOOKUP($D16,Results!$B$2:$I$365,8,FALSE)</f>
        <v>A5</v>
      </c>
      <c r="I16" s="16" t="str">
        <f>VLOOKUP(H16,Results!$N$2:$O$13,2,FALSE)</f>
        <v>Boford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",(VLOOKUP($D16,Results!$B$2:$H$243,7,FALSE)))</f>
        <v>14</v>
      </c>
      <c r="O16" s="71">
        <f>IF($C16&gt;Results!$F$1," ",(VLOOKUP($E16,Results!$C$2:$K$243,9,FALSE)))</f>
        <v>10</v>
      </c>
      <c r="P16" s="74">
        <f t="shared" si="7"/>
        <v>2</v>
      </c>
    </row>
    <row r="17" spans="2:18" x14ac:dyDescent="0.3">
      <c r="B17" t="str">
        <f t="shared" si="2"/>
        <v>A2</v>
      </c>
      <c r="C17" s="1">
        <v>15</v>
      </c>
      <c r="D17" s="19" t="str">
        <f t="shared" si="3"/>
        <v>15A2</v>
      </c>
      <c r="E17" s="19" t="str">
        <f t="shared" si="1"/>
        <v>15A7</v>
      </c>
      <c r="F17" s="18"/>
      <c r="G17" s="15">
        <f>+Results!D156</f>
        <v>45999</v>
      </c>
      <c r="H17" s="16" t="str">
        <f>VLOOKUP($D17,Results!$B$2:$I$365,8,FALSE)</f>
        <v>A7</v>
      </c>
      <c r="I17" s="16" t="str">
        <f>VLOOKUP(H17,Results!$N$2:$O$13,2,FALSE)</f>
        <v>L. Bees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",(VLOOKUP($D17,Results!$B$2:$H$243,7,FALSE)))</f>
        <v>21</v>
      </c>
      <c r="O17" s="71">
        <f>IF($C17&gt;Results!$F$1," ",(VLOOKUP($E17,Results!$C$2:$K$243,9,FALSE)))</f>
        <v>3</v>
      </c>
      <c r="P17" s="74">
        <f t="shared" si="7"/>
        <v>2</v>
      </c>
      <c r="R17" t="s">
        <v>73</v>
      </c>
    </row>
    <row r="18" spans="2:18" x14ac:dyDescent="0.3">
      <c r="B18" t="str">
        <f t="shared" si="2"/>
        <v>A2</v>
      </c>
      <c r="C18" s="1">
        <v>16</v>
      </c>
      <c r="D18" s="19" t="str">
        <f t="shared" si="3"/>
        <v>16A2</v>
      </c>
      <c r="E18" s="19" t="str">
        <f t="shared" si="1"/>
        <v>16A8</v>
      </c>
      <c r="F18" s="18"/>
      <c r="G18" s="17">
        <f>+Results!D167</f>
        <v>46010</v>
      </c>
      <c r="H18" s="16" t="str">
        <f>VLOOKUP($D18,Results!$B$2:$I$365,8,FALSE)</f>
        <v>A8</v>
      </c>
      <c r="I18" s="16" t="str">
        <f>VLOOKUP(H18,Results!$N$2:$O$13,2,FALSE)</f>
        <v>Buttercross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7</v>
      </c>
      <c r="P18" s="74">
        <f t="shared" si="7"/>
        <v>2</v>
      </c>
    </row>
    <row r="19" spans="2:18" x14ac:dyDescent="0.3">
      <c r="B19" t="str">
        <f t="shared" si="2"/>
        <v>A2</v>
      </c>
      <c r="C19" s="1">
        <v>17</v>
      </c>
      <c r="D19" s="19" t="str">
        <f t="shared" si="3"/>
        <v>17A2</v>
      </c>
      <c r="E19" s="19" t="str">
        <f t="shared" si="1"/>
        <v>17A9</v>
      </c>
      <c r="F19" s="18"/>
      <c r="G19" s="15">
        <f>+Results!D178</f>
        <v>46013</v>
      </c>
      <c r="H19" s="16" t="str">
        <f>VLOOKUP($D19,Results!$B$2:$I$365,8,FALSE)</f>
        <v>A9</v>
      </c>
      <c r="I19" s="16" t="str">
        <f>VLOOKUP(H19,Results!$N$2:$O$13,2,FALSE)</f>
        <v>Bay City Bowlers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15</v>
      </c>
      <c r="P19" s="74">
        <f t="shared" si="7"/>
        <v>0</v>
      </c>
    </row>
    <row r="20" spans="2:18" x14ac:dyDescent="0.3">
      <c r="B20" t="str">
        <f t="shared" si="2"/>
        <v>A2</v>
      </c>
      <c r="C20" s="1">
        <v>18</v>
      </c>
      <c r="D20" s="19" t="str">
        <f t="shared" si="3"/>
        <v>18A2</v>
      </c>
      <c r="E20" s="19" t="str">
        <f t="shared" si="1"/>
        <v>18A6</v>
      </c>
      <c r="F20" s="18"/>
      <c r="G20" s="17">
        <f>+Results!D189</f>
        <v>46027</v>
      </c>
      <c r="H20" s="16" t="str">
        <f>VLOOKUP($D20,Results!$B$2:$I$365,8,FALSE)</f>
        <v>A6</v>
      </c>
      <c r="I20" s="16" t="str">
        <f>VLOOKUP(H20,Results!$N$2:$O$13,2,FALSE)</f>
        <v>The Griffins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1</v>
      </c>
      <c r="N20" s="70">
        <f>IF($C20&gt;Results!$F$1," ",(VLOOKUP($D20,Results!$B$2:$H$243,7,FALSE)))</f>
        <v>13</v>
      </c>
      <c r="O20" s="71">
        <f>IF($C20&gt;Results!$F$1," ",(VLOOKUP($E20,Results!$C$2:$K$243,9,FALSE)))</f>
        <v>14</v>
      </c>
      <c r="P20" s="74">
        <f t="shared" si="7"/>
        <v>0</v>
      </c>
    </row>
    <row r="21" spans="2:18" x14ac:dyDescent="0.3">
      <c r="B21" t="str">
        <f t="shared" si="2"/>
        <v>A2</v>
      </c>
      <c r="C21" s="1">
        <v>19</v>
      </c>
      <c r="D21" s="19" t="str">
        <f t="shared" si="3"/>
        <v>19A2</v>
      </c>
      <c r="E21" s="19" t="str">
        <f t="shared" si="1"/>
        <v>19A10</v>
      </c>
      <c r="F21" s="18"/>
      <c r="G21" s="15">
        <f>+Results!D200</f>
        <v>46031</v>
      </c>
      <c r="H21" s="16" t="str">
        <f>VLOOKUP($D21,Results!$B$2:$I$365,8,FALSE)</f>
        <v>A10</v>
      </c>
      <c r="I21" s="16" t="str">
        <f>VLOOKUP(H21,Results!$N$2:$O$13,2,FALSE)</f>
        <v>Deadenders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",(VLOOKUP($D21,Results!$B$2:$H$243,7,FALSE)))</f>
        <v>13</v>
      </c>
      <c r="O21" s="71">
        <f>IF($C21&gt;Results!$F$1," ",(VLOOKUP($E21,Results!$C$2:$K$243,9,FALSE)))</f>
        <v>9</v>
      </c>
      <c r="P21" s="74">
        <f t="shared" si="7"/>
        <v>2</v>
      </c>
    </row>
    <row r="22" spans="2:18" x14ac:dyDescent="0.3">
      <c r="B22" t="str">
        <f t="shared" si="2"/>
        <v>A2</v>
      </c>
      <c r="C22" s="1">
        <v>20</v>
      </c>
      <c r="D22" s="19" t="str">
        <f t="shared" si="3"/>
        <v>20A2</v>
      </c>
      <c r="E22" s="19" t="str">
        <f t="shared" si="1"/>
        <v>20A11</v>
      </c>
      <c r="F22" s="18"/>
      <c r="G22" s="17">
        <f>+Results!D211</f>
        <v>46038</v>
      </c>
      <c r="H22" s="16" t="str">
        <f>VLOOKUP($D22,Results!$B$2:$I$365,8,FALSE)</f>
        <v>A11</v>
      </c>
      <c r="I22" s="16" t="str">
        <f>VLOOKUP(H22,Results!$N$2:$O$13,2,FALSE)</f>
        <v>Dreamers</v>
      </c>
      <c r="J22" s="79">
        <f t="shared" si="4"/>
        <v>1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7"/>
        <v>0</v>
      </c>
    </row>
    <row r="23" spans="2:18" x14ac:dyDescent="0.3">
      <c r="B23" t="str">
        <f t="shared" si="2"/>
        <v>A2</v>
      </c>
      <c r="C23" s="1">
        <v>21</v>
      </c>
      <c r="D23" s="19" t="str">
        <f t="shared" si="3"/>
        <v>21A2</v>
      </c>
      <c r="E23" s="19" t="str">
        <f t="shared" si="1"/>
        <v>21X</v>
      </c>
      <c r="F23" s="18"/>
      <c r="G23" s="15">
        <f>+Results!D222</f>
        <v>46045</v>
      </c>
      <c r="H23" s="16" t="str">
        <f>VLOOKUP($D23,Results!$B$2:$I$365,8,FALSE)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0</v>
      </c>
      <c r="P23" s="74">
        <f t="shared" si="7"/>
        <v>0</v>
      </c>
    </row>
    <row r="24" spans="2:18" x14ac:dyDescent="0.3">
      <c r="B24" t="str">
        <f t="shared" si="2"/>
        <v>A2</v>
      </c>
      <c r="C24" s="1">
        <v>22</v>
      </c>
      <c r="D24" s="19" t="str">
        <f t="shared" si="3"/>
        <v>22A2</v>
      </c>
      <c r="E24" s="19" t="str">
        <f t="shared" si="1"/>
        <v>22A3</v>
      </c>
      <c r="F24" s="18"/>
      <c r="G24" s="17">
        <f>+Results!D233</f>
        <v>46050</v>
      </c>
      <c r="H24" s="16" t="str">
        <f>VLOOKUP($D24,Results!$B$2:$I$365,8,FALSE)</f>
        <v>A3</v>
      </c>
      <c r="I24" s="16" t="str">
        <f>VLOOKUP(H24,Results!$N$2:$O$13,2,FALSE)</f>
        <v>Pinewood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1</v>
      </c>
      <c r="M24" s="63">
        <f t="shared" si="6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7"/>
        <v>1</v>
      </c>
    </row>
    <row r="25" spans="2:18" x14ac:dyDescent="0.3">
      <c r="B25" t="str">
        <f t="shared" si="2"/>
        <v>A2</v>
      </c>
      <c r="C25" s="1">
        <v>23</v>
      </c>
      <c r="D25" s="19" t="str">
        <f t="shared" si="3"/>
        <v>23A2</v>
      </c>
      <c r="E25" s="19" t="str">
        <f t="shared" si="1"/>
        <v>23A1</v>
      </c>
      <c r="F25" s="18"/>
      <c r="G25" s="17">
        <f>+Results!D244</f>
        <v>46055</v>
      </c>
      <c r="H25" s="16" t="str">
        <f>VLOOKUP($D25,Results!$B$2:$I$365,8,FALSE)</f>
        <v>A1</v>
      </c>
      <c r="I25" s="16" t="str">
        <f>VLOOKUP(H25,Results!$N$2:$O$13,2,FALSE)</f>
        <v>Mat - Jac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",(VLOOKUP($D25,Results!$B$2:$H$365,7,FALSE)))</f>
        <v>11</v>
      </c>
      <c r="O25" s="71">
        <f>IF($C25&gt;Results!$F$1," ",(VLOOKUP($E25,Results!$C$2:$K$365,9,FALSE)))</f>
        <v>13</v>
      </c>
      <c r="P25" s="74">
        <f t="shared" si="7"/>
        <v>0</v>
      </c>
    </row>
    <row r="26" spans="2:18" x14ac:dyDescent="0.3">
      <c r="B26" t="str">
        <f t="shared" si="2"/>
        <v>A2</v>
      </c>
      <c r="C26" s="1">
        <v>24</v>
      </c>
      <c r="D26" s="19" t="str">
        <f t="shared" si="3"/>
        <v>24A2</v>
      </c>
      <c r="E26" s="19" t="str">
        <f t="shared" si="1"/>
        <v>24A4</v>
      </c>
      <c r="F26" s="18"/>
      <c r="G26" s="17">
        <f>+Results!D255</f>
        <v>46062</v>
      </c>
      <c r="H26" s="16" t="str">
        <f>VLOOKUP($D26,Results!$B$2:$I$365,8,FALSE)</f>
        <v>A4</v>
      </c>
      <c r="I26" s="16" t="str">
        <f>VLOOKUP(H26,Results!$N$2:$O$13,2,FALSE)</f>
        <v>Brand X</v>
      </c>
      <c r="J26" s="79">
        <f t="shared" si="4"/>
        <v>1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1</v>
      </c>
      <c r="N26" s="70">
        <f>IF($C26&gt;Results!$F$1," ",(VLOOKUP($D26,Results!$B$2:$H$365,7,FALSE)))</f>
        <v>5</v>
      </c>
      <c r="O26" s="71">
        <f>IF($C26&gt;Results!$F$1," ",(VLOOKUP($E26,Results!$C$2:$K$365,9,FALSE)))</f>
        <v>20</v>
      </c>
      <c r="P26" s="74">
        <f t="shared" si="7"/>
        <v>0</v>
      </c>
    </row>
    <row r="27" spans="2:18" x14ac:dyDescent="0.3">
      <c r="B27" t="str">
        <f t="shared" si="2"/>
        <v>A2</v>
      </c>
      <c r="C27" s="1">
        <v>25</v>
      </c>
      <c r="D27" s="19" t="str">
        <f t="shared" si="3"/>
        <v>25A2</v>
      </c>
      <c r="E27" s="19" t="str">
        <f t="shared" si="1"/>
        <v>25A5</v>
      </c>
      <c r="F27" s="18"/>
      <c r="G27" s="17">
        <f>+Results!D266</f>
        <v>46073</v>
      </c>
      <c r="H27" s="16" t="str">
        <f>VLOOKUP($D27,Results!$B$2:$I$365,8,FALSE)</f>
        <v>A5</v>
      </c>
      <c r="I27" s="16" t="str">
        <f>VLOOKUP(H27,Results!$N$2:$O$13,2,FALSE)</f>
        <v>Boford</v>
      </c>
      <c r="J27" s="79">
        <f t="shared" si="4"/>
        <v>1</v>
      </c>
      <c r="K27" s="61">
        <f t="shared" si="5"/>
        <v>0</v>
      </c>
      <c r="L27" s="64">
        <f>IF(OR(C27&gt;Results!$F$1,N27="N"),0,IF(H27="X",0,IF(N27=O27,1,0)))</f>
        <v>0</v>
      </c>
      <c r="M27" s="63">
        <f t="shared" si="6"/>
        <v>1</v>
      </c>
      <c r="N27" s="70">
        <f>IF($C27&gt;Results!$F$1," ",(VLOOKUP($D27,Results!$B$2:$H$365,7,FALSE)))</f>
        <v>8</v>
      </c>
      <c r="O27" s="71">
        <f>IF($C27&gt;Results!$F$1," ",(VLOOKUP($E27,Results!$C$2:$K$365,9,FALSE)))</f>
        <v>14</v>
      </c>
      <c r="P27" s="74">
        <f t="shared" si="7"/>
        <v>0</v>
      </c>
    </row>
    <row r="28" spans="2:18" x14ac:dyDescent="0.3">
      <c r="B28" t="str">
        <f t="shared" si="2"/>
        <v>A2</v>
      </c>
      <c r="C28" s="1">
        <v>26</v>
      </c>
      <c r="D28" s="19" t="str">
        <f t="shared" si="3"/>
        <v>26A2</v>
      </c>
      <c r="E28" s="19" t="str">
        <f t="shared" si="1"/>
        <v>26A7</v>
      </c>
      <c r="F28" s="18"/>
      <c r="G28" s="17">
        <f>+Results!D277</f>
        <v>46080</v>
      </c>
      <c r="H28" s="16" t="str">
        <f>VLOOKUP($D28,Results!$B$2:$I$365,8,FALSE)</f>
        <v>A7</v>
      </c>
      <c r="I28" s="16" t="str">
        <f>VLOOKUP(H28,Results!$N$2:$O$13,2,FALSE)</f>
        <v>L. Bees</v>
      </c>
      <c r="J28" s="79">
        <f t="shared" si="4"/>
        <v>0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7"/>
        <v>0</v>
      </c>
    </row>
    <row r="29" spans="2:18" x14ac:dyDescent="0.3">
      <c r="B29" t="str">
        <f t="shared" si="2"/>
        <v>A2</v>
      </c>
      <c r="C29" s="1">
        <v>27</v>
      </c>
      <c r="D29" s="19" t="str">
        <f t="shared" si="3"/>
        <v>27A2</v>
      </c>
      <c r="E29" s="19" t="str">
        <f t="shared" si="1"/>
        <v>27A8</v>
      </c>
      <c r="F29" s="18"/>
      <c r="G29" s="17">
        <f>+Results!D288</f>
        <v>46083</v>
      </c>
      <c r="H29" s="16" t="str">
        <f>VLOOKUP($D29,Results!$B$2:$I$365,8,FALSE)</f>
        <v>A8</v>
      </c>
      <c r="I29" s="16" t="str">
        <f>VLOOKUP(H29,Results!$N$2:$O$13,2,FALSE)</f>
        <v>Buttercross</v>
      </c>
      <c r="J29" s="79">
        <f t="shared" si="4"/>
        <v>0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7"/>
        <v>0</v>
      </c>
    </row>
    <row r="30" spans="2:18" x14ac:dyDescent="0.3">
      <c r="B30" t="str">
        <f t="shared" si="2"/>
        <v>A2</v>
      </c>
      <c r="C30" s="1">
        <v>28</v>
      </c>
      <c r="D30" s="19" t="str">
        <f t="shared" si="3"/>
        <v>28A2</v>
      </c>
      <c r="E30" s="19" t="str">
        <f t="shared" si="1"/>
        <v>28A9</v>
      </c>
      <c r="F30" s="18"/>
      <c r="G30" s="17">
        <f>+Results!D299</f>
        <v>46094</v>
      </c>
      <c r="H30" s="16" t="str">
        <f>VLOOKUP($D30,Results!$B$2:$I$365,8,FALSE)</f>
        <v>A9</v>
      </c>
      <c r="I30" s="16" t="str">
        <f>VLOOKUP(H30,Results!$N$2:$O$13,2,FALSE)</f>
        <v>Bay City Bowlers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7"/>
        <v>0</v>
      </c>
    </row>
    <row r="31" spans="2:18" x14ac:dyDescent="0.3">
      <c r="B31" t="str">
        <f t="shared" si="2"/>
        <v>A2</v>
      </c>
      <c r="C31" s="1">
        <v>29</v>
      </c>
      <c r="D31" s="19" t="str">
        <f t="shared" si="3"/>
        <v>29A2</v>
      </c>
      <c r="E31" s="19" t="str">
        <f t="shared" si="1"/>
        <v>29A6</v>
      </c>
      <c r="F31" s="18"/>
      <c r="G31" s="17">
        <f>+Results!D310</f>
        <v>46099</v>
      </c>
      <c r="H31" s="16" t="str">
        <f>VLOOKUP($D31,Results!$B$2:$I$365,8,FALSE)</f>
        <v>A6</v>
      </c>
      <c r="I31" s="16" t="str">
        <f>VLOOKUP(H31,Results!$N$2:$O$13,2,FALSE)</f>
        <v>The Griffins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7"/>
        <v>0</v>
      </c>
    </row>
    <row r="32" spans="2:18" x14ac:dyDescent="0.3">
      <c r="B32" t="str">
        <f t="shared" si="2"/>
        <v>A2</v>
      </c>
      <c r="C32" s="1">
        <v>30</v>
      </c>
      <c r="D32" s="19" t="str">
        <f t="shared" si="3"/>
        <v>30A2</v>
      </c>
      <c r="E32" s="19" t="str">
        <f t="shared" si="1"/>
        <v>30A10</v>
      </c>
      <c r="F32" s="18"/>
      <c r="G32" s="17">
        <f>+Results!D321</f>
        <v>46106</v>
      </c>
      <c r="H32" s="16" t="str">
        <f>VLOOKUP($D32,Results!$B$2:$I$365,8,FALSE)</f>
        <v>A10</v>
      </c>
      <c r="I32" s="16" t="str">
        <f>VLOOKUP(H32,Results!$N$2:$O$13,2,FALSE)</f>
        <v>Deadenders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A2</v>
      </c>
      <c r="C33" s="1">
        <v>31</v>
      </c>
      <c r="D33" s="19" t="str">
        <f t="shared" si="3"/>
        <v>31A2</v>
      </c>
      <c r="E33" s="19" t="str">
        <f t="shared" si="1"/>
        <v>31A11</v>
      </c>
      <c r="F33" s="18"/>
      <c r="G33" s="17">
        <f>+Results!D332</f>
        <v>46111</v>
      </c>
      <c r="H33" s="16" t="str">
        <f>VLOOKUP($D33,Results!$B$2:$I$365,8,FALSE)</f>
        <v>A11</v>
      </c>
      <c r="I33" s="16" t="str">
        <f>VLOOKUP(H33,Results!$N$2:$O$13,2,FALSE)</f>
        <v>Dreamers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A2</v>
      </c>
      <c r="C34" s="1">
        <v>32</v>
      </c>
      <c r="D34" s="19" t="str">
        <f t="shared" si="3"/>
        <v>32A2</v>
      </c>
      <c r="E34" s="19" t="str">
        <f t="shared" si="1"/>
        <v>32X</v>
      </c>
      <c r="F34" s="18"/>
      <c r="G34" s="17">
        <f>+Results!D343</f>
        <v>46122</v>
      </c>
      <c r="H34" s="16" t="str">
        <f>VLOOKUP($D34,Results!$B$2:$I$365,8,FALSE)</f>
        <v>X</v>
      </c>
      <c r="I34" s="16" t="str">
        <f>VLOOKUP(H34,Results!$N$2:$O$13,2,FALSE)</f>
        <v>No Match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A2</v>
      </c>
      <c r="C35" s="1">
        <v>33</v>
      </c>
      <c r="D35" s="19" t="str">
        <f t="shared" si="3"/>
        <v>33A2</v>
      </c>
      <c r="E35" s="19" t="str">
        <f t="shared" si="1"/>
        <v>33A3</v>
      </c>
      <c r="F35" s="18"/>
      <c r="G35" s="17">
        <f>+Results!D354</f>
        <v>46125</v>
      </c>
      <c r="H35" s="16" t="str">
        <f>VLOOKUP($D35,Results!$B$2:$I$365,8,FALSE)</f>
        <v>A3</v>
      </c>
      <c r="I35" s="16" t="str">
        <f>VLOOKUP(H35,Results!$N$2:$O$13,2,FALSE)</f>
        <v>Pinewood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8">SUM(K3:K35)</f>
        <v>12</v>
      </c>
      <c r="L36" s="66">
        <f t="shared" si="8"/>
        <v>1</v>
      </c>
      <c r="M36" s="67">
        <f t="shared" si="8"/>
        <v>10</v>
      </c>
      <c r="N36" s="72">
        <f t="shared" si="8"/>
        <v>274</v>
      </c>
      <c r="O36" s="73">
        <f t="shared" si="8"/>
        <v>302</v>
      </c>
      <c r="P36" s="75">
        <f t="shared" si="8"/>
        <v>25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A3</v>
      </c>
      <c r="C3" s="1">
        <v>1</v>
      </c>
      <c r="D3" s="19" t="str">
        <f t="shared" ref="D3" si="0">CONCATENATE(C3,B3)</f>
        <v>1A3</v>
      </c>
      <c r="E3" s="19" t="str">
        <f t="shared" ref="E3" si="1">CONCATENATE(C3,H3)</f>
        <v>1A4</v>
      </c>
      <c r="F3" s="18"/>
      <c r="G3" s="15">
        <f>+Results!D2</f>
        <v>45912</v>
      </c>
      <c r="H3" s="16" t="str">
        <f>VLOOKUP($D3,Results!$B$2:$I$365,8,FALSE)</f>
        <v>A4</v>
      </c>
      <c r="I3" s="16" t="str">
        <f>VLOOKUP(H3,Results!$N$2:$O$13,2,FALSE)</f>
        <v>Brand 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16</v>
      </c>
      <c r="O3" s="71">
        <f>IF($C3&gt;Results!$F$1," ",(VLOOKUP($E3,Results!$C$2:$K$243,9,FALSE)))</f>
        <v>21</v>
      </c>
      <c r="P3" s="74">
        <f>IF(J3=" "," ",SUM(K3*2)+L3*1)</f>
        <v>0</v>
      </c>
    </row>
    <row r="4" spans="2:18" x14ac:dyDescent="0.3">
      <c r="B4" t="str">
        <f t="shared" ref="B4:B35" si="2">+$H$1</f>
        <v>A3</v>
      </c>
      <c r="C4" s="1">
        <v>2</v>
      </c>
      <c r="D4" s="19" t="str">
        <f t="shared" ref="D4:D35" si="3">CONCATENATE(C4,B4)</f>
        <v>2A3</v>
      </c>
      <c r="E4" s="19" t="str">
        <f t="shared" ref="E4:E35" si="4">CONCATENATE(C4,H4)</f>
        <v>2A1</v>
      </c>
      <c r="F4" s="18"/>
      <c r="G4" s="15">
        <f>+Results!D13</f>
        <v>45915</v>
      </c>
      <c r="H4" s="16" t="str">
        <f>VLOOKUP($D4,Results!$B$2:$I$365,8,FALSE)</f>
        <v>A1</v>
      </c>
      <c r="I4" s="16" t="str">
        <f>VLOOKUP(H4,Results!$N$2:$O$13,2,FALSE)</f>
        <v>Mat - Jac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14</v>
      </c>
      <c r="O4" s="71">
        <f>IF($C4&gt;Results!$F$1," ",(VLOOKUP($E4,Results!$C$2:$K$243,9,FALSE)))</f>
        <v>17</v>
      </c>
      <c r="P4" s="74">
        <f t="shared" ref="P4:P35" si="8">IF(J4=" "," ",SUM(K4*2)+L4*1)</f>
        <v>0</v>
      </c>
    </row>
    <row r="5" spans="2:18" x14ac:dyDescent="0.3">
      <c r="B5" t="str">
        <f t="shared" si="2"/>
        <v>A3</v>
      </c>
      <c r="C5" s="1">
        <v>3</v>
      </c>
      <c r="D5" s="19" t="str">
        <f t="shared" si="3"/>
        <v>3A3</v>
      </c>
      <c r="E5" s="19" t="str">
        <f t="shared" si="4"/>
        <v>3A6</v>
      </c>
      <c r="F5" s="18"/>
      <c r="G5" s="15">
        <f>+Results!D24</f>
        <v>45926</v>
      </c>
      <c r="H5" s="16" t="str">
        <f>VLOOKUP($D5,Results!$B$2:$I$365,8,FALSE)</f>
        <v>A6</v>
      </c>
      <c r="I5" s="16" t="str">
        <f>VLOOKUP(H5,Results!$N$2:$O$13,2,FALSE)</f>
        <v>The Griffins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12</v>
      </c>
      <c r="O5" s="71">
        <f>IF($C5&gt;Results!$F$1," ",(VLOOKUP($E5,Results!$C$2:$K$243,9,FALSE)))</f>
        <v>18</v>
      </c>
      <c r="P5" s="74">
        <f t="shared" si="8"/>
        <v>0</v>
      </c>
    </row>
    <row r="6" spans="2:18" x14ac:dyDescent="0.3">
      <c r="B6" t="str">
        <f t="shared" si="2"/>
        <v>A3</v>
      </c>
      <c r="C6" s="1">
        <v>4</v>
      </c>
      <c r="D6" s="19" t="str">
        <f t="shared" si="3"/>
        <v>4A3</v>
      </c>
      <c r="E6" s="19" t="str">
        <f t="shared" si="4"/>
        <v>4A11</v>
      </c>
      <c r="F6" s="18"/>
      <c r="G6" s="15">
        <f>+Results!D35</f>
        <v>45933</v>
      </c>
      <c r="H6" s="16" t="str">
        <f>VLOOKUP($D6,Results!$B$2:$I$365,8,FALSE)</f>
        <v>A11</v>
      </c>
      <c r="I6" s="16" t="str">
        <f>VLOOKUP(H6,Results!$N$2:$O$13,2,FALSE)</f>
        <v>Dreamers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12</v>
      </c>
      <c r="O6" s="71">
        <f>IF($C6&gt;Results!$F$1," ",(VLOOKUP($E6,Results!$C$2:$K$243,9,FALSE)))</f>
        <v>16</v>
      </c>
      <c r="P6" s="74">
        <f t="shared" si="8"/>
        <v>0</v>
      </c>
    </row>
    <row r="7" spans="2:18" x14ac:dyDescent="0.3">
      <c r="B7" t="str">
        <f t="shared" si="2"/>
        <v>A3</v>
      </c>
      <c r="C7" s="1">
        <v>5</v>
      </c>
      <c r="D7" s="19" t="str">
        <f t="shared" si="3"/>
        <v>5A3</v>
      </c>
      <c r="E7" s="19" t="str">
        <f t="shared" si="4"/>
        <v>5A9</v>
      </c>
      <c r="F7" s="18"/>
      <c r="G7" s="17">
        <f>+Results!D46</f>
        <v>45938</v>
      </c>
      <c r="H7" s="16" t="str">
        <f>VLOOKUP($D7,Results!$B$2:$I$365,8,FALSE)</f>
        <v>A9</v>
      </c>
      <c r="I7" s="16" t="str">
        <f>VLOOKUP(H7,Results!$N$2:$O$13,2,FALSE)</f>
        <v>Bay City Bowlers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9</v>
      </c>
      <c r="P7" s="74">
        <f t="shared" si="8"/>
        <v>2</v>
      </c>
    </row>
    <row r="8" spans="2:18" x14ac:dyDescent="0.3">
      <c r="B8" t="str">
        <f t="shared" si="2"/>
        <v>A3</v>
      </c>
      <c r="C8" s="1">
        <v>6</v>
      </c>
      <c r="D8" s="19" t="str">
        <f t="shared" si="3"/>
        <v>6A3</v>
      </c>
      <c r="E8" s="19" t="str">
        <f t="shared" si="4"/>
        <v>6A7</v>
      </c>
      <c r="F8" s="18"/>
      <c r="G8" s="15">
        <f>+Results!D57</f>
        <v>45943</v>
      </c>
      <c r="H8" s="16" t="str">
        <f>VLOOKUP($D8,Results!$B$2:$I$365,8,FALSE)</f>
        <v>A7</v>
      </c>
      <c r="I8" s="16" t="str">
        <f>VLOOKUP(H8,Results!$N$2:$O$13,2,FALSE)</f>
        <v>L. Bees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17</v>
      </c>
      <c r="O8" s="71">
        <f>IF($C8&gt;Results!$F$1," ",(VLOOKUP($E8,Results!$C$2:$K$243,9,FALSE)))</f>
        <v>8</v>
      </c>
      <c r="P8" s="74">
        <f t="shared" si="8"/>
        <v>2</v>
      </c>
    </row>
    <row r="9" spans="2:18" x14ac:dyDescent="0.3">
      <c r="B9" t="str">
        <f t="shared" si="2"/>
        <v>A3</v>
      </c>
      <c r="C9" s="1">
        <v>7</v>
      </c>
      <c r="D9" s="19" t="str">
        <f t="shared" si="3"/>
        <v>7A3</v>
      </c>
      <c r="E9" s="19" t="str">
        <f t="shared" si="4"/>
        <v>7A10</v>
      </c>
      <c r="F9" s="18"/>
      <c r="G9" s="15">
        <f>+Results!D68</f>
        <v>45947</v>
      </c>
      <c r="H9" s="16" t="str">
        <f>VLOOKUP($D9,Results!$B$2:$I$365,8,FALSE)</f>
        <v>A10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23</v>
      </c>
      <c r="O9" s="71">
        <f>IF($C9&gt;Results!$F$1," ",(VLOOKUP($E9,Results!$C$2:$K$243,9,FALSE)))</f>
        <v>5</v>
      </c>
      <c r="P9" s="74">
        <f t="shared" si="8"/>
        <v>2</v>
      </c>
    </row>
    <row r="10" spans="2:18" x14ac:dyDescent="0.3">
      <c r="B10" t="str">
        <f t="shared" si="2"/>
        <v>A3</v>
      </c>
      <c r="C10" s="1">
        <v>8</v>
      </c>
      <c r="D10" s="19" t="str">
        <f t="shared" si="3"/>
        <v>8A3</v>
      </c>
      <c r="E10" s="19" t="str">
        <f t="shared" si="4"/>
        <v>8A8</v>
      </c>
      <c r="F10" s="18"/>
      <c r="G10" s="15">
        <f>+Results!D79</f>
        <v>45954</v>
      </c>
      <c r="H10" s="16" t="str">
        <f>VLOOKUP($D10,Results!$B$2:$I$365,8,FALSE)</f>
        <v>A8</v>
      </c>
      <c r="I10" s="16" t="str">
        <f>VLOOKUP(H10,Results!$N$2:$O$13,2,FALSE)</f>
        <v>Buttercross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8" x14ac:dyDescent="0.3">
      <c r="B11" t="str">
        <f t="shared" si="2"/>
        <v>A3</v>
      </c>
      <c r="C11" s="1">
        <v>9</v>
      </c>
      <c r="D11" s="19" t="str">
        <f t="shared" si="3"/>
        <v>9A3</v>
      </c>
      <c r="E11" s="19" t="str">
        <f t="shared" si="4"/>
        <v>9X</v>
      </c>
      <c r="F11" s="18"/>
      <c r="G11" s="17">
        <f>+Results!D90</f>
        <v>45961</v>
      </c>
      <c r="H11" s="16" t="str">
        <f>VLOOKUP($D11,Results!$B$2:$I$365,8,FALSE)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0</v>
      </c>
      <c r="O11" s="71">
        <f>IF($C11&gt;Results!$F$1," ",(VLOOKUP($E11,Results!$C$2:$K$243,9,FALSE)))</f>
        <v>0</v>
      </c>
      <c r="P11" s="74">
        <f t="shared" si="8"/>
        <v>0</v>
      </c>
    </row>
    <row r="12" spans="2:18" x14ac:dyDescent="0.3">
      <c r="B12" t="str">
        <f t="shared" si="2"/>
        <v>A3</v>
      </c>
      <c r="C12" s="1">
        <v>10</v>
      </c>
      <c r="D12" s="19" t="str">
        <f t="shared" si="3"/>
        <v>10A3</v>
      </c>
      <c r="E12" s="19" t="str">
        <f t="shared" si="4"/>
        <v>10A5</v>
      </c>
      <c r="F12" s="18"/>
      <c r="G12" s="17">
        <f>+Results!D101</f>
        <v>45966</v>
      </c>
      <c r="H12" s="16" t="str">
        <f>VLOOKUP($D12,Results!$B$2:$I$365,8,FALSE)</f>
        <v>A5</v>
      </c>
      <c r="I12" s="16" t="str">
        <f>VLOOKUP(H12,Results!$N$2:$O$13,2,FALSE)</f>
        <v>Boford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12</v>
      </c>
      <c r="P12" s="74">
        <f t="shared" si="8"/>
        <v>2</v>
      </c>
    </row>
    <row r="13" spans="2:18" x14ac:dyDescent="0.3">
      <c r="B13" t="str">
        <f t="shared" si="2"/>
        <v>A3</v>
      </c>
      <c r="C13" s="1">
        <v>11</v>
      </c>
      <c r="D13" s="19" t="str">
        <f t="shared" si="3"/>
        <v>11A3</v>
      </c>
      <c r="E13" s="19" t="str">
        <f t="shared" si="4"/>
        <v>11A2</v>
      </c>
      <c r="F13" s="18"/>
      <c r="G13" s="17">
        <f>+Results!D112</f>
        <v>45971</v>
      </c>
      <c r="H13" s="16" t="str">
        <f>VLOOKUP($D13,Results!$B$2:$I$365,8,FALSE)</f>
        <v>A2</v>
      </c>
      <c r="I13" s="16" t="str">
        <f>VLOOKUP(H13,Results!$N$2:$O$13,2,FALSE)</f>
        <v>Bens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15</v>
      </c>
      <c r="O13" s="71">
        <f>IF($C13&gt;Results!$F$1," ",(VLOOKUP($E13,Results!$C$2:$K$243,9,FALSE)))</f>
        <v>16</v>
      </c>
      <c r="P13" s="74">
        <f t="shared" si="8"/>
        <v>0</v>
      </c>
      <c r="R13" t="s">
        <v>70</v>
      </c>
    </row>
    <row r="14" spans="2:18" x14ac:dyDescent="0.3">
      <c r="B14" t="str">
        <f t="shared" si="2"/>
        <v>A3</v>
      </c>
      <c r="C14" s="1">
        <v>12</v>
      </c>
      <c r="D14" s="19" t="str">
        <f t="shared" si="3"/>
        <v>12A3</v>
      </c>
      <c r="E14" s="19" t="str">
        <f t="shared" si="4"/>
        <v>12A4</v>
      </c>
      <c r="F14" s="18"/>
      <c r="G14" s="15">
        <f>+Results!D123</f>
        <v>45982</v>
      </c>
      <c r="H14" s="16" t="str">
        <f>VLOOKUP($D14,Results!$B$2:$I$365,8,FALSE)</f>
        <v>A4</v>
      </c>
      <c r="I14" s="16" t="str">
        <f>VLOOKUP(H14,Results!$N$2:$O$13,2,FALSE)</f>
        <v>Brand X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17</v>
      </c>
      <c r="O14" s="71">
        <f>IF($C14&gt;Results!$F$1," ",(VLOOKUP($E14,Results!$C$2:$K$243,9,FALSE)))</f>
        <v>11</v>
      </c>
      <c r="P14" s="74">
        <f t="shared" si="8"/>
        <v>2</v>
      </c>
    </row>
    <row r="15" spans="2:18" x14ac:dyDescent="0.3">
      <c r="B15" t="str">
        <f t="shared" si="2"/>
        <v>A3</v>
      </c>
      <c r="C15" s="1">
        <v>13</v>
      </c>
      <c r="D15" s="19" t="str">
        <f t="shared" si="3"/>
        <v>13A3</v>
      </c>
      <c r="E15" s="19" t="str">
        <f t="shared" si="4"/>
        <v>13A1</v>
      </c>
      <c r="F15" s="18"/>
      <c r="G15" s="15">
        <f>+Results!D134</f>
        <v>45989</v>
      </c>
      <c r="H15" s="16" t="str">
        <f>VLOOKUP($D15,Results!$B$2:$I$365,8,FALSE)</f>
        <v>A1</v>
      </c>
      <c r="I15" s="16" t="str">
        <f>VLOOKUP(H15,Results!$N$2:$O$13,2,FALSE)</f>
        <v>Mat - Jac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13</v>
      </c>
      <c r="P15" s="74">
        <f t="shared" si="8"/>
        <v>0</v>
      </c>
    </row>
    <row r="16" spans="2:18" x14ac:dyDescent="0.3">
      <c r="B16" t="str">
        <f t="shared" si="2"/>
        <v>A3</v>
      </c>
      <c r="C16" s="1">
        <v>14</v>
      </c>
      <c r="D16" s="19" t="str">
        <f t="shared" si="3"/>
        <v>14A3</v>
      </c>
      <c r="E16" s="19" t="str">
        <f t="shared" si="4"/>
        <v>14A6</v>
      </c>
      <c r="F16" s="18"/>
      <c r="G16" s="15">
        <f>+Results!D145</f>
        <v>45994</v>
      </c>
      <c r="H16" s="16" t="str">
        <f>VLOOKUP($D16,Results!$B$2:$I$365,8,FALSE)</f>
        <v>A6</v>
      </c>
      <c r="I16" s="16" t="str">
        <f>VLOOKUP(H16,Results!$N$2:$O$13,2,FALSE)</f>
        <v>The Griffins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7</v>
      </c>
      <c r="O16" s="71">
        <f>IF($C16&gt;Results!$F$1," ",(VLOOKUP($E16,Results!$C$2:$K$243,9,FALSE)))</f>
        <v>20</v>
      </c>
      <c r="P16" s="74">
        <f t="shared" si="8"/>
        <v>0</v>
      </c>
    </row>
    <row r="17" spans="2:18" x14ac:dyDescent="0.3">
      <c r="B17" t="str">
        <f t="shared" si="2"/>
        <v>A3</v>
      </c>
      <c r="C17" s="1">
        <v>15</v>
      </c>
      <c r="D17" s="19" t="str">
        <f t="shared" si="3"/>
        <v>15A3</v>
      </c>
      <c r="E17" s="19" t="str">
        <f t="shared" si="4"/>
        <v>15A11</v>
      </c>
      <c r="F17" s="18"/>
      <c r="G17" s="15">
        <f>+Results!D156</f>
        <v>45999</v>
      </c>
      <c r="H17" s="16" t="str">
        <f>VLOOKUP($D17,Results!$B$2:$I$365,8,FALSE)</f>
        <v>A11</v>
      </c>
      <c r="I17" s="16" t="str">
        <f>VLOOKUP(H17,Results!$N$2:$O$13,2,FALSE)</f>
        <v>Dreamers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8</v>
      </c>
      <c r="O17" s="71">
        <f>IF($C17&gt;Results!$F$1," ",(VLOOKUP($E17,Results!$C$2:$K$243,9,FALSE)))</f>
        <v>17</v>
      </c>
      <c r="P17" s="74">
        <f t="shared" si="8"/>
        <v>0</v>
      </c>
    </row>
    <row r="18" spans="2:18" x14ac:dyDescent="0.3">
      <c r="B18" t="str">
        <f t="shared" si="2"/>
        <v>A3</v>
      </c>
      <c r="C18" s="1">
        <v>16</v>
      </c>
      <c r="D18" s="19" t="str">
        <f t="shared" si="3"/>
        <v>16A3</v>
      </c>
      <c r="E18" s="19" t="str">
        <f t="shared" si="4"/>
        <v>16A9</v>
      </c>
      <c r="F18" s="18"/>
      <c r="G18" s="17">
        <f>+Results!D167</f>
        <v>46010</v>
      </c>
      <c r="H18" s="16" t="str">
        <f>VLOOKUP($D18,Results!$B$2:$I$365,8,FALSE)</f>
        <v>A9</v>
      </c>
      <c r="I18" s="16" t="str">
        <f>VLOOKUP(H18,Results!$N$2:$O$13,2,FALSE)</f>
        <v>Bay City Bowlers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6</v>
      </c>
      <c r="P18" s="74">
        <f t="shared" si="8"/>
        <v>2</v>
      </c>
    </row>
    <row r="19" spans="2:18" x14ac:dyDescent="0.3">
      <c r="B19" t="str">
        <f t="shared" si="2"/>
        <v>A3</v>
      </c>
      <c r="C19" s="1">
        <v>17</v>
      </c>
      <c r="D19" s="19" t="str">
        <f t="shared" si="3"/>
        <v>17A3</v>
      </c>
      <c r="E19" s="19" t="str">
        <f t="shared" si="4"/>
        <v>17A7</v>
      </c>
      <c r="F19" s="18"/>
      <c r="G19" s="15">
        <f>+Results!D178</f>
        <v>46013</v>
      </c>
      <c r="H19" s="16" t="str">
        <f>VLOOKUP($D19,Results!$B$2:$I$365,8,FALSE)</f>
        <v>A7</v>
      </c>
      <c r="I19" s="16" t="str">
        <f>VLOOKUP(H19,Results!$N$2:$O$13,2,FALSE)</f>
        <v>L. Bees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24</v>
      </c>
      <c r="O19" s="71">
        <f>IF($C19&gt;Results!$F$1," ",(VLOOKUP($E19,Results!$C$2:$K$243,9,FALSE)))</f>
        <v>4</v>
      </c>
      <c r="P19" s="74">
        <f t="shared" si="8"/>
        <v>2</v>
      </c>
      <c r="R19" t="s">
        <v>76</v>
      </c>
    </row>
    <row r="20" spans="2:18" x14ac:dyDescent="0.3">
      <c r="B20" t="str">
        <f t="shared" si="2"/>
        <v>A3</v>
      </c>
      <c r="C20" s="1">
        <v>18</v>
      </c>
      <c r="D20" s="19" t="str">
        <f t="shared" si="3"/>
        <v>18A3</v>
      </c>
      <c r="E20" s="19" t="str">
        <f t="shared" si="4"/>
        <v>18A10</v>
      </c>
      <c r="F20" s="18"/>
      <c r="G20" s="17">
        <f>+Results!D189</f>
        <v>46027</v>
      </c>
      <c r="H20" s="16" t="str">
        <f>VLOOKUP($D20,Results!$B$2:$I$365,8,FALSE)</f>
        <v>A10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10</v>
      </c>
      <c r="O20" s="71">
        <f>IF($C20&gt;Results!$F$1," ",(VLOOKUP($E20,Results!$C$2:$K$243,9,FALSE)))</f>
        <v>7</v>
      </c>
      <c r="P20" s="74">
        <f t="shared" si="8"/>
        <v>2</v>
      </c>
    </row>
    <row r="21" spans="2:18" x14ac:dyDescent="0.3">
      <c r="B21" t="str">
        <f t="shared" si="2"/>
        <v>A3</v>
      </c>
      <c r="C21" s="1">
        <v>19</v>
      </c>
      <c r="D21" s="19" t="str">
        <f t="shared" si="3"/>
        <v>19A3</v>
      </c>
      <c r="E21" s="19" t="str">
        <f t="shared" si="4"/>
        <v>19A8</v>
      </c>
      <c r="F21" s="18"/>
      <c r="G21" s="15">
        <f>+Results!D200</f>
        <v>46031</v>
      </c>
      <c r="H21" s="16" t="str">
        <f>VLOOKUP($D21,Results!$B$2:$I$365,8,FALSE)</f>
        <v>A8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17</v>
      </c>
      <c r="O21" s="71">
        <f>IF($C21&gt;Results!$F$1," ",(VLOOKUP($E21,Results!$C$2:$K$243,9,FALSE)))</f>
        <v>6</v>
      </c>
      <c r="P21" s="74">
        <f t="shared" si="8"/>
        <v>2</v>
      </c>
    </row>
    <row r="22" spans="2:18" x14ac:dyDescent="0.3">
      <c r="B22" t="str">
        <f t="shared" si="2"/>
        <v>A3</v>
      </c>
      <c r="C22" s="1">
        <v>20</v>
      </c>
      <c r="D22" s="19" t="str">
        <f t="shared" si="3"/>
        <v>20A3</v>
      </c>
      <c r="E22" s="19" t="str">
        <f t="shared" si="4"/>
        <v>20X</v>
      </c>
      <c r="F22" s="18"/>
      <c r="G22" s="17">
        <f>+Results!D211</f>
        <v>46038</v>
      </c>
      <c r="H22" s="16" t="str">
        <f>VLOOKUP($D22,Results!$B$2:$I$365,8,FALSE)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0</v>
      </c>
      <c r="O22" s="71">
        <f>IF($C22&gt;Results!$F$1," ",(VLOOKUP($E22,Results!$C$2:$K$243,9,FALSE)))</f>
        <v>0</v>
      </c>
      <c r="P22" s="74">
        <f t="shared" si="8"/>
        <v>0</v>
      </c>
    </row>
    <row r="23" spans="2:18" x14ac:dyDescent="0.3">
      <c r="B23" t="str">
        <f t="shared" si="2"/>
        <v>A3</v>
      </c>
      <c r="C23" s="1">
        <v>21</v>
      </c>
      <c r="D23" s="19" t="str">
        <f t="shared" si="3"/>
        <v>21A3</v>
      </c>
      <c r="E23" s="19" t="str">
        <f t="shared" si="4"/>
        <v>21A5</v>
      </c>
      <c r="F23" s="18"/>
      <c r="G23" s="15">
        <f>+Results!D222</f>
        <v>46045</v>
      </c>
      <c r="H23" s="16" t="str">
        <f>VLOOKUP($D23,Results!$B$2:$I$365,8,FALSE)</f>
        <v>A5</v>
      </c>
      <c r="I23" s="16" t="str">
        <f>VLOOKUP(H23,Results!$N$2:$O$13,2,FALSE)</f>
        <v>Boford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9</v>
      </c>
      <c r="O23" s="71">
        <f>IF($C23&gt;Results!$F$1," ",(VLOOKUP($E23,Results!$C$2:$K$243,9,FALSE)))</f>
        <v>22</v>
      </c>
      <c r="P23" s="74">
        <f t="shared" si="8"/>
        <v>0</v>
      </c>
    </row>
    <row r="24" spans="2:18" x14ac:dyDescent="0.3">
      <c r="B24" t="str">
        <f t="shared" si="2"/>
        <v>A3</v>
      </c>
      <c r="C24" s="1">
        <v>22</v>
      </c>
      <c r="D24" s="19" t="str">
        <f t="shared" si="3"/>
        <v>22A3</v>
      </c>
      <c r="E24" s="19" t="str">
        <f t="shared" si="4"/>
        <v>22A2</v>
      </c>
      <c r="F24" s="18"/>
      <c r="G24" s="17">
        <f>+Results!D233</f>
        <v>46050</v>
      </c>
      <c r="H24" s="16" t="str">
        <f>VLOOKUP($D24,Results!$B$2:$I$365,8,FALSE)</f>
        <v>A2</v>
      </c>
      <c r="I24" s="16" t="str">
        <f>VLOOKUP(H24,Results!$N$2:$O$13,2,FALSE)</f>
        <v>Bens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8"/>
        <v>1</v>
      </c>
    </row>
    <row r="25" spans="2:18" x14ac:dyDescent="0.3">
      <c r="B25" t="str">
        <f t="shared" si="2"/>
        <v>A3</v>
      </c>
      <c r="C25" s="1">
        <v>23</v>
      </c>
      <c r="D25" s="19" t="str">
        <f t="shared" si="3"/>
        <v>23A3</v>
      </c>
      <c r="E25" s="19" t="str">
        <f t="shared" si="4"/>
        <v>23A4</v>
      </c>
      <c r="F25" s="18"/>
      <c r="G25" s="17">
        <f>+Results!D244</f>
        <v>46055</v>
      </c>
      <c r="H25" s="16" t="str">
        <f>VLOOKUP($D25,Results!$B$2:$I$365,8,FALSE)</f>
        <v>A4</v>
      </c>
      <c r="I25" s="16" t="str">
        <f>VLOOKUP(H25,Results!$N$2:$O$13,2,FALSE)</f>
        <v>Brand X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15</v>
      </c>
      <c r="O25" s="71">
        <f>IF($C25&gt;Results!$F$1," ",(VLOOKUP($E25,Results!$C$2:$K$365,9,FALSE)))</f>
        <v>9</v>
      </c>
      <c r="P25" s="74">
        <f t="shared" si="8"/>
        <v>2</v>
      </c>
    </row>
    <row r="26" spans="2:18" x14ac:dyDescent="0.3">
      <c r="B26" t="str">
        <f t="shared" si="2"/>
        <v>A3</v>
      </c>
      <c r="C26" s="1">
        <v>24</v>
      </c>
      <c r="D26" s="19" t="str">
        <f t="shared" si="3"/>
        <v>24A3</v>
      </c>
      <c r="E26" s="19" t="str">
        <f t="shared" si="4"/>
        <v>24A1</v>
      </c>
      <c r="F26" s="18"/>
      <c r="G26" s="17">
        <f>+Results!D255</f>
        <v>46062</v>
      </c>
      <c r="H26" s="16" t="str">
        <f>VLOOKUP($D26,Results!$B$2:$I$365,8,FALSE)</f>
        <v>A1</v>
      </c>
      <c r="I26" s="16" t="str">
        <f>VLOOKUP(H26,Results!$N$2:$O$13,2,FALSE)</f>
        <v>Mat - Jac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9</v>
      </c>
      <c r="O26" s="71">
        <f>IF($C26&gt;Results!$F$1," ",(VLOOKUP($E26,Results!$C$2:$K$365,9,FALSE)))</f>
        <v>15</v>
      </c>
      <c r="P26" s="74">
        <f t="shared" si="8"/>
        <v>0</v>
      </c>
    </row>
    <row r="27" spans="2:18" x14ac:dyDescent="0.3">
      <c r="B27" t="str">
        <f t="shared" si="2"/>
        <v>A3</v>
      </c>
      <c r="C27" s="1">
        <v>25</v>
      </c>
      <c r="D27" s="19" t="str">
        <f t="shared" si="3"/>
        <v>25A3</v>
      </c>
      <c r="E27" s="19" t="str">
        <f t="shared" si="4"/>
        <v>25A6</v>
      </c>
      <c r="F27" s="18"/>
      <c r="G27" s="17">
        <f>+Results!D266</f>
        <v>46073</v>
      </c>
      <c r="H27" s="16" t="str">
        <f>VLOOKUP($D27,Results!$B$2:$I$365,8,FALSE)</f>
        <v>A6</v>
      </c>
      <c r="I27" s="16" t="str">
        <f>VLOOKUP(H27,Results!$N$2:$O$13,2,FALSE)</f>
        <v>The Griffins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12</v>
      </c>
      <c r="O27" s="71">
        <f>IF($C27&gt;Results!$F$1," ",(VLOOKUP($E27,Results!$C$2:$K$365,9,FALSE)))</f>
        <v>8</v>
      </c>
      <c r="P27" s="74">
        <f t="shared" si="8"/>
        <v>2</v>
      </c>
    </row>
    <row r="28" spans="2:18" x14ac:dyDescent="0.3">
      <c r="B28" t="str">
        <f t="shared" si="2"/>
        <v>A3</v>
      </c>
      <c r="C28" s="1">
        <v>26</v>
      </c>
      <c r="D28" s="19" t="str">
        <f t="shared" si="3"/>
        <v>26A3</v>
      </c>
      <c r="E28" s="19" t="str">
        <f t="shared" si="4"/>
        <v>26A11</v>
      </c>
      <c r="F28" s="18"/>
      <c r="G28" s="17">
        <f>+Results!D277</f>
        <v>46080</v>
      </c>
      <c r="H28" s="16" t="str">
        <f>VLOOKUP($D28,Results!$B$2:$I$365,8,FALSE)</f>
        <v>A11</v>
      </c>
      <c r="I28" s="16" t="str">
        <f>VLOOKUP(H28,Results!$N$2:$O$13,2,FALSE)</f>
        <v>Dreamers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8" x14ac:dyDescent="0.3">
      <c r="B29" t="str">
        <f t="shared" si="2"/>
        <v>A3</v>
      </c>
      <c r="C29" s="1">
        <v>27</v>
      </c>
      <c r="D29" s="19" t="str">
        <f t="shared" si="3"/>
        <v>27A3</v>
      </c>
      <c r="E29" s="19" t="str">
        <f t="shared" si="4"/>
        <v>27A9</v>
      </c>
      <c r="F29" s="18"/>
      <c r="G29" s="17">
        <f>+Results!D288</f>
        <v>46083</v>
      </c>
      <c r="H29" s="16" t="str">
        <f>VLOOKUP($D29,Results!$B$2:$I$365,8,FALSE)</f>
        <v>A9</v>
      </c>
      <c r="I29" s="16" t="str">
        <f>VLOOKUP(H29,Results!$N$2:$O$13,2,FALSE)</f>
        <v>Bay City Bowlers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A3</v>
      </c>
      <c r="C30" s="1">
        <v>28</v>
      </c>
      <c r="D30" s="19" t="str">
        <f t="shared" si="3"/>
        <v>28A3</v>
      </c>
      <c r="E30" s="19" t="str">
        <f t="shared" si="4"/>
        <v>28A7</v>
      </c>
      <c r="F30" s="18"/>
      <c r="G30" s="17">
        <f>+Results!D299</f>
        <v>46094</v>
      </c>
      <c r="H30" s="16" t="str">
        <f>VLOOKUP($D30,Results!$B$2:$I$365,8,FALSE)</f>
        <v>A7</v>
      </c>
      <c r="I30" s="16" t="str">
        <f>VLOOKUP(H30,Results!$N$2:$O$13,2,FALSE)</f>
        <v>L. Bees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A3</v>
      </c>
      <c r="C31" s="1">
        <v>29</v>
      </c>
      <c r="D31" s="19" t="str">
        <f t="shared" si="3"/>
        <v>29A3</v>
      </c>
      <c r="E31" s="19" t="str">
        <f t="shared" si="4"/>
        <v>29A10</v>
      </c>
      <c r="F31" s="18"/>
      <c r="G31" s="17">
        <f>+Results!D310</f>
        <v>46099</v>
      </c>
      <c r="H31" s="16" t="str">
        <f>VLOOKUP($D31,Results!$B$2:$I$365,8,FALSE)</f>
        <v>A10</v>
      </c>
      <c r="I31" s="16" t="str">
        <f>VLOOKUP(H31,Results!$N$2:$O$13,2,FALSE)</f>
        <v>Deadenders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A3</v>
      </c>
      <c r="C32" s="1">
        <v>30</v>
      </c>
      <c r="D32" s="19" t="str">
        <f t="shared" si="3"/>
        <v>30A3</v>
      </c>
      <c r="E32" s="19" t="str">
        <f t="shared" si="4"/>
        <v>30A8</v>
      </c>
      <c r="F32" s="18"/>
      <c r="G32" s="17">
        <f>+Results!D321</f>
        <v>46106</v>
      </c>
      <c r="H32" s="16" t="str">
        <f>VLOOKUP($D32,Results!$B$2:$I$365,8,FALSE)</f>
        <v>A8</v>
      </c>
      <c r="I32" s="16" t="str">
        <f>VLOOKUP(H32,Results!$N$2:$O$13,2,FALSE)</f>
        <v>Buttercross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A3</v>
      </c>
      <c r="C33" s="1">
        <v>31</v>
      </c>
      <c r="D33" s="19" t="str">
        <f t="shared" si="3"/>
        <v>31A3</v>
      </c>
      <c r="E33" s="19" t="str">
        <f t="shared" si="4"/>
        <v>31X</v>
      </c>
      <c r="F33" s="18"/>
      <c r="G33" s="17">
        <f>+Results!D332</f>
        <v>46111</v>
      </c>
      <c r="H33" s="16" t="str">
        <f>VLOOKUP($D33,Results!$B$2:$I$365,8,FALSE)</f>
        <v>X</v>
      </c>
      <c r="I33" s="16" t="str">
        <f>VLOOKUP(H33,Results!$N$2:$O$13,2,FALSE)</f>
        <v>No Match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A3</v>
      </c>
      <c r="C34" s="1">
        <v>32</v>
      </c>
      <c r="D34" s="19" t="str">
        <f t="shared" si="3"/>
        <v>32A3</v>
      </c>
      <c r="E34" s="19" t="str">
        <f t="shared" si="4"/>
        <v>32A5</v>
      </c>
      <c r="F34" s="18"/>
      <c r="G34" s="17">
        <f>+Results!D343</f>
        <v>46122</v>
      </c>
      <c r="H34" s="16" t="str">
        <f>VLOOKUP($D34,Results!$B$2:$I$365,8,FALSE)</f>
        <v>A5</v>
      </c>
      <c r="I34" s="16" t="str">
        <f>VLOOKUP(H34,Results!$N$2:$O$13,2,FALSE)</f>
        <v>Boford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A3</v>
      </c>
      <c r="C35" s="1">
        <v>33</v>
      </c>
      <c r="D35" s="19" t="str">
        <f t="shared" si="3"/>
        <v>33A3</v>
      </c>
      <c r="E35" s="19" t="str">
        <f t="shared" si="4"/>
        <v>33A2</v>
      </c>
      <c r="F35" s="18"/>
      <c r="G35" s="17">
        <f>+Results!D354</f>
        <v>46125</v>
      </c>
      <c r="H35" s="16" t="str">
        <f>VLOOKUP($D35,Results!$B$2:$I$365,8,FALSE)</f>
        <v>A2</v>
      </c>
      <c r="I35" s="16" t="str">
        <f>VLOOKUP(H35,Results!$N$2:$O$13,2,FALSE)</f>
        <v>Bens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11</v>
      </c>
      <c r="L36" s="66">
        <f t="shared" si="9"/>
        <v>2</v>
      </c>
      <c r="M36" s="67">
        <f t="shared" si="9"/>
        <v>10</v>
      </c>
      <c r="N36" s="72">
        <f t="shared" si="9"/>
        <v>318</v>
      </c>
      <c r="O36" s="73">
        <f t="shared" si="9"/>
        <v>285</v>
      </c>
      <c r="P36" s="75">
        <f t="shared" si="9"/>
        <v>24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A4</v>
      </c>
      <c r="C3" s="1">
        <v>1</v>
      </c>
      <c r="D3" s="19" t="str">
        <f t="shared" ref="D3" si="0">CONCATENATE(C3,B3)</f>
        <v>1A4</v>
      </c>
      <c r="E3" s="19" t="str">
        <f t="shared" ref="E3" si="1">CONCATENATE(C3,H3)</f>
        <v>1A3</v>
      </c>
      <c r="F3" s="18"/>
      <c r="G3" s="15">
        <f>+Results!D2</f>
        <v>45912</v>
      </c>
      <c r="H3" s="16" t="str">
        <f>VLOOKUP($D3,Results!$B$2:$I$365,8,FALSE)</f>
        <v>A3</v>
      </c>
      <c r="I3" s="16" t="str">
        <f>VLOOKUP(H3,Results!$N$2:$O$13,2,FALSE)</f>
        <v>Pinewood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21</v>
      </c>
      <c r="O3" s="71">
        <f>IF($C3&gt;Results!$F$1," ",(VLOOKUP($E3,Results!$C$2:$K$243,9,FALSE)))</f>
        <v>16</v>
      </c>
      <c r="P3" s="74">
        <f>IF(J3=" "," ",SUM(K3*2)+L3*1)</f>
        <v>2</v>
      </c>
    </row>
    <row r="4" spans="2:16" x14ac:dyDescent="0.3">
      <c r="B4" t="str">
        <f t="shared" ref="B4:B35" si="2">+$H$1</f>
        <v>A4</v>
      </c>
      <c r="C4" s="1">
        <v>2</v>
      </c>
      <c r="D4" s="19" t="str">
        <f t="shared" ref="D4:D35" si="3">CONCATENATE(C4,B4)</f>
        <v>2A4</v>
      </c>
      <c r="E4" s="19" t="str">
        <f t="shared" ref="E4:E35" si="4">CONCATENATE(C4,H4)</f>
        <v>2A2</v>
      </c>
      <c r="F4" s="18"/>
      <c r="G4" s="15">
        <f>+Results!D13</f>
        <v>45915</v>
      </c>
      <c r="H4" s="16" t="str">
        <f>VLOOKUP($D4,Results!$B$2:$I$365,8,FALSE)</f>
        <v>A2</v>
      </c>
      <c r="I4" s="16" t="str">
        <f>VLOOKUP(H4,Results!$N$2:$O$13,2,FALSE)</f>
        <v>Bens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14</v>
      </c>
      <c r="P4" s="74">
        <f t="shared" ref="P4:P35" si="8">IF(J4=" "," ",SUM(K4*2)+L4*1)</f>
        <v>0</v>
      </c>
    </row>
    <row r="5" spans="2:16" x14ac:dyDescent="0.3">
      <c r="B5" t="str">
        <f t="shared" si="2"/>
        <v>A4</v>
      </c>
      <c r="C5" s="1">
        <v>3</v>
      </c>
      <c r="D5" s="19" t="str">
        <f t="shared" si="3"/>
        <v>3A4</v>
      </c>
      <c r="E5" s="19" t="str">
        <f t="shared" si="4"/>
        <v>3A1</v>
      </c>
      <c r="F5" s="18"/>
      <c r="G5" s="15">
        <f>+Results!D24</f>
        <v>45926</v>
      </c>
      <c r="H5" s="16" t="str">
        <f>VLOOKUP($D5,Results!$B$2:$I$365,8,FALSE)</f>
        <v>A1</v>
      </c>
      <c r="I5" s="16" t="str">
        <f>VLOOKUP(H5,Results!$N$2:$O$13,2,FALSE)</f>
        <v>Mat - Jac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5</v>
      </c>
      <c r="P5" s="74">
        <f t="shared" si="8"/>
        <v>2</v>
      </c>
    </row>
    <row r="6" spans="2:16" x14ac:dyDescent="0.3">
      <c r="B6" t="str">
        <f t="shared" si="2"/>
        <v>A4</v>
      </c>
      <c r="C6" s="1">
        <v>4</v>
      </c>
      <c r="D6" s="19" t="str">
        <f t="shared" si="3"/>
        <v>4A4</v>
      </c>
      <c r="E6" s="19" t="str">
        <f t="shared" si="4"/>
        <v>4A9</v>
      </c>
      <c r="F6" s="18"/>
      <c r="G6" s="15">
        <f>+Results!D35</f>
        <v>45933</v>
      </c>
      <c r="H6" s="16" t="str">
        <f>VLOOKUP($D6,Results!$B$2:$I$365,8,FALSE)</f>
        <v>A9</v>
      </c>
      <c r="I6" s="16" t="str">
        <f>VLOOKUP(H6,Results!$N$2:$O$13,2,FALSE)</f>
        <v>Bay City Bowlers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8</v>
      </c>
      <c r="O6" s="71">
        <f>IF($C6&gt;Results!$F$1," ",(VLOOKUP($E6,Results!$C$2:$K$243,9,FALSE)))</f>
        <v>9</v>
      </c>
      <c r="P6" s="74">
        <f t="shared" si="8"/>
        <v>0</v>
      </c>
    </row>
    <row r="7" spans="2:16" x14ac:dyDescent="0.3">
      <c r="B7" t="str">
        <f t="shared" si="2"/>
        <v>A4</v>
      </c>
      <c r="C7" s="1">
        <v>5</v>
      </c>
      <c r="D7" s="19" t="str">
        <f t="shared" si="3"/>
        <v>5A4</v>
      </c>
      <c r="E7" s="19" t="str">
        <f t="shared" si="4"/>
        <v>5A10</v>
      </c>
      <c r="F7" s="18"/>
      <c r="G7" s="17">
        <f>+Results!D46</f>
        <v>45938</v>
      </c>
      <c r="H7" s="16" t="str">
        <f>VLOOKUP($D7,Results!$B$2:$I$365,8,FALSE)</f>
        <v>A10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6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A4</v>
      </c>
      <c r="C8" s="1">
        <v>6</v>
      </c>
      <c r="D8" s="19" t="str">
        <f t="shared" si="3"/>
        <v>6A4</v>
      </c>
      <c r="E8" s="19" t="str">
        <f t="shared" si="4"/>
        <v>6A11</v>
      </c>
      <c r="F8" s="18"/>
      <c r="G8" s="15">
        <f>+Results!D57</f>
        <v>45943</v>
      </c>
      <c r="H8" s="16" t="str">
        <f>VLOOKUP($D8,Results!$B$2:$I$365,8,FALSE)</f>
        <v>A11</v>
      </c>
      <c r="I8" s="16" t="str">
        <f>VLOOKUP(H8,Results!$N$2:$O$13,2,FALSE)</f>
        <v>Dreamers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15</v>
      </c>
      <c r="O8" s="71">
        <f>IF($C8&gt;Results!$F$1," ",(VLOOKUP($E8,Results!$C$2:$K$243,9,FALSE)))</f>
        <v>10</v>
      </c>
      <c r="P8" s="74">
        <f t="shared" si="8"/>
        <v>2</v>
      </c>
    </row>
    <row r="9" spans="2:16" x14ac:dyDescent="0.3">
      <c r="B9" t="str">
        <f t="shared" si="2"/>
        <v>A4</v>
      </c>
      <c r="C9" s="1">
        <v>7</v>
      </c>
      <c r="D9" s="19" t="str">
        <f t="shared" si="3"/>
        <v>7A4</v>
      </c>
      <c r="E9" s="19" t="str">
        <f t="shared" si="4"/>
        <v>7A8</v>
      </c>
      <c r="F9" s="18"/>
      <c r="G9" s="15">
        <f>+Results!D68</f>
        <v>45947</v>
      </c>
      <c r="H9" s="16" t="str">
        <f>VLOOKUP($D9,Results!$B$2:$I$365,8,FALSE)</f>
        <v>A8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9</v>
      </c>
      <c r="O9" s="71">
        <f>IF($C9&gt;Results!$F$1," ",(VLOOKUP($E9,Results!$C$2:$K$243,9,FALSE)))</f>
        <v>12</v>
      </c>
      <c r="P9" s="74">
        <f t="shared" si="8"/>
        <v>0</v>
      </c>
    </row>
    <row r="10" spans="2:16" x14ac:dyDescent="0.3">
      <c r="B10" t="str">
        <f t="shared" si="2"/>
        <v>A4</v>
      </c>
      <c r="C10" s="1">
        <v>8</v>
      </c>
      <c r="D10" s="19" t="str">
        <f t="shared" si="3"/>
        <v>8A4</v>
      </c>
      <c r="E10" s="19" t="str">
        <f t="shared" si="4"/>
        <v>8X</v>
      </c>
      <c r="F10" s="18"/>
      <c r="G10" s="15">
        <f>+Results!D79</f>
        <v>45954</v>
      </c>
      <c r="H10" s="16" t="str">
        <f>VLOOKUP($D10,Results!$B$2:$I$365,8,FALSE)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",(VLOOKUP($D10,Results!$B$2:$H$243,7,FALSE)))</f>
        <v>0</v>
      </c>
      <c r="O10" s="71">
        <f>IF($C10&gt;Results!$F$1," ",(VLOOKUP($E10,Results!$C$2:$K$243,9,FALSE)))</f>
        <v>0</v>
      </c>
      <c r="P10" s="74">
        <f t="shared" si="8"/>
        <v>0</v>
      </c>
    </row>
    <row r="11" spans="2:16" x14ac:dyDescent="0.3">
      <c r="B11" t="str">
        <f t="shared" si="2"/>
        <v>A4</v>
      </c>
      <c r="C11" s="1">
        <v>9</v>
      </c>
      <c r="D11" s="19" t="str">
        <f t="shared" si="3"/>
        <v>9A4</v>
      </c>
      <c r="E11" s="19" t="str">
        <f t="shared" si="4"/>
        <v>9A7</v>
      </c>
      <c r="F11" s="18"/>
      <c r="G11" s="17">
        <f>+Results!D90</f>
        <v>45961</v>
      </c>
      <c r="H11" s="16" t="str">
        <f>VLOOKUP($D11,Results!$B$2:$I$365,8,FALSE)</f>
        <v>A7</v>
      </c>
      <c r="I11" s="16" t="str">
        <f>VLOOKUP(H11,Results!$N$2:$O$13,2,FALSE)</f>
        <v>L. Bees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13</v>
      </c>
      <c r="P11" s="74">
        <f t="shared" si="8"/>
        <v>0</v>
      </c>
    </row>
    <row r="12" spans="2:16" x14ac:dyDescent="0.3">
      <c r="B12" t="str">
        <f t="shared" si="2"/>
        <v>A4</v>
      </c>
      <c r="C12" s="1">
        <v>10</v>
      </c>
      <c r="D12" s="19" t="str">
        <f t="shared" si="3"/>
        <v>10A4</v>
      </c>
      <c r="E12" s="19" t="str">
        <f t="shared" si="4"/>
        <v>10A6</v>
      </c>
      <c r="F12" s="18"/>
      <c r="G12" s="17">
        <f>+Results!D101</f>
        <v>45966</v>
      </c>
      <c r="H12" s="16" t="str">
        <f>VLOOKUP($D12,Results!$B$2:$I$365,8,FALSE)</f>
        <v>A6</v>
      </c>
      <c r="I12" s="16" t="str">
        <f>VLOOKUP(H12,Results!$N$2:$O$13,2,FALSE)</f>
        <v>The Griffins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A4</v>
      </c>
      <c r="C13" s="1">
        <v>11</v>
      </c>
      <c r="D13" s="19" t="str">
        <f t="shared" si="3"/>
        <v>11A4</v>
      </c>
      <c r="E13" s="19" t="str">
        <f t="shared" si="4"/>
        <v>11A5</v>
      </c>
      <c r="F13" s="18"/>
      <c r="G13" s="17">
        <f>+Results!D112</f>
        <v>45971</v>
      </c>
      <c r="H13" s="16" t="str">
        <f>VLOOKUP($D13,Results!$B$2:$I$365,8,FALSE)</f>
        <v>A5</v>
      </c>
      <c r="I13" s="16" t="str">
        <f>VLOOKUP(H13,Results!$N$2:$O$13,2,FALSE)</f>
        <v>Boford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15</v>
      </c>
      <c r="P13" s="74">
        <f t="shared" si="8"/>
        <v>2</v>
      </c>
    </row>
    <row r="14" spans="2:16" x14ac:dyDescent="0.3">
      <c r="B14" t="str">
        <f t="shared" si="2"/>
        <v>A4</v>
      </c>
      <c r="C14" s="1">
        <v>12</v>
      </c>
      <c r="D14" s="19" t="str">
        <f t="shared" si="3"/>
        <v>12A4</v>
      </c>
      <c r="E14" s="19" t="str">
        <f t="shared" si="4"/>
        <v>12A3</v>
      </c>
      <c r="F14" s="18"/>
      <c r="G14" s="15">
        <f>+Results!D123</f>
        <v>45982</v>
      </c>
      <c r="H14" s="16" t="str">
        <f>VLOOKUP($D14,Results!$B$2:$I$365,8,FALSE)</f>
        <v>A3</v>
      </c>
      <c r="I14" s="16" t="str">
        <f>VLOOKUP(H14,Results!$N$2:$O$13,2,FALSE)</f>
        <v>Pinewood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17</v>
      </c>
      <c r="P14" s="74">
        <f t="shared" si="8"/>
        <v>0</v>
      </c>
    </row>
    <row r="15" spans="2:16" x14ac:dyDescent="0.3">
      <c r="B15" t="str">
        <f t="shared" si="2"/>
        <v>A4</v>
      </c>
      <c r="C15" s="1">
        <v>13</v>
      </c>
      <c r="D15" s="19" t="str">
        <f t="shared" si="3"/>
        <v>13A4</v>
      </c>
      <c r="E15" s="19" t="str">
        <f t="shared" si="4"/>
        <v>13A2</v>
      </c>
      <c r="F15" s="18"/>
      <c r="G15" s="15">
        <f>+Results!D134</f>
        <v>45989</v>
      </c>
      <c r="H15" s="16" t="str">
        <f>VLOOKUP($D15,Results!$B$2:$I$365,8,FALSE)</f>
        <v>A2</v>
      </c>
      <c r="I15" s="16" t="str">
        <f>VLOOKUP(H15,Results!$N$2:$O$13,2,FALSE)</f>
        <v>Bens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5</v>
      </c>
      <c r="P15" s="74">
        <f t="shared" si="8"/>
        <v>2</v>
      </c>
    </row>
    <row r="16" spans="2:16" x14ac:dyDescent="0.3">
      <c r="B16" t="str">
        <f t="shared" si="2"/>
        <v>A4</v>
      </c>
      <c r="C16" s="1">
        <v>14</v>
      </c>
      <c r="D16" s="19" t="str">
        <f t="shared" si="3"/>
        <v>14A4</v>
      </c>
      <c r="E16" s="19" t="str">
        <f t="shared" si="4"/>
        <v>14A1</v>
      </c>
      <c r="F16" s="18"/>
      <c r="G16" s="15">
        <f>+Results!D145</f>
        <v>45994</v>
      </c>
      <c r="H16" s="16" t="str">
        <f>VLOOKUP($D16,Results!$B$2:$I$365,8,FALSE)</f>
        <v>A1</v>
      </c>
      <c r="I16" s="16" t="str">
        <f>VLOOKUP(H16,Results!$N$2:$O$13,2,FALSE)</f>
        <v>Mat - Jac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8</v>
      </c>
      <c r="O16" s="71">
        <f>IF($C16&gt;Results!$F$1," ",(VLOOKUP($E16,Results!$C$2:$K$243,9,FALSE)))</f>
        <v>18</v>
      </c>
      <c r="P16" s="74">
        <f t="shared" si="8"/>
        <v>0</v>
      </c>
    </row>
    <row r="17" spans="2:16" x14ac:dyDescent="0.3">
      <c r="B17" t="str">
        <f t="shared" si="2"/>
        <v>A4</v>
      </c>
      <c r="C17" s="1">
        <v>15</v>
      </c>
      <c r="D17" s="19" t="str">
        <f t="shared" si="3"/>
        <v>15A4</v>
      </c>
      <c r="E17" s="19" t="str">
        <f t="shared" si="4"/>
        <v>15A9</v>
      </c>
      <c r="F17" s="18"/>
      <c r="G17" s="15">
        <f>+Results!D156</f>
        <v>45999</v>
      </c>
      <c r="H17" s="16" t="str">
        <f>VLOOKUP($D17,Results!$B$2:$I$365,8,FALSE)</f>
        <v>A9</v>
      </c>
      <c r="I17" s="16" t="str">
        <f>VLOOKUP(H17,Results!$N$2:$O$13,2,FALSE)</f>
        <v>Bay City Bowlers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9</v>
      </c>
      <c r="O17" s="71">
        <f>IF($C17&gt;Results!$F$1," ",(VLOOKUP($E17,Results!$C$2:$K$243,9,FALSE)))</f>
        <v>20</v>
      </c>
      <c r="P17" s="74">
        <f t="shared" si="8"/>
        <v>0</v>
      </c>
    </row>
    <row r="18" spans="2:16" x14ac:dyDescent="0.3">
      <c r="B18" t="str">
        <f t="shared" si="2"/>
        <v>A4</v>
      </c>
      <c r="C18" s="1">
        <v>16</v>
      </c>
      <c r="D18" s="19" t="str">
        <f t="shared" si="3"/>
        <v>16A4</v>
      </c>
      <c r="E18" s="19" t="str">
        <f t="shared" si="4"/>
        <v>16A10</v>
      </c>
      <c r="F18" s="18"/>
      <c r="G18" s="17">
        <f>+Results!D167</f>
        <v>46010</v>
      </c>
      <c r="H18" s="16" t="str">
        <f>VLOOKUP($D18,Results!$B$2:$I$365,8,FALSE)</f>
        <v>A10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8</v>
      </c>
      <c r="P18" s="74">
        <f t="shared" si="8"/>
        <v>0</v>
      </c>
    </row>
    <row r="19" spans="2:16" x14ac:dyDescent="0.3">
      <c r="B19" t="str">
        <f t="shared" si="2"/>
        <v>A4</v>
      </c>
      <c r="C19" s="1">
        <v>17</v>
      </c>
      <c r="D19" s="19" t="str">
        <f t="shared" si="3"/>
        <v>17A4</v>
      </c>
      <c r="E19" s="19" t="str">
        <f t="shared" si="4"/>
        <v>17A11</v>
      </c>
      <c r="F19" s="18"/>
      <c r="G19" s="15">
        <f>+Results!D178</f>
        <v>46013</v>
      </c>
      <c r="H19" s="16" t="str">
        <f>VLOOKUP($D19,Results!$B$2:$I$365,8,FALSE)</f>
        <v>A11</v>
      </c>
      <c r="I19" s="16" t="str">
        <f>VLOOKUP(H19,Results!$N$2:$O$13,2,FALSE)</f>
        <v>Dreamers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8"/>
        <v>1</v>
      </c>
    </row>
    <row r="20" spans="2:16" x14ac:dyDescent="0.3">
      <c r="B20" t="str">
        <f t="shared" si="2"/>
        <v>A4</v>
      </c>
      <c r="C20" s="1">
        <v>18</v>
      </c>
      <c r="D20" s="19" t="str">
        <f t="shared" si="3"/>
        <v>18A4</v>
      </c>
      <c r="E20" s="19" t="str">
        <f t="shared" si="4"/>
        <v>18A8</v>
      </c>
      <c r="F20" s="18"/>
      <c r="G20" s="17">
        <f>+Results!D189</f>
        <v>46027</v>
      </c>
      <c r="H20" s="16" t="str">
        <f>VLOOKUP($D20,Results!$B$2:$I$365,8,FALSE)</f>
        <v>A8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3</v>
      </c>
      <c r="O20" s="71">
        <f>IF($C20&gt;Results!$F$1," ",(VLOOKUP($E20,Results!$C$2:$K$243,9,FALSE)))</f>
        <v>29</v>
      </c>
      <c r="P20" s="74">
        <f t="shared" si="8"/>
        <v>0</v>
      </c>
    </row>
    <row r="21" spans="2:16" x14ac:dyDescent="0.3">
      <c r="B21" t="str">
        <f t="shared" si="2"/>
        <v>A4</v>
      </c>
      <c r="C21" s="1">
        <v>19</v>
      </c>
      <c r="D21" s="19" t="str">
        <f t="shared" si="3"/>
        <v>19A4</v>
      </c>
      <c r="E21" s="19" t="str">
        <f t="shared" si="4"/>
        <v>19X</v>
      </c>
      <c r="F21" s="18"/>
      <c r="G21" s="15">
        <f>+Results!D200</f>
        <v>46031</v>
      </c>
      <c r="H21" s="16" t="str">
        <f>VLOOKUP($D21,Results!$B$2:$I$365,8,FALSE)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0</v>
      </c>
      <c r="O21" s="71">
        <f>IF($C21&gt;Results!$F$1," ",(VLOOKUP($E21,Results!$C$2:$K$243,9,FALSE)))</f>
        <v>0</v>
      </c>
      <c r="P21" s="74">
        <f t="shared" si="8"/>
        <v>0</v>
      </c>
    </row>
    <row r="22" spans="2:16" x14ac:dyDescent="0.3">
      <c r="B22" t="str">
        <f t="shared" si="2"/>
        <v>A4</v>
      </c>
      <c r="C22" s="1">
        <v>20</v>
      </c>
      <c r="D22" s="19" t="str">
        <f t="shared" si="3"/>
        <v>20A4</v>
      </c>
      <c r="E22" s="19" t="str">
        <f t="shared" si="4"/>
        <v>20A7</v>
      </c>
      <c r="F22" s="18"/>
      <c r="G22" s="17">
        <f>+Results!D211</f>
        <v>46038</v>
      </c>
      <c r="H22" s="16" t="str">
        <f>VLOOKUP($D22,Results!$B$2:$I$365,8,FALSE)</f>
        <v>A7</v>
      </c>
      <c r="I22" s="16" t="str">
        <f>VLOOKUP(H22,Results!$N$2:$O$13,2,FALSE)</f>
        <v>L. Bees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8"/>
        <v>2</v>
      </c>
    </row>
    <row r="23" spans="2:16" x14ac:dyDescent="0.3">
      <c r="B23" t="str">
        <f t="shared" si="2"/>
        <v>A4</v>
      </c>
      <c r="C23" s="1">
        <v>21</v>
      </c>
      <c r="D23" s="19" t="str">
        <f t="shared" si="3"/>
        <v>21A4</v>
      </c>
      <c r="E23" s="19" t="str">
        <f t="shared" si="4"/>
        <v>21A6</v>
      </c>
      <c r="F23" s="18"/>
      <c r="G23" s="15">
        <f>+Results!D222</f>
        <v>46045</v>
      </c>
      <c r="H23" s="16" t="str">
        <f>VLOOKUP($D23,Results!$B$2:$I$365,8,FALSE)</f>
        <v>A6</v>
      </c>
      <c r="I23" s="16" t="str">
        <f>VLOOKUP(H23,Results!$N$2:$O$13,2,FALSE)</f>
        <v>The Griffins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7</v>
      </c>
      <c r="O23" s="71">
        <f>IF($C23&gt;Results!$F$1," ",(VLOOKUP($E23,Results!$C$2:$K$243,9,FALSE)))</f>
        <v>23</v>
      </c>
      <c r="P23" s="74">
        <f t="shared" si="8"/>
        <v>0</v>
      </c>
    </row>
    <row r="24" spans="2:16" x14ac:dyDescent="0.3">
      <c r="B24" t="str">
        <f t="shared" si="2"/>
        <v>A4</v>
      </c>
      <c r="C24" s="1">
        <v>22</v>
      </c>
      <c r="D24" s="19" t="str">
        <f t="shared" si="3"/>
        <v>22A4</v>
      </c>
      <c r="E24" s="19" t="str">
        <f t="shared" si="4"/>
        <v>22A5</v>
      </c>
      <c r="F24" s="18"/>
      <c r="G24" s="17">
        <f>+Results!D233</f>
        <v>46050</v>
      </c>
      <c r="H24" s="16" t="str">
        <f>VLOOKUP($D24,Results!$B$2:$I$365,8,FALSE)</f>
        <v>A5</v>
      </c>
      <c r="I24" s="16" t="str">
        <f>VLOOKUP(H24,Results!$N$2:$O$13,2,FALSE)</f>
        <v>Boford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15</v>
      </c>
      <c r="O24" s="71">
        <f>IF($C24&gt;Results!$F$1," ",(VLOOKUP($E24,Results!$C$2:$K$243,9,FALSE)))</f>
        <v>10</v>
      </c>
      <c r="P24" s="74">
        <f t="shared" si="8"/>
        <v>2</v>
      </c>
    </row>
    <row r="25" spans="2:16" x14ac:dyDescent="0.3">
      <c r="B25" t="str">
        <f t="shared" si="2"/>
        <v>A4</v>
      </c>
      <c r="C25" s="1">
        <v>23</v>
      </c>
      <c r="D25" s="19" t="str">
        <f t="shared" si="3"/>
        <v>23A4</v>
      </c>
      <c r="E25" s="19" t="str">
        <f t="shared" si="4"/>
        <v>23A3</v>
      </c>
      <c r="F25" s="18"/>
      <c r="G25" s="17">
        <f>+Results!D244</f>
        <v>46055</v>
      </c>
      <c r="H25" s="16" t="str">
        <f>VLOOKUP($D25,Results!$B$2:$I$365,8,FALSE)</f>
        <v>A3</v>
      </c>
      <c r="I25" s="16" t="str">
        <f>VLOOKUP(H25,Results!$N$2:$O$13,2,FALSE)</f>
        <v>Pinewood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",(VLOOKUP($D25,Results!$B$2:$H$365,7,FALSE)))</f>
        <v>9</v>
      </c>
      <c r="O25" s="71">
        <f>IF($C25&gt;Results!$F$1," ",(VLOOKUP($E25,Results!$C$2:$K$365,9,FALSE)))</f>
        <v>15</v>
      </c>
      <c r="P25" s="74">
        <f t="shared" si="8"/>
        <v>0</v>
      </c>
    </row>
    <row r="26" spans="2:16" x14ac:dyDescent="0.3">
      <c r="B26" t="str">
        <f t="shared" si="2"/>
        <v>A4</v>
      </c>
      <c r="C26" s="1">
        <v>24</v>
      </c>
      <c r="D26" s="19" t="str">
        <f t="shared" si="3"/>
        <v>24A4</v>
      </c>
      <c r="E26" s="19" t="str">
        <f t="shared" si="4"/>
        <v>24A2</v>
      </c>
      <c r="F26" s="18"/>
      <c r="G26" s="17">
        <f>+Results!D255</f>
        <v>46062</v>
      </c>
      <c r="H26" s="16" t="str">
        <f>VLOOKUP($D26,Results!$B$2:$I$365,8,FALSE)</f>
        <v>A2</v>
      </c>
      <c r="I26" s="16" t="str">
        <f>VLOOKUP(H26,Results!$N$2:$O$13,2,FALSE)</f>
        <v>Bens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20</v>
      </c>
      <c r="O26" s="71">
        <f>IF($C26&gt;Results!$F$1," ",(VLOOKUP($E26,Results!$C$2:$K$365,9,FALSE)))</f>
        <v>5</v>
      </c>
      <c r="P26" s="74">
        <f t="shared" si="8"/>
        <v>2</v>
      </c>
    </row>
    <row r="27" spans="2:16" x14ac:dyDescent="0.3">
      <c r="B27" t="str">
        <f t="shared" si="2"/>
        <v>A4</v>
      </c>
      <c r="C27" s="1">
        <v>25</v>
      </c>
      <c r="D27" s="19" t="str">
        <f t="shared" si="3"/>
        <v>25A4</v>
      </c>
      <c r="E27" s="19" t="str">
        <f t="shared" si="4"/>
        <v>25A1</v>
      </c>
      <c r="F27" s="18"/>
      <c r="G27" s="17">
        <f>+Results!D266</f>
        <v>46073</v>
      </c>
      <c r="H27" s="16" t="str">
        <f>VLOOKUP($D27,Results!$B$2:$I$365,8,FALSE)</f>
        <v>A1</v>
      </c>
      <c r="I27" s="16" t="str">
        <f>VLOOKUP(H27,Results!$N$2:$O$13,2,FALSE)</f>
        <v>Mat - Jac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5</v>
      </c>
      <c r="O27" s="71">
        <f>IF($C27&gt;Results!$F$1," ",(VLOOKUP($E27,Results!$C$2:$K$365,9,FALSE)))</f>
        <v>31</v>
      </c>
      <c r="P27" s="74">
        <f t="shared" si="8"/>
        <v>0</v>
      </c>
    </row>
    <row r="28" spans="2:16" x14ac:dyDescent="0.3">
      <c r="B28" t="str">
        <f t="shared" si="2"/>
        <v>A4</v>
      </c>
      <c r="C28" s="1">
        <v>26</v>
      </c>
      <c r="D28" s="19" t="str">
        <f t="shared" si="3"/>
        <v>26A4</v>
      </c>
      <c r="E28" s="19" t="str">
        <f t="shared" si="4"/>
        <v>26A9</v>
      </c>
      <c r="F28" s="18"/>
      <c r="G28" s="17">
        <f>+Results!D277</f>
        <v>46080</v>
      </c>
      <c r="H28" s="16" t="str">
        <f>VLOOKUP($D28,Results!$B$2:$I$365,8,FALSE)</f>
        <v>A9</v>
      </c>
      <c r="I28" s="16" t="str">
        <f>VLOOKUP(H28,Results!$N$2:$O$13,2,FALSE)</f>
        <v>Bay City Bowlers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A4</v>
      </c>
      <c r="C29" s="1">
        <v>27</v>
      </c>
      <c r="D29" s="19" t="str">
        <f t="shared" si="3"/>
        <v>27A4</v>
      </c>
      <c r="E29" s="19" t="str">
        <f t="shared" si="4"/>
        <v>27A10</v>
      </c>
      <c r="F29" s="18"/>
      <c r="G29" s="17">
        <f>+Results!D288</f>
        <v>46083</v>
      </c>
      <c r="H29" s="16" t="str">
        <f>VLOOKUP($D29,Results!$B$2:$I$365,8,FALSE)</f>
        <v>A10</v>
      </c>
      <c r="I29" s="16" t="str">
        <f>VLOOKUP(H29,Results!$N$2:$O$13,2,FALSE)</f>
        <v>Deadenders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A4</v>
      </c>
      <c r="C30" s="1">
        <v>28</v>
      </c>
      <c r="D30" s="19" t="str">
        <f t="shared" si="3"/>
        <v>28A4</v>
      </c>
      <c r="E30" s="19" t="str">
        <f t="shared" si="4"/>
        <v>28A11</v>
      </c>
      <c r="F30" s="18"/>
      <c r="G30" s="17">
        <f>+Results!D299</f>
        <v>46094</v>
      </c>
      <c r="H30" s="16" t="str">
        <f>VLOOKUP($D30,Results!$B$2:$I$365,8,FALSE)</f>
        <v>A11</v>
      </c>
      <c r="I30" s="16" t="str">
        <f>VLOOKUP(H30,Results!$N$2:$O$13,2,FALSE)</f>
        <v>Dreamers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A4</v>
      </c>
      <c r="C31" s="1">
        <v>29</v>
      </c>
      <c r="D31" s="19" t="str">
        <f t="shared" si="3"/>
        <v>29A4</v>
      </c>
      <c r="E31" s="19" t="str">
        <f t="shared" si="4"/>
        <v>29A8</v>
      </c>
      <c r="F31" s="18"/>
      <c r="G31" s="17">
        <f>+Results!D310</f>
        <v>46099</v>
      </c>
      <c r="H31" s="16" t="str">
        <f>VLOOKUP($D31,Results!$B$2:$I$365,8,FALSE)</f>
        <v>A8</v>
      </c>
      <c r="I31" s="16" t="str">
        <f>VLOOKUP(H31,Results!$N$2:$O$13,2,FALSE)</f>
        <v>Buttercross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A4</v>
      </c>
      <c r="C32" s="1">
        <v>30</v>
      </c>
      <c r="D32" s="19" t="str">
        <f t="shared" si="3"/>
        <v>30A4</v>
      </c>
      <c r="E32" s="19" t="str">
        <f t="shared" si="4"/>
        <v>30X</v>
      </c>
      <c r="F32" s="18"/>
      <c r="G32" s="17">
        <f>+Results!D321</f>
        <v>46106</v>
      </c>
      <c r="H32" s="16" t="str">
        <f>VLOOKUP($D32,Results!$B$2:$I$365,8,FALSE)</f>
        <v>X</v>
      </c>
      <c r="I32" s="16" t="str">
        <f>VLOOKUP(H32,Results!$N$2:$O$13,2,FALSE)</f>
        <v>No Match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A4</v>
      </c>
      <c r="C33" s="1">
        <v>31</v>
      </c>
      <c r="D33" s="19" t="str">
        <f t="shared" si="3"/>
        <v>31A4</v>
      </c>
      <c r="E33" s="19" t="str">
        <f t="shared" si="4"/>
        <v>31A7</v>
      </c>
      <c r="F33" s="18"/>
      <c r="G33" s="17">
        <f>+Results!D332</f>
        <v>46111</v>
      </c>
      <c r="H33" s="16" t="str">
        <f>VLOOKUP($D33,Results!$B$2:$I$365,8,FALSE)</f>
        <v>A7</v>
      </c>
      <c r="I33" s="16" t="str">
        <f>VLOOKUP(H33,Results!$N$2:$O$13,2,FALSE)</f>
        <v>L. Bees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A4</v>
      </c>
      <c r="C34" s="1">
        <v>32</v>
      </c>
      <c r="D34" s="19" t="str">
        <f t="shared" si="3"/>
        <v>32A4</v>
      </c>
      <c r="E34" s="19" t="str">
        <f t="shared" si="4"/>
        <v>32A6</v>
      </c>
      <c r="F34" s="18"/>
      <c r="G34" s="17">
        <f>+Results!D343</f>
        <v>46122</v>
      </c>
      <c r="H34" s="16" t="str">
        <f>VLOOKUP($D34,Results!$B$2:$I$365,8,FALSE)</f>
        <v>A6</v>
      </c>
      <c r="I34" s="16" t="str">
        <f>VLOOKUP(H34,Results!$N$2:$O$13,2,FALSE)</f>
        <v>The Griffins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A4</v>
      </c>
      <c r="C35" s="1">
        <v>33</v>
      </c>
      <c r="D35" s="19" t="str">
        <f t="shared" si="3"/>
        <v>33A4</v>
      </c>
      <c r="E35" s="19" t="str">
        <f t="shared" si="4"/>
        <v>33A5</v>
      </c>
      <c r="F35" s="18"/>
      <c r="G35" s="17">
        <f>+Results!D354</f>
        <v>46125</v>
      </c>
      <c r="H35" s="16" t="str">
        <f>VLOOKUP($D35,Results!$B$2:$I$365,8,FALSE)</f>
        <v>A5</v>
      </c>
      <c r="I35" s="16" t="str">
        <f>VLOOKUP(H35,Results!$N$2:$O$13,2,FALSE)</f>
        <v>Boford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9</v>
      </c>
      <c r="L36" s="66">
        <f t="shared" si="9"/>
        <v>1</v>
      </c>
      <c r="M36" s="67">
        <f t="shared" si="9"/>
        <v>13</v>
      </c>
      <c r="N36" s="72">
        <f t="shared" si="9"/>
        <v>272</v>
      </c>
      <c r="O36" s="73">
        <f t="shared" si="9"/>
        <v>318</v>
      </c>
      <c r="P36" s="75">
        <f t="shared" si="9"/>
        <v>19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6"/>
  <sheetViews>
    <sheetView workbookViewId="0">
      <selection activeCell="R17" sqref="R17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A5</v>
      </c>
      <c r="C3" s="1">
        <v>1</v>
      </c>
      <c r="D3" s="19" t="str">
        <f t="shared" ref="D3" si="0">CONCATENATE(C3,B3)</f>
        <v>1A5</v>
      </c>
      <c r="E3" s="19" t="str">
        <f t="shared" ref="E3" si="1">CONCATENATE(C3,H3)</f>
        <v>1A6</v>
      </c>
      <c r="F3" s="18"/>
      <c r="G3" s="15">
        <f>+Results!D2</f>
        <v>45912</v>
      </c>
      <c r="H3" s="16" t="str">
        <f>VLOOKUP($D3,Results!$B$2:$I$365,8,FALSE)</f>
        <v>A6</v>
      </c>
      <c r="I3" s="16" t="str">
        <f>VLOOKUP(H3,Results!$N$2:$O$13,2,FALSE)</f>
        <v>The Griffins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13</v>
      </c>
      <c r="O3" s="71">
        <f>IF($C3&gt;Results!$F$1," ",(VLOOKUP($E3,Results!$C$2:$K$243,9,FALSE)))</f>
        <v>16</v>
      </c>
      <c r="P3" s="74">
        <f>IF(J3=" "," ",SUM(K3*2)+L3*1)</f>
        <v>0</v>
      </c>
      <c r="R3" t="s">
        <v>68</v>
      </c>
    </row>
    <row r="4" spans="2:18" x14ac:dyDescent="0.3">
      <c r="B4" t="str">
        <f t="shared" ref="B4:B35" si="2">+$H$1</f>
        <v>A5</v>
      </c>
      <c r="C4" s="1">
        <v>2</v>
      </c>
      <c r="D4" s="19" t="str">
        <f t="shared" ref="D4:D35" si="3">CONCATENATE(C4,B4)</f>
        <v>2A5</v>
      </c>
      <c r="E4" s="19" t="str">
        <f t="shared" ref="E4:E35" si="4">CONCATENATE(C4,H4)</f>
        <v>2A7</v>
      </c>
      <c r="F4" s="18"/>
      <c r="G4" s="15">
        <f>+Results!D13</f>
        <v>45915</v>
      </c>
      <c r="H4" s="16" t="str">
        <f>VLOOKUP($D4,Results!$B$2:$I$365,8,FALSE)</f>
        <v>A7</v>
      </c>
      <c r="I4" s="16" t="str">
        <f>VLOOKUP(H4,Results!$N$2:$O$13,2,FALSE)</f>
        <v>L. Bees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18</v>
      </c>
      <c r="O4" s="71">
        <f>IF($C4&gt;Results!$F$1," ",(VLOOKUP($E4,Results!$C$2:$K$243,9,FALSE)))</f>
        <v>15</v>
      </c>
      <c r="P4" s="74">
        <f t="shared" ref="P4:P35" si="8">IF(J4=" "," ",SUM(K4*2)+L4*1)</f>
        <v>2</v>
      </c>
    </row>
    <row r="5" spans="2:18" x14ac:dyDescent="0.3">
      <c r="B5" t="str">
        <f t="shared" si="2"/>
        <v>A5</v>
      </c>
      <c r="C5" s="1">
        <v>3</v>
      </c>
      <c r="D5" s="19" t="str">
        <f t="shared" si="3"/>
        <v>3A5</v>
      </c>
      <c r="E5" s="19" t="str">
        <f t="shared" si="4"/>
        <v>3A2</v>
      </c>
      <c r="F5" s="18"/>
      <c r="G5" s="15">
        <f>+Results!D24</f>
        <v>45926</v>
      </c>
      <c r="H5" s="16" t="str">
        <f>VLOOKUP($D5,Results!$B$2:$I$365,8,FALSE)</f>
        <v>A2</v>
      </c>
      <c r="I5" s="16" t="str">
        <f>VLOOKUP(H5,Results!$N$2:$O$13,2,FALSE)</f>
        <v>Bens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14</v>
      </c>
      <c r="P5" s="74">
        <f t="shared" si="8"/>
        <v>0</v>
      </c>
    </row>
    <row r="6" spans="2:18" x14ac:dyDescent="0.3">
      <c r="B6" t="str">
        <f t="shared" si="2"/>
        <v>A5</v>
      </c>
      <c r="C6" s="1">
        <v>4</v>
      </c>
      <c r="D6" s="19" t="str">
        <f t="shared" si="3"/>
        <v>4A5</v>
      </c>
      <c r="E6" s="19" t="str">
        <f t="shared" si="4"/>
        <v>4A1</v>
      </c>
      <c r="F6" s="18"/>
      <c r="G6" s="15">
        <f>+Results!D35</f>
        <v>45933</v>
      </c>
      <c r="H6" s="16" t="str">
        <f>VLOOKUP($D6,Results!$B$2:$I$365,8,FALSE)</f>
        <v>A1</v>
      </c>
      <c r="I6" s="16" t="str">
        <f>VLOOKUP(H6,Results!$N$2:$O$13,2,FALSE)</f>
        <v>Mat - Jac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7</v>
      </c>
      <c r="O6" s="71">
        <f>IF($C6&gt;Results!$F$1," ",(VLOOKUP($E6,Results!$C$2:$K$243,9,FALSE)))</f>
        <v>18</v>
      </c>
      <c r="P6" s="74">
        <f t="shared" si="8"/>
        <v>0</v>
      </c>
    </row>
    <row r="7" spans="2:18" x14ac:dyDescent="0.3">
      <c r="B7" t="str">
        <f t="shared" si="2"/>
        <v>A5</v>
      </c>
      <c r="C7" s="1">
        <v>5</v>
      </c>
      <c r="D7" s="19" t="str">
        <f t="shared" si="3"/>
        <v>5A5</v>
      </c>
      <c r="E7" s="19" t="str">
        <f t="shared" si="4"/>
        <v>5A11</v>
      </c>
      <c r="F7" s="18"/>
      <c r="G7" s="17">
        <f>+Results!D46</f>
        <v>45938</v>
      </c>
      <c r="H7" s="16" t="str">
        <f>VLOOKUP($D7,Results!$B$2:$I$365,8,FALSE)</f>
        <v>A11</v>
      </c>
      <c r="I7" s="16" t="str">
        <f>VLOOKUP(H7,Results!$N$2:$O$13,2,FALSE)</f>
        <v>Dreamers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16</v>
      </c>
      <c r="O7" s="71">
        <f>IF($C7&gt;Results!$F$1," ",(VLOOKUP($E7,Results!$C$2:$K$243,9,FALSE)))</f>
        <v>11</v>
      </c>
      <c r="P7" s="74">
        <f t="shared" si="8"/>
        <v>2</v>
      </c>
    </row>
    <row r="8" spans="2:18" x14ac:dyDescent="0.3">
      <c r="B8" t="str">
        <f t="shared" si="2"/>
        <v>A5</v>
      </c>
      <c r="C8" s="1">
        <v>6</v>
      </c>
      <c r="D8" s="19" t="str">
        <f t="shared" si="3"/>
        <v>6A5</v>
      </c>
      <c r="E8" s="19" t="str">
        <f t="shared" si="4"/>
        <v>6A10</v>
      </c>
      <c r="F8" s="18"/>
      <c r="G8" s="15">
        <f>+Results!D57</f>
        <v>45943</v>
      </c>
      <c r="H8" s="16" t="str">
        <f>VLOOKUP($D8,Results!$B$2:$I$365,8,FALSE)</f>
        <v>A10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18</v>
      </c>
      <c r="P8" s="74">
        <f t="shared" si="8"/>
        <v>0</v>
      </c>
    </row>
    <row r="9" spans="2:18" x14ac:dyDescent="0.3">
      <c r="B9" t="str">
        <f t="shared" si="2"/>
        <v>A5</v>
      </c>
      <c r="C9" s="1">
        <v>7</v>
      </c>
      <c r="D9" s="19" t="str">
        <f t="shared" si="3"/>
        <v>7A5</v>
      </c>
      <c r="E9" s="19" t="str">
        <f t="shared" si="4"/>
        <v>7X</v>
      </c>
      <c r="F9" s="18"/>
      <c r="G9" s="15">
        <f>+Results!D68</f>
        <v>45947</v>
      </c>
      <c r="H9" s="16" t="str">
        <f>VLOOKUP($D9,Results!$B$2:$I$365,8,FALSE)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0</v>
      </c>
      <c r="O9" s="71">
        <f>IF($C9&gt;Results!$F$1," ",(VLOOKUP($E9,Results!$C$2:$K$243,9,FALSE)))</f>
        <v>0</v>
      </c>
      <c r="P9" s="74">
        <f t="shared" si="8"/>
        <v>0</v>
      </c>
    </row>
    <row r="10" spans="2:18" x14ac:dyDescent="0.3">
      <c r="B10" t="str">
        <f t="shared" si="2"/>
        <v>A5</v>
      </c>
      <c r="C10" s="1">
        <v>8</v>
      </c>
      <c r="D10" s="19" t="str">
        <f t="shared" si="3"/>
        <v>8A5</v>
      </c>
      <c r="E10" s="19" t="str">
        <f t="shared" si="4"/>
        <v>8A9</v>
      </c>
      <c r="F10" s="18"/>
      <c r="G10" s="15">
        <f>+Results!D79</f>
        <v>45954</v>
      </c>
      <c r="H10" s="16" t="str">
        <f>VLOOKUP($D10,Results!$B$2:$I$365,8,FALSE)</f>
        <v>A9</v>
      </c>
      <c r="I10" s="16" t="str">
        <f>VLOOKUP(H10,Results!$N$2:$O$13,2,FALSE)</f>
        <v>Bay City Bowlers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8" x14ac:dyDescent="0.3">
      <c r="B11" t="str">
        <f t="shared" si="2"/>
        <v>A5</v>
      </c>
      <c r="C11" s="1">
        <v>9</v>
      </c>
      <c r="D11" s="19" t="str">
        <f t="shared" si="3"/>
        <v>9A5</v>
      </c>
      <c r="E11" s="19" t="str">
        <f t="shared" si="4"/>
        <v>9A8</v>
      </c>
      <c r="F11" s="18"/>
      <c r="G11" s="17">
        <f>+Results!D90</f>
        <v>45961</v>
      </c>
      <c r="H11" s="16" t="str">
        <f>VLOOKUP($D11,Results!$B$2:$I$365,8,FALSE)</f>
        <v>A8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14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A5</v>
      </c>
      <c r="C12" s="1">
        <v>10</v>
      </c>
      <c r="D12" s="19" t="str">
        <f t="shared" si="3"/>
        <v>10A5</v>
      </c>
      <c r="E12" s="19" t="str">
        <f t="shared" si="4"/>
        <v>10A3</v>
      </c>
      <c r="F12" s="18"/>
      <c r="G12" s="17">
        <f>+Results!D101</f>
        <v>45966</v>
      </c>
      <c r="H12" s="16" t="str">
        <f>VLOOKUP($D12,Results!$B$2:$I$365,8,FALSE)</f>
        <v>A3</v>
      </c>
      <c r="I12" s="16" t="str">
        <f>VLOOKUP(H12,Results!$N$2:$O$13,2,FALSE)</f>
        <v>Pinewood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14</v>
      </c>
      <c r="P12" s="74">
        <f t="shared" si="8"/>
        <v>0</v>
      </c>
    </row>
    <row r="13" spans="2:18" x14ac:dyDescent="0.3">
      <c r="B13" t="str">
        <f t="shared" si="2"/>
        <v>A5</v>
      </c>
      <c r="C13" s="1">
        <v>11</v>
      </c>
      <c r="D13" s="19" t="str">
        <f t="shared" si="3"/>
        <v>11A5</v>
      </c>
      <c r="E13" s="19" t="str">
        <f t="shared" si="4"/>
        <v>11A4</v>
      </c>
      <c r="F13" s="18"/>
      <c r="G13" s="17">
        <f>+Results!D112</f>
        <v>45971</v>
      </c>
      <c r="H13" s="16" t="str">
        <f>VLOOKUP($D13,Results!$B$2:$I$365,8,FALSE)</f>
        <v>A4</v>
      </c>
      <c r="I13" s="16" t="str">
        <f>VLOOKUP(H13,Results!$N$2:$O$13,2,FALSE)</f>
        <v>Brand X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15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A5</v>
      </c>
      <c r="C14" s="1">
        <v>12</v>
      </c>
      <c r="D14" s="19" t="str">
        <f t="shared" si="3"/>
        <v>12A5</v>
      </c>
      <c r="E14" s="19" t="str">
        <f t="shared" si="4"/>
        <v>12A6</v>
      </c>
      <c r="F14" s="18"/>
      <c r="G14" s="15">
        <f>+Results!D123</f>
        <v>45982</v>
      </c>
      <c r="H14" s="16" t="str">
        <f>VLOOKUP($D14,Results!$B$2:$I$365,8,FALSE)</f>
        <v>A6</v>
      </c>
      <c r="I14" s="16" t="str">
        <f>VLOOKUP(H14,Results!$N$2:$O$13,2,FALSE)</f>
        <v>The Griffins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5</v>
      </c>
      <c r="O14" s="71">
        <f>IF($C14&gt;Results!$F$1," ",(VLOOKUP($E14,Results!$C$2:$K$243,9,FALSE)))</f>
        <v>21</v>
      </c>
      <c r="P14" s="74">
        <f t="shared" si="8"/>
        <v>0</v>
      </c>
    </row>
    <row r="15" spans="2:18" x14ac:dyDescent="0.3">
      <c r="B15" t="str">
        <f t="shared" si="2"/>
        <v>A5</v>
      </c>
      <c r="C15" s="1">
        <v>13</v>
      </c>
      <c r="D15" s="19" t="str">
        <f t="shared" si="3"/>
        <v>13A5</v>
      </c>
      <c r="E15" s="19" t="str">
        <f t="shared" si="4"/>
        <v>13A7</v>
      </c>
      <c r="F15" s="18"/>
      <c r="G15" s="15">
        <f>+Results!D134</f>
        <v>45989</v>
      </c>
      <c r="H15" s="16" t="str">
        <f>VLOOKUP($D15,Results!$B$2:$I$365,8,FALSE)</f>
        <v>A7</v>
      </c>
      <c r="I15" s="16" t="str">
        <f>VLOOKUP(H15,Results!$N$2:$O$13,2,FALSE)</f>
        <v>L. Bees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7</v>
      </c>
      <c r="P15" s="74">
        <f t="shared" si="8"/>
        <v>2</v>
      </c>
    </row>
    <row r="16" spans="2:18" x14ac:dyDescent="0.3">
      <c r="B16" t="str">
        <f t="shared" si="2"/>
        <v>A5</v>
      </c>
      <c r="C16" s="1">
        <v>14</v>
      </c>
      <c r="D16" s="19" t="str">
        <f t="shared" si="3"/>
        <v>14A5</v>
      </c>
      <c r="E16" s="19" t="str">
        <f t="shared" si="4"/>
        <v>14A2</v>
      </c>
      <c r="F16" s="18"/>
      <c r="G16" s="15">
        <f>+Results!D145</f>
        <v>45994</v>
      </c>
      <c r="H16" s="16" t="str">
        <f>VLOOKUP($D16,Results!$B$2:$I$365,8,FALSE)</f>
        <v>A2</v>
      </c>
      <c r="I16" s="16" t="str">
        <f>VLOOKUP(H16,Results!$N$2:$O$13,2,FALSE)</f>
        <v>Bens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10</v>
      </c>
      <c r="O16" s="71">
        <f>IF($C16&gt;Results!$F$1," ",(VLOOKUP($E16,Results!$C$2:$K$243,9,FALSE)))</f>
        <v>14</v>
      </c>
      <c r="P16" s="74">
        <f t="shared" si="8"/>
        <v>0</v>
      </c>
    </row>
    <row r="17" spans="2:18" x14ac:dyDescent="0.3">
      <c r="B17" t="str">
        <f t="shared" si="2"/>
        <v>A5</v>
      </c>
      <c r="C17" s="1">
        <v>15</v>
      </c>
      <c r="D17" s="19" t="str">
        <f t="shared" si="3"/>
        <v>15A5</v>
      </c>
      <c r="E17" s="19" t="str">
        <f t="shared" si="4"/>
        <v>15A1</v>
      </c>
      <c r="F17" s="18"/>
      <c r="G17" s="15">
        <f>+Results!D156</f>
        <v>45999</v>
      </c>
      <c r="H17" s="16" t="str">
        <f>VLOOKUP($D17,Results!$B$2:$I$365,8,FALSE)</f>
        <v>A1</v>
      </c>
      <c r="I17" s="16" t="str">
        <f>VLOOKUP(H17,Results!$N$2:$O$13,2,FALSE)</f>
        <v>Mat - Jac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12</v>
      </c>
      <c r="O17" s="71">
        <f>IF($C17&gt;Results!$F$1," ",(VLOOKUP($E17,Results!$C$2:$K$243,9,FALSE)))</f>
        <v>15</v>
      </c>
      <c r="P17" s="74">
        <f t="shared" si="8"/>
        <v>0</v>
      </c>
      <c r="R17" t="s">
        <v>75</v>
      </c>
    </row>
    <row r="18" spans="2:18" x14ac:dyDescent="0.3">
      <c r="B18" t="str">
        <f t="shared" si="2"/>
        <v>A5</v>
      </c>
      <c r="C18" s="1">
        <v>16</v>
      </c>
      <c r="D18" s="19" t="str">
        <f t="shared" si="3"/>
        <v>16A5</v>
      </c>
      <c r="E18" s="19" t="str">
        <f t="shared" si="4"/>
        <v>16A11</v>
      </c>
      <c r="F18" s="18"/>
      <c r="G18" s="17">
        <f>+Results!D167</f>
        <v>46010</v>
      </c>
      <c r="H18" s="16" t="str">
        <f>VLOOKUP($D18,Results!$B$2:$I$365,8,FALSE)</f>
        <v>A11</v>
      </c>
      <c r="I18" s="16" t="str">
        <f>VLOOKUP(H18,Results!$N$2:$O$13,2,FALSE)</f>
        <v>Dreamers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",(VLOOKUP($D18,Results!$B$2:$H$243,7,FALSE)))</f>
        <v>N</v>
      </c>
      <c r="O18" s="71" t="str">
        <f>IF($C18&gt;Results!$F$1," ",(VLOOKUP($E18,Results!$C$2:$K$243,9,FALSE)))</f>
        <v>N</v>
      </c>
      <c r="P18" s="74">
        <f t="shared" si="8"/>
        <v>0</v>
      </c>
    </row>
    <row r="19" spans="2:18" x14ac:dyDescent="0.3">
      <c r="B19" t="str">
        <f t="shared" si="2"/>
        <v>A5</v>
      </c>
      <c r="C19" s="1">
        <v>17</v>
      </c>
      <c r="D19" s="19" t="str">
        <f t="shared" si="3"/>
        <v>17A5</v>
      </c>
      <c r="E19" s="19" t="str">
        <f t="shared" si="4"/>
        <v>17A10</v>
      </c>
      <c r="F19" s="18"/>
      <c r="G19" s="15">
        <f>+Results!D178</f>
        <v>46013</v>
      </c>
      <c r="H19" s="16" t="str">
        <f>VLOOKUP($D19,Results!$B$2:$I$365,8,FALSE)</f>
        <v>A10</v>
      </c>
      <c r="I19" s="16" t="str">
        <f>VLOOKUP(H19,Results!$N$2:$O$13,2,FALSE)</f>
        <v>Deadenders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22</v>
      </c>
      <c r="P19" s="74">
        <f t="shared" si="8"/>
        <v>0</v>
      </c>
    </row>
    <row r="20" spans="2:18" x14ac:dyDescent="0.3">
      <c r="B20" t="str">
        <f t="shared" si="2"/>
        <v>A5</v>
      </c>
      <c r="C20" s="1">
        <v>18</v>
      </c>
      <c r="D20" s="19" t="str">
        <f t="shared" si="3"/>
        <v>18A5</v>
      </c>
      <c r="E20" s="19" t="str">
        <f t="shared" si="4"/>
        <v>18X</v>
      </c>
      <c r="F20" s="18"/>
      <c r="G20" s="17">
        <f>+Results!D189</f>
        <v>46027</v>
      </c>
      <c r="H20" s="16" t="str">
        <f>VLOOKUP($D20,Results!$B$2:$I$365,8,FALSE)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0</v>
      </c>
      <c r="O20" s="71">
        <f>IF($C20&gt;Results!$F$1," ",(VLOOKUP($E20,Results!$C$2:$K$243,9,FALSE)))</f>
        <v>0</v>
      </c>
      <c r="P20" s="74">
        <f t="shared" si="8"/>
        <v>0</v>
      </c>
    </row>
    <row r="21" spans="2:18" x14ac:dyDescent="0.3">
      <c r="B21" t="str">
        <f t="shared" si="2"/>
        <v>A5</v>
      </c>
      <c r="C21" s="1">
        <v>19</v>
      </c>
      <c r="D21" s="19" t="str">
        <f t="shared" si="3"/>
        <v>19A5</v>
      </c>
      <c r="E21" s="19" t="str">
        <f t="shared" si="4"/>
        <v>19A9</v>
      </c>
      <c r="F21" s="18"/>
      <c r="G21" s="15">
        <f>+Results!D200</f>
        <v>46031</v>
      </c>
      <c r="H21" s="16" t="str">
        <f>VLOOKUP($D21,Results!$B$2:$I$365,8,FALSE)</f>
        <v>A9</v>
      </c>
      <c r="I21" s="16" t="str">
        <f>VLOOKUP(H21,Results!$N$2:$O$13,2,FALSE)</f>
        <v>Bay City Bowlers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19</v>
      </c>
      <c r="O21" s="71">
        <f>IF($C21&gt;Results!$F$1," ",(VLOOKUP($E21,Results!$C$2:$K$243,9,FALSE)))</f>
        <v>11</v>
      </c>
      <c r="P21" s="74">
        <f t="shared" si="8"/>
        <v>2</v>
      </c>
    </row>
    <row r="22" spans="2:18" x14ac:dyDescent="0.3">
      <c r="B22" t="str">
        <f t="shared" si="2"/>
        <v>A5</v>
      </c>
      <c r="C22" s="1">
        <v>20</v>
      </c>
      <c r="D22" s="19" t="str">
        <f t="shared" si="3"/>
        <v>20A5</v>
      </c>
      <c r="E22" s="19" t="str">
        <f t="shared" si="4"/>
        <v>20A8</v>
      </c>
      <c r="F22" s="18"/>
      <c r="G22" s="17">
        <f>+Results!D211</f>
        <v>46038</v>
      </c>
      <c r="H22" s="16" t="str">
        <f>VLOOKUP($D22,Results!$B$2:$I$365,8,FALSE)</f>
        <v>A8</v>
      </c>
      <c r="I22" s="16" t="str">
        <f>VLOOKUP(H22,Results!$N$2:$O$13,2,FALSE)</f>
        <v>Buttercross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23</v>
      </c>
      <c r="O22" s="71">
        <f>IF($C22&gt;Results!$F$1," ",(VLOOKUP($E22,Results!$C$2:$K$243,9,FALSE)))</f>
        <v>7</v>
      </c>
      <c r="P22" s="74">
        <f t="shared" si="8"/>
        <v>2</v>
      </c>
    </row>
    <row r="23" spans="2:18" x14ac:dyDescent="0.3">
      <c r="B23" t="str">
        <f t="shared" si="2"/>
        <v>A5</v>
      </c>
      <c r="C23" s="1">
        <v>21</v>
      </c>
      <c r="D23" s="19" t="str">
        <f t="shared" si="3"/>
        <v>21A5</v>
      </c>
      <c r="E23" s="19" t="str">
        <f t="shared" si="4"/>
        <v>21A3</v>
      </c>
      <c r="F23" s="18"/>
      <c r="G23" s="15">
        <f>+Results!D222</f>
        <v>46045</v>
      </c>
      <c r="H23" s="16" t="str">
        <f>VLOOKUP($D23,Results!$B$2:$I$365,8,FALSE)</f>
        <v>A3</v>
      </c>
      <c r="I23" s="16" t="str">
        <f>VLOOKUP(H23,Results!$N$2:$O$13,2,FALSE)</f>
        <v>Pinewood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22</v>
      </c>
      <c r="O23" s="71">
        <f>IF($C23&gt;Results!$F$1," ",(VLOOKUP($E23,Results!$C$2:$K$243,9,FALSE)))</f>
        <v>9</v>
      </c>
      <c r="P23" s="74">
        <f t="shared" si="8"/>
        <v>2</v>
      </c>
    </row>
    <row r="24" spans="2:18" x14ac:dyDescent="0.3">
      <c r="B24" t="str">
        <f t="shared" si="2"/>
        <v>A5</v>
      </c>
      <c r="C24" s="1">
        <v>22</v>
      </c>
      <c r="D24" s="19" t="str">
        <f t="shared" si="3"/>
        <v>22A5</v>
      </c>
      <c r="E24" s="19" t="str">
        <f t="shared" si="4"/>
        <v>22A4</v>
      </c>
      <c r="F24" s="18"/>
      <c r="G24" s="17">
        <f>+Results!D233</f>
        <v>46050</v>
      </c>
      <c r="H24" s="16" t="str">
        <f>VLOOKUP($D24,Results!$B$2:$I$365,8,FALSE)</f>
        <v>A4</v>
      </c>
      <c r="I24" s="16" t="str">
        <f>VLOOKUP(H24,Results!$N$2:$O$13,2,FALSE)</f>
        <v>Brand X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10</v>
      </c>
      <c r="O24" s="71">
        <f>IF($C24&gt;Results!$F$1," ",(VLOOKUP($E24,Results!$C$2:$K$243,9,FALSE)))</f>
        <v>15</v>
      </c>
      <c r="P24" s="74">
        <f t="shared" si="8"/>
        <v>0</v>
      </c>
    </row>
    <row r="25" spans="2:18" x14ac:dyDescent="0.3">
      <c r="B25" t="str">
        <f t="shared" si="2"/>
        <v>A5</v>
      </c>
      <c r="C25" s="1">
        <v>23</v>
      </c>
      <c r="D25" s="19" t="str">
        <f t="shared" si="3"/>
        <v>23A5</v>
      </c>
      <c r="E25" s="19" t="str">
        <f t="shared" si="4"/>
        <v>23A6</v>
      </c>
      <c r="F25" s="18"/>
      <c r="G25" s="17">
        <f>+Results!D244</f>
        <v>46055</v>
      </c>
      <c r="H25" s="16" t="str">
        <f>VLOOKUP($D25,Results!$B$2:$I$365,8,FALSE)</f>
        <v>A6</v>
      </c>
      <c r="I25" s="16" t="str">
        <f>VLOOKUP(H25,Results!$N$2:$O$13,2,FALSE)</f>
        <v>The Griffins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1</v>
      </c>
      <c r="M25" s="63">
        <f t="shared" si="7"/>
        <v>0</v>
      </c>
      <c r="N25" s="70">
        <f>IF($C25&gt;Results!$F$1," ",(VLOOKUP($D25,Results!$B$2:$H$365,7,FALSE)))</f>
        <v>14</v>
      </c>
      <c r="O25" s="71">
        <f>IF($C25&gt;Results!$F$1," ",(VLOOKUP($E25,Results!$C$2:$K$365,9,FALSE)))</f>
        <v>14</v>
      </c>
      <c r="P25" s="74">
        <f t="shared" si="8"/>
        <v>1</v>
      </c>
    </row>
    <row r="26" spans="2:18" x14ac:dyDescent="0.3">
      <c r="B26" t="str">
        <f t="shared" si="2"/>
        <v>A5</v>
      </c>
      <c r="C26" s="1">
        <v>24</v>
      </c>
      <c r="D26" s="19" t="str">
        <f t="shared" si="3"/>
        <v>24A5</v>
      </c>
      <c r="E26" s="19" t="str">
        <f t="shared" si="4"/>
        <v>24A7</v>
      </c>
      <c r="F26" s="18"/>
      <c r="G26" s="17">
        <f>+Results!D255</f>
        <v>46062</v>
      </c>
      <c r="H26" s="16" t="str">
        <f>VLOOKUP($D26,Results!$B$2:$I$365,8,FALSE)</f>
        <v>A7</v>
      </c>
      <c r="I26" s="16" t="str">
        <f>VLOOKUP(H26,Results!$N$2:$O$13,2,FALSE)</f>
        <v>L. Bees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18</v>
      </c>
      <c r="O26" s="71">
        <f>IF($C26&gt;Results!$F$1," ",(VLOOKUP($E26,Results!$C$2:$K$365,9,FALSE)))</f>
        <v>13</v>
      </c>
      <c r="P26" s="74">
        <f t="shared" si="8"/>
        <v>2</v>
      </c>
    </row>
    <row r="27" spans="2:18" x14ac:dyDescent="0.3">
      <c r="B27" t="str">
        <f t="shared" si="2"/>
        <v>A5</v>
      </c>
      <c r="C27" s="1">
        <v>25</v>
      </c>
      <c r="D27" s="19" t="str">
        <f t="shared" si="3"/>
        <v>25A5</v>
      </c>
      <c r="E27" s="19" t="str">
        <f t="shared" si="4"/>
        <v>25A2</v>
      </c>
      <c r="F27" s="18"/>
      <c r="G27" s="17">
        <f>+Results!D266</f>
        <v>46073</v>
      </c>
      <c r="H27" s="16" t="str">
        <f>VLOOKUP($D27,Results!$B$2:$I$365,8,FALSE)</f>
        <v>A2</v>
      </c>
      <c r="I27" s="16" t="str">
        <f>VLOOKUP(H27,Results!$N$2:$O$13,2,FALSE)</f>
        <v>Bens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14</v>
      </c>
      <c r="O27" s="71">
        <f>IF($C27&gt;Results!$F$1," ",(VLOOKUP($E27,Results!$C$2:$K$365,9,FALSE)))</f>
        <v>8</v>
      </c>
      <c r="P27" s="74">
        <f t="shared" si="8"/>
        <v>2</v>
      </c>
    </row>
    <row r="28" spans="2:18" x14ac:dyDescent="0.3">
      <c r="B28" t="str">
        <f t="shared" si="2"/>
        <v>A5</v>
      </c>
      <c r="C28" s="1">
        <v>26</v>
      </c>
      <c r="D28" s="19" t="str">
        <f t="shared" si="3"/>
        <v>26A5</v>
      </c>
      <c r="E28" s="19" t="str">
        <f t="shared" si="4"/>
        <v>26A1</v>
      </c>
      <c r="F28" s="18"/>
      <c r="G28" s="17">
        <f>+Results!D277</f>
        <v>46080</v>
      </c>
      <c r="H28" s="16" t="str">
        <f>VLOOKUP($D28,Results!$B$2:$I$365,8,FALSE)</f>
        <v>A1</v>
      </c>
      <c r="I28" s="16" t="str">
        <f>VLOOKUP(H28,Results!$N$2:$O$13,2,FALSE)</f>
        <v>Mat - Jac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8" x14ac:dyDescent="0.3">
      <c r="B29" t="str">
        <f t="shared" si="2"/>
        <v>A5</v>
      </c>
      <c r="C29" s="1">
        <v>27</v>
      </c>
      <c r="D29" s="19" t="str">
        <f t="shared" si="3"/>
        <v>27A5</v>
      </c>
      <c r="E29" s="19" t="str">
        <f t="shared" si="4"/>
        <v>27A11</v>
      </c>
      <c r="F29" s="18"/>
      <c r="G29" s="17">
        <f>+Results!D288</f>
        <v>46083</v>
      </c>
      <c r="H29" s="16" t="str">
        <f>VLOOKUP($D29,Results!$B$2:$I$365,8,FALSE)</f>
        <v>A11</v>
      </c>
      <c r="I29" s="16" t="str">
        <f>VLOOKUP(H29,Results!$N$2:$O$13,2,FALSE)</f>
        <v>Dreamers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A5</v>
      </c>
      <c r="C30" s="1">
        <v>28</v>
      </c>
      <c r="D30" s="19" t="str">
        <f t="shared" si="3"/>
        <v>28A5</v>
      </c>
      <c r="E30" s="19" t="str">
        <f t="shared" si="4"/>
        <v>28A10</v>
      </c>
      <c r="F30" s="18"/>
      <c r="G30" s="17">
        <f>+Results!D299</f>
        <v>46094</v>
      </c>
      <c r="H30" s="16" t="str">
        <f>VLOOKUP($D30,Results!$B$2:$I$365,8,FALSE)</f>
        <v>A10</v>
      </c>
      <c r="I30" s="16" t="str">
        <f>VLOOKUP(H30,Results!$N$2:$O$13,2,FALSE)</f>
        <v>Deadenders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A5</v>
      </c>
      <c r="C31" s="1">
        <v>29</v>
      </c>
      <c r="D31" s="19" t="str">
        <f t="shared" si="3"/>
        <v>29A5</v>
      </c>
      <c r="E31" s="19" t="str">
        <f t="shared" si="4"/>
        <v>29X</v>
      </c>
      <c r="F31" s="18"/>
      <c r="G31" s="17">
        <f>+Results!D310</f>
        <v>46099</v>
      </c>
      <c r="H31" s="16" t="str">
        <f>VLOOKUP($D31,Results!$B$2:$I$365,8,FALSE)</f>
        <v>X</v>
      </c>
      <c r="I31" s="16" t="str">
        <f>VLOOKUP(H31,Results!$N$2:$O$13,2,FALSE)</f>
        <v>No Match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A5</v>
      </c>
      <c r="C32" s="1">
        <v>30</v>
      </c>
      <c r="D32" s="19" t="str">
        <f t="shared" si="3"/>
        <v>30A5</v>
      </c>
      <c r="E32" s="19" t="str">
        <f t="shared" si="4"/>
        <v>30A9</v>
      </c>
      <c r="F32" s="18"/>
      <c r="G32" s="17">
        <f>+Results!D321</f>
        <v>46106</v>
      </c>
      <c r="H32" s="16" t="str">
        <f>VLOOKUP($D32,Results!$B$2:$I$365,8,FALSE)</f>
        <v>A9</v>
      </c>
      <c r="I32" s="16" t="str">
        <f>VLOOKUP(H32,Results!$N$2:$O$13,2,FALSE)</f>
        <v>Bay City Bowlers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A5</v>
      </c>
      <c r="C33" s="1">
        <v>31</v>
      </c>
      <c r="D33" s="19" t="str">
        <f t="shared" si="3"/>
        <v>31A5</v>
      </c>
      <c r="E33" s="19" t="str">
        <f t="shared" si="4"/>
        <v>31A8</v>
      </c>
      <c r="F33" s="18"/>
      <c r="G33" s="17">
        <f>+Results!D332</f>
        <v>46111</v>
      </c>
      <c r="H33" s="16" t="str">
        <f>VLOOKUP($D33,Results!$B$2:$I$365,8,FALSE)</f>
        <v>A8</v>
      </c>
      <c r="I33" s="16" t="str">
        <f>VLOOKUP(H33,Results!$N$2:$O$13,2,FALSE)</f>
        <v>Buttercross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A5</v>
      </c>
      <c r="C34" s="1">
        <v>32</v>
      </c>
      <c r="D34" s="19" t="str">
        <f t="shared" si="3"/>
        <v>32A5</v>
      </c>
      <c r="E34" s="19" t="str">
        <f t="shared" si="4"/>
        <v>32A3</v>
      </c>
      <c r="F34" s="18"/>
      <c r="G34" s="17">
        <f>+Results!D343</f>
        <v>46122</v>
      </c>
      <c r="H34" s="16" t="str">
        <f>VLOOKUP($D34,Results!$B$2:$I$365,8,FALSE)</f>
        <v>A3</v>
      </c>
      <c r="I34" s="16" t="str">
        <f>VLOOKUP(H34,Results!$N$2:$O$13,2,FALSE)</f>
        <v>Pinewood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A5</v>
      </c>
      <c r="C35" s="1">
        <v>33</v>
      </c>
      <c r="D35" s="19" t="str">
        <f t="shared" si="3"/>
        <v>33A5</v>
      </c>
      <c r="E35" s="19" t="str">
        <f t="shared" si="4"/>
        <v>33A4</v>
      </c>
      <c r="F35" s="18"/>
      <c r="G35" s="17">
        <f>+Results!D354</f>
        <v>46125</v>
      </c>
      <c r="H35" s="16" t="str">
        <f>VLOOKUP($D35,Results!$B$2:$I$365,8,FALSE)</f>
        <v>A4</v>
      </c>
      <c r="I35" s="16" t="str">
        <f>VLOOKUP(H35,Results!$N$2:$O$13,2,FALSE)</f>
        <v>Brand X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22</v>
      </c>
      <c r="K36" s="65">
        <f t="shared" ref="K36:P36" si="9">SUM(K3:K35)</f>
        <v>9</v>
      </c>
      <c r="L36" s="66">
        <f t="shared" si="9"/>
        <v>2</v>
      </c>
      <c r="M36" s="67">
        <f t="shared" si="9"/>
        <v>11</v>
      </c>
      <c r="N36" s="72">
        <f t="shared" si="9"/>
        <v>297</v>
      </c>
      <c r="O36" s="73">
        <f t="shared" si="9"/>
        <v>301</v>
      </c>
      <c r="P36" s="75">
        <f t="shared" si="9"/>
        <v>20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A6</v>
      </c>
      <c r="C3" s="1">
        <v>1</v>
      </c>
      <c r="D3" s="19" t="str">
        <f t="shared" ref="D3" si="0">CONCATENATE(C3,B3)</f>
        <v>1A6</v>
      </c>
      <c r="E3" s="19" t="str">
        <f t="shared" ref="E3" si="1">CONCATENATE(C3,H3)</f>
        <v>1A5</v>
      </c>
      <c r="F3" s="18"/>
      <c r="G3" s="15">
        <f>+Results!D2</f>
        <v>45912</v>
      </c>
      <c r="H3" s="16" t="str">
        <f>VLOOKUP($D3,Results!$B$2:$I$365,8,FALSE)</f>
        <v>A5</v>
      </c>
      <c r="I3" s="16" t="str">
        <f>VLOOKUP(H3,Results!$N$2:$O$13,2,FALSE)</f>
        <v>Boford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16</v>
      </c>
      <c r="O3" s="71">
        <f>IF($C3&gt;Results!$F$1," ",(VLOOKUP($E3,Results!$C$2:$K$243,9,FALSE)))</f>
        <v>13</v>
      </c>
      <c r="P3" s="74">
        <f>IF(J3=" "," ",SUM(K3*2)+L3*1)</f>
        <v>2</v>
      </c>
      <c r="R3" t="s">
        <v>68</v>
      </c>
    </row>
    <row r="4" spans="2:18" x14ac:dyDescent="0.3">
      <c r="B4" t="str">
        <f t="shared" ref="B4:B35" si="2">+$H$1</f>
        <v>A6</v>
      </c>
      <c r="C4" s="1">
        <v>2</v>
      </c>
      <c r="D4" s="19" t="str">
        <f t="shared" ref="D4:D35" si="3">CONCATENATE(C4,B4)</f>
        <v>2A6</v>
      </c>
      <c r="E4" s="19" t="str">
        <f t="shared" ref="E4:E35" si="4">CONCATENATE(C4,H4)</f>
        <v>2A8</v>
      </c>
      <c r="F4" s="18"/>
      <c r="G4" s="15">
        <f>+Results!D13</f>
        <v>45915</v>
      </c>
      <c r="H4" s="16" t="str">
        <f>VLOOKUP($D4,Results!$B$2:$I$365,8,FALSE)</f>
        <v>A8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10</v>
      </c>
      <c r="O4" s="71">
        <f>IF($C4&gt;Results!$F$1," ",(VLOOKUP($E4,Results!$C$2:$K$243,9,FALSE)))</f>
        <v>9</v>
      </c>
      <c r="P4" s="74">
        <f t="shared" ref="P4:P35" si="8">IF(J4=" "," ",SUM(K4*2)+L4*1)</f>
        <v>2</v>
      </c>
    </row>
    <row r="5" spans="2:18" x14ac:dyDescent="0.3">
      <c r="B5" t="str">
        <f t="shared" si="2"/>
        <v>A6</v>
      </c>
      <c r="C5" s="1">
        <v>3</v>
      </c>
      <c r="D5" s="19" t="str">
        <f t="shared" si="3"/>
        <v>3A6</v>
      </c>
      <c r="E5" s="19" t="str">
        <f t="shared" si="4"/>
        <v>3A3</v>
      </c>
      <c r="F5" s="18"/>
      <c r="G5" s="15">
        <f>+Results!D24</f>
        <v>45926</v>
      </c>
      <c r="H5" s="16" t="str">
        <f>VLOOKUP($D5,Results!$B$2:$I$365,8,FALSE)</f>
        <v>A3</v>
      </c>
      <c r="I5" s="16" t="str">
        <f>VLOOKUP(H5,Results!$N$2:$O$13,2,FALSE)</f>
        <v>Pinewood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12</v>
      </c>
      <c r="P5" s="74">
        <f t="shared" si="8"/>
        <v>2</v>
      </c>
    </row>
    <row r="6" spans="2:18" x14ac:dyDescent="0.3">
      <c r="B6" t="str">
        <f t="shared" si="2"/>
        <v>A6</v>
      </c>
      <c r="C6" s="1">
        <v>4</v>
      </c>
      <c r="D6" s="19" t="str">
        <f t="shared" si="3"/>
        <v>4A6</v>
      </c>
      <c r="E6" s="19" t="str">
        <f t="shared" si="4"/>
        <v>4A10</v>
      </c>
      <c r="F6" s="18"/>
      <c r="G6" s="15">
        <f>+Results!D35</f>
        <v>45933</v>
      </c>
      <c r="H6" s="16" t="str">
        <f>VLOOKUP($D6,Results!$B$2:$I$365,8,FALSE)</f>
        <v>A10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3</v>
      </c>
      <c r="O6" s="71">
        <f>IF($C6&gt;Results!$F$1," ",(VLOOKUP($E6,Results!$C$2:$K$243,9,FALSE)))</f>
        <v>25</v>
      </c>
      <c r="P6" s="74">
        <f t="shared" si="8"/>
        <v>0</v>
      </c>
    </row>
    <row r="7" spans="2:18" x14ac:dyDescent="0.3">
      <c r="B7" t="str">
        <f t="shared" si="2"/>
        <v>A6</v>
      </c>
      <c r="C7" s="1">
        <v>5</v>
      </c>
      <c r="D7" s="19" t="str">
        <f t="shared" si="3"/>
        <v>5A6</v>
      </c>
      <c r="E7" s="19" t="str">
        <f t="shared" si="4"/>
        <v>5A1</v>
      </c>
      <c r="F7" s="18"/>
      <c r="G7" s="17">
        <f>+Results!D46</f>
        <v>45938</v>
      </c>
      <c r="H7" s="16" t="str">
        <f>VLOOKUP($D7,Results!$B$2:$I$365,8,FALSE)</f>
        <v>A1</v>
      </c>
      <c r="I7" s="16" t="str">
        <f>VLOOKUP(H7,Results!$N$2:$O$13,2,FALSE)</f>
        <v>Mat - Jac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11</v>
      </c>
      <c r="P7" s="74">
        <f t="shared" si="8"/>
        <v>0</v>
      </c>
    </row>
    <row r="8" spans="2:18" x14ac:dyDescent="0.3">
      <c r="B8" t="str">
        <f t="shared" si="2"/>
        <v>A6</v>
      </c>
      <c r="C8" s="1">
        <v>6</v>
      </c>
      <c r="D8" s="19" t="str">
        <f t="shared" si="3"/>
        <v>6A6</v>
      </c>
      <c r="E8" s="19" t="str">
        <f t="shared" si="4"/>
        <v>6X</v>
      </c>
      <c r="F8" s="18"/>
      <c r="G8" s="15">
        <f>+Results!D57</f>
        <v>45943</v>
      </c>
      <c r="H8" s="16" t="str">
        <f>VLOOKUP($D8,Results!$B$2:$I$365,8,FALSE)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0</v>
      </c>
      <c r="O8" s="71">
        <f>IF($C8&gt;Results!$F$1," ",(VLOOKUP($E8,Results!$C$2:$K$243,9,FALSE)))</f>
        <v>0</v>
      </c>
      <c r="P8" s="74">
        <f t="shared" si="8"/>
        <v>0</v>
      </c>
    </row>
    <row r="9" spans="2:18" x14ac:dyDescent="0.3">
      <c r="B9" t="str">
        <f t="shared" si="2"/>
        <v>A6</v>
      </c>
      <c r="C9" s="1">
        <v>7</v>
      </c>
      <c r="D9" s="19" t="str">
        <f t="shared" si="3"/>
        <v>7A6</v>
      </c>
      <c r="E9" s="19" t="str">
        <f t="shared" si="4"/>
        <v>7A2</v>
      </c>
      <c r="F9" s="18"/>
      <c r="G9" s="15">
        <f>+Results!D68</f>
        <v>45947</v>
      </c>
      <c r="H9" s="16" t="str">
        <f>VLOOKUP($D9,Results!$B$2:$I$365,8,FALSE)</f>
        <v>A2</v>
      </c>
      <c r="I9" s="16" t="str">
        <f>VLOOKUP(H9,Results!$N$2:$O$13,2,FALSE)</f>
        <v>Bens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11</v>
      </c>
      <c r="O9" s="71">
        <f>IF($C9&gt;Results!$F$1," ",(VLOOKUP($E9,Results!$C$2:$K$243,9,FALSE)))</f>
        <v>13</v>
      </c>
      <c r="P9" s="74">
        <f t="shared" si="8"/>
        <v>0</v>
      </c>
      <c r="R9" t="s">
        <v>69</v>
      </c>
    </row>
    <row r="10" spans="2:18" x14ac:dyDescent="0.3">
      <c r="B10" t="str">
        <f t="shared" si="2"/>
        <v>A6</v>
      </c>
      <c r="C10" s="1">
        <v>8</v>
      </c>
      <c r="D10" s="19" t="str">
        <f t="shared" si="3"/>
        <v>8A6</v>
      </c>
      <c r="E10" s="19" t="str">
        <f t="shared" si="4"/>
        <v>8A11</v>
      </c>
      <c r="F10" s="18"/>
      <c r="G10" s="15">
        <f>+Results!D79</f>
        <v>45954</v>
      </c>
      <c r="H10" s="16" t="str">
        <f>VLOOKUP($D10,Results!$B$2:$I$365,8,FALSE)</f>
        <v>A11</v>
      </c>
      <c r="I10" s="16" t="str">
        <f>VLOOKUP(H10,Results!$N$2:$O$13,2,FALSE)</f>
        <v>Dreamers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9</v>
      </c>
      <c r="O10" s="71">
        <f>IF($C10&gt;Results!$F$1," ",(VLOOKUP($E10,Results!$C$2:$K$243,9,FALSE)))</f>
        <v>12</v>
      </c>
      <c r="P10" s="74">
        <f t="shared" si="8"/>
        <v>0</v>
      </c>
    </row>
    <row r="11" spans="2:18" x14ac:dyDescent="0.3">
      <c r="B11" t="str">
        <f t="shared" si="2"/>
        <v>A6</v>
      </c>
      <c r="C11" s="1">
        <v>9</v>
      </c>
      <c r="D11" s="19" t="str">
        <f t="shared" si="3"/>
        <v>9A6</v>
      </c>
      <c r="E11" s="19" t="str">
        <f t="shared" si="4"/>
        <v>9A9</v>
      </c>
      <c r="F11" s="18"/>
      <c r="G11" s="17">
        <f>+Results!D90</f>
        <v>45961</v>
      </c>
      <c r="H11" s="16" t="str">
        <f>VLOOKUP($D11,Results!$B$2:$I$365,8,FALSE)</f>
        <v>A9</v>
      </c>
      <c r="I11" s="16" t="str">
        <f>VLOOKUP(H11,Results!$N$2:$O$13,2,FALSE)</f>
        <v>Bay City Bowlers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11</v>
      </c>
      <c r="O11" s="71">
        <f>IF($C11&gt;Results!$F$1," ",(VLOOKUP($E11,Results!$C$2:$K$243,9,FALSE)))</f>
        <v>8</v>
      </c>
      <c r="P11" s="74">
        <f t="shared" si="8"/>
        <v>2</v>
      </c>
    </row>
    <row r="12" spans="2:18" x14ac:dyDescent="0.3">
      <c r="B12" t="str">
        <f t="shared" si="2"/>
        <v>A6</v>
      </c>
      <c r="C12" s="1">
        <v>10</v>
      </c>
      <c r="D12" s="19" t="str">
        <f t="shared" si="3"/>
        <v>10A6</v>
      </c>
      <c r="E12" s="19" t="str">
        <f t="shared" si="4"/>
        <v>10A4</v>
      </c>
      <c r="F12" s="18"/>
      <c r="G12" s="17">
        <f>+Results!D101</f>
        <v>45966</v>
      </c>
      <c r="H12" s="16" t="str">
        <f>VLOOKUP($D12,Results!$B$2:$I$365,8,FALSE)</f>
        <v>A4</v>
      </c>
      <c r="I12" s="16" t="str">
        <f>VLOOKUP(H12,Results!$N$2:$O$13,2,FALSE)</f>
        <v>Brand X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A6</v>
      </c>
      <c r="C13" s="1">
        <v>11</v>
      </c>
      <c r="D13" s="19" t="str">
        <f t="shared" si="3"/>
        <v>11A6</v>
      </c>
      <c r="E13" s="19" t="str">
        <f t="shared" si="4"/>
        <v>11A7</v>
      </c>
      <c r="F13" s="18"/>
      <c r="G13" s="17">
        <f>+Results!D112</f>
        <v>45971</v>
      </c>
      <c r="H13" s="16" t="str">
        <f>VLOOKUP($D13,Results!$B$2:$I$365,8,FALSE)</f>
        <v>A7</v>
      </c>
      <c r="I13" s="16" t="str">
        <f>VLOOKUP(H13,Results!$N$2:$O$13,2,FALSE)</f>
        <v>L. Bees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8</v>
      </c>
      <c r="P13" s="74">
        <f t="shared" si="8"/>
        <v>2</v>
      </c>
    </row>
    <row r="14" spans="2:18" x14ac:dyDescent="0.3">
      <c r="B14" t="str">
        <f t="shared" si="2"/>
        <v>A6</v>
      </c>
      <c r="C14" s="1">
        <v>12</v>
      </c>
      <c r="D14" s="19" t="str">
        <f t="shared" si="3"/>
        <v>12A6</v>
      </c>
      <c r="E14" s="19" t="str">
        <f t="shared" si="4"/>
        <v>12A5</v>
      </c>
      <c r="F14" s="18"/>
      <c r="G14" s="15">
        <f>+Results!D123</f>
        <v>45982</v>
      </c>
      <c r="H14" s="16" t="str">
        <f>VLOOKUP($D14,Results!$B$2:$I$365,8,FALSE)</f>
        <v>A5</v>
      </c>
      <c r="I14" s="16" t="str">
        <f>VLOOKUP(H14,Results!$N$2:$O$13,2,FALSE)</f>
        <v>Boford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21</v>
      </c>
      <c r="O14" s="71">
        <f>IF($C14&gt;Results!$F$1," ",(VLOOKUP($E14,Results!$C$2:$K$243,9,FALSE)))</f>
        <v>5</v>
      </c>
      <c r="P14" s="74">
        <f t="shared" si="8"/>
        <v>2</v>
      </c>
    </row>
    <row r="15" spans="2:18" x14ac:dyDescent="0.3">
      <c r="B15" t="str">
        <f t="shared" si="2"/>
        <v>A6</v>
      </c>
      <c r="C15" s="1">
        <v>13</v>
      </c>
      <c r="D15" s="19" t="str">
        <f t="shared" si="3"/>
        <v>13A6</v>
      </c>
      <c r="E15" s="19" t="str">
        <f t="shared" si="4"/>
        <v>13A8</v>
      </c>
      <c r="F15" s="18"/>
      <c r="G15" s="15">
        <f>+Results!D134</f>
        <v>45989</v>
      </c>
      <c r="H15" s="16" t="str">
        <f>VLOOKUP($D15,Results!$B$2:$I$365,8,FALSE)</f>
        <v>A8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11</v>
      </c>
      <c r="P15" s="74">
        <f t="shared" si="8"/>
        <v>0</v>
      </c>
    </row>
    <row r="16" spans="2:18" x14ac:dyDescent="0.3">
      <c r="B16" t="str">
        <f t="shared" si="2"/>
        <v>A6</v>
      </c>
      <c r="C16" s="1">
        <v>14</v>
      </c>
      <c r="D16" s="19" t="str">
        <f t="shared" si="3"/>
        <v>14A6</v>
      </c>
      <c r="E16" s="19" t="str">
        <f t="shared" si="4"/>
        <v>14A3</v>
      </c>
      <c r="F16" s="18"/>
      <c r="G16" s="15">
        <f>+Results!D145</f>
        <v>45994</v>
      </c>
      <c r="H16" s="16" t="str">
        <f>VLOOKUP($D16,Results!$B$2:$I$365,8,FALSE)</f>
        <v>A3</v>
      </c>
      <c r="I16" s="16" t="str">
        <f>VLOOKUP(H16,Results!$N$2:$O$13,2,FALSE)</f>
        <v>Pinewood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20</v>
      </c>
      <c r="O16" s="71">
        <f>IF($C16&gt;Results!$F$1," ",(VLOOKUP($E16,Results!$C$2:$K$243,9,FALSE)))</f>
        <v>7</v>
      </c>
      <c r="P16" s="74">
        <f t="shared" si="8"/>
        <v>2</v>
      </c>
    </row>
    <row r="17" spans="2:18" x14ac:dyDescent="0.3">
      <c r="B17" t="str">
        <f t="shared" si="2"/>
        <v>A6</v>
      </c>
      <c r="C17" s="1">
        <v>15</v>
      </c>
      <c r="D17" s="19" t="str">
        <f t="shared" si="3"/>
        <v>15A6</v>
      </c>
      <c r="E17" s="19" t="str">
        <f t="shared" si="4"/>
        <v>15A10</v>
      </c>
      <c r="F17" s="18"/>
      <c r="G17" s="15">
        <f>+Results!D156</f>
        <v>45999</v>
      </c>
      <c r="H17" s="16" t="str">
        <f>VLOOKUP($D17,Results!$B$2:$I$365,8,FALSE)</f>
        <v>A10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3</v>
      </c>
      <c r="O17" s="71">
        <f>IF($C17&gt;Results!$F$1," ",(VLOOKUP($E17,Results!$C$2:$K$243,9,FALSE)))</f>
        <v>23</v>
      </c>
      <c r="P17" s="74">
        <f t="shared" si="8"/>
        <v>0</v>
      </c>
    </row>
    <row r="18" spans="2:18" x14ac:dyDescent="0.3">
      <c r="B18" t="str">
        <f t="shared" si="2"/>
        <v>A6</v>
      </c>
      <c r="C18" s="1">
        <v>16</v>
      </c>
      <c r="D18" s="19" t="str">
        <f t="shared" si="3"/>
        <v>16A6</v>
      </c>
      <c r="E18" s="19" t="str">
        <f t="shared" si="4"/>
        <v>16A1</v>
      </c>
      <c r="F18" s="18"/>
      <c r="G18" s="17">
        <f>+Results!D167</f>
        <v>46010</v>
      </c>
      <c r="H18" s="16" t="str">
        <f>VLOOKUP($D18,Results!$B$2:$I$365,8,FALSE)</f>
        <v>A1</v>
      </c>
      <c r="I18" s="16" t="str">
        <f>VLOOKUP(H18,Results!$N$2:$O$13,2,FALSE)</f>
        <v>Mat - Jac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9</v>
      </c>
      <c r="P18" s="74">
        <f t="shared" si="8"/>
        <v>0</v>
      </c>
    </row>
    <row r="19" spans="2:18" x14ac:dyDescent="0.3">
      <c r="B19" t="str">
        <f t="shared" si="2"/>
        <v>A6</v>
      </c>
      <c r="C19" s="1">
        <v>17</v>
      </c>
      <c r="D19" s="19" t="str">
        <f t="shared" si="3"/>
        <v>17A6</v>
      </c>
      <c r="E19" s="19" t="str">
        <f t="shared" si="4"/>
        <v>17X</v>
      </c>
      <c r="F19" s="18"/>
      <c r="G19" s="15">
        <f>+Results!D178</f>
        <v>46013</v>
      </c>
      <c r="H19" s="16" t="str">
        <f>VLOOKUP($D19,Results!$B$2:$I$365,8,FALSE)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0</v>
      </c>
      <c r="O19" s="71">
        <f>IF($C19&gt;Results!$F$1," ",(VLOOKUP($E19,Results!$C$2:$K$243,9,FALSE)))</f>
        <v>0</v>
      </c>
      <c r="P19" s="74">
        <f t="shared" si="8"/>
        <v>0</v>
      </c>
    </row>
    <row r="20" spans="2:18" x14ac:dyDescent="0.3">
      <c r="B20" t="str">
        <f t="shared" si="2"/>
        <v>A6</v>
      </c>
      <c r="C20" s="1">
        <v>18</v>
      </c>
      <c r="D20" s="19" t="str">
        <f t="shared" si="3"/>
        <v>18A6</v>
      </c>
      <c r="E20" s="19" t="str">
        <f t="shared" si="4"/>
        <v>18A2</v>
      </c>
      <c r="F20" s="18"/>
      <c r="G20" s="17">
        <f>+Results!D189</f>
        <v>46027</v>
      </c>
      <c r="H20" s="16" t="str">
        <f>VLOOKUP($D20,Results!$B$2:$I$365,8,FALSE)</f>
        <v>A2</v>
      </c>
      <c r="I20" s="16" t="str">
        <f>VLOOKUP(H20,Results!$N$2:$O$13,2,FALSE)</f>
        <v>Bens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14</v>
      </c>
      <c r="O20" s="71">
        <f>IF($C20&gt;Results!$F$1," ",(VLOOKUP($E20,Results!$C$2:$K$243,9,FALSE)))</f>
        <v>13</v>
      </c>
      <c r="P20" s="74">
        <f t="shared" si="8"/>
        <v>2</v>
      </c>
    </row>
    <row r="21" spans="2:18" x14ac:dyDescent="0.3">
      <c r="B21" t="str">
        <f t="shared" si="2"/>
        <v>A6</v>
      </c>
      <c r="C21" s="1">
        <v>19</v>
      </c>
      <c r="D21" s="19" t="str">
        <f t="shared" si="3"/>
        <v>19A6</v>
      </c>
      <c r="E21" s="19" t="str">
        <f t="shared" si="4"/>
        <v>19A11</v>
      </c>
      <c r="F21" s="18"/>
      <c r="G21" s="15">
        <f>+Results!D200</f>
        <v>46031</v>
      </c>
      <c r="H21" s="16" t="str">
        <f>VLOOKUP($D21,Results!$B$2:$I$365,8,FALSE)</f>
        <v>A11</v>
      </c>
      <c r="I21" s="16" t="str">
        <f>VLOOKUP(H21,Results!$N$2:$O$13,2,FALSE)</f>
        <v>Dreamers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1</v>
      </c>
      <c r="M21" s="63">
        <f t="shared" si="7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8"/>
        <v>1</v>
      </c>
    </row>
    <row r="22" spans="2:18" x14ac:dyDescent="0.3">
      <c r="B22" t="str">
        <f t="shared" si="2"/>
        <v>A6</v>
      </c>
      <c r="C22" s="1">
        <v>20</v>
      </c>
      <c r="D22" s="19" t="str">
        <f t="shared" si="3"/>
        <v>20A6</v>
      </c>
      <c r="E22" s="19" t="str">
        <f t="shared" si="4"/>
        <v>20A9</v>
      </c>
      <c r="F22" s="18"/>
      <c r="G22" s="17">
        <f>+Results!D211</f>
        <v>46038</v>
      </c>
      <c r="H22" s="16" t="str">
        <f>VLOOKUP($D22,Results!$B$2:$I$365,8,FALSE)</f>
        <v>A9</v>
      </c>
      <c r="I22" s="16" t="str">
        <f>VLOOKUP(H22,Results!$N$2:$O$13,2,FALSE)</f>
        <v>Bay City Bowlers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13</v>
      </c>
      <c r="O22" s="71">
        <f>IF($C22&gt;Results!$F$1," ",(VLOOKUP($E22,Results!$C$2:$K$243,9,FALSE)))</f>
        <v>14</v>
      </c>
      <c r="P22" s="74">
        <f t="shared" si="8"/>
        <v>0</v>
      </c>
      <c r="R22" t="s">
        <v>72</v>
      </c>
    </row>
    <row r="23" spans="2:18" x14ac:dyDescent="0.3">
      <c r="B23" t="str">
        <f t="shared" si="2"/>
        <v>A6</v>
      </c>
      <c r="C23" s="1">
        <v>21</v>
      </c>
      <c r="D23" s="19" t="str">
        <f t="shared" si="3"/>
        <v>21A6</v>
      </c>
      <c r="E23" s="19" t="str">
        <f t="shared" si="4"/>
        <v>21A4</v>
      </c>
      <c r="F23" s="18"/>
      <c r="G23" s="15">
        <f>+Results!D222</f>
        <v>46045</v>
      </c>
      <c r="H23" s="16" t="str">
        <f>VLOOKUP($D23,Results!$B$2:$I$365,8,FALSE)</f>
        <v>A4</v>
      </c>
      <c r="I23" s="16" t="str">
        <f>VLOOKUP(H23,Results!$N$2:$O$13,2,FALSE)</f>
        <v>Brand X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23</v>
      </c>
      <c r="O23" s="71">
        <f>IF($C23&gt;Results!$F$1," ",(VLOOKUP($E23,Results!$C$2:$K$243,9,FALSE)))</f>
        <v>7</v>
      </c>
      <c r="P23" s="74">
        <f t="shared" si="8"/>
        <v>2</v>
      </c>
    </row>
    <row r="24" spans="2:18" x14ac:dyDescent="0.3">
      <c r="B24" t="str">
        <f t="shared" si="2"/>
        <v>A6</v>
      </c>
      <c r="C24" s="1">
        <v>22</v>
      </c>
      <c r="D24" s="19" t="str">
        <f t="shared" si="3"/>
        <v>22A6</v>
      </c>
      <c r="E24" s="19" t="str">
        <f t="shared" si="4"/>
        <v>22A7</v>
      </c>
      <c r="F24" s="18"/>
      <c r="G24" s="17">
        <f>+Results!D233</f>
        <v>46050</v>
      </c>
      <c r="H24" s="16" t="str">
        <f>VLOOKUP($D24,Results!$B$2:$I$365,8,FALSE)</f>
        <v>A7</v>
      </c>
      <c r="I24" s="16" t="str">
        <f>VLOOKUP(H24,Results!$N$2:$O$13,2,FALSE)</f>
        <v>L. Bees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14</v>
      </c>
      <c r="P24" s="74">
        <f t="shared" si="8"/>
        <v>0</v>
      </c>
    </row>
    <row r="25" spans="2:18" x14ac:dyDescent="0.3">
      <c r="B25" t="str">
        <f t="shared" si="2"/>
        <v>A6</v>
      </c>
      <c r="C25" s="1">
        <v>23</v>
      </c>
      <c r="D25" s="19" t="str">
        <f t="shared" si="3"/>
        <v>23A6</v>
      </c>
      <c r="E25" s="19" t="str">
        <f t="shared" si="4"/>
        <v>23A5</v>
      </c>
      <c r="F25" s="18"/>
      <c r="G25" s="17">
        <f>+Results!D244</f>
        <v>46055</v>
      </c>
      <c r="H25" s="16" t="str">
        <f>VLOOKUP($D25,Results!$B$2:$I$365,8,FALSE)</f>
        <v>A5</v>
      </c>
      <c r="I25" s="16" t="str">
        <f>VLOOKUP(H25,Results!$N$2:$O$13,2,FALSE)</f>
        <v>Boford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1</v>
      </c>
      <c r="M25" s="63">
        <f t="shared" si="7"/>
        <v>0</v>
      </c>
      <c r="N25" s="70">
        <f>IF($C25&gt;Results!$F$1," ",(VLOOKUP($D25,Results!$B$2:$H$365,7,FALSE)))</f>
        <v>14</v>
      </c>
      <c r="O25" s="71">
        <f>IF($C25&gt;Results!$F$1," ",(VLOOKUP($E25,Results!$C$2:$K$365,9,FALSE)))</f>
        <v>14</v>
      </c>
      <c r="P25" s="74">
        <f t="shared" si="8"/>
        <v>1</v>
      </c>
    </row>
    <row r="26" spans="2:18" x14ac:dyDescent="0.3">
      <c r="B26" t="str">
        <f t="shared" si="2"/>
        <v>A6</v>
      </c>
      <c r="C26" s="1">
        <v>24</v>
      </c>
      <c r="D26" s="19" t="str">
        <f t="shared" si="3"/>
        <v>24A6</v>
      </c>
      <c r="E26" s="19" t="str">
        <f t="shared" si="4"/>
        <v>24A8</v>
      </c>
      <c r="F26" s="18"/>
      <c r="G26" s="17">
        <f>+Results!D255</f>
        <v>46062</v>
      </c>
      <c r="H26" s="16" t="str">
        <f>VLOOKUP($D26,Results!$B$2:$I$365,8,FALSE)</f>
        <v>A8</v>
      </c>
      <c r="I26" s="16" t="str">
        <f>VLOOKUP(H26,Results!$N$2:$O$13,2,FALSE)</f>
        <v>Buttercross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27</v>
      </c>
      <c r="O26" s="71">
        <f>IF($C26&gt;Results!$F$1," ",(VLOOKUP($E26,Results!$C$2:$K$365,9,FALSE)))</f>
        <v>2</v>
      </c>
      <c r="P26" s="74">
        <f t="shared" si="8"/>
        <v>2</v>
      </c>
    </row>
    <row r="27" spans="2:18" x14ac:dyDescent="0.3">
      <c r="B27" t="str">
        <f t="shared" si="2"/>
        <v>A6</v>
      </c>
      <c r="C27" s="1">
        <v>25</v>
      </c>
      <c r="D27" s="19" t="str">
        <f t="shared" si="3"/>
        <v>25A6</v>
      </c>
      <c r="E27" s="19" t="str">
        <f t="shared" si="4"/>
        <v>25A3</v>
      </c>
      <c r="F27" s="18"/>
      <c r="G27" s="17">
        <f>+Results!D266</f>
        <v>46073</v>
      </c>
      <c r="H27" s="16" t="str">
        <f>VLOOKUP($D27,Results!$B$2:$I$365,8,FALSE)</f>
        <v>A3</v>
      </c>
      <c r="I27" s="16" t="str">
        <f>VLOOKUP(H27,Results!$N$2:$O$13,2,FALSE)</f>
        <v>Pinewood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8</v>
      </c>
      <c r="O27" s="71">
        <f>IF($C27&gt;Results!$F$1," ",(VLOOKUP($E27,Results!$C$2:$K$365,9,FALSE)))</f>
        <v>12</v>
      </c>
      <c r="P27" s="74">
        <f t="shared" si="8"/>
        <v>0</v>
      </c>
    </row>
    <row r="28" spans="2:18" x14ac:dyDescent="0.3">
      <c r="B28" t="str">
        <f t="shared" si="2"/>
        <v>A6</v>
      </c>
      <c r="C28" s="1">
        <v>26</v>
      </c>
      <c r="D28" s="19" t="str">
        <f t="shared" si="3"/>
        <v>26A6</v>
      </c>
      <c r="E28" s="19" t="str">
        <f t="shared" si="4"/>
        <v>26A10</v>
      </c>
      <c r="F28" s="18"/>
      <c r="G28" s="17">
        <f>+Results!D277</f>
        <v>46080</v>
      </c>
      <c r="H28" s="16" t="str">
        <f>VLOOKUP($D28,Results!$B$2:$I$365,8,FALSE)</f>
        <v>A10</v>
      </c>
      <c r="I28" s="16" t="str">
        <f>VLOOKUP(H28,Results!$N$2:$O$13,2,FALSE)</f>
        <v>Deadenders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8" x14ac:dyDescent="0.3">
      <c r="B29" t="str">
        <f t="shared" si="2"/>
        <v>A6</v>
      </c>
      <c r="C29" s="1">
        <v>27</v>
      </c>
      <c r="D29" s="19" t="str">
        <f t="shared" si="3"/>
        <v>27A6</v>
      </c>
      <c r="E29" s="19" t="str">
        <f t="shared" si="4"/>
        <v>27A1</v>
      </c>
      <c r="F29" s="18"/>
      <c r="G29" s="17">
        <f>+Results!D288</f>
        <v>46083</v>
      </c>
      <c r="H29" s="16" t="str">
        <f>VLOOKUP($D29,Results!$B$2:$I$365,8,FALSE)</f>
        <v>A1</v>
      </c>
      <c r="I29" s="16" t="str">
        <f>VLOOKUP(H29,Results!$N$2:$O$13,2,FALSE)</f>
        <v>Mat - Jac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A6</v>
      </c>
      <c r="C30" s="1">
        <v>28</v>
      </c>
      <c r="D30" s="19" t="str">
        <f t="shared" si="3"/>
        <v>28A6</v>
      </c>
      <c r="E30" s="19" t="str">
        <f t="shared" si="4"/>
        <v>28X</v>
      </c>
      <c r="F30" s="18"/>
      <c r="G30" s="17">
        <f>+Results!D299</f>
        <v>46094</v>
      </c>
      <c r="H30" s="16" t="str">
        <f>VLOOKUP($D30,Results!$B$2:$I$365,8,FALSE)</f>
        <v>X</v>
      </c>
      <c r="I30" s="16" t="str">
        <f>VLOOKUP(H30,Results!$N$2:$O$13,2,FALSE)</f>
        <v>No Match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A6</v>
      </c>
      <c r="C31" s="1">
        <v>29</v>
      </c>
      <c r="D31" s="19" t="str">
        <f t="shared" si="3"/>
        <v>29A6</v>
      </c>
      <c r="E31" s="19" t="str">
        <f t="shared" si="4"/>
        <v>29A2</v>
      </c>
      <c r="F31" s="18"/>
      <c r="G31" s="17">
        <f>+Results!D310</f>
        <v>46099</v>
      </c>
      <c r="H31" s="16" t="str">
        <f>VLOOKUP($D31,Results!$B$2:$I$365,8,FALSE)</f>
        <v>A2</v>
      </c>
      <c r="I31" s="16" t="str">
        <f>VLOOKUP(H31,Results!$N$2:$O$13,2,FALSE)</f>
        <v>Bens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A6</v>
      </c>
      <c r="C32" s="1">
        <v>30</v>
      </c>
      <c r="D32" s="19" t="str">
        <f t="shared" si="3"/>
        <v>30A6</v>
      </c>
      <c r="E32" s="19" t="str">
        <f t="shared" si="4"/>
        <v>30A11</v>
      </c>
      <c r="F32" s="18"/>
      <c r="G32" s="17">
        <f>+Results!D321</f>
        <v>46106</v>
      </c>
      <c r="H32" s="16" t="str">
        <f>VLOOKUP($D32,Results!$B$2:$I$365,8,FALSE)</f>
        <v>A11</v>
      </c>
      <c r="I32" s="16" t="str">
        <f>VLOOKUP(H32,Results!$N$2:$O$13,2,FALSE)</f>
        <v>Dreamers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A6</v>
      </c>
      <c r="C33" s="1">
        <v>31</v>
      </c>
      <c r="D33" s="19" t="str">
        <f t="shared" si="3"/>
        <v>31A6</v>
      </c>
      <c r="E33" s="19" t="str">
        <f t="shared" si="4"/>
        <v>31A9</v>
      </c>
      <c r="F33" s="18"/>
      <c r="G33" s="17">
        <f>+Results!D332</f>
        <v>46111</v>
      </c>
      <c r="H33" s="16" t="str">
        <f>VLOOKUP($D33,Results!$B$2:$I$365,8,FALSE)</f>
        <v>A9</v>
      </c>
      <c r="I33" s="16" t="str">
        <f>VLOOKUP(H33,Results!$N$2:$O$13,2,FALSE)</f>
        <v>Bay City Bowlers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A6</v>
      </c>
      <c r="C34" s="1">
        <v>32</v>
      </c>
      <c r="D34" s="19" t="str">
        <f t="shared" si="3"/>
        <v>32A6</v>
      </c>
      <c r="E34" s="19" t="str">
        <f t="shared" si="4"/>
        <v>32A4</v>
      </c>
      <c r="F34" s="18"/>
      <c r="G34" s="17">
        <f>+Results!D343</f>
        <v>46122</v>
      </c>
      <c r="H34" s="16" t="str">
        <f>VLOOKUP($D34,Results!$B$2:$I$365,8,FALSE)</f>
        <v>A4</v>
      </c>
      <c r="I34" s="16" t="str">
        <f>VLOOKUP(H34,Results!$N$2:$O$13,2,FALSE)</f>
        <v>Brand X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A6</v>
      </c>
      <c r="C35" s="1">
        <v>33</v>
      </c>
      <c r="D35" s="19" t="str">
        <f t="shared" si="3"/>
        <v>33A6</v>
      </c>
      <c r="E35" s="19" t="str">
        <f t="shared" si="4"/>
        <v>33A7</v>
      </c>
      <c r="F35" s="18"/>
      <c r="G35" s="17">
        <f>+Results!D354</f>
        <v>46125</v>
      </c>
      <c r="H35" s="16" t="str">
        <f>VLOOKUP($D35,Results!$B$2:$I$365,8,FALSE)</f>
        <v>A7</v>
      </c>
      <c r="I35" s="16" t="str">
        <f>VLOOKUP(H35,Results!$N$2:$O$13,2,FALSE)</f>
        <v>L. Bees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10</v>
      </c>
      <c r="L36" s="66">
        <f t="shared" si="9"/>
        <v>2</v>
      </c>
      <c r="M36" s="67">
        <f t="shared" si="9"/>
        <v>11</v>
      </c>
      <c r="N36" s="72">
        <f t="shared" si="9"/>
        <v>288</v>
      </c>
      <c r="O36" s="73">
        <f t="shared" si="9"/>
        <v>268</v>
      </c>
      <c r="P36" s="75">
        <f t="shared" si="9"/>
        <v>22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A1 MAT - JAC</vt:lpstr>
      <vt:lpstr>A2 BENS</vt:lpstr>
      <vt:lpstr>A3 PINEWOOD</vt:lpstr>
      <vt:lpstr>A4 BRAND X</vt:lpstr>
      <vt:lpstr>A5 BOFORD</vt:lpstr>
      <vt:lpstr>A6 THE GRIFFINS</vt:lpstr>
      <vt:lpstr>A7 L. BEES</vt:lpstr>
      <vt:lpstr>A8 BUTTERCROSS</vt:lpstr>
      <vt:lpstr>A9 BAY CITY BOWLERS</vt:lpstr>
      <vt:lpstr>A10 DEADENDERS</vt:lpstr>
      <vt:lpstr>A11 DREAMERS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2026-02-21T18:17:40Z</dcterms:modified>
</cp:coreProperties>
</file>