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60214e997fab9e/Documents/Pine Mtn Financials/"/>
    </mc:Choice>
  </mc:AlternateContent>
  <xr:revisionPtr revIDLastSave="7" documentId="8_{34B3586F-2CF7-4CAF-B8C3-A0C92719B5CA}" xr6:coauthVersionLast="47" xr6:coauthVersionMax="47" xr10:uidLastSave="{AB6DAD77-E85B-42D7-9CED-F8222DB18ACB}"/>
  <bookViews>
    <workbookView xWindow="-120" yWindow="600" windowWidth="29040" windowHeight="15120" xr2:uid="{2528BFB4-F9F3-4CB9-ADD6-0726770632E5}"/>
  </bookViews>
  <sheets>
    <sheet name="2025-2026 Budg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L21" i="1" s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8" i="1" l="1"/>
  <c r="J33" i="1"/>
  <c r="J34" i="1"/>
  <c r="J16" i="1"/>
  <c r="J17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5" i="1"/>
  <c r="J15" i="1"/>
  <c r="G15" i="1"/>
  <c r="G9" i="1"/>
  <c r="G10" i="1"/>
  <c r="G7" i="1"/>
  <c r="I36" i="1"/>
  <c r="E36" i="1"/>
  <c r="G36" i="1" s="1"/>
  <c r="C36" i="1"/>
  <c r="I11" i="1"/>
  <c r="E11" i="1"/>
  <c r="G11" i="1" s="1"/>
  <c r="C11" i="1"/>
  <c r="J8" i="1" l="1"/>
  <c r="J38" i="1"/>
  <c r="J9" i="1"/>
  <c r="L9" i="1" s="1"/>
  <c r="J10" i="1"/>
  <c r="L10" i="1" s="1"/>
  <c r="J7" i="1"/>
  <c r="L7" i="1" s="1"/>
  <c r="J36" i="1"/>
  <c r="L36" i="1" s="1"/>
  <c r="L17" i="1"/>
  <c r="L29" i="1"/>
  <c r="C38" i="1"/>
  <c r="L19" i="1"/>
  <c r="L22" i="1"/>
  <c r="L26" i="1"/>
  <c r="L30" i="1"/>
  <c r="L32" i="1"/>
  <c r="L27" i="1"/>
  <c r="L31" i="1"/>
  <c r="L35" i="1"/>
  <c r="L15" i="1"/>
  <c r="L18" i="1"/>
  <c r="L23" i="1"/>
  <c r="L28" i="1"/>
  <c r="L25" i="1"/>
  <c r="L24" i="1"/>
  <c r="L20" i="1"/>
  <c r="L16" i="1"/>
  <c r="J11" i="1" l="1"/>
  <c r="L11" i="1" s="1"/>
</calcChain>
</file>

<file path=xl/sharedStrings.xml><?xml version="1.0" encoding="utf-8"?>
<sst xmlns="http://schemas.openxmlformats.org/spreadsheetml/2006/main" count="36" uniqueCount="36">
  <si>
    <t>May  Actuals</t>
  </si>
  <si>
    <t>April YTD Actual</t>
  </si>
  <si>
    <t>Difference (Actual to Budget)</t>
  </si>
  <si>
    <t>Trash</t>
  </si>
  <si>
    <t>Asset Sales</t>
  </si>
  <si>
    <t>Arrears Collections</t>
  </si>
  <si>
    <t>EXPENSES</t>
  </si>
  <si>
    <t>Buildings</t>
  </si>
  <si>
    <t>Grounds</t>
  </si>
  <si>
    <t>Roads</t>
  </si>
  <si>
    <t>Electrical</t>
  </si>
  <si>
    <t>Fuel</t>
  </si>
  <si>
    <t>General Maint.</t>
  </si>
  <si>
    <t>Tools</t>
  </si>
  <si>
    <t>Insurance</t>
  </si>
  <si>
    <t>Legal</t>
  </si>
  <si>
    <t>Social</t>
  </si>
  <si>
    <t>License/Permits</t>
  </si>
  <si>
    <t>Taxes</t>
  </si>
  <si>
    <t>Phone/Internet</t>
  </si>
  <si>
    <t>Payroll</t>
  </si>
  <si>
    <t xml:space="preserve"> Net Profit/Loss</t>
  </si>
  <si>
    <t>2024-2025 Budget Amt</t>
  </si>
  <si>
    <t>Projected  Mo Budget Amt</t>
  </si>
  <si>
    <t>Office Supplies &amp; Postage</t>
  </si>
  <si>
    <t>% Revenue</t>
  </si>
  <si>
    <t>Revenue</t>
  </si>
  <si>
    <t xml:space="preserve"> </t>
  </si>
  <si>
    <t>Lot Assessments (including Trash)</t>
  </si>
  <si>
    <t xml:space="preserve">Pine Mountain 2025-2026 Operating Budget </t>
  </si>
  <si>
    <t>Water/Sewer Assessments</t>
  </si>
  <si>
    <t>Water Maintenance/Testing</t>
  </si>
  <si>
    <t>Sewer Maintanence/Testing</t>
  </si>
  <si>
    <t>Management Company Fee</t>
  </si>
  <si>
    <t>Equipment Repairs</t>
  </si>
  <si>
    <t>Equipment  Leases &amp;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</si>
</sst>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28"/>
      <color theme="1"/>
      <name val="Arial"/>
      <family val="2"/>
    </font>
    <font>
      <b/>
      <sz val="2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44" fontId="2" fillId="0" borderId="0" xfId="1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44" fontId="0" fillId="0" borderId="0" xfId="0" applyNumberFormat="1"/>
    <xf numFmtId="44" fontId="0" fillId="0" borderId="0" xfId="1" applyFont="1" applyBorder="1"/>
    <xf numFmtId="0" fontId="0" fillId="0" borderId="0" xfId="0" applyAlignment="1">
      <alignment horizontal="left"/>
    </xf>
    <xf numFmtId="44" fontId="0" fillId="0" borderId="1" xfId="1" applyFont="1" applyBorder="1"/>
    <xf numFmtId="44" fontId="0" fillId="0" borderId="2" xfId="1" applyFont="1" applyBorder="1"/>
    <xf numFmtId="44" fontId="0" fillId="0" borderId="2" xfId="1" applyFont="1" applyBorder="1" applyAlignment="1">
      <alignment wrapText="1"/>
    </xf>
    <xf numFmtId="0" fontId="0" fillId="0" borderId="2" xfId="0" applyBorder="1" applyAlignment="1">
      <alignment wrapText="1"/>
    </xf>
    <xf numFmtId="44" fontId="0" fillId="0" borderId="3" xfId="0" applyNumberFormat="1" applyBorder="1"/>
    <xf numFmtId="44" fontId="0" fillId="0" borderId="2" xfId="0" applyNumberFormat="1" applyBorder="1"/>
    <xf numFmtId="44" fontId="0" fillId="0" borderId="4" xfId="0" applyNumberFormat="1" applyBorder="1"/>
    <xf numFmtId="44" fontId="5" fillId="0" borderId="0" xfId="0" applyNumberFormat="1" applyFont="1"/>
    <xf numFmtId="0" fontId="0" fillId="0" borderId="2" xfId="0" applyBorder="1"/>
    <xf numFmtId="44" fontId="5" fillId="0" borderId="3" xfId="0" applyNumberFormat="1" applyFont="1" applyBorder="1"/>
    <xf numFmtId="44" fontId="2" fillId="0" borderId="0" xfId="0" applyNumberFormat="1" applyFont="1"/>
    <xf numFmtId="9" fontId="0" fillId="0" borderId="0" xfId="2" applyFont="1"/>
    <xf numFmtId="10" fontId="0" fillId="0" borderId="3" xfId="0" applyNumberFormat="1" applyBorder="1"/>
    <xf numFmtId="10" fontId="0" fillId="0" borderId="0" xfId="0" applyNumberFormat="1"/>
    <xf numFmtId="44" fontId="2" fillId="0" borderId="5" xfId="0" applyNumberFormat="1" applyFont="1" applyBorder="1"/>
    <xf numFmtId="0" fontId="2" fillId="0" borderId="0" xfId="0" applyFont="1" applyAlignment="1">
      <alignment horizontal="center"/>
    </xf>
    <xf numFmtId="44" fontId="0" fillId="0" borderId="1" xfId="0" applyNumberFormat="1" applyBorder="1"/>
    <xf numFmtId="44" fontId="0" fillId="0" borderId="6" xfId="0" applyNumberForma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CB463-89FD-4249-BC40-EAA10AA5FAEA}">
  <sheetPr>
    <pageSetUpPr fitToPage="1"/>
  </sheetPr>
  <dimension ref="A1:M45"/>
  <sheetViews>
    <sheetView tabSelected="1" workbookViewId="0">
      <selection activeCell="E21" sqref="E21"/>
    </sheetView>
  </sheetViews>
  <sheetFormatPr defaultRowHeight="15" x14ac:dyDescent="0.25"/>
  <cols>
    <col min="1" max="1" width="28.7109375" bestFit="1" customWidth="1"/>
    <col min="2" max="2" width="5" customWidth="1"/>
    <col min="3" max="3" width="13.28515625" hidden="1" customWidth="1"/>
    <col min="4" max="4" width="2.5703125" customWidth="1"/>
    <col min="5" max="5" width="12.85546875" style="4" bestFit="1" customWidth="1"/>
    <col min="6" max="6" width="3" customWidth="1"/>
    <col min="7" max="7" width="14.140625" customWidth="1"/>
    <col min="8" max="8" width="2.5703125" customWidth="1"/>
    <col min="9" max="9" width="19.28515625" hidden="1" customWidth="1"/>
    <col min="10" max="10" width="12.85546875" customWidth="1"/>
    <col min="11" max="11" width="2.7109375" customWidth="1"/>
    <col min="12" max="12" width="13.42578125" hidden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3" ht="22.5" x14ac:dyDescent="0.45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1"/>
    </row>
    <row r="4" spans="1:13" ht="15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2"/>
    </row>
    <row r="5" spans="1:13" x14ac:dyDescent="0.25">
      <c r="A5" s="3"/>
    </row>
    <row r="6" spans="1:13" ht="33.75" customHeight="1" x14ac:dyDescent="0.25">
      <c r="A6" s="3" t="s">
        <v>26</v>
      </c>
      <c r="B6" s="3"/>
      <c r="C6" s="3" t="s">
        <v>0</v>
      </c>
      <c r="D6" s="3"/>
      <c r="E6" s="5" t="s">
        <v>22</v>
      </c>
      <c r="F6" s="3"/>
      <c r="G6" s="6" t="s">
        <v>23</v>
      </c>
      <c r="H6" s="7"/>
      <c r="I6" s="6" t="s">
        <v>1</v>
      </c>
      <c r="J6" s="6" t="s">
        <v>25</v>
      </c>
      <c r="K6" s="6"/>
      <c r="L6" s="6" t="s">
        <v>2</v>
      </c>
    </row>
    <row r="7" spans="1:13" x14ac:dyDescent="0.25">
      <c r="A7" t="s">
        <v>28</v>
      </c>
      <c r="C7" s="4">
        <v>18016.150000000001</v>
      </c>
      <c r="D7" s="4"/>
      <c r="E7" s="4">
        <v>146169.84</v>
      </c>
      <c r="G7" s="8">
        <f>E7/12</f>
        <v>12180.82</v>
      </c>
      <c r="H7" s="8"/>
      <c r="I7" s="4">
        <v>193171.68</v>
      </c>
      <c r="J7" s="22">
        <f>E7/E11</f>
        <v>0.46877118444307819</v>
      </c>
      <c r="K7" s="8"/>
      <c r="L7" s="8">
        <f>J7-G7</f>
        <v>-12180.351228815556</v>
      </c>
    </row>
    <row r="8" spans="1:13" x14ac:dyDescent="0.25">
      <c r="A8" t="s">
        <v>30</v>
      </c>
      <c r="C8" s="4"/>
      <c r="D8" s="4"/>
      <c r="E8" s="4">
        <v>113645.06</v>
      </c>
      <c r="G8" s="8">
        <f>E8/12</f>
        <v>9470.4216666666671</v>
      </c>
      <c r="H8" s="8"/>
      <c r="I8" s="4"/>
      <c r="J8" s="22">
        <f>E8/E11</f>
        <v>0.36446321198890747</v>
      </c>
      <c r="K8" s="8"/>
      <c r="L8" s="8"/>
    </row>
    <row r="9" spans="1:13" x14ac:dyDescent="0.25">
      <c r="A9" t="s">
        <v>4</v>
      </c>
      <c r="C9" s="4">
        <v>0</v>
      </c>
      <c r="D9" s="4"/>
      <c r="E9" s="4">
        <v>2000</v>
      </c>
      <c r="G9" s="8">
        <f t="shared" ref="G9:G10" si="0">E9/12</f>
        <v>166.66666666666666</v>
      </c>
      <c r="H9" s="8"/>
      <c r="I9" s="4">
        <v>0</v>
      </c>
      <c r="J9" s="22">
        <f>E9/E11</f>
        <v>6.4140616756928545E-3</v>
      </c>
      <c r="K9" s="8"/>
      <c r="L9" s="8">
        <f t="shared" ref="L9" si="1">J9-G9</f>
        <v>-166.66025260499097</v>
      </c>
    </row>
    <row r="10" spans="1:13" x14ac:dyDescent="0.25">
      <c r="A10" s="10" t="s">
        <v>5</v>
      </c>
      <c r="C10" s="4">
        <v>1868.71</v>
      </c>
      <c r="D10" s="4"/>
      <c r="E10" s="4">
        <v>50000</v>
      </c>
      <c r="G10" s="8">
        <f t="shared" si="0"/>
        <v>4166.666666666667</v>
      </c>
      <c r="H10" s="8"/>
      <c r="I10" s="11">
        <v>11161.439999999999</v>
      </c>
      <c r="J10" s="22">
        <f>E10/E11</f>
        <v>0.16035154189232137</v>
      </c>
      <c r="K10" s="8"/>
      <c r="L10" s="8">
        <f>J10-G10</f>
        <v>-4166.506315124775</v>
      </c>
    </row>
    <row r="11" spans="1:13" ht="15.75" thickBot="1" x14ac:dyDescent="0.3">
      <c r="C11" s="12">
        <f>SUM(C7:C10)</f>
        <v>19884.86</v>
      </c>
      <c r="D11" s="4"/>
      <c r="E11" s="13">
        <f>SUM(E7:E10)</f>
        <v>311814.90000000002</v>
      </c>
      <c r="F11" s="14"/>
      <c r="G11" s="15">
        <f>E11/12</f>
        <v>25984.575000000001</v>
      </c>
      <c r="H11" s="16"/>
      <c r="I11" s="13">
        <f>SUM(I7:I10)</f>
        <v>204333.12</v>
      </c>
      <c r="J11" s="23">
        <f>SUM(J7:J10)</f>
        <v>0.99999999999999989</v>
      </c>
      <c r="K11" s="17"/>
      <c r="L11" s="16">
        <f>J11-G11</f>
        <v>-25983.575000000001</v>
      </c>
    </row>
    <row r="12" spans="1:13" ht="8.25" customHeight="1" thickTop="1" x14ac:dyDescent="0.25"/>
    <row r="13" spans="1:13" ht="6" customHeight="1" x14ac:dyDescent="0.25"/>
    <row r="14" spans="1:13" x14ac:dyDescent="0.25">
      <c r="A14" s="3" t="s">
        <v>6</v>
      </c>
      <c r="J14" s="26"/>
    </row>
    <row r="15" spans="1:13" x14ac:dyDescent="0.25">
      <c r="A15" t="s">
        <v>7</v>
      </c>
      <c r="C15" s="4">
        <v>115.93</v>
      </c>
      <c r="D15" s="4"/>
      <c r="E15" s="4">
        <v>2000</v>
      </c>
      <c r="G15" s="8">
        <f>E15/12</f>
        <v>166.66666666666666</v>
      </c>
      <c r="H15" s="8"/>
      <c r="I15" s="4">
        <v>10132.23</v>
      </c>
      <c r="J15" s="24">
        <f>E15/234000</f>
        <v>8.5470085470085479E-3</v>
      </c>
      <c r="K15" s="8"/>
      <c r="L15" s="18">
        <f t="shared" ref="L15:L36" si="2">J15-G15</f>
        <v>-166.65811965811966</v>
      </c>
      <c r="M15" s="24"/>
    </row>
    <row r="16" spans="1:13" x14ac:dyDescent="0.25">
      <c r="A16" t="s">
        <v>8</v>
      </c>
      <c r="C16" s="4">
        <v>1575</v>
      </c>
      <c r="D16" s="4"/>
      <c r="E16" s="4">
        <v>2000</v>
      </c>
      <c r="G16" s="8">
        <f t="shared" ref="G16:G36" si="3">E16/12</f>
        <v>166.66666666666666</v>
      </c>
      <c r="H16" s="8"/>
      <c r="I16" s="4">
        <v>5228.97</v>
      </c>
      <c r="J16" s="24">
        <f t="shared" ref="J16:J35" si="4">E16/234000</f>
        <v>8.5470085470085479E-3</v>
      </c>
      <c r="K16" s="8"/>
      <c r="L16" s="18">
        <f t="shared" si="2"/>
        <v>-166.65811965811966</v>
      </c>
      <c r="M16" s="24"/>
    </row>
    <row r="17" spans="1:13" x14ac:dyDescent="0.25">
      <c r="A17" t="s">
        <v>9</v>
      </c>
      <c r="C17" s="4">
        <v>2225</v>
      </c>
      <c r="D17" s="4"/>
      <c r="E17" s="4">
        <v>40000</v>
      </c>
      <c r="G17" s="8">
        <f t="shared" si="3"/>
        <v>3333.3333333333335</v>
      </c>
      <c r="H17" s="8"/>
      <c r="I17" s="4">
        <v>11283.18</v>
      </c>
      <c r="J17" s="24">
        <f t="shared" si="4"/>
        <v>0.17094017094017094</v>
      </c>
      <c r="K17" s="8"/>
      <c r="L17" s="18">
        <f t="shared" si="2"/>
        <v>-3333.1623931623935</v>
      </c>
      <c r="M17" s="24"/>
    </row>
    <row r="18" spans="1:13" x14ac:dyDescent="0.25">
      <c r="A18" t="s">
        <v>10</v>
      </c>
      <c r="C18" s="4">
        <v>2106.6999999999998</v>
      </c>
      <c r="D18" s="4"/>
      <c r="E18" s="4">
        <v>24000</v>
      </c>
      <c r="G18" s="8">
        <f t="shared" si="3"/>
        <v>2000</v>
      </c>
      <c r="H18" s="8"/>
      <c r="I18" s="4">
        <v>22695.69</v>
      </c>
      <c r="J18" s="24">
        <f t="shared" si="4"/>
        <v>0.10256410256410256</v>
      </c>
      <c r="K18" s="8"/>
      <c r="L18" s="18">
        <f t="shared" si="2"/>
        <v>-1999.8974358974358</v>
      </c>
      <c r="M18" s="24"/>
    </row>
    <row r="19" spans="1:13" x14ac:dyDescent="0.25">
      <c r="A19" t="s">
        <v>11</v>
      </c>
      <c r="C19" s="4">
        <v>183.03</v>
      </c>
      <c r="D19" s="4"/>
      <c r="E19" s="4">
        <v>3600</v>
      </c>
      <c r="G19" s="8">
        <f t="shared" si="3"/>
        <v>300</v>
      </c>
      <c r="H19" s="8"/>
      <c r="I19" s="4">
        <v>5742.02</v>
      </c>
      <c r="J19" s="24">
        <f t="shared" si="4"/>
        <v>1.5384615384615385E-2</v>
      </c>
      <c r="K19" s="8"/>
      <c r="L19" s="18">
        <f t="shared" si="2"/>
        <v>-299.98461538461538</v>
      </c>
    </row>
    <row r="20" spans="1:13" x14ac:dyDescent="0.25">
      <c r="A20" t="s">
        <v>12</v>
      </c>
      <c r="C20" s="4">
        <v>0</v>
      </c>
      <c r="D20" s="4"/>
      <c r="E20" s="4">
        <v>2000</v>
      </c>
      <c r="G20" s="8">
        <f t="shared" si="3"/>
        <v>166.66666666666666</v>
      </c>
      <c r="H20" s="8"/>
      <c r="I20" s="4">
        <v>626.55999999999995</v>
      </c>
      <c r="J20" s="24">
        <f t="shared" si="4"/>
        <v>8.5470085470085479E-3</v>
      </c>
      <c r="K20" s="8"/>
      <c r="L20" s="18">
        <f t="shared" si="2"/>
        <v>-166.65811965811966</v>
      </c>
    </row>
    <row r="21" spans="1:13" x14ac:dyDescent="0.25">
      <c r="A21" t="s">
        <v>35</v>
      </c>
      <c r="C21" s="4"/>
      <c r="D21" s="4"/>
      <c r="E21" s="4">
        <v>12000</v>
      </c>
      <c r="G21" s="8">
        <f t="shared" si="3"/>
        <v>1000</v>
      </c>
      <c r="H21" s="8"/>
      <c r="I21" s="4"/>
      <c r="J21" s="24">
        <f t="shared" si="4"/>
        <v>5.128205128205128E-2</v>
      </c>
      <c r="K21" s="8"/>
      <c r="L21" s="18">
        <f t="shared" si="2"/>
        <v>-999.9487179487179</v>
      </c>
    </row>
    <row r="22" spans="1:13" x14ac:dyDescent="0.25">
      <c r="A22" t="s">
        <v>24</v>
      </c>
      <c r="C22" s="4">
        <v>423.17</v>
      </c>
      <c r="D22" s="4"/>
      <c r="E22" s="4">
        <v>1000</v>
      </c>
      <c r="G22" s="8">
        <f t="shared" si="3"/>
        <v>83.333333333333329</v>
      </c>
      <c r="H22" s="8"/>
      <c r="I22" s="4">
        <v>1216.3</v>
      </c>
      <c r="J22" s="24">
        <f t="shared" si="4"/>
        <v>4.2735042735042739E-3</v>
      </c>
      <c r="K22" s="8"/>
      <c r="L22" s="18">
        <f t="shared" si="2"/>
        <v>-83.32905982905983</v>
      </c>
    </row>
    <row r="23" spans="1:13" x14ac:dyDescent="0.25">
      <c r="A23" t="s">
        <v>13</v>
      </c>
      <c r="C23" s="4">
        <v>0</v>
      </c>
      <c r="D23" s="4"/>
      <c r="E23" s="4">
        <v>1000</v>
      </c>
      <c r="G23" s="8">
        <f t="shared" si="3"/>
        <v>83.333333333333329</v>
      </c>
      <c r="H23" s="8"/>
      <c r="I23" s="4">
        <v>89.64</v>
      </c>
      <c r="J23" s="24">
        <f t="shared" si="4"/>
        <v>4.2735042735042739E-3</v>
      </c>
      <c r="K23" s="8"/>
      <c r="L23" s="18">
        <f t="shared" si="2"/>
        <v>-83.32905982905983</v>
      </c>
    </row>
    <row r="24" spans="1:13" x14ac:dyDescent="0.25">
      <c r="A24" t="s">
        <v>34</v>
      </c>
      <c r="C24" s="4">
        <v>1381.88</v>
      </c>
      <c r="D24" s="4"/>
      <c r="E24" s="4">
        <v>3000</v>
      </c>
      <c r="G24" s="8">
        <f t="shared" si="3"/>
        <v>250</v>
      </c>
      <c r="H24" s="8"/>
      <c r="I24" s="4">
        <v>1588.67</v>
      </c>
      <c r="J24" s="24">
        <f t="shared" si="4"/>
        <v>1.282051282051282E-2</v>
      </c>
      <c r="K24" s="8"/>
      <c r="L24" s="18">
        <f t="shared" si="2"/>
        <v>-249.98717948717947</v>
      </c>
    </row>
    <row r="25" spans="1:13" x14ac:dyDescent="0.25">
      <c r="A25" t="s">
        <v>14</v>
      </c>
      <c r="C25" s="4">
        <v>1803.33</v>
      </c>
      <c r="D25" s="4"/>
      <c r="E25" s="4">
        <v>21600</v>
      </c>
      <c r="G25" s="8">
        <f t="shared" si="3"/>
        <v>1800</v>
      </c>
      <c r="H25" s="8"/>
      <c r="I25" s="4">
        <v>17090.84</v>
      </c>
      <c r="J25" s="24">
        <f t="shared" si="4"/>
        <v>9.2307692307692313E-2</v>
      </c>
      <c r="K25" s="8"/>
      <c r="L25" s="18">
        <f t="shared" si="2"/>
        <v>-1799.9076923076923</v>
      </c>
    </row>
    <row r="26" spans="1:13" x14ac:dyDescent="0.25">
      <c r="A26" t="s">
        <v>15</v>
      </c>
      <c r="C26" s="4">
        <v>634</v>
      </c>
      <c r="D26" s="4"/>
      <c r="E26" s="4">
        <v>8400</v>
      </c>
      <c r="G26" s="8">
        <f t="shared" si="3"/>
        <v>700</v>
      </c>
      <c r="H26" s="8"/>
      <c r="I26" s="4">
        <v>13660.4</v>
      </c>
      <c r="J26" s="24">
        <f t="shared" si="4"/>
        <v>3.5897435897435895E-2</v>
      </c>
      <c r="K26" s="8"/>
      <c r="L26" s="18">
        <f t="shared" si="2"/>
        <v>-699.96410256410252</v>
      </c>
    </row>
    <row r="27" spans="1:13" x14ac:dyDescent="0.25">
      <c r="A27" t="s">
        <v>16</v>
      </c>
      <c r="C27" s="4">
        <v>0</v>
      </c>
      <c r="D27" s="4"/>
      <c r="E27" s="4">
        <v>300</v>
      </c>
      <c r="G27" s="8">
        <f t="shared" si="3"/>
        <v>25</v>
      </c>
      <c r="H27" s="8"/>
      <c r="I27" s="4">
        <v>0</v>
      </c>
      <c r="J27" s="24">
        <f t="shared" si="4"/>
        <v>1.2820512820512821E-3</v>
      </c>
      <c r="K27" s="8"/>
      <c r="L27" s="18">
        <f t="shared" si="2"/>
        <v>-24.99871794871795</v>
      </c>
    </row>
    <row r="28" spans="1:13" x14ac:dyDescent="0.25">
      <c r="A28" t="s">
        <v>17</v>
      </c>
      <c r="C28" s="4">
        <v>0</v>
      </c>
      <c r="D28" s="4"/>
      <c r="E28" s="4">
        <v>1200</v>
      </c>
      <c r="G28" s="8">
        <f t="shared" si="3"/>
        <v>100</v>
      </c>
      <c r="H28" s="8"/>
      <c r="I28" s="4">
        <v>3093</v>
      </c>
      <c r="J28" s="24">
        <f t="shared" si="4"/>
        <v>5.1282051282051282E-3</v>
      </c>
      <c r="K28" s="8"/>
      <c r="L28" s="18">
        <f t="shared" si="2"/>
        <v>-99.994871794871798</v>
      </c>
    </row>
    <row r="29" spans="1:13" x14ac:dyDescent="0.25">
      <c r="A29" t="s">
        <v>18</v>
      </c>
      <c r="C29" s="4">
        <v>0</v>
      </c>
      <c r="D29" s="4"/>
      <c r="E29" s="4">
        <v>7200</v>
      </c>
      <c r="G29" s="8">
        <f t="shared" si="3"/>
        <v>600</v>
      </c>
      <c r="H29" s="8"/>
      <c r="I29" s="4">
        <v>0</v>
      </c>
      <c r="J29" s="24">
        <f t="shared" si="4"/>
        <v>3.0769230769230771E-2</v>
      </c>
      <c r="K29" s="8"/>
      <c r="L29" s="18">
        <f t="shared" si="2"/>
        <v>-599.96923076923076</v>
      </c>
    </row>
    <row r="30" spans="1:13" x14ac:dyDescent="0.25">
      <c r="A30" t="s">
        <v>19</v>
      </c>
      <c r="C30" s="4">
        <v>796.16</v>
      </c>
      <c r="D30" s="4"/>
      <c r="E30" s="4">
        <v>3600</v>
      </c>
      <c r="G30" s="8">
        <f t="shared" si="3"/>
        <v>300</v>
      </c>
      <c r="H30" s="8"/>
      <c r="I30" s="4">
        <v>4972.13</v>
      </c>
      <c r="J30" s="24">
        <f t="shared" si="4"/>
        <v>1.5384615384615385E-2</v>
      </c>
      <c r="K30" s="8"/>
      <c r="L30" s="18">
        <f t="shared" si="2"/>
        <v>-299.98461538461538</v>
      </c>
    </row>
    <row r="31" spans="1:13" x14ac:dyDescent="0.25">
      <c r="A31" t="s">
        <v>3</v>
      </c>
      <c r="C31" s="4">
        <v>1565.91</v>
      </c>
      <c r="D31" s="4"/>
      <c r="E31" s="4">
        <v>18000</v>
      </c>
      <c r="G31" s="8">
        <f t="shared" si="3"/>
        <v>1500</v>
      </c>
      <c r="H31" s="8"/>
      <c r="I31" s="4">
        <v>15866.42</v>
      </c>
      <c r="J31" s="24">
        <f t="shared" si="4"/>
        <v>7.6923076923076927E-2</v>
      </c>
      <c r="K31" s="8"/>
      <c r="L31" s="18">
        <f t="shared" si="2"/>
        <v>-1499.9230769230769</v>
      </c>
    </row>
    <row r="32" spans="1:13" x14ac:dyDescent="0.25">
      <c r="A32" t="s">
        <v>20</v>
      </c>
      <c r="C32" s="4">
        <v>9236.3799999999992</v>
      </c>
      <c r="D32" s="4"/>
      <c r="E32" s="4">
        <v>108000</v>
      </c>
      <c r="G32" s="8">
        <f t="shared" si="3"/>
        <v>9000</v>
      </c>
      <c r="H32" s="8"/>
      <c r="I32" s="4">
        <v>79205.179999999993</v>
      </c>
      <c r="J32" s="24">
        <f t="shared" si="4"/>
        <v>0.46153846153846156</v>
      </c>
      <c r="K32" s="8"/>
      <c r="L32" s="18">
        <f t="shared" si="2"/>
        <v>-8999.538461538461</v>
      </c>
    </row>
    <row r="33" spans="1:12" x14ac:dyDescent="0.25">
      <c r="A33" t="s">
        <v>31</v>
      </c>
      <c r="C33" s="4"/>
      <c r="D33" s="4"/>
      <c r="E33" s="4">
        <v>7500</v>
      </c>
      <c r="G33" s="8">
        <f t="shared" si="3"/>
        <v>625</v>
      </c>
      <c r="H33" s="8"/>
      <c r="I33" s="4"/>
      <c r="J33" s="24">
        <f t="shared" si="4"/>
        <v>3.2051282051282048E-2</v>
      </c>
      <c r="K33" s="8"/>
      <c r="L33" s="18"/>
    </row>
    <row r="34" spans="1:12" x14ac:dyDescent="0.25">
      <c r="A34" t="s">
        <v>32</v>
      </c>
      <c r="C34" s="4"/>
      <c r="D34" s="4"/>
      <c r="E34" s="4">
        <v>7500</v>
      </c>
      <c r="G34" s="8">
        <f t="shared" si="3"/>
        <v>625</v>
      </c>
      <c r="H34" s="8"/>
      <c r="I34" s="4"/>
      <c r="J34" s="24">
        <f t="shared" si="4"/>
        <v>3.2051282051282048E-2</v>
      </c>
      <c r="K34" s="8"/>
      <c r="L34" s="18"/>
    </row>
    <row r="35" spans="1:12" x14ac:dyDescent="0.25">
      <c r="A35" t="s">
        <v>33</v>
      </c>
      <c r="C35" s="4">
        <v>16748.39</v>
      </c>
      <c r="D35" s="4"/>
      <c r="E35" s="4">
        <v>24785.19</v>
      </c>
      <c r="G35" s="27">
        <f t="shared" si="3"/>
        <v>2065.4324999999999</v>
      </c>
      <c r="H35" s="8"/>
      <c r="I35" s="4">
        <v>15744.47</v>
      </c>
      <c r="J35" s="24">
        <f t="shared" si="4"/>
        <v>0.10591961538461538</v>
      </c>
      <c r="K35" s="8"/>
      <c r="L35" s="18">
        <f t="shared" si="2"/>
        <v>-2065.3265803846152</v>
      </c>
    </row>
    <row r="36" spans="1:12" ht="15.75" thickBot="1" x14ac:dyDescent="0.3">
      <c r="C36" s="12">
        <f>SUM(C15:C35)</f>
        <v>38794.879999999997</v>
      </c>
      <c r="D36" s="4"/>
      <c r="E36" s="12">
        <f>SUM(E15:E35)</f>
        <v>298685.19</v>
      </c>
      <c r="F36" s="19"/>
      <c r="G36" s="28">
        <f t="shared" si="3"/>
        <v>24890.432499999999</v>
      </c>
      <c r="H36" s="16"/>
      <c r="I36" s="12">
        <f>SUM(I15:I35)</f>
        <v>208235.69999999998</v>
      </c>
      <c r="J36" s="23">
        <f>E36/E36</f>
        <v>1</v>
      </c>
      <c r="K36" s="15"/>
      <c r="L36" s="20">
        <f t="shared" si="2"/>
        <v>-24889.432499999999</v>
      </c>
    </row>
    <row r="37" spans="1:12" ht="15.75" thickTop="1" x14ac:dyDescent="0.25"/>
    <row r="38" spans="1:12" ht="15.75" thickBot="1" x14ac:dyDescent="0.3">
      <c r="A38" s="3" t="s">
        <v>21</v>
      </c>
      <c r="B38" s="3"/>
      <c r="C38" s="21">
        <f>C11-C36</f>
        <v>-18910.019999999997</v>
      </c>
      <c r="J38" s="25">
        <f>E11-E36</f>
        <v>13129.710000000021</v>
      </c>
    </row>
    <row r="39" spans="1:12" ht="15.75" thickTop="1" x14ac:dyDescent="0.25">
      <c r="A39" s="3"/>
      <c r="B39" s="3"/>
      <c r="C39" s="21"/>
      <c r="J39" s="21"/>
    </row>
    <row r="40" spans="1:12" x14ac:dyDescent="0.25">
      <c r="E40" s="9"/>
    </row>
    <row r="44" spans="1:12" x14ac:dyDescent="0.25">
      <c r="A44" s="32" t="s">
        <v>27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  <row r="45" spans="1:12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</sheetData>
  <mergeCells count="4">
    <mergeCell ref="A3:J3"/>
    <mergeCell ref="A4:J4"/>
    <mergeCell ref="A1:K2"/>
    <mergeCell ref="A44:K45"/>
  </mergeCells>
  <pageMargins left="0.7" right="0.7" top="0.75" bottom="0.75" header="0.3" footer="0.3"/>
  <pageSetup scale="77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2025-2026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Brown</dc:creator>
  <cp:lastModifiedBy>Roy Brown</cp:lastModifiedBy>
  <cp:lastPrinted>2024-07-12T17:23:53Z</cp:lastPrinted>
  <dcterms:created xsi:type="dcterms:W3CDTF">2024-06-26T10:32:05Z</dcterms:created>
  <dcterms:modified xsi:type="dcterms:W3CDTF">2025-06-06T18:24:05Z</dcterms:modified>
</cp:coreProperties>
</file>