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yang\Dropbox\TasteBuds\2020 12 - Countdown\"/>
    </mc:Choice>
  </mc:AlternateContent>
  <xr:revisionPtr revIDLastSave="0" documentId="8_{5CF225C7-C9B3-4BF6-AB64-6CBA06FAC96F}" xr6:coauthVersionLast="45" xr6:coauthVersionMax="45" xr10:uidLastSave="{00000000-0000-0000-0000-000000000000}"/>
  <bookViews>
    <workbookView xWindow="-98" yWindow="-98" windowWidth="20715" windowHeight="13276" xr2:uid="{F40C930D-4F24-4B7B-8E59-806D673A0103}"/>
  </bookViews>
  <sheets>
    <sheet name="Responses" sheetId="1" r:id="rId1"/>
  </sheets>
  <definedNames>
    <definedName name="_xlnm._FilterDatabase" localSheetId="0" hidden="1">Responses!$A$1:$L$183</definedName>
    <definedName name="_xlnm.Print_Titles" localSheetId="0">Responses!$1:$1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7" i="1" l="1"/>
  <c r="L176" i="1"/>
  <c r="H175" i="1"/>
  <c r="L175" i="1" s="1"/>
  <c r="L174" i="1"/>
  <c r="L173" i="1"/>
  <c r="L172" i="1"/>
  <c r="L170" i="1"/>
  <c r="L169" i="1"/>
  <c r="L168" i="1"/>
  <c r="L167" i="1"/>
  <c r="L166" i="1"/>
  <c r="L165" i="1"/>
  <c r="L163" i="1"/>
  <c r="L162" i="1"/>
  <c r="L161" i="1"/>
  <c r="H161" i="1"/>
  <c r="L160" i="1"/>
  <c r="L159" i="1"/>
  <c r="L158" i="1"/>
  <c r="L156" i="1"/>
  <c r="L155" i="1"/>
  <c r="L154" i="1"/>
  <c r="L153" i="1"/>
  <c r="L152" i="1"/>
  <c r="L151" i="1"/>
  <c r="L149" i="1"/>
  <c r="L148" i="1"/>
  <c r="L147" i="1"/>
  <c r="L146" i="1"/>
  <c r="L145" i="1"/>
  <c r="L144" i="1"/>
  <c r="L142" i="1"/>
  <c r="H141" i="1"/>
  <c r="L141" i="1" s="1"/>
  <c r="L140" i="1"/>
  <c r="L139" i="1"/>
  <c r="L138" i="1"/>
  <c r="L137" i="1"/>
  <c r="L135" i="1"/>
  <c r="L134" i="1"/>
  <c r="L133" i="1"/>
  <c r="L132" i="1"/>
  <c r="L131" i="1"/>
  <c r="L130" i="1"/>
  <c r="L128" i="1"/>
  <c r="L127" i="1"/>
  <c r="L126" i="1"/>
  <c r="L125" i="1"/>
  <c r="L124" i="1"/>
  <c r="L123" i="1"/>
  <c r="L122" i="1"/>
  <c r="L120" i="1"/>
  <c r="L119" i="1"/>
  <c r="L118" i="1"/>
  <c r="L117" i="1"/>
  <c r="L116" i="1"/>
  <c r="L115" i="1"/>
  <c r="L114" i="1"/>
  <c r="L112" i="1"/>
  <c r="L111" i="1"/>
  <c r="L110" i="1"/>
  <c r="L109" i="1"/>
  <c r="L108" i="1"/>
  <c r="L107" i="1"/>
  <c r="L105" i="1"/>
  <c r="L104" i="1"/>
  <c r="H104" i="1"/>
  <c r="L103" i="1"/>
  <c r="L102" i="1"/>
  <c r="L101" i="1"/>
  <c r="L100" i="1"/>
  <c r="L98" i="1"/>
  <c r="L97" i="1"/>
  <c r="L96" i="1"/>
  <c r="H96" i="1"/>
  <c r="L95" i="1"/>
  <c r="L94" i="1"/>
  <c r="L93" i="1"/>
  <c r="L91" i="1"/>
  <c r="H90" i="1"/>
  <c r="L90" i="1" s="1"/>
  <c r="L89" i="1"/>
  <c r="L88" i="1"/>
  <c r="L87" i="1"/>
  <c r="L86" i="1"/>
  <c r="L84" i="1"/>
  <c r="L83" i="1"/>
  <c r="L82" i="1"/>
  <c r="L81" i="1"/>
  <c r="L80" i="1"/>
  <c r="L79" i="1"/>
  <c r="L77" i="1"/>
  <c r="L76" i="1"/>
  <c r="H76" i="1"/>
  <c r="L75" i="1"/>
  <c r="L74" i="1"/>
  <c r="L73" i="1"/>
  <c r="L72" i="1"/>
  <c r="L70" i="1"/>
  <c r="L69" i="1"/>
  <c r="L68" i="1"/>
  <c r="L67" i="1"/>
  <c r="L66" i="1"/>
  <c r="L65" i="1"/>
  <c r="L63" i="1"/>
  <c r="L62" i="1"/>
  <c r="L61" i="1"/>
  <c r="L60" i="1"/>
  <c r="L59" i="1"/>
  <c r="L58" i="1"/>
  <c r="L56" i="1"/>
  <c r="L55" i="1"/>
  <c r="L54" i="1"/>
  <c r="L53" i="1"/>
  <c r="L52" i="1"/>
  <c r="L51" i="1"/>
  <c r="L49" i="1"/>
  <c r="H49" i="1"/>
  <c r="L48" i="1"/>
  <c r="L47" i="1"/>
  <c r="L46" i="1"/>
  <c r="L45" i="1"/>
  <c r="H44" i="1"/>
  <c r="L44" i="1" s="1"/>
  <c r="L42" i="1"/>
  <c r="H41" i="1"/>
  <c r="L41" i="1" s="1"/>
  <c r="H40" i="1"/>
  <c r="L40" i="1" s="1"/>
  <c r="L39" i="1"/>
  <c r="H39" i="1"/>
  <c r="L38" i="1"/>
  <c r="L37" i="1"/>
  <c r="L35" i="1"/>
  <c r="L34" i="1"/>
  <c r="H34" i="1"/>
  <c r="L33" i="1"/>
  <c r="L32" i="1"/>
  <c r="L31" i="1"/>
  <c r="L30" i="1"/>
  <c r="L28" i="1"/>
  <c r="L27" i="1"/>
  <c r="L26" i="1"/>
  <c r="L25" i="1"/>
  <c r="H24" i="1"/>
  <c r="L24" i="1" s="1"/>
  <c r="L23" i="1"/>
  <c r="L22" i="1"/>
  <c r="L20" i="1"/>
  <c r="H19" i="1"/>
  <c r="L19" i="1" s="1"/>
  <c r="H18" i="1"/>
  <c r="L18" i="1" s="1"/>
  <c r="L17" i="1"/>
  <c r="H17" i="1"/>
  <c r="H16" i="1"/>
  <c r="L16" i="1" s="1"/>
  <c r="H15" i="1"/>
  <c r="L15" i="1" s="1"/>
  <c r="H14" i="1"/>
  <c r="L14" i="1" s="1"/>
  <c r="L13" i="1"/>
  <c r="H13" i="1"/>
  <c r="L12" i="1"/>
  <c r="L10" i="1"/>
  <c r="L9" i="1"/>
  <c r="L8" i="1"/>
  <c r="L7" i="1"/>
  <c r="L6" i="1"/>
  <c r="L5" i="1"/>
  <c r="L4" i="1"/>
  <c r="L3" i="1"/>
</calcChain>
</file>

<file path=xl/sharedStrings.xml><?xml version="1.0" encoding="utf-8"?>
<sst xmlns="http://schemas.openxmlformats.org/spreadsheetml/2006/main" count="1149" uniqueCount="282">
  <si>
    <t>Timestamp</t>
  </si>
  <si>
    <t>Name</t>
  </si>
  <si>
    <t>Day # (Sample #)</t>
  </si>
  <si>
    <t>Country [1 point]</t>
  </si>
  <si>
    <t>Type/Style [1 point]</t>
  </si>
  <si>
    <t>Age 
[1 point]</t>
  </si>
  <si>
    <t>Barrel Finish 
[1 point]</t>
  </si>
  <si>
    <t>ABV % (within 3%) [1 point]</t>
  </si>
  <si>
    <t>Guess the Brand &amp; Expression 
[10 points]</t>
  </si>
  <si>
    <t>How much would you pay for a 750 ml bottle of this?</t>
  </si>
  <si>
    <t>Comments and/or questions</t>
  </si>
  <si>
    <t>Score</t>
  </si>
  <si>
    <t>ANSWER</t>
  </si>
  <si>
    <t>US</t>
  </si>
  <si>
    <t>Bourbon</t>
  </si>
  <si>
    <t>NAS</t>
  </si>
  <si>
    <t>None</t>
  </si>
  <si>
    <t>Fighting Cock</t>
  </si>
  <si>
    <t>Chris Ruby</t>
  </si>
  <si>
    <t>Single Pot</t>
  </si>
  <si>
    <t>6 Years</t>
  </si>
  <si>
    <t>Dan Crews</t>
  </si>
  <si>
    <t>weller antique 107</t>
  </si>
  <si>
    <t>Donnie England</t>
  </si>
  <si>
    <t>Blended</t>
  </si>
  <si>
    <t>4 Years</t>
  </si>
  <si>
    <t>Fun caramel taste I got a slight wood and cherry finish. On the second sip a surprising buttery note. I would recommend 😃</t>
  </si>
  <si>
    <t>Jeff Huck</t>
  </si>
  <si>
    <t>Elijah Craig- Heaven Hill</t>
  </si>
  <si>
    <t>$30-40</t>
  </si>
  <si>
    <t>I liked that one. I think that’s what is is, but has more oak to it. Second guess would be wild Turkey 101.</t>
  </si>
  <si>
    <t>Lewis Gershen</t>
  </si>
  <si>
    <t>Rye</t>
  </si>
  <si>
    <t>Sagamore Rye Double Oaked</t>
  </si>
  <si>
    <t>Steph reminded me that she had this before and she hasn't had nearly as many as me</t>
  </si>
  <si>
    <t>Scott Waters</t>
  </si>
  <si>
    <t>Japan</t>
  </si>
  <si>
    <t>Nikka</t>
  </si>
  <si>
    <t>Shawn Crittenden</t>
  </si>
  <si>
    <t>2 Years</t>
  </si>
  <si>
    <t>🤷🏼‍♂️</t>
  </si>
  <si>
    <t>$20-30</t>
  </si>
  <si>
    <t>Smooth with a relatively short finish</t>
  </si>
  <si>
    <t>Steven Postol</t>
  </si>
  <si>
    <t>Buffalo Trace</t>
  </si>
  <si>
    <t>Scotland</t>
  </si>
  <si>
    <t>Single Malt</t>
  </si>
  <si>
    <t>14 Years</t>
  </si>
  <si>
    <t>Rum</t>
  </si>
  <si>
    <t>Balvenie Caribbean Cask</t>
  </si>
  <si>
    <t>12 years</t>
  </si>
  <si>
    <t>Jefferson’s Cuervo Edition😀</t>
  </si>
  <si>
    <t>Tequila smell</t>
  </si>
  <si>
    <t>Canada</t>
  </si>
  <si>
    <t>Under 2 Years</t>
  </si>
  <si>
    <t>crown apple</t>
  </si>
  <si>
    <t>Taiwan</t>
  </si>
  <si>
    <t>After the reviews I wasn’t sure how to approach this selection. I poured let it breathe for 5 mins in a glencairn the smell was sweet little salty. Taste was smooth with a slight bitter. Then finish was odd first time I have shivered with a dark spirit. I feel like this could make a decent cocktail with the right ingredients.</t>
  </si>
  <si>
    <t>Donny England</t>
  </si>
  <si>
    <t>Other</t>
  </si>
  <si>
    <t>Sake</t>
  </si>
  <si>
    <t>Not my cup of tea</t>
  </si>
  <si>
    <t>10 Years</t>
  </si>
  <si>
    <t>No idea!</t>
  </si>
  <si>
    <t>Toki</t>
  </si>
  <si>
    <t>Scotchy Scotch</t>
  </si>
  <si>
    <t>Ireland</t>
  </si>
  <si>
    <t>The brutal brand</t>
  </si>
  <si>
    <t>I should be paid for that</t>
  </si>
  <si>
    <t>Oh my</t>
  </si>
  <si>
    <t>Sherry</t>
  </si>
  <si>
    <t>Macallan Double Cask Gold</t>
  </si>
  <si>
    <t>If I’m wrong, it’s Macallan for sure. Perhaps 12 year.</t>
  </si>
  <si>
    <t>Crown Royal</t>
  </si>
  <si>
    <t>ancient age</t>
  </si>
  <si>
    <t>I wouldn’t</t>
  </si>
  <si>
    <t>I don’t know about this one. I couldn’t really get much from this one.</t>
  </si>
  <si>
    <t>Australia</t>
  </si>
  <si>
    <t>I almost thing this is a low proof bourbon, it has some bourbon characteristics</t>
  </si>
  <si>
    <t>light taste, no nose, short finish</t>
  </si>
  <si>
    <t>This is a tough one. Little to nothing on the nose. A touch sweet. Thin finish. Cannot guess the brand/expression.</t>
  </si>
  <si>
    <t>Roe &amp; Co.</t>
  </si>
  <si>
    <t>Combo</t>
  </si>
  <si>
    <t>glenmorangie</t>
  </si>
  <si>
    <t>glenmorangie single malt scotch, I love this one. I cant wait to find out what this is, I will be buying a bottle.</t>
  </si>
  <si>
    <t>Caribou Crossing</t>
  </si>
  <si>
    <t>This one didnt stand out to me. Hard to figure out what it was.</t>
  </si>
  <si>
    <t>Kavlan</t>
  </si>
  <si>
    <t>Wine</t>
  </si>
  <si>
    <t>Nikka Days</t>
  </si>
  <si>
    <t>Absolutely fabulous. Took a wild guess after some research on the brand, but I am confident that this is a Japanese whisky</t>
  </si>
  <si>
    <t>Tennessee</t>
  </si>
  <si>
    <t>13 Years</t>
  </si>
  <si>
    <t>George Dickel 
Bottled in Bond</t>
  </si>
  <si>
    <t>gentleman jack</t>
  </si>
  <si>
    <t>cherry and oak on the nose, vanilla and toffee on the palate with bit of spice on the finish. decent finish</t>
  </si>
  <si>
    <t>Suntory Toki</t>
  </si>
  <si>
    <t>Bread, little smoke, maybe higher proof.</t>
  </si>
  <si>
    <t>honey nose and taste. Has a funky finish</t>
  </si>
  <si>
    <t>No clue- you got me on this one for sure.</t>
  </si>
  <si>
    <t>Damn good. No clue what this is, but I do like it!</t>
  </si>
  <si>
    <t>Makes my tum tum happy</t>
  </si>
  <si>
    <t>12 Years</t>
  </si>
  <si>
    <t>Macallan 12 Yr Double Cask</t>
  </si>
  <si>
    <t>Glenmorangie</t>
  </si>
  <si>
    <t>peaty with some honey taste at the end.</t>
  </si>
  <si>
    <t>compas box great king street</t>
  </si>
  <si>
    <t>Glenfiddich 12 year</t>
  </si>
  <si>
    <t>Dewar’s White Label</t>
  </si>
  <si>
    <t>$30, tops</t>
  </si>
  <si>
    <t>Not my favorite by a ling shot, but I have tolerated this (or something similar) at a few galas.</t>
  </si>
  <si>
    <t>Jameson Black Barrel</t>
  </si>
  <si>
    <t>Corn</t>
  </si>
  <si>
    <t>glenlossie</t>
  </si>
  <si>
    <t>I liked this, easy drinker, good mouth feel, light flavors very smooth light fruit, nutty on the nose, light butterscotch on the palate. almost no finish.</t>
  </si>
  <si>
    <t>Jack Old No. 7</t>
  </si>
  <si>
    <t>caramel, banana, very sweet, low proof, very quick finish.</t>
  </si>
  <si>
    <t>Kavalan</t>
  </si>
  <si>
    <t>unfamiliar nose. very light and short finish. i have no idea what this is.</t>
  </si>
  <si>
    <t>Balvenie Double Wood</t>
  </si>
  <si>
    <t>First guess was a Japanese, but you fooled me once. Maybe, you fooled me again?</t>
  </si>
  <si>
    <t>Legent</t>
  </si>
  <si>
    <t>elijah craig toasted barrel</t>
  </si>
  <si>
    <t>I like this, I feel like ive had it.</t>
  </si>
  <si>
    <t>Bushmills</t>
  </si>
  <si>
    <t>Glenfiddich</t>
  </si>
  <si>
    <t>kind of a sweet and long finish. the spice doesn't hit until later in the palatte. it might have a hint of peat, but I confuse that with other things sometimes. I have no idea what this is. My guess of label is a Wild Ass Guess. It's decent.</t>
  </si>
  <si>
    <t>Knob Creek 2001</t>
  </si>
  <si>
    <t>This one tastes familiar. Not so confident on my pick. Cannot wait to get the answer to this one.</t>
  </si>
  <si>
    <t>Port</t>
  </si>
  <si>
    <t>Glenmorangie The Quinta Ruban</t>
  </si>
  <si>
    <t>Over 14 Years</t>
  </si>
  <si>
    <t>NIkka whiskey from the barrel</t>
  </si>
  <si>
    <t>nose, smokey leather palate spice, orange caramel and vanilla very smooth nice lingering finish.</t>
  </si>
  <si>
    <t>Balvenie</t>
  </si>
  <si>
    <t>Suntory Habiki</t>
  </si>
  <si>
    <t>it's light in color making me think it's a japanese whiskey. it has hints of scotch and other whiskies that I have found in blended whiskies. I think I'm getting worse at guessing these whiskies, but I'm having a good time trying and getting inebriated.</t>
  </si>
  <si>
    <t>Scotch maybe? Maybe not? Who knows</t>
  </si>
  <si>
    <t>Not my favorite, but not 2. So that’s good</t>
  </si>
  <si>
    <t>Bunnahabhain 12</t>
  </si>
  <si>
    <t>Another good one. Just a slight hint of peat, which adds to the complexity.</t>
  </si>
  <si>
    <t>Maker's Mark 101</t>
  </si>
  <si>
    <t>wild turkey 101</t>
  </si>
  <si>
    <t>nose sweet vanilla orange butter scotch
palate orage cinnamon tobacco</t>
  </si>
  <si>
    <t>Sazerac rye</t>
  </si>
  <si>
    <t>Your guess is as good as mine.</t>
  </si>
  <si>
    <t>sweet nose. long finish.</t>
  </si>
  <si>
    <t>Willett Pot Still</t>
  </si>
  <si>
    <t>Not a fan of this one...</t>
  </si>
  <si>
    <t>Monkey Shoulder</t>
  </si>
  <si>
    <t>Ardbeg Scotch Uigeadail</t>
  </si>
  <si>
    <t>friendly scotch light coffee tones</t>
  </si>
  <si>
    <t>Glenmorangie 10 year</t>
  </si>
  <si>
    <t>Pear, vanilla, malt, very soft. Little coffee on the finish.</t>
  </si>
  <si>
    <t>smells "nutty". I think it's a scotch or blended whiskey. It's kind of light though. a short spicy flavor.</t>
  </si>
  <si>
    <t>Glenmorangie 18 year</t>
  </si>
  <si>
    <t>Very complex. Could possibly be Redbreast 15? Either way, I loved this one.</t>
  </si>
  <si>
    <t>Midwinter Night Dram</t>
  </si>
  <si>
    <t>stagg Jr</t>
  </si>
  <si>
    <t>I love this, I tasted this next to my bottle of stagg jr batch 14 and it was not exact but very close I think this may be a different batch than I have.</t>
  </si>
  <si>
    <t>Four Roses single barrel</t>
  </si>
  <si>
    <t>Citrus, perfume on the nose, spice on the finish, long finish. High rye</t>
  </si>
  <si>
    <t>Johnny Drum Private Stock</t>
  </si>
  <si>
    <t>Has a 'chemical' nose like a mild paint thinner. sweet taste like a bourbon. medium finish. It tastes well, but the nose doesn't match the palatte. at one point, there is a mild char taste.</t>
  </si>
  <si>
    <t>Tullamore Dew</t>
  </si>
  <si>
    <t>Nikka From the Barrel</t>
  </si>
  <si>
    <t>dewar's 15 year the monarch</t>
  </si>
  <si>
    <t>not a huge fan of this, but it matched my tasting notes almost exact.</t>
  </si>
  <si>
    <t>Laphroaig 10</t>
  </si>
  <si>
    <t>Fruity malty nose, peat and iodine on the palate with some sweetness. Almost a smoky sweetness. I like this one.</t>
  </si>
  <si>
    <t>Glenfiddich because I know of only 3 scotch brands</t>
  </si>
  <si>
    <t>"Scotchy Scotch". nose isn't much. the palatte is flavorful with a semi-smokey and long finish.</t>
  </si>
  <si>
    <t>Johnnie Walker Black</t>
  </si>
  <si>
    <t>Rushing this one a bit...</t>
  </si>
  <si>
    <t>Wheel Horse Rye</t>
  </si>
  <si>
    <t>blantons single barrel</t>
  </si>
  <si>
    <t>I recognized this sample, i tasted next to my blantons and seems like a match,</t>
  </si>
  <si>
    <t>Jim Beam Black Label</t>
  </si>
  <si>
    <t>Tobacco, pear on the nose, I like it.</t>
  </si>
  <si>
    <t>rabbit hole sherry finish</t>
  </si>
  <si>
    <t>sweet nose. good flavor and finish. I enjoy it.</t>
  </si>
  <si>
    <t>Wild turkey rare breed rye</t>
  </si>
  <si>
    <t>FEW Rye</t>
  </si>
  <si>
    <t>Old Bardstown</t>
  </si>
  <si>
    <t>hatozaki blended whiskey</t>
  </si>
  <si>
    <t>i really liked this and did a little research on my tasting notes. seems like a match. lol probly not</t>
  </si>
  <si>
    <t>Woodford Double Oak</t>
  </si>
  <si>
    <t>Oak, floral, caramel, very unique, kinda like it, kinds dont!</t>
  </si>
  <si>
    <t>fireball. I have no idea</t>
  </si>
  <si>
    <t>interesting nose. I don't recognize it. a little cinnamon smell and flavor. short finish. not a big fan of it.</t>
  </si>
  <si>
    <t>Bushmills?</t>
  </si>
  <si>
    <t>Redbreast 12 Cask Strength</t>
  </si>
  <si>
    <t>glen grant single malt 12 year</t>
  </si>
  <si>
    <t>no real clue but I like it</t>
  </si>
  <si>
    <t>About 60 to 65 bucks</t>
  </si>
  <si>
    <t>A little and maybe some butterscotch on my last sip I get a hint of barley.</t>
  </si>
  <si>
    <t>Mellow Corn</t>
  </si>
  <si>
    <t>Corn and oak on the nose, sweet yet very tannic on the finish.</t>
  </si>
  <si>
    <t>sagamore rye cask strength. why not since I"m already in last place</t>
  </si>
  <si>
    <t>not much of a nose. light in color. surprisingly strong bite and long finish</t>
  </si>
  <si>
    <t>Green Spot Chateau Montelena</t>
  </si>
  <si>
    <t>Another enjoyable, difficult to guess pour!</t>
  </si>
  <si>
    <t>Fistful of Bourbon</t>
  </si>
  <si>
    <t>Diamond state straight bourbon</t>
  </si>
  <si>
    <t>Taste young</t>
  </si>
  <si>
    <t>25 bucks</t>
  </si>
  <si>
    <t>On the nose I get fruit like maybe a green apple and some mint😂 palate I get corn and oak and the finish a hint of cinnamon and toasted nuts</t>
  </si>
  <si>
    <t>Hibiki</t>
  </si>
  <si>
    <t>Sweet, oak, orange, malt. Love the nose, lots of oak on the finish.</t>
  </si>
  <si>
    <t>jameson because it is one of a couple irish whiskies that I know</t>
  </si>
  <si>
    <t>anticlimactic. it's ok.</t>
  </si>
  <si>
    <t>14 years</t>
  </si>
  <si>
    <t>Oban Distiller's Edition</t>
  </si>
  <si>
    <t>Paddy old Irish whiskey</t>
  </si>
  <si>
    <t>I like this very smooth</t>
  </si>
  <si>
    <t>Ardbeg 10</t>
  </si>
  <si>
    <t>Malt, smoke, brine, band aids, yet a weird citrus. This is a strange gal!</t>
  </si>
  <si>
    <t>light smoke finish. scotch of some kind. long finish</t>
  </si>
  <si>
    <t>Tallisker 10 year</t>
  </si>
  <si>
    <t>Seagram's Seven Crown</t>
  </si>
  <si>
    <t>Hill rock solera</t>
  </si>
  <si>
    <t>Bushmills Red Bush</t>
  </si>
  <si>
    <t>Very thin, waxy.</t>
  </si>
  <si>
    <t>Moose's Camel Toe</t>
  </si>
  <si>
    <t>sweet nose. Has almost no flavor at all. Kind of diluted aka water. i would not buy this.</t>
  </si>
  <si>
    <t>Jack Daniels bp?</t>
  </si>
  <si>
    <t>Heaven Hill Mellow Corn</t>
  </si>
  <si>
    <t>Okay... yes, this is the exact same answer as last night. I’m either going to bomb completely, or nail one of them.</t>
  </si>
  <si>
    <t>Oak</t>
  </si>
  <si>
    <t>Shin Malt</t>
  </si>
  <si>
    <t>Magnus cigar blend</t>
  </si>
  <si>
    <t>Absolutely loved this; this is my favorite of the week possibly my favorite of the bunch so far</t>
  </si>
  <si>
    <t>Lagavulin 12</t>
  </si>
  <si>
    <t>Iodine, smoke fruit. This has a nice balance of smoke and sweetness.</t>
  </si>
  <si>
    <t>Chafing Ring Worm or Compass Box</t>
  </si>
  <si>
    <t>smells like sweaty socks after 3 hours of wrestling and a locker room with a football team's worth of equipment after a season of playing and no cleaning. this was a hard one to try to taste it after sniffing what smells like the inside of a locker room. tastes like a scotch with smoky finish. has some peat in it. Thanks for letting me play along.</t>
  </si>
  <si>
    <t>No</t>
  </si>
  <si>
    <t>Johnny Walker Red Label</t>
  </si>
  <si>
    <t>Sagamore Rye</t>
  </si>
  <si>
    <t>Bowman Port</t>
  </si>
  <si>
    <t>Dubliner 10 year</t>
  </si>
  <si>
    <t>Tasted a little malty with cinnamon and vanilla</t>
  </si>
  <si>
    <t>Kentucky Vintage</t>
  </si>
  <si>
    <t>Monkey Claw Jam</t>
  </si>
  <si>
    <t>light and pleasant on the nose. decent initial bite and taste is good. I enjoy this one.</t>
  </si>
  <si>
    <t>Knob Creek Twice Barreled Rye</t>
  </si>
  <si>
    <t>Had to revise my finish statement, based on bottle guess.</t>
  </si>
  <si>
    <t>Yellow Spot</t>
  </si>
  <si>
    <t>Aged in 3 different casks then blended.</t>
  </si>
  <si>
    <t>Nikka Coffey malt</t>
  </si>
  <si>
    <t>Like the nose and palate not a fan of the finish</t>
  </si>
  <si>
    <t>Groundskeeper Willie's Personal Juice.</t>
  </si>
  <si>
    <t>smells like scotch. extremely light on the palate. tastes like scotch.</t>
  </si>
  <si>
    <t>Macallan double cask 15 year</t>
  </si>
  <si>
    <t xml:space="preserve">Hillrock Single Malt Oloroso &amp; Pedro Ximenez 'OPX' Cask Finish </t>
  </si>
  <si>
    <t>Very old Barton 100</t>
  </si>
  <si>
    <t>I have no real clue wasn’t a fan but letting it sit for a few opened up some ok flavors. Decent</t>
  </si>
  <si>
    <t>.36 cents!</t>
  </si>
  <si>
    <t>Big cup of nope!</t>
  </si>
  <si>
    <t>Irish Republican Army's Underwhelming Apple Pie Juice</t>
  </si>
  <si>
    <t>underwhelming. Not a fan of this.</t>
  </si>
  <si>
    <t>Nikka Yoichi Single Malt</t>
  </si>
  <si>
    <t>Maybye Lagavulin 16? Who knows. I do know that I like it.</t>
  </si>
  <si>
    <t>Kavalan Solist Vinho Barrique</t>
  </si>
  <si>
    <t>Barrel bourbon sherry cask strength</t>
  </si>
  <si>
    <t>Free.99</t>
  </si>
  <si>
    <t>Hot, great charred flavor but the finish is too hot</t>
  </si>
  <si>
    <t>Kavalan Classic</t>
  </si>
  <si>
    <t>Lots of fruit, tropical, grapefruit, and vanilla. Could sip on this in the summer for sure.</t>
  </si>
  <si>
    <t>The way Scotch Should be...Macallan?</t>
  </si>
  <si>
    <t>50-60</t>
  </si>
  <si>
    <t>this is the first scotch that I liked in this tasting. i'd have a bottle on hand.</t>
  </si>
  <si>
    <t>almost as bad as 2</t>
  </si>
  <si>
    <t>Laguvulin 12 ye old special release</t>
  </si>
  <si>
    <t>Not sure I really like this one, but I know I don’t dislike it. Definitely smooth scotchy nose, which hides the bite!</t>
  </si>
  <si>
    <t>ANSWER -- TIEBREAKER</t>
  </si>
  <si>
    <t>Hillrock Bourbon</t>
  </si>
  <si>
    <t>Kaiyo the sheri</t>
  </si>
  <si>
    <t>Nosed great taste was good aftertaste and finish were not great</t>
  </si>
  <si>
    <t>Hillrock Solera agged</t>
  </si>
  <si>
    <t>The Good easy drinker stuff</t>
  </si>
  <si>
    <t>pleasant nose. good flavor. It's familiar, but I can't place 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</si>
</sst>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theme="7" tint="0.79998168889431442"/>
      <name val="Arial"/>
      <family val="2"/>
    </font>
    <font>
      <sz val="10"/>
      <color theme="7" tint="0.79998168889431442"/>
      <name val="Arial"/>
      <family val="2"/>
    </font>
    <font>
      <sz val="11"/>
      <color theme="7" tint="0.79998168889431442"/>
      <name val="Calibri"/>
      <family val="2"/>
      <scheme val="minor"/>
    </font>
    <font>
      <b/>
      <sz val="11"/>
      <color theme="7" tint="0.7999816888943144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44" fontId="4" fillId="3" borderId="1" xfId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22" fontId="6" fillId="0" borderId="1" xfId="0" applyNumberFormat="1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44" fontId="6" fillId="0" borderId="1" xfId="1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64" fontId="6" fillId="4" borderId="1" xfId="0" applyNumberFormat="1" applyFont="1" applyFill="1" applyBorder="1" applyAlignment="1">
      <alignment horizontal="center" vertical="top" wrapText="1"/>
    </xf>
    <xf numFmtId="22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top" wrapText="1"/>
    </xf>
    <xf numFmtId="44" fontId="7" fillId="0" borderId="1" xfId="1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22" fontId="7" fillId="0" borderId="1" xfId="0" applyNumberFormat="1" applyFont="1" applyBorder="1" applyAlignment="1">
      <alignment horizontal="right" vertical="top" wrapText="1"/>
    </xf>
    <xf numFmtId="44" fontId="3" fillId="3" borderId="1" xfId="1" applyFont="1" applyFill="1" applyBorder="1" applyAlignment="1">
      <alignment horizontal="center" vertical="top" wrapText="1"/>
    </xf>
    <xf numFmtId="44" fontId="6" fillId="0" borderId="1" xfId="1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10" fontId="9" fillId="3" borderId="1" xfId="0" applyNumberFormat="1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44" fontId="4" fillId="5" borderId="1" xfId="1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44" fontId="0" fillId="0" borderId="0" xfId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E69A2-A6C3-4A4E-9067-7CEC7E8E02C2}">
  <sheetPr>
    <pageSetUpPr fitToPage="1"/>
  </sheetPr>
  <dimension ref="A1:Q183"/>
  <sheetViews>
    <sheetView tabSelected="1"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I5" sqref="I5"/>
    </sheetView>
  </sheetViews>
  <sheetFormatPr defaultColWidth="10.265625" defaultRowHeight="14.25" x14ac:dyDescent="0.45"/>
  <cols>
    <col min="1" max="1" width="17.73046875" style="21" customWidth="1"/>
    <col min="2" max="2" width="12.59765625" style="46" customWidth="1"/>
    <col min="3" max="7" width="10.265625" style="46"/>
    <col min="8" max="8" width="11.6640625" style="46" customWidth="1"/>
    <col min="9" max="9" width="23.19921875" style="46" customWidth="1"/>
    <col min="10" max="10" width="14.06640625" style="47" customWidth="1"/>
    <col min="11" max="11" width="31.265625" style="48" customWidth="1"/>
    <col min="12" max="12" width="6" style="46" customWidth="1"/>
    <col min="13" max="16384" width="10.265625" style="21"/>
  </cols>
  <sheetData>
    <row r="1" spans="1:17" s="5" customFormat="1" ht="65.650000000000006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 t="s">
        <v>10</v>
      </c>
      <c r="L1" s="1" t="s">
        <v>11</v>
      </c>
      <c r="M1" s="4"/>
      <c r="N1" s="4"/>
      <c r="O1" s="4"/>
      <c r="P1" s="4"/>
      <c r="Q1" s="4"/>
    </row>
    <row r="2" spans="1:17" s="13" customFormat="1" x14ac:dyDescent="0.45">
      <c r="A2" s="6"/>
      <c r="B2" s="6" t="s">
        <v>12</v>
      </c>
      <c r="C2" s="7">
        <v>1</v>
      </c>
      <c r="D2" s="8" t="s">
        <v>13</v>
      </c>
      <c r="E2" s="8" t="s">
        <v>14</v>
      </c>
      <c r="F2" s="8" t="s">
        <v>15</v>
      </c>
      <c r="G2" s="8" t="s">
        <v>16</v>
      </c>
      <c r="H2" s="9">
        <v>51.5</v>
      </c>
      <c r="I2" s="8" t="s">
        <v>17</v>
      </c>
      <c r="J2" s="10">
        <v>20</v>
      </c>
      <c r="K2" s="11"/>
      <c r="L2" s="6"/>
      <c r="M2" s="12"/>
      <c r="N2" s="12"/>
      <c r="O2" s="12"/>
      <c r="P2" s="12"/>
      <c r="Q2" s="12"/>
    </row>
    <row r="3" spans="1:17" x14ac:dyDescent="0.45">
      <c r="A3" s="14">
        <v>44166.782083333332</v>
      </c>
      <c r="B3" s="15" t="s">
        <v>18</v>
      </c>
      <c r="C3" s="15">
        <v>1</v>
      </c>
      <c r="D3" s="16" t="s">
        <v>13</v>
      </c>
      <c r="E3" s="15" t="s">
        <v>19</v>
      </c>
      <c r="F3" s="15" t="s">
        <v>20</v>
      </c>
      <c r="G3" s="16" t="s">
        <v>16</v>
      </c>
      <c r="H3" s="17">
        <v>55</v>
      </c>
      <c r="I3" s="15"/>
      <c r="J3" s="18">
        <v>65</v>
      </c>
      <c r="K3" s="19"/>
      <c r="L3" s="15">
        <f t="shared" ref="L3:L10" si="0">IF(D3=$D$2,1,0)+IF(E3=$E$2,1,0)+IF(F3=$F$2,1,0)+IF(G3=$G$2,1,0)+IF(AND(H3&lt;=($H$2+3),H3&gt;=($H$2-3)),1,0)</f>
        <v>2</v>
      </c>
      <c r="M3" s="20"/>
      <c r="N3" s="20"/>
      <c r="O3" s="20"/>
      <c r="P3" s="20"/>
      <c r="Q3" s="20"/>
    </row>
    <row r="4" spans="1:17" x14ac:dyDescent="0.45">
      <c r="A4" s="14">
        <v>44165.911840277775</v>
      </c>
      <c r="B4" s="15" t="s">
        <v>21</v>
      </c>
      <c r="C4" s="15">
        <v>1</v>
      </c>
      <c r="D4" s="16" t="s">
        <v>13</v>
      </c>
      <c r="E4" s="16" t="s">
        <v>14</v>
      </c>
      <c r="F4" s="15" t="s">
        <v>20</v>
      </c>
      <c r="G4" s="16" t="s">
        <v>16</v>
      </c>
      <c r="H4" s="22">
        <v>53.5</v>
      </c>
      <c r="I4" s="15" t="s">
        <v>22</v>
      </c>
      <c r="J4" s="18">
        <v>60</v>
      </c>
      <c r="K4" s="19" t="s">
        <v>22</v>
      </c>
      <c r="L4" s="15">
        <f t="shared" si="0"/>
        <v>4</v>
      </c>
      <c r="M4" s="20"/>
      <c r="N4" s="20"/>
      <c r="O4" s="20"/>
      <c r="P4" s="20"/>
      <c r="Q4" s="20"/>
    </row>
    <row r="5" spans="1:17" ht="51" x14ac:dyDescent="0.45">
      <c r="A5" s="14">
        <v>44166.832407407404</v>
      </c>
      <c r="B5" s="15" t="s">
        <v>23</v>
      </c>
      <c r="C5" s="15">
        <v>1</v>
      </c>
      <c r="D5" s="16" t="s">
        <v>13</v>
      </c>
      <c r="E5" s="15" t="s">
        <v>24</v>
      </c>
      <c r="F5" s="15" t="s">
        <v>25</v>
      </c>
      <c r="G5" s="16" t="s">
        <v>16</v>
      </c>
      <c r="H5" s="17">
        <v>44.5</v>
      </c>
      <c r="I5" s="15"/>
      <c r="J5" s="18">
        <v>49.99</v>
      </c>
      <c r="K5" s="19" t="s">
        <v>26</v>
      </c>
      <c r="L5" s="15">
        <f t="shared" si="0"/>
        <v>2</v>
      </c>
      <c r="M5" s="20"/>
      <c r="N5" s="20"/>
      <c r="O5" s="20"/>
      <c r="P5" s="20"/>
      <c r="Q5" s="20"/>
    </row>
    <row r="6" spans="1:17" ht="38.25" x14ac:dyDescent="0.45">
      <c r="A6" s="14">
        <v>44166.872245370374</v>
      </c>
      <c r="B6" s="15" t="s">
        <v>27</v>
      </c>
      <c r="C6" s="15">
        <v>1</v>
      </c>
      <c r="D6" s="16" t="s">
        <v>13</v>
      </c>
      <c r="E6" s="16" t="s">
        <v>14</v>
      </c>
      <c r="F6" s="15" t="s">
        <v>20</v>
      </c>
      <c r="G6" s="16" t="s">
        <v>16</v>
      </c>
      <c r="H6" s="22">
        <v>50</v>
      </c>
      <c r="I6" s="15" t="s">
        <v>28</v>
      </c>
      <c r="J6" s="18" t="s">
        <v>29</v>
      </c>
      <c r="K6" s="19" t="s">
        <v>30</v>
      </c>
      <c r="L6" s="15">
        <f t="shared" si="0"/>
        <v>4</v>
      </c>
      <c r="M6" s="20"/>
      <c r="N6" s="20"/>
      <c r="O6" s="20"/>
      <c r="P6" s="20"/>
      <c r="Q6" s="20"/>
    </row>
    <row r="7" spans="1:17" ht="38.25" x14ac:dyDescent="0.45">
      <c r="A7" s="14">
        <v>44167.837708333333</v>
      </c>
      <c r="B7" s="15" t="s">
        <v>31</v>
      </c>
      <c r="C7" s="15">
        <v>1</v>
      </c>
      <c r="D7" s="16" t="s">
        <v>13</v>
      </c>
      <c r="E7" s="15" t="s">
        <v>32</v>
      </c>
      <c r="F7" s="15" t="s">
        <v>25</v>
      </c>
      <c r="G7" s="16" t="s">
        <v>16</v>
      </c>
      <c r="H7" s="17">
        <v>56</v>
      </c>
      <c r="I7" s="15" t="s">
        <v>33</v>
      </c>
      <c r="J7" s="18">
        <v>50</v>
      </c>
      <c r="K7" s="19" t="s">
        <v>34</v>
      </c>
      <c r="L7" s="15">
        <f t="shared" si="0"/>
        <v>2</v>
      </c>
      <c r="M7" s="20"/>
      <c r="N7" s="20"/>
      <c r="O7" s="20"/>
      <c r="P7" s="20"/>
      <c r="Q7" s="20"/>
    </row>
    <row r="8" spans="1:17" x14ac:dyDescent="0.45">
      <c r="A8" s="14">
        <v>44167.896585648145</v>
      </c>
      <c r="B8" s="15" t="s">
        <v>35</v>
      </c>
      <c r="C8" s="15">
        <v>1</v>
      </c>
      <c r="D8" s="15" t="s">
        <v>36</v>
      </c>
      <c r="E8" s="15" t="s">
        <v>24</v>
      </c>
      <c r="F8" s="15" t="s">
        <v>25</v>
      </c>
      <c r="G8" s="16" t="s">
        <v>16</v>
      </c>
      <c r="H8" s="17">
        <v>46.5</v>
      </c>
      <c r="I8" s="15" t="s">
        <v>37</v>
      </c>
      <c r="J8" s="18">
        <v>40</v>
      </c>
      <c r="K8" s="19"/>
      <c r="L8" s="15">
        <f t="shared" si="0"/>
        <v>1</v>
      </c>
      <c r="M8" s="20"/>
      <c r="N8" s="20"/>
      <c r="O8" s="20"/>
      <c r="P8" s="20"/>
      <c r="Q8" s="20"/>
    </row>
    <row r="9" spans="1:17" ht="25.5" x14ac:dyDescent="0.45">
      <c r="A9" s="14">
        <v>44166.749918981484</v>
      </c>
      <c r="B9" s="15" t="s">
        <v>38</v>
      </c>
      <c r="C9" s="15">
        <v>1</v>
      </c>
      <c r="D9" s="16" t="s">
        <v>13</v>
      </c>
      <c r="E9" s="15" t="s">
        <v>24</v>
      </c>
      <c r="F9" s="15" t="s">
        <v>39</v>
      </c>
      <c r="G9" s="16" t="s">
        <v>16</v>
      </c>
      <c r="H9" s="17">
        <v>48</v>
      </c>
      <c r="I9" s="15" t="s">
        <v>40</v>
      </c>
      <c r="J9" s="18" t="s">
        <v>41</v>
      </c>
      <c r="K9" s="19" t="s">
        <v>42</v>
      </c>
      <c r="L9" s="15">
        <f t="shared" si="0"/>
        <v>2</v>
      </c>
      <c r="M9" s="20"/>
      <c r="N9" s="20"/>
      <c r="O9" s="20"/>
      <c r="P9" s="20"/>
      <c r="Q9" s="20"/>
    </row>
    <row r="10" spans="1:17" x14ac:dyDescent="0.45">
      <c r="A10" s="14">
        <v>44166.902303240742</v>
      </c>
      <c r="B10" s="15" t="s">
        <v>43</v>
      </c>
      <c r="C10" s="15">
        <v>1</v>
      </c>
      <c r="D10" s="16" t="s">
        <v>13</v>
      </c>
      <c r="E10" s="16" t="s">
        <v>14</v>
      </c>
      <c r="F10" s="16" t="s">
        <v>15</v>
      </c>
      <c r="G10" s="16" t="s">
        <v>16</v>
      </c>
      <c r="H10" s="17">
        <v>45</v>
      </c>
      <c r="I10" s="15" t="s">
        <v>44</v>
      </c>
      <c r="J10" s="18">
        <v>29.99</v>
      </c>
      <c r="K10" s="19"/>
      <c r="L10" s="15">
        <f t="shared" si="0"/>
        <v>4</v>
      </c>
      <c r="M10" s="20"/>
      <c r="N10" s="20"/>
      <c r="O10" s="20"/>
      <c r="P10" s="20"/>
      <c r="Q10" s="20"/>
    </row>
    <row r="11" spans="1:17" s="13" customFormat="1" x14ac:dyDescent="0.45">
      <c r="A11" s="6"/>
      <c r="B11" s="6" t="s">
        <v>12</v>
      </c>
      <c r="C11" s="7">
        <v>2</v>
      </c>
      <c r="D11" s="8" t="s">
        <v>45</v>
      </c>
      <c r="E11" s="8" t="s">
        <v>46</v>
      </c>
      <c r="F11" s="8" t="s">
        <v>47</v>
      </c>
      <c r="G11" s="8" t="s">
        <v>48</v>
      </c>
      <c r="H11" s="9">
        <v>43</v>
      </c>
      <c r="I11" s="8" t="s">
        <v>49</v>
      </c>
      <c r="J11" s="10">
        <v>80</v>
      </c>
      <c r="K11" s="11"/>
      <c r="L11" s="6"/>
      <c r="M11" s="12"/>
      <c r="N11" s="12"/>
      <c r="O11" s="12"/>
      <c r="P11" s="12"/>
      <c r="Q11" s="12"/>
    </row>
    <row r="12" spans="1:17" ht="25.5" x14ac:dyDescent="0.45">
      <c r="A12" s="14">
        <v>44167.910300925927</v>
      </c>
      <c r="B12" s="15" t="s">
        <v>18</v>
      </c>
      <c r="C12" s="15">
        <v>2</v>
      </c>
      <c r="D12" s="16" t="s">
        <v>45</v>
      </c>
      <c r="E12" s="16" t="s">
        <v>46</v>
      </c>
      <c r="F12" s="15" t="s">
        <v>50</v>
      </c>
      <c r="G12" s="15" t="s">
        <v>16</v>
      </c>
      <c r="H12" s="16">
        <v>43</v>
      </c>
      <c r="I12" s="15" t="s">
        <v>51</v>
      </c>
      <c r="J12" s="18">
        <v>45</v>
      </c>
      <c r="K12" s="19" t="s">
        <v>52</v>
      </c>
      <c r="L12" s="15">
        <f t="shared" ref="L12:L20" si="1">IF(D12=$D$11,1,0)+IF(E12=$E$11,1,0)+IF(F12=$F$11,1,0)+IF(G12=$G$11,1,0)+IF(AND(H12&lt;=($H$11+3),H12&gt;=($H$11-3)),1,0)</f>
        <v>3</v>
      </c>
      <c r="M12" s="20"/>
      <c r="N12" s="20"/>
      <c r="O12" s="20"/>
      <c r="P12" s="20"/>
      <c r="Q12" s="20"/>
    </row>
    <row r="13" spans="1:17" ht="25.5" x14ac:dyDescent="0.45">
      <c r="A13" s="14">
        <v>44167.654942129629</v>
      </c>
      <c r="B13" s="15" t="s">
        <v>21</v>
      </c>
      <c r="C13" s="15">
        <v>2</v>
      </c>
      <c r="D13" s="15" t="s">
        <v>53</v>
      </c>
      <c r="E13" s="15" t="s">
        <v>24</v>
      </c>
      <c r="F13" s="15" t="s">
        <v>54</v>
      </c>
      <c r="G13" s="15" t="s">
        <v>16</v>
      </c>
      <c r="H13" s="15">
        <f>70/2</f>
        <v>35</v>
      </c>
      <c r="I13" s="15" t="s">
        <v>55</v>
      </c>
      <c r="J13" s="18">
        <v>30</v>
      </c>
      <c r="K13" s="19"/>
      <c r="L13" s="15">
        <f t="shared" si="1"/>
        <v>0</v>
      </c>
      <c r="M13" s="20"/>
      <c r="N13" s="20"/>
      <c r="O13" s="20"/>
      <c r="P13" s="20"/>
      <c r="Q13" s="20"/>
    </row>
    <row r="14" spans="1:17" ht="114.75" x14ac:dyDescent="0.45">
      <c r="A14" s="14">
        <v>44168.761620370373</v>
      </c>
      <c r="B14" s="15" t="s">
        <v>23</v>
      </c>
      <c r="C14" s="15">
        <v>2</v>
      </c>
      <c r="D14" s="15" t="s">
        <v>56</v>
      </c>
      <c r="E14" s="16" t="s">
        <v>46</v>
      </c>
      <c r="F14" s="15" t="s">
        <v>39</v>
      </c>
      <c r="G14" s="15" t="s">
        <v>16</v>
      </c>
      <c r="H14" s="16">
        <f>80/2</f>
        <v>40</v>
      </c>
      <c r="I14" s="15"/>
      <c r="J14" s="18">
        <v>9.99</v>
      </c>
      <c r="K14" s="19" t="s">
        <v>57</v>
      </c>
      <c r="L14" s="15">
        <f t="shared" si="1"/>
        <v>2</v>
      </c>
      <c r="M14" s="20"/>
      <c r="N14" s="20"/>
      <c r="O14" s="20"/>
      <c r="P14" s="20"/>
      <c r="Q14" s="20"/>
    </row>
    <row r="15" spans="1:17" ht="25.5" x14ac:dyDescent="0.45">
      <c r="A15" s="14">
        <v>44167.826701388891</v>
      </c>
      <c r="B15" s="15" t="s">
        <v>58</v>
      </c>
      <c r="C15" s="15">
        <v>2</v>
      </c>
      <c r="D15" s="15" t="s">
        <v>36</v>
      </c>
      <c r="E15" s="15" t="s">
        <v>59</v>
      </c>
      <c r="F15" s="15" t="s">
        <v>54</v>
      </c>
      <c r="G15" s="15" t="s">
        <v>16</v>
      </c>
      <c r="H15" s="16">
        <f>85/2</f>
        <v>42.5</v>
      </c>
      <c r="I15" s="15" t="s">
        <v>60</v>
      </c>
      <c r="J15" s="18">
        <v>10</v>
      </c>
      <c r="K15" s="19" t="s">
        <v>61</v>
      </c>
      <c r="L15" s="15">
        <f t="shared" si="1"/>
        <v>1</v>
      </c>
      <c r="M15" s="20"/>
      <c r="N15" s="20"/>
      <c r="O15" s="20"/>
      <c r="P15" s="20"/>
      <c r="Q15" s="20"/>
    </row>
    <row r="16" spans="1:17" x14ac:dyDescent="0.45">
      <c r="A16" s="14">
        <v>44166.923229166663</v>
      </c>
      <c r="B16" s="15" t="s">
        <v>27</v>
      </c>
      <c r="C16" s="15">
        <v>2</v>
      </c>
      <c r="D16" s="16" t="s">
        <v>45</v>
      </c>
      <c r="E16" s="15" t="s">
        <v>24</v>
      </c>
      <c r="F16" s="15" t="s">
        <v>62</v>
      </c>
      <c r="G16" s="15" t="s">
        <v>16</v>
      </c>
      <c r="H16" s="16">
        <f>83/2</f>
        <v>41.5</v>
      </c>
      <c r="I16" s="15" t="s">
        <v>63</v>
      </c>
      <c r="J16" s="18">
        <v>35</v>
      </c>
      <c r="K16" s="19"/>
      <c r="L16" s="15">
        <f t="shared" si="1"/>
        <v>2</v>
      </c>
      <c r="M16" s="20"/>
      <c r="N16" s="20"/>
      <c r="O16" s="20"/>
      <c r="P16" s="20"/>
      <c r="Q16" s="20"/>
    </row>
    <row r="17" spans="1:17" ht="25.5" x14ac:dyDescent="0.45">
      <c r="A17" s="14">
        <v>44167.84034722222</v>
      </c>
      <c r="B17" s="15" t="s">
        <v>31</v>
      </c>
      <c r="C17" s="15">
        <v>2</v>
      </c>
      <c r="D17" s="15" t="s">
        <v>36</v>
      </c>
      <c r="E17" s="15" t="s">
        <v>24</v>
      </c>
      <c r="F17" s="15" t="s">
        <v>39</v>
      </c>
      <c r="G17" s="15"/>
      <c r="H17" s="16">
        <f>80/2</f>
        <v>40</v>
      </c>
      <c r="I17" s="15" t="s">
        <v>64</v>
      </c>
      <c r="J17" s="18">
        <v>27</v>
      </c>
      <c r="K17" s="19"/>
      <c r="L17" s="15">
        <f t="shared" si="1"/>
        <v>1</v>
      </c>
      <c r="M17" s="20"/>
      <c r="N17" s="20"/>
      <c r="O17" s="20"/>
      <c r="P17" s="20"/>
      <c r="Q17" s="20"/>
    </row>
    <row r="18" spans="1:17" x14ac:dyDescent="0.45">
      <c r="A18" s="14">
        <v>44167.922175925924</v>
      </c>
      <c r="B18" s="15" t="s">
        <v>35</v>
      </c>
      <c r="C18" s="15">
        <v>2</v>
      </c>
      <c r="D18" s="16" t="s">
        <v>45</v>
      </c>
      <c r="E18" s="16" t="s">
        <v>46</v>
      </c>
      <c r="F18" s="15" t="s">
        <v>62</v>
      </c>
      <c r="G18" s="15" t="s">
        <v>16</v>
      </c>
      <c r="H18" s="16">
        <f>80/2</f>
        <v>40</v>
      </c>
      <c r="I18" s="15" t="s">
        <v>65</v>
      </c>
      <c r="J18" s="18">
        <v>5</v>
      </c>
      <c r="K18" s="19"/>
      <c r="L18" s="15">
        <f t="shared" si="1"/>
        <v>3</v>
      </c>
      <c r="M18" s="20"/>
      <c r="N18" s="20"/>
      <c r="O18" s="20"/>
      <c r="P18" s="20"/>
      <c r="Q18" s="20"/>
    </row>
    <row r="19" spans="1:17" ht="25.5" x14ac:dyDescent="0.45">
      <c r="A19" s="14">
        <v>44167.851226851853</v>
      </c>
      <c r="B19" s="15" t="s">
        <v>38</v>
      </c>
      <c r="C19" s="15">
        <v>2</v>
      </c>
      <c r="D19" s="15" t="s">
        <v>66</v>
      </c>
      <c r="E19" s="16" t="s">
        <v>46</v>
      </c>
      <c r="F19" s="15" t="s">
        <v>15</v>
      </c>
      <c r="G19" s="15"/>
      <c r="H19" s="16">
        <f>80/2</f>
        <v>40</v>
      </c>
      <c r="I19" s="15" t="s">
        <v>67</v>
      </c>
      <c r="J19" s="18" t="s">
        <v>68</v>
      </c>
      <c r="K19" s="19" t="s">
        <v>69</v>
      </c>
      <c r="L19" s="15">
        <f t="shared" si="1"/>
        <v>2</v>
      </c>
      <c r="M19" s="20"/>
      <c r="N19" s="20"/>
      <c r="O19" s="20"/>
      <c r="P19" s="20"/>
      <c r="Q19" s="20"/>
    </row>
    <row r="20" spans="1:17" ht="25.5" x14ac:dyDescent="0.45">
      <c r="A20" s="14">
        <v>44167.871678240743</v>
      </c>
      <c r="B20" s="15" t="s">
        <v>43</v>
      </c>
      <c r="C20" s="15">
        <v>2</v>
      </c>
      <c r="D20" s="16" t="s">
        <v>45</v>
      </c>
      <c r="E20" s="16" t="s">
        <v>46</v>
      </c>
      <c r="F20" s="15" t="s">
        <v>15</v>
      </c>
      <c r="G20" s="15" t="s">
        <v>70</v>
      </c>
      <c r="H20" s="16">
        <v>40</v>
      </c>
      <c r="I20" s="15" t="s">
        <v>71</v>
      </c>
      <c r="J20" s="18">
        <v>50</v>
      </c>
      <c r="K20" s="19" t="s">
        <v>72</v>
      </c>
      <c r="L20" s="15">
        <f t="shared" si="1"/>
        <v>3</v>
      </c>
      <c r="M20" s="20"/>
      <c r="N20" s="20"/>
      <c r="O20" s="20"/>
      <c r="P20" s="20"/>
      <c r="Q20" s="20"/>
    </row>
    <row r="21" spans="1:17" s="13" customFormat="1" x14ac:dyDescent="0.45">
      <c r="A21" s="6"/>
      <c r="B21" s="6" t="s">
        <v>12</v>
      </c>
      <c r="C21" s="7">
        <v>3</v>
      </c>
      <c r="D21" s="8" t="s">
        <v>53</v>
      </c>
      <c r="E21" s="8" t="s">
        <v>24</v>
      </c>
      <c r="F21" s="8" t="s">
        <v>15</v>
      </c>
      <c r="G21" s="8" t="s">
        <v>16</v>
      </c>
      <c r="H21" s="9">
        <v>40</v>
      </c>
      <c r="I21" s="8" t="s">
        <v>73</v>
      </c>
      <c r="J21" s="10">
        <v>20</v>
      </c>
      <c r="K21" s="11"/>
      <c r="L21" s="6"/>
      <c r="M21" s="12"/>
      <c r="N21" s="12"/>
      <c r="O21" s="12"/>
      <c r="P21" s="12"/>
      <c r="Q21" s="12"/>
    </row>
    <row r="22" spans="1:17" x14ac:dyDescent="0.45">
      <c r="A22" s="14">
        <v>44168.890092592592</v>
      </c>
      <c r="B22" s="15" t="s">
        <v>18</v>
      </c>
      <c r="C22" s="15">
        <v>3</v>
      </c>
      <c r="D22" s="15" t="s">
        <v>66</v>
      </c>
      <c r="E22" s="16" t="s">
        <v>24</v>
      </c>
      <c r="F22" s="15" t="s">
        <v>50</v>
      </c>
      <c r="G22" s="16" t="s">
        <v>16</v>
      </c>
      <c r="H22" s="16">
        <v>42</v>
      </c>
      <c r="I22" s="15"/>
      <c r="J22" s="18">
        <v>65</v>
      </c>
      <c r="K22" s="19"/>
      <c r="L22" s="15">
        <f t="shared" ref="L22:L28" si="2">IF(D22=$D$21,1,0)+IF(E22=$E$21,1,0)+IF(F22=$F$21,1,0)+IF(G22=$G$21,1,0)+IF(AND(H22&lt;=($H$21+3),H22&gt;=($H$21-3)),1,0)</f>
        <v>3</v>
      </c>
      <c r="M22" s="20"/>
      <c r="N22" s="20"/>
      <c r="O22" s="20"/>
      <c r="P22" s="20"/>
      <c r="Q22" s="20"/>
    </row>
    <row r="23" spans="1:17" ht="25.5" x14ac:dyDescent="0.45">
      <c r="A23" s="14">
        <v>44167.927418981482</v>
      </c>
      <c r="B23" s="15" t="s">
        <v>21</v>
      </c>
      <c r="C23" s="15">
        <v>3</v>
      </c>
      <c r="D23" s="15" t="s">
        <v>13</v>
      </c>
      <c r="E23" s="15" t="s">
        <v>14</v>
      </c>
      <c r="F23" s="15" t="s">
        <v>54</v>
      </c>
      <c r="G23" s="16" t="s">
        <v>16</v>
      </c>
      <c r="H23" s="16">
        <v>40</v>
      </c>
      <c r="I23" s="15" t="s">
        <v>74</v>
      </c>
      <c r="J23" s="18">
        <v>15</v>
      </c>
      <c r="K23" s="19"/>
      <c r="L23" s="15">
        <f t="shared" si="2"/>
        <v>2</v>
      </c>
      <c r="M23" s="20"/>
      <c r="N23" s="20"/>
      <c r="O23" s="20"/>
      <c r="P23" s="20"/>
      <c r="Q23" s="20"/>
    </row>
    <row r="24" spans="1:17" ht="38.25" x14ac:dyDescent="0.45">
      <c r="A24" s="14">
        <v>44168.793333333335</v>
      </c>
      <c r="B24" s="15" t="s">
        <v>23</v>
      </c>
      <c r="C24" s="15">
        <v>3</v>
      </c>
      <c r="D24" s="15" t="s">
        <v>45</v>
      </c>
      <c r="E24" s="15" t="s">
        <v>59</v>
      </c>
      <c r="F24" s="16" t="s">
        <v>15</v>
      </c>
      <c r="G24" s="16" t="s">
        <v>16</v>
      </c>
      <c r="H24" s="15">
        <f>70/2</f>
        <v>35</v>
      </c>
      <c r="I24" s="15"/>
      <c r="J24" s="18" t="s">
        <v>75</v>
      </c>
      <c r="K24" s="19" t="s">
        <v>76</v>
      </c>
      <c r="L24" s="15">
        <f t="shared" si="2"/>
        <v>2</v>
      </c>
      <c r="M24" s="20"/>
      <c r="N24" s="20"/>
      <c r="O24" s="20"/>
      <c r="P24" s="20"/>
      <c r="Q24" s="20"/>
    </row>
    <row r="25" spans="1:17" ht="38.25" x14ac:dyDescent="0.45">
      <c r="A25" s="14">
        <v>44168.905115740738</v>
      </c>
      <c r="B25" s="15" t="s">
        <v>27</v>
      </c>
      <c r="C25" s="15">
        <v>3</v>
      </c>
      <c r="D25" s="15" t="s">
        <v>77</v>
      </c>
      <c r="E25" s="16" t="s">
        <v>24</v>
      </c>
      <c r="F25" s="15" t="s">
        <v>54</v>
      </c>
      <c r="G25" s="16" t="s">
        <v>16</v>
      </c>
      <c r="H25" s="16">
        <v>43</v>
      </c>
      <c r="I25" s="15" t="s">
        <v>63</v>
      </c>
      <c r="J25" s="18">
        <v>25</v>
      </c>
      <c r="K25" s="19" t="s">
        <v>78</v>
      </c>
      <c r="L25" s="15">
        <f t="shared" si="2"/>
        <v>3</v>
      </c>
      <c r="M25" s="20"/>
      <c r="N25" s="20"/>
      <c r="O25" s="20"/>
      <c r="P25" s="20"/>
      <c r="Q25" s="20"/>
    </row>
    <row r="26" spans="1:17" ht="25.5" x14ac:dyDescent="0.45">
      <c r="A26" s="14">
        <v>44167.84574074074</v>
      </c>
      <c r="B26" s="15" t="s">
        <v>31</v>
      </c>
      <c r="C26" s="15">
        <v>3</v>
      </c>
      <c r="D26" s="16" t="s">
        <v>53</v>
      </c>
      <c r="E26" s="15" t="s">
        <v>59</v>
      </c>
      <c r="F26" s="15" t="s">
        <v>54</v>
      </c>
      <c r="G26" s="15"/>
      <c r="H26" s="16">
        <v>40</v>
      </c>
      <c r="I26" s="15"/>
      <c r="J26" s="18">
        <v>10</v>
      </c>
      <c r="K26" s="19" t="s">
        <v>79</v>
      </c>
      <c r="L26" s="15">
        <f t="shared" si="2"/>
        <v>2</v>
      </c>
      <c r="M26" s="20"/>
      <c r="N26" s="20"/>
      <c r="O26" s="20"/>
      <c r="P26" s="20"/>
      <c r="Q26" s="20"/>
    </row>
    <row r="27" spans="1:17" ht="25.5" x14ac:dyDescent="0.45">
      <c r="A27" s="14">
        <v>44169.819930555554</v>
      </c>
      <c r="B27" s="15" t="s">
        <v>38</v>
      </c>
      <c r="C27" s="15">
        <v>3</v>
      </c>
      <c r="D27" s="15" t="s">
        <v>13</v>
      </c>
      <c r="E27" s="15" t="s">
        <v>14</v>
      </c>
      <c r="F27" s="15" t="s">
        <v>25</v>
      </c>
      <c r="G27" s="16" t="s">
        <v>16</v>
      </c>
      <c r="H27" s="16">
        <v>43</v>
      </c>
      <c r="I27" s="15"/>
      <c r="J27" s="18" t="s">
        <v>29</v>
      </c>
      <c r="K27" s="19"/>
      <c r="L27" s="15">
        <f t="shared" si="2"/>
        <v>2</v>
      </c>
      <c r="M27" s="20"/>
      <c r="N27" s="20"/>
      <c r="O27" s="20"/>
      <c r="P27" s="20"/>
      <c r="Q27" s="20"/>
    </row>
    <row r="28" spans="1:17" ht="51" x14ac:dyDescent="0.45">
      <c r="A28" s="14">
        <v>44168.92732638889</v>
      </c>
      <c r="B28" s="15" t="s">
        <v>43</v>
      </c>
      <c r="C28" s="15">
        <v>3</v>
      </c>
      <c r="D28" s="15" t="s">
        <v>66</v>
      </c>
      <c r="E28" s="16" t="s">
        <v>24</v>
      </c>
      <c r="F28" s="16" t="s">
        <v>15</v>
      </c>
      <c r="G28" s="16" t="s">
        <v>16</v>
      </c>
      <c r="H28" s="16">
        <v>40</v>
      </c>
      <c r="I28" s="15"/>
      <c r="J28" s="18">
        <v>25</v>
      </c>
      <c r="K28" s="19" t="s">
        <v>80</v>
      </c>
      <c r="L28" s="15">
        <f t="shared" si="2"/>
        <v>4</v>
      </c>
      <c r="M28" s="20"/>
      <c r="N28" s="20"/>
      <c r="O28" s="20"/>
      <c r="P28" s="20"/>
      <c r="Q28" s="20"/>
    </row>
    <row r="29" spans="1:17" s="13" customFormat="1" x14ac:dyDescent="0.45">
      <c r="A29" s="6"/>
      <c r="B29" s="6" t="s">
        <v>12</v>
      </c>
      <c r="C29" s="7">
        <v>4</v>
      </c>
      <c r="D29" s="8" t="s">
        <v>66</v>
      </c>
      <c r="E29" s="8" t="s">
        <v>24</v>
      </c>
      <c r="F29" s="8" t="s">
        <v>15</v>
      </c>
      <c r="G29" s="8" t="s">
        <v>16</v>
      </c>
      <c r="H29" s="9">
        <v>45</v>
      </c>
      <c r="I29" s="8" t="s">
        <v>81</v>
      </c>
      <c r="J29" s="10">
        <v>31</v>
      </c>
      <c r="K29" s="11"/>
      <c r="L29" s="6"/>
      <c r="M29" s="12"/>
      <c r="N29" s="12"/>
      <c r="O29" s="12"/>
      <c r="P29" s="12"/>
      <c r="Q29" s="12"/>
    </row>
    <row r="30" spans="1:17" x14ac:dyDescent="0.45">
      <c r="A30" s="14">
        <v>44169.908738425926</v>
      </c>
      <c r="B30" s="15" t="s">
        <v>18</v>
      </c>
      <c r="C30" s="15">
        <v>4</v>
      </c>
      <c r="D30" s="16" t="s">
        <v>66</v>
      </c>
      <c r="E30" s="15" t="s">
        <v>46</v>
      </c>
      <c r="F30" s="15" t="s">
        <v>20</v>
      </c>
      <c r="G30" s="15" t="s">
        <v>82</v>
      </c>
      <c r="H30" s="15">
        <v>40</v>
      </c>
      <c r="I30" s="15"/>
      <c r="J30" s="18">
        <v>65</v>
      </c>
      <c r="K30" s="19"/>
      <c r="L30" s="15">
        <f t="shared" ref="L30:L35" si="3">IF(D30=$D$29,1,0)+IF(E30=$E$29,1,0)+IF(F30=$F$29,1,0)+IF(G30=$G$29,1,0)+IF(AND(H30&lt;=($H$29+3),H30&gt;=($H$29-3)),1,0)</f>
        <v>1</v>
      </c>
      <c r="M30" s="20"/>
      <c r="N30" s="20"/>
      <c r="O30" s="20"/>
      <c r="P30" s="20"/>
      <c r="Q30" s="20"/>
    </row>
    <row r="31" spans="1:17" ht="38.25" x14ac:dyDescent="0.45">
      <c r="A31" s="14">
        <v>44169.884976851848</v>
      </c>
      <c r="B31" s="15" t="s">
        <v>21</v>
      </c>
      <c r="C31" s="15">
        <v>4</v>
      </c>
      <c r="D31" s="15" t="s">
        <v>45</v>
      </c>
      <c r="E31" s="15" t="s">
        <v>46</v>
      </c>
      <c r="F31" s="15" t="s">
        <v>62</v>
      </c>
      <c r="G31" s="16" t="s">
        <v>16</v>
      </c>
      <c r="H31" s="15">
        <v>40</v>
      </c>
      <c r="I31" s="15" t="s">
        <v>83</v>
      </c>
      <c r="J31" s="18">
        <v>60</v>
      </c>
      <c r="K31" s="19" t="s">
        <v>84</v>
      </c>
      <c r="L31" s="15">
        <f t="shared" si="3"/>
        <v>1</v>
      </c>
      <c r="M31" s="20"/>
      <c r="N31" s="20"/>
      <c r="O31" s="20"/>
      <c r="P31" s="20"/>
      <c r="Q31" s="20"/>
    </row>
    <row r="32" spans="1:17" ht="25.5" x14ac:dyDescent="0.45">
      <c r="A32" s="14">
        <v>44169.921550925923</v>
      </c>
      <c r="B32" s="15" t="s">
        <v>27</v>
      </c>
      <c r="C32" s="15">
        <v>4</v>
      </c>
      <c r="D32" s="15" t="s">
        <v>53</v>
      </c>
      <c r="E32" s="16" t="s">
        <v>24</v>
      </c>
      <c r="F32" s="15" t="s">
        <v>39</v>
      </c>
      <c r="G32" s="16" t="s">
        <v>16</v>
      </c>
      <c r="H32" s="16">
        <v>45</v>
      </c>
      <c r="I32" s="15" t="s">
        <v>85</v>
      </c>
      <c r="J32" s="18">
        <v>45</v>
      </c>
      <c r="K32" s="19" t="s">
        <v>86</v>
      </c>
      <c r="L32" s="15">
        <f t="shared" si="3"/>
        <v>3</v>
      </c>
      <c r="M32" s="20"/>
      <c r="N32" s="20"/>
      <c r="O32" s="20"/>
      <c r="P32" s="20"/>
      <c r="Q32" s="20"/>
    </row>
    <row r="33" spans="1:17" ht="25.5" x14ac:dyDescent="0.45">
      <c r="A33" s="14">
        <v>44169.860150462962</v>
      </c>
      <c r="B33" s="15" t="s">
        <v>31</v>
      </c>
      <c r="C33" s="15">
        <v>4</v>
      </c>
      <c r="D33" s="15" t="s">
        <v>56</v>
      </c>
      <c r="E33" s="15" t="s">
        <v>19</v>
      </c>
      <c r="F33" s="15"/>
      <c r="G33" s="15"/>
      <c r="H33" s="15"/>
      <c r="I33" s="15" t="s">
        <v>87</v>
      </c>
      <c r="J33" s="18"/>
      <c r="K33" s="19"/>
      <c r="L33" s="15">
        <f t="shared" si="3"/>
        <v>0</v>
      </c>
      <c r="M33" s="20"/>
      <c r="N33" s="20"/>
      <c r="O33" s="20"/>
      <c r="P33" s="20"/>
      <c r="Q33" s="20"/>
    </row>
    <row r="34" spans="1:17" ht="25.5" x14ac:dyDescent="0.45">
      <c r="A34" s="14">
        <v>44169.82068287037</v>
      </c>
      <c r="B34" s="15" t="s">
        <v>38</v>
      </c>
      <c r="C34" s="15">
        <v>4</v>
      </c>
      <c r="D34" s="15" t="s">
        <v>13</v>
      </c>
      <c r="E34" s="15" t="s">
        <v>14</v>
      </c>
      <c r="F34" s="15"/>
      <c r="G34" s="15" t="s">
        <v>88</v>
      </c>
      <c r="H34" s="15">
        <f>105/2</f>
        <v>52.5</v>
      </c>
      <c r="I34" s="15"/>
      <c r="J34" s="18">
        <v>50</v>
      </c>
      <c r="K34" s="19"/>
      <c r="L34" s="15">
        <f t="shared" si="3"/>
        <v>0</v>
      </c>
      <c r="M34" s="20"/>
      <c r="N34" s="20"/>
      <c r="O34" s="20"/>
      <c r="P34" s="20"/>
      <c r="Q34" s="20"/>
    </row>
    <row r="35" spans="1:17" ht="51" x14ac:dyDescent="0.45">
      <c r="A35" s="14">
        <v>44169.893020833333</v>
      </c>
      <c r="B35" s="15" t="s">
        <v>43</v>
      </c>
      <c r="C35" s="15">
        <v>4</v>
      </c>
      <c r="D35" s="15" t="s">
        <v>36</v>
      </c>
      <c r="E35" s="16" t="s">
        <v>24</v>
      </c>
      <c r="F35" s="16" t="s">
        <v>15</v>
      </c>
      <c r="G35" s="16" t="s">
        <v>16</v>
      </c>
      <c r="H35" s="15">
        <v>40</v>
      </c>
      <c r="I35" s="15" t="s">
        <v>89</v>
      </c>
      <c r="J35" s="18">
        <v>50</v>
      </c>
      <c r="K35" s="19" t="s">
        <v>90</v>
      </c>
      <c r="L35" s="15">
        <f t="shared" si="3"/>
        <v>3</v>
      </c>
      <c r="M35" s="20"/>
      <c r="N35" s="20"/>
      <c r="O35" s="20"/>
      <c r="P35" s="20"/>
      <c r="Q35" s="20"/>
    </row>
    <row r="36" spans="1:17" s="13" customFormat="1" ht="28.5" x14ac:dyDescent="0.45">
      <c r="A36" s="6"/>
      <c r="B36" s="6" t="s">
        <v>12</v>
      </c>
      <c r="C36" s="7">
        <v>5</v>
      </c>
      <c r="D36" s="8" t="s">
        <v>13</v>
      </c>
      <c r="E36" s="8" t="s">
        <v>91</v>
      </c>
      <c r="F36" s="8" t="s">
        <v>92</v>
      </c>
      <c r="G36" s="8" t="s">
        <v>16</v>
      </c>
      <c r="H36" s="9">
        <v>50</v>
      </c>
      <c r="I36" s="8" t="s">
        <v>93</v>
      </c>
      <c r="J36" s="10">
        <v>40</v>
      </c>
      <c r="K36" s="11"/>
      <c r="L36" s="6"/>
      <c r="M36" s="12"/>
      <c r="N36" s="12"/>
      <c r="O36" s="12"/>
      <c r="P36" s="12"/>
      <c r="Q36" s="12"/>
    </row>
    <row r="37" spans="1:17" ht="38.25" x14ac:dyDescent="0.45">
      <c r="A37" s="14">
        <v>44170.904178240744</v>
      </c>
      <c r="B37" s="15" t="s">
        <v>21</v>
      </c>
      <c r="C37" s="15">
        <v>5</v>
      </c>
      <c r="D37" s="16" t="s">
        <v>13</v>
      </c>
      <c r="E37" s="16" t="s">
        <v>91</v>
      </c>
      <c r="F37" s="15" t="s">
        <v>15</v>
      </c>
      <c r="G37" s="16" t="s">
        <v>16</v>
      </c>
      <c r="H37" s="15">
        <v>40</v>
      </c>
      <c r="I37" s="15" t="s">
        <v>94</v>
      </c>
      <c r="J37" s="18">
        <v>30</v>
      </c>
      <c r="K37" s="19" t="s">
        <v>95</v>
      </c>
      <c r="L37" s="15">
        <f t="shared" ref="L37:L42" si="4">IF(D37=$D$36,1,0)+IF(E37=$E$36,1,0)+IF(F37=$F$36,1,0)+IF(G37=$G$36,1,0)+IF(AND(H37&lt;=($H$36+3),H37&gt;=($H$36-3)),1,0)</f>
        <v>3</v>
      </c>
      <c r="M37" s="20"/>
      <c r="N37" s="20"/>
      <c r="O37" s="20"/>
      <c r="P37" s="20"/>
      <c r="Q37" s="20"/>
    </row>
    <row r="38" spans="1:17" ht="25.5" x14ac:dyDescent="0.45">
      <c r="A38" s="14">
        <v>44169.923032407409</v>
      </c>
      <c r="B38" s="15" t="s">
        <v>27</v>
      </c>
      <c r="C38" s="15">
        <v>5</v>
      </c>
      <c r="D38" s="15" t="s">
        <v>36</v>
      </c>
      <c r="E38" s="15" t="s">
        <v>24</v>
      </c>
      <c r="F38" s="15" t="s">
        <v>20</v>
      </c>
      <c r="G38" s="16" t="s">
        <v>16</v>
      </c>
      <c r="H38" s="16">
        <v>47</v>
      </c>
      <c r="I38" s="15" t="s">
        <v>96</v>
      </c>
      <c r="J38" s="18">
        <v>55</v>
      </c>
      <c r="K38" s="19" t="s">
        <v>97</v>
      </c>
      <c r="L38" s="15">
        <f t="shared" si="4"/>
        <v>2</v>
      </c>
      <c r="M38" s="20"/>
      <c r="N38" s="20"/>
      <c r="O38" s="20"/>
      <c r="P38" s="20"/>
      <c r="Q38" s="20"/>
    </row>
    <row r="39" spans="1:17" ht="25.5" x14ac:dyDescent="0.45">
      <c r="A39" s="14">
        <v>44169.866030092591</v>
      </c>
      <c r="B39" s="15" t="s">
        <v>31</v>
      </c>
      <c r="C39" s="15">
        <v>5</v>
      </c>
      <c r="D39" s="15" t="s">
        <v>66</v>
      </c>
      <c r="E39" s="15"/>
      <c r="F39" s="15" t="s">
        <v>25</v>
      </c>
      <c r="G39" s="15"/>
      <c r="H39" s="15">
        <f>110/2</f>
        <v>55</v>
      </c>
      <c r="I39" s="15"/>
      <c r="J39" s="18">
        <v>40</v>
      </c>
      <c r="K39" s="19" t="s">
        <v>98</v>
      </c>
      <c r="L39" s="15">
        <f t="shared" si="4"/>
        <v>0</v>
      </c>
      <c r="M39" s="20"/>
      <c r="N39" s="20"/>
      <c r="O39" s="20"/>
      <c r="P39" s="20"/>
      <c r="Q39" s="20"/>
    </row>
    <row r="40" spans="1:17" s="29" customFormat="1" ht="25.5" x14ac:dyDescent="0.45">
      <c r="A40" s="23">
        <v>44170.888032407405</v>
      </c>
      <c r="B40" s="24" t="s">
        <v>43</v>
      </c>
      <c r="C40" s="24">
        <v>5</v>
      </c>
      <c r="D40" s="25" t="s">
        <v>13</v>
      </c>
      <c r="E40" s="24" t="s">
        <v>14</v>
      </c>
      <c r="F40" s="24" t="s">
        <v>15</v>
      </c>
      <c r="G40" s="24" t="s">
        <v>70</v>
      </c>
      <c r="H40" s="25">
        <f>101/2</f>
        <v>50.5</v>
      </c>
      <c r="I40" s="24" t="s">
        <v>99</v>
      </c>
      <c r="J40" s="26">
        <v>50</v>
      </c>
      <c r="K40" s="27" t="s">
        <v>100</v>
      </c>
      <c r="L40" s="15">
        <f t="shared" si="4"/>
        <v>2</v>
      </c>
      <c r="M40" s="28"/>
      <c r="N40" s="28"/>
      <c r="O40" s="28"/>
      <c r="P40" s="28"/>
      <c r="Q40" s="28"/>
    </row>
    <row r="41" spans="1:17" s="29" customFormat="1" ht="25.5" x14ac:dyDescent="0.45">
      <c r="A41" s="23">
        <v>44170.936030092591</v>
      </c>
      <c r="B41" s="24" t="s">
        <v>38</v>
      </c>
      <c r="C41" s="24">
        <v>5</v>
      </c>
      <c r="D41" s="25" t="s">
        <v>13</v>
      </c>
      <c r="E41" s="24" t="s">
        <v>14</v>
      </c>
      <c r="F41" s="24" t="s">
        <v>62</v>
      </c>
      <c r="G41" s="24"/>
      <c r="H41" s="24">
        <f>115/2</f>
        <v>57.5</v>
      </c>
      <c r="I41" s="24"/>
      <c r="J41" s="26">
        <v>70</v>
      </c>
      <c r="K41" s="24" t="s">
        <v>101</v>
      </c>
      <c r="L41" s="24">
        <f t="shared" si="4"/>
        <v>1</v>
      </c>
      <c r="M41" s="28"/>
      <c r="N41" s="28"/>
      <c r="O41" s="28"/>
      <c r="P41" s="28"/>
      <c r="Q41" s="28"/>
    </row>
    <row r="42" spans="1:17" s="29" customFormat="1" x14ac:dyDescent="0.45">
      <c r="A42" s="23">
        <v>44171.706608796296</v>
      </c>
      <c r="B42" s="24" t="s">
        <v>18</v>
      </c>
      <c r="C42" s="24">
        <v>5</v>
      </c>
      <c r="D42" s="25" t="s">
        <v>13</v>
      </c>
      <c r="E42" s="24" t="s">
        <v>14</v>
      </c>
      <c r="F42" s="24" t="s">
        <v>20</v>
      </c>
      <c r="G42" s="25" t="s">
        <v>16</v>
      </c>
      <c r="H42" s="24">
        <v>60</v>
      </c>
      <c r="I42" s="24"/>
      <c r="J42" s="26">
        <v>45</v>
      </c>
      <c r="K42" s="24"/>
      <c r="L42" s="24">
        <f t="shared" si="4"/>
        <v>2</v>
      </c>
      <c r="M42" s="28"/>
      <c r="N42" s="28"/>
      <c r="O42" s="28"/>
      <c r="P42" s="28"/>
      <c r="Q42" s="28"/>
    </row>
    <row r="43" spans="1:17" s="13" customFormat="1" ht="28.5" x14ac:dyDescent="0.45">
      <c r="A43" s="6"/>
      <c r="B43" s="6" t="s">
        <v>12</v>
      </c>
      <c r="C43" s="7">
        <v>6</v>
      </c>
      <c r="D43" s="8" t="s">
        <v>45</v>
      </c>
      <c r="E43" s="8" t="s">
        <v>46</v>
      </c>
      <c r="F43" s="8" t="s">
        <v>102</v>
      </c>
      <c r="G43" s="8" t="s">
        <v>70</v>
      </c>
      <c r="H43" s="9">
        <v>43</v>
      </c>
      <c r="I43" s="8" t="s">
        <v>103</v>
      </c>
      <c r="J43" s="10">
        <v>66</v>
      </c>
      <c r="K43" s="11"/>
      <c r="L43" s="6"/>
      <c r="M43" s="12"/>
      <c r="N43" s="12"/>
      <c r="O43" s="12"/>
      <c r="P43" s="12"/>
      <c r="Q43" s="12"/>
    </row>
    <row r="44" spans="1:17" ht="25.5" x14ac:dyDescent="0.45">
      <c r="A44" s="14">
        <v>44169.868958333333</v>
      </c>
      <c r="B44" s="15" t="s">
        <v>31</v>
      </c>
      <c r="C44" s="15">
        <v>6</v>
      </c>
      <c r="D44" s="16" t="s">
        <v>45</v>
      </c>
      <c r="E44" s="16" t="s">
        <v>46</v>
      </c>
      <c r="F44" s="15"/>
      <c r="G44" s="15"/>
      <c r="H44" s="16">
        <f>90/2</f>
        <v>45</v>
      </c>
      <c r="I44" s="15" t="s">
        <v>104</v>
      </c>
      <c r="J44" s="18"/>
      <c r="K44" s="19" t="s">
        <v>105</v>
      </c>
      <c r="L44" s="15">
        <f t="shared" ref="L44:L49" si="5">IF(D44=$D$43,1,0)+IF(E44=$E$43,1,0)+IF(F44=$F$43,1,0)+IF(G44=$G$43,1,0)+IF(AND(H44&lt;=($H$43+3),H44&gt;=($H$43-3)),1,0)</f>
        <v>3</v>
      </c>
      <c r="M44" s="20"/>
      <c r="N44" s="20"/>
      <c r="O44" s="20"/>
      <c r="P44" s="20"/>
      <c r="Q44" s="20"/>
    </row>
    <row r="45" spans="1:17" s="29" customFormat="1" ht="25.5" x14ac:dyDescent="0.45">
      <c r="A45" s="23">
        <v>44170.888321759259</v>
      </c>
      <c r="B45" s="24" t="s">
        <v>21</v>
      </c>
      <c r="C45" s="24">
        <v>6</v>
      </c>
      <c r="D45" s="25" t="s">
        <v>45</v>
      </c>
      <c r="E45" s="24" t="s">
        <v>24</v>
      </c>
      <c r="F45" s="24" t="s">
        <v>15</v>
      </c>
      <c r="G45" s="24" t="s">
        <v>16</v>
      </c>
      <c r="H45" s="25">
        <v>43</v>
      </c>
      <c r="I45" s="24" t="s">
        <v>106</v>
      </c>
      <c r="J45" s="26">
        <v>50</v>
      </c>
      <c r="K45" s="27"/>
      <c r="L45" s="15">
        <f t="shared" si="5"/>
        <v>2</v>
      </c>
      <c r="M45" s="28"/>
      <c r="N45" s="28"/>
      <c r="O45" s="28"/>
      <c r="P45" s="28"/>
      <c r="Q45" s="28"/>
    </row>
    <row r="46" spans="1:17" s="29" customFormat="1" x14ac:dyDescent="0.45">
      <c r="A46" s="23">
        <v>44171.009571759256</v>
      </c>
      <c r="B46" s="24" t="s">
        <v>27</v>
      </c>
      <c r="C46" s="24">
        <v>6</v>
      </c>
      <c r="D46" s="25" t="s">
        <v>45</v>
      </c>
      <c r="E46" s="25" t="s">
        <v>46</v>
      </c>
      <c r="F46" s="25" t="s">
        <v>50</v>
      </c>
      <c r="G46" s="24" t="s">
        <v>16</v>
      </c>
      <c r="H46" s="25">
        <v>42</v>
      </c>
      <c r="I46" s="24" t="s">
        <v>107</v>
      </c>
      <c r="J46" s="26">
        <v>65</v>
      </c>
      <c r="K46" s="27"/>
      <c r="L46" s="15">
        <f t="shared" si="5"/>
        <v>4</v>
      </c>
      <c r="M46" s="28"/>
      <c r="N46" s="28"/>
      <c r="O46" s="28"/>
      <c r="P46" s="28"/>
      <c r="Q46" s="28"/>
    </row>
    <row r="47" spans="1:17" s="29" customFormat="1" x14ac:dyDescent="0.45">
      <c r="A47" s="23">
        <v>44171.708009259259</v>
      </c>
      <c r="B47" s="24" t="s">
        <v>18</v>
      </c>
      <c r="C47" s="24">
        <v>6</v>
      </c>
      <c r="D47" s="24" t="s">
        <v>56</v>
      </c>
      <c r="E47" s="25" t="s">
        <v>46</v>
      </c>
      <c r="F47" s="25" t="s">
        <v>50</v>
      </c>
      <c r="G47" s="24" t="s">
        <v>16</v>
      </c>
      <c r="H47" s="25">
        <v>40</v>
      </c>
      <c r="I47" s="24"/>
      <c r="J47" s="26">
        <v>45</v>
      </c>
      <c r="K47" s="27"/>
      <c r="L47" s="15">
        <f t="shared" si="5"/>
        <v>3</v>
      </c>
      <c r="M47" s="28"/>
      <c r="N47" s="28"/>
      <c r="O47" s="28"/>
      <c r="P47" s="28"/>
      <c r="Q47" s="28"/>
    </row>
    <row r="48" spans="1:17" s="29" customFormat="1" ht="38.25" x14ac:dyDescent="0.45">
      <c r="A48" s="23">
        <v>44171.73228009259</v>
      </c>
      <c r="B48" s="24" t="s">
        <v>43</v>
      </c>
      <c r="C48" s="24">
        <v>6</v>
      </c>
      <c r="D48" s="25" t="s">
        <v>45</v>
      </c>
      <c r="E48" s="24" t="s">
        <v>24</v>
      </c>
      <c r="F48" s="24" t="s">
        <v>15</v>
      </c>
      <c r="G48" s="24" t="s">
        <v>16</v>
      </c>
      <c r="H48" s="25">
        <v>40</v>
      </c>
      <c r="I48" s="24" t="s">
        <v>108</v>
      </c>
      <c r="J48" s="26" t="s">
        <v>109</v>
      </c>
      <c r="K48" s="27" t="s">
        <v>110</v>
      </c>
      <c r="L48" s="15">
        <f t="shared" si="5"/>
        <v>2</v>
      </c>
      <c r="M48" s="28"/>
      <c r="N48" s="28"/>
      <c r="O48" s="28"/>
      <c r="P48" s="28"/>
      <c r="Q48" s="28"/>
    </row>
    <row r="49" spans="1:17" ht="25.5" x14ac:dyDescent="0.45">
      <c r="A49" s="14">
        <v>44171.739803240744</v>
      </c>
      <c r="B49" s="15" t="s">
        <v>38</v>
      </c>
      <c r="C49" s="15">
        <v>6</v>
      </c>
      <c r="D49" s="15" t="s">
        <v>36</v>
      </c>
      <c r="E49" s="15" t="s">
        <v>32</v>
      </c>
      <c r="F49" s="15" t="s">
        <v>15</v>
      </c>
      <c r="G49" s="15" t="s">
        <v>48</v>
      </c>
      <c r="H49" s="16">
        <f>80/2</f>
        <v>40</v>
      </c>
      <c r="I49" s="15"/>
      <c r="J49" s="18">
        <v>0</v>
      </c>
      <c r="K49" s="19"/>
      <c r="L49" s="15">
        <f t="shared" si="5"/>
        <v>1</v>
      </c>
      <c r="M49" s="20"/>
      <c r="N49" s="20"/>
      <c r="O49" s="20"/>
      <c r="P49" s="20"/>
      <c r="Q49" s="20"/>
    </row>
    <row r="50" spans="1:17" s="32" customFormat="1" x14ac:dyDescent="0.45">
      <c r="A50" s="9"/>
      <c r="B50" s="9" t="s">
        <v>12</v>
      </c>
      <c r="C50" s="8">
        <v>7</v>
      </c>
      <c r="D50" s="8" t="s">
        <v>66</v>
      </c>
      <c r="E50" s="8" t="s">
        <v>24</v>
      </c>
      <c r="F50" s="8" t="s">
        <v>15</v>
      </c>
      <c r="G50" s="8" t="s">
        <v>16</v>
      </c>
      <c r="H50" s="9">
        <v>40</v>
      </c>
      <c r="I50" s="8" t="s">
        <v>111</v>
      </c>
      <c r="J50" s="10">
        <v>38.5</v>
      </c>
      <c r="K50" s="11"/>
      <c r="L50" s="30"/>
      <c r="M50" s="31"/>
      <c r="N50" s="31"/>
      <c r="O50" s="31"/>
      <c r="P50" s="31"/>
      <c r="Q50" s="31"/>
    </row>
    <row r="51" spans="1:17" x14ac:dyDescent="0.45">
      <c r="A51" s="14">
        <v>44174.911168981482</v>
      </c>
      <c r="B51" s="15" t="s">
        <v>18</v>
      </c>
      <c r="C51" s="15">
        <v>7</v>
      </c>
      <c r="D51" s="15" t="s">
        <v>13</v>
      </c>
      <c r="E51" s="15" t="s">
        <v>112</v>
      </c>
      <c r="F51" s="16" t="s">
        <v>15</v>
      </c>
      <c r="G51" s="16" t="s">
        <v>16</v>
      </c>
      <c r="H51" s="16">
        <v>40</v>
      </c>
      <c r="I51" s="15"/>
      <c r="J51" s="18">
        <v>30</v>
      </c>
      <c r="K51" s="19"/>
      <c r="L51" s="15">
        <f t="shared" ref="L51:L56" si="6">IF(D51=$D$50,1,0)+IF(E51=$E$50,1,0)+IF(F51=$F$50,1,0)+IF(G51=$G$50,1,0)+IF(AND(H51&lt;=($H$50+3),H51&gt;=($H$50-3)),1,0)</f>
        <v>3</v>
      </c>
      <c r="M51" s="20"/>
      <c r="N51" s="20"/>
      <c r="O51" s="20"/>
      <c r="P51" s="20"/>
      <c r="Q51" s="20"/>
    </row>
    <row r="52" spans="1:17" ht="63.75" x14ac:dyDescent="0.45">
      <c r="A52" s="14">
        <v>44172.932384259257</v>
      </c>
      <c r="B52" s="15" t="s">
        <v>21</v>
      </c>
      <c r="C52" s="15">
        <v>7</v>
      </c>
      <c r="D52" s="15" t="s">
        <v>45</v>
      </c>
      <c r="E52" s="15" t="s">
        <v>46</v>
      </c>
      <c r="F52" s="15" t="s">
        <v>62</v>
      </c>
      <c r="G52" s="16" t="s">
        <v>16</v>
      </c>
      <c r="H52" s="16">
        <v>43</v>
      </c>
      <c r="I52" s="15" t="s">
        <v>113</v>
      </c>
      <c r="J52" s="18">
        <v>60</v>
      </c>
      <c r="K52" s="19" t="s">
        <v>114</v>
      </c>
      <c r="L52" s="15">
        <f t="shared" si="6"/>
        <v>2</v>
      </c>
      <c r="M52" s="20"/>
      <c r="N52" s="20"/>
      <c r="O52" s="20"/>
      <c r="P52" s="20"/>
      <c r="Q52" s="20"/>
    </row>
    <row r="53" spans="1:17" ht="25.5" x14ac:dyDescent="0.45">
      <c r="A53" s="14">
        <v>44171.925717592596</v>
      </c>
      <c r="B53" s="15" t="s">
        <v>27</v>
      </c>
      <c r="C53" s="15">
        <v>7</v>
      </c>
      <c r="D53" s="15" t="s">
        <v>13</v>
      </c>
      <c r="E53" s="15" t="s">
        <v>91</v>
      </c>
      <c r="F53" s="16" t="s">
        <v>15</v>
      </c>
      <c r="G53" s="16" t="s">
        <v>16</v>
      </c>
      <c r="H53" s="16">
        <v>40</v>
      </c>
      <c r="I53" s="15" t="s">
        <v>115</v>
      </c>
      <c r="J53" s="18">
        <v>22</v>
      </c>
      <c r="K53" s="19" t="s">
        <v>116</v>
      </c>
      <c r="L53" s="15">
        <f t="shared" si="6"/>
        <v>3</v>
      </c>
      <c r="M53" s="20"/>
      <c r="N53" s="20"/>
      <c r="O53" s="20"/>
      <c r="P53" s="20"/>
      <c r="Q53" s="20"/>
    </row>
    <row r="54" spans="1:17" ht="25.5" x14ac:dyDescent="0.45">
      <c r="A54" s="14">
        <v>44176.899027777778</v>
      </c>
      <c r="B54" s="15" t="s">
        <v>31</v>
      </c>
      <c r="C54" s="15">
        <v>7</v>
      </c>
      <c r="D54" s="16" t="s">
        <v>66</v>
      </c>
      <c r="E54" s="15" t="s">
        <v>59</v>
      </c>
      <c r="F54" s="15" t="s">
        <v>25</v>
      </c>
      <c r="G54" s="15" t="s">
        <v>70</v>
      </c>
      <c r="H54" s="16">
        <v>41</v>
      </c>
      <c r="I54" s="15" t="s">
        <v>117</v>
      </c>
      <c r="J54" s="18">
        <v>40</v>
      </c>
      <c r="K54" s="19" t="s">
        <v>118</v>
      </c>
      <c r="L54" s="15">
        <f t="shared" si="6"/>
        <v>2</v>
      </c>
      <c r="M54" s="20"/>
      <c r="N54" s="20"/>
      <c r="O54" s="20"/>
      <c r="P54" s="20"/>
      <c r="Q54" s="20"/>
    </row>
    <row r="55" spans="1:17" ht="25.5" x14ac:dyDescent="0.45">
      <c r="A55" s="14">
        <v>44172.894050925926</v>
      </c>
      <c r="B55" s="15" t="s">
        <v>38</v>
      </c>
      <c r="C55" s="15">
        <v>7</v>
      </c>
      <c r="D55" s="15" t="s">
        <v>36</v>
      </c>
      <c r="E55" s="16" t="s">
        <v>24</v>
      </c>
      <c r="F55" s="16" t="s">
        <v>15</v>
      </c>
      <c r="G55" s="16" t="s">
        <v>16</v>
      </c>
      <c r="H55" s="15">
        <v>44</v>
      </c>
      <c r="I55" s="15" t="s">
        <v>37</v>
      </c>
      <c r="J55" s="18">
        <v>30</v>
      </c>
      <c r="K55" s="19"/>
      <c r="L55" s="15">
        <f t="shared" si="6"/>
        <v>3</v>
      </c>
      <c r="M55" s="20"/>
      <c r="N55" s="20"/>
      <c r="O55" s="20"/>
      <c r="P55" s="20"/>
      <c r="Q55" s="20"/>
    </row>
    <row r="56" spans="1:17" ht="38.25" x14ac:dyDescent="0.45">
      <c r="A56" s="14">
        <v>44172.819895833331</v>
      </c>
      <c r="B56" s="15" t="s">
        <v>43</v>
      </c>
      <c r="C56" s="15">
        <v>7</v>
      </c>
      <c r="D56" s="15" t="s">
        <v>45</v>
      </c>
      <c r="E56" s="15" t="s">
        <v>46</v>
      </c>
      <c r="F56" s="15" t="s">
        <v>50</v>
      </c>
      <c r="G56" s="15" t="s">
        <v>70</v>
      </c>
      <c r="H56" s="16">
        <v>40</v>
      </c>
      <c r="I56" s="15" t="s">
        <v>119</v>
      </c>
      <c r="J56" s="18">
        <v>60</v>
      </c>
      <c r="K56" s="19" t="s">
        <v>120</v>
      </c>
      <c r="L56" s="15">
        <f t="shared" si="6"/>
        <v>1</v>
      </c>
      <c r="M56" s="20"/>
      <c r="N56" s="20"/>
      <c r="O56" s="20"/>
      <c r="P56" s="20"/>
      <c r="Q56" s="20"/>
    </row>
    <row r="57" spans="1:17" s="32" customFormat="1" x14ac:dyDescent="0.45">
      <c r="A57" s="9"/>
      <c r="B57" s="9" t="s">
        <v>12</v>
      </c>
      <c r="C57" s="8">
        <v>8</v>
      </c>
      <c r="D57" s="8" t="s">
        <v>13</v>
      </c>
      <c r="E57" s="8" t="s">
        <v>14</v>
      </c>
      <c r="F57" s="8" t="s">
        <v>15</v>
      </c>
      <c r="G57" s="8" t="s">
        <v>82</v>
      </c>
      <c r="H57" s="9">
        <v>47</v>
      </c>
      <c r="I57" s="8" t="s">
        <v>121</v>
      </c>
      <c r="J57" s="10">
        <v>35.5</v>
      </c>
      <c r="K57" s="11"/>
      <c r="L57" s="30"/>
      <c r="M57" s="31"/>
      <c r="N57" s="31"/>
      <c r="O57" s="31"/>
      <c r="P57" s="31"/>
      <c r="Q57" s="31"/>
    </row>
    <row r="58" spans="1:17" x14ac:dyDescent="0.45">
      <c r="A58" s="14">
        <v>44176.627141203702</v>
      </c>
      <c r="B58" s="15" t="s">
        <v>18</v>
      </c>
      <c r="C58" s="15">
        <v>8</v>
      </c>
      <c r="D58" s="16" t="s">
        <v>13</v>
      </c>
      <c r="E58" s="16" t="s">
        <v>14</v>
      </c>
      <c r="F58" s="16" t="s">
        <v>15</v>
      </c>
      <c r="G58" s="15" t="s">
        <v>16</v>
      </c>
      <c r="H58" s="15">
        <v>60</v>
      </c>
      <c r="I58" s="15"/>
      <c r="J58" s="18">
        <v>50</v>
      </c>
      <c r="K58" s="19"/>
      <c r="L58" s="15">
        <f t="shared" ref="L58:L63" si="7">IF(D58=$D$57,1,0)+IF(E58=$E$57,1,0)+IF(F58=$F$57,1,0)+IF(G58=$G$57,1,0)+IF(AND(H58&lt;=($H$57+3),H58&gt;=($H$57-3)),1,0)</f>
        <v>3</v>
      </c>
      <c r="M58" s="20"/>
      <c r="N58" s="20"/>
      <c r="O58" s="20"/>
      <c r="P58" s="20"/>
      <c r="Q58" s="20"/>
    </row>
    <row r="59" spans="1:17" x14ac:dyDescent="0.45">
      <c r="A59" s="14">
        <v>44173.915347222224</v>
      </c>
      <c r="B59" s="15" t="s">
        <v>21</v>
      </c>
      <c r="C59" s="15">
        <v>8</v>
      </c>
      <c r="D59" s="16" t="s">
        <v>13</v>
      </c>
      <c r="E59" s="16" t="s">
        <v>14</v>
      </c>
      <c r="F59" s="16" t="s">
        <v>15</v>
      </c>
      <c r="G59" s="15" t="s">
        <v>16</v>
      </c>
      <c r="H59" s="16">
        <v>47</v>
      </c>
      <c r="I59" s="15" t="s">
        <v>122</v>
      </c>
      <c r="J59" s="18">
        <v>50</v>
      </c>
      <c r="K59" s="19" t="s">
        <v>123</v>
      </c>
      <c r="L59" s="15">
        <f t="shared" si="7"/>
        <v>4</v>
      </c>
      <c r="M59" s="20"/>
      <c r="N59" s="20"/>
      <c r="O59" s="20"/>
      <c r="P59" s="20"/>
      <c r="Q59" s="20"/>
    </row>
    <row r="60" spans="1:17" x14ac:dyDescent="0.45">
      <c r="A60" s="14">
        <v>44171.93608796296</v>
      </c>
      <c r="B60" s="15" t="s">
        <v>27</v>
      </c>
      <c r="C60" s="15">
        <v>8</v>
      </c>
      <c r="D60" s="15" t="s">
        <v>66</v>
      </c>
      <c r="E60" s="15" t="s">
        <v>19</v>
      </c>
      <c r="F60" s="16" t="s">
        <v>15</v>
      </c>
      <c r="G60" s="15" t="s">
        <v>16</v>
      </c>
      <c r="H60" s="16">
        <v>46</v>
      </c>
      <c r="I60" s="15" t="s">
        <v>124</v>
      </c>
      <c r="J60" s="18">
        <v>30</v>
      </c>
      <c r="K60" s="19"/>
      <c r="L60" s="15">
        <f t="shared" si="7"/>
        <v>2</v>
      </c>
      <c r="M60" s="20"/>
      <c r="N60" s="20"/>
      <c r="O60" s="20"/>
      <c r="P60" s="20"/>
      <c r="Q60" s="20"/>
    </row>
    <row r="61" spans="1:17" ht="89.25" x14ac:dyDescent="0.45">
      <c r="A61" s="14">
        <v>44176.90283564815</v>
      </c>
      <c r="B61" s="15" t="s">
        <v>31</v>
      </c>
      <c r="C61" s="15">
        <v>8</v>
      </c>
      <c r="D61" s="15" t="s">
        <v>45</v>
      </c>
      <c r="E61" s="15" t="s">
        <v>19</v>
      </c>
      <c r="F61" s="15" t="s">
        <v>25</v>
      </c>
      <c r="G61" s="15" t="s">
        <v>48</v>
      </c>
      <c r="H61" s="16">
        <v>47</v>
      </c>
      <c r="I61" s="15" t="s">
        <v>125</v>
      </c>
      <c r="J61" s="18">
        <v>45</v>
      </c>
      <c r="K61" s="19" t="s">
        <v>126</v>
      </c>
      <c r="L61" s="15">
        <f t="shared" si="7"/>
        <v>1</v>
      </c>
      <c r="M61" s="20"/>
      <c r="N61" s="20"/>
      <c r="O61" s="20"/>
      <c r="P61" s="20"/>
      <c r="Q61" s="20"/>
    </row>
    <row r="62" spans="1:17" ht="25.5" x14ac:dyDescent="0.45">
      <c r="A62" s="14">
        <v>44178.853819444441</v>
      </c>
      <c r="B62" s="15" t="s">
        <v>38</v>
      </c>
      <c r="C62" s="15">
        <v>8</v>
      </c>
      <c r="D62" s="15" t="s">
        <v>53</v>
      </c>
      <c r="E62" s="15" t="s">
        <v>24</v>
      </c>
      <c r="F62" s="15" t="s">
        <v>25</v>
      </c>
      <c r="G62" s="15" t="s">
        <v>16</v>
      </c>
      <c r="H62" s="15">
        <v>55</v>
      </c>
      <c r="I62" s="15"/>
      <c r="J62" s="18"/>
      <c r="K62" s="19"/>
      <c r="L62" s="15">
        <f t="shared" si="7"/>
        <v>0</v>
      </c>
      <c r="M62" s="20"/>
      <c r="N62" s="20"/>
      <c r="O62" s="20"/>
      <c r="P62" s="20"/>
      <c r="Q62" s="20"/>
    </row>
    <row r="63" spans="1:17" ht="38.25" x14ac:dyDescent="0.45">
      <c r="A63" s="14">
        <v>44173.923090277778</v>
      </c>
      <c r="B63" s="15" t="s">
        <v>43</v>
      </c>
      <c r="C63" s="15">
        <v>8</v>
      </c>
      <c r="D63" s="16" t="s">
        <v>13</v>
      </c>
      <c r="E63" s="16" t="s">
        <v>14</v>
      </c>
      <c r="F63" s="15" t="s">
        <v>47</v>
      </c>
      <c r="G63" s="15" t="s">
        <v>16</v>
      </c>
      <c r="H63" s="16">
        <v>50</v>
      </c>
      <c r="I63" s="15" t="s">
        <v>127</v>
      </c>
      <c r="J63" s="18">
        <v>125</v>
      </c>
      <c r="K63" s="19" t="s">
        <v>128</v>
      </c>
      <c r="L63" s="15">
        <f t="shared" si="7"/>
        <v>3</v>
      </c>
      <c r="M63" s="20"/>
      <c r="N63" s="20"/>
      <c r="O63" s="20"/>
      <c r="P63" s="20"/>
      <c r="Q63" s="20"/>
    </row>
    <row r="64" spans="1:17" s="32" customFormat="1" ht="28.5" x14ac:dyDescent="0.45">
      <c r="A64" s="30"/>
      <c r="B64" s="6" t="s">
        <v>12</v>
      </c>
      <c r="C64" s="7">
        <v>9</v>
      </c>
      <c r="D64" s="8" t="s">
        <v>45</v>
      </c>
      <c r="E64" s="8" t="s">
        <v>46</v>
      </c>
      <c r="F64" s="8" t="s">
        <v>47</v>
      </c>
      <c r="G64" s="8" t="s">
        <v>129</v>
      </c>
      <c r="H64" s="9">
        <v>46</v>
      </c>
      <c r="I64" s="8" t="s">
        <v>130</v>
      </c>
      <c r="J64" s="10">
        <v>60</v>
      </c>
      <c r="K64" s="11"/>
      <c r="L64" s="30"/>
      <c r="M64" s="31"/>
      <c r="N64" s="31"/>
      <c r="O64" s="31"/>
      <c r="P64" s="31"/>
      <c r="Q64" s="31"/>
    </row>
    <row r="65" spans="1:17" ht="25.5" x14ac:dyDescent="0.45">
      <c r="A65" s="14">
        <v>44177.899143518516</v>
      </c>
      <c r="B65" s="15" t="s">
        <v>18</v>
      </c>
      <c r="C65" s="15">
        <v>9</v>
      </c>
      <c r="D65" s="16" t="s">
        <v>45</v>
      </c>
      <c r="E65" s="16" t="s">
        <v>46</v>
      </c>
      <c r="F65" s="15" t="s">
        <v>131</v>
      </c>
      <c r="G65" s="15" t="s">
        <v>16</v>
      </c>
      <c r="H65" s="15">
        <v>55</v>
      </c>
      <c r="I65" s="15"/>
      <c r="J65" s="18">
        <v>30</v>
      </c>
      <c r="K65" s="19"/>
      <c r="L65" s="15">
        <f t="shared" ref="L65:L70" si="8">IF(D65=$D$64,1,0)+IF(E65=$E$64,1,0)+IF(F65=$F$64,1,0)+IF(G65=$G$64,1,0)+IF(AND(H65&lt;=($H$64+3),H65&gt;=($H$64-3)),1,0)</f>
        <v>2</v>
      </c>
      <c r="M65" s="20"/>
      <c r="N65" s="20"/>
      <c r="O65" s="20"/>
      <c r="P65" s="20"/>
      <c r="Q65" s="20"/>
    </row>
    <row r="66" spans="1:17" ht="38.25" x14ac:dyDescent="0.45">
      <c r="A66" s="14">
        <v>44173.938981481479</v>
      </c>
      <c r="B66" s="15" t="s">
        <v>21</v>
      </c>
      <c r="C66" s="15">
        <v>9</v>
      </c>
      <c r="D66" s="15" t="s">
        <v>36</v>
      </c>
      <c r="E66" s="15" t="s">
        <v>24</v>
      </c>
      <c r="F66" s="15" t="s">
        <v>15</v>
      </c>
      <c r="G66" s="15" t="s">
        <v>16</v>
      </c>
      <c r="H66" s="15">
        <v>51.4</v>
      </c>
      <c r="I66" s="15" t="s">
        <v>132</v>
      </c>
      <c r="J66" s="18">
        <v>100</v>
      </c>
      <c r="K66" s="19" t="s">
        <v>133</v>
      </c>
      <c r="L66" s="15">
        <f t="shared" si="8"/>
        <v>0</v>
      </c>
      <c r="M66" s="20"/>
      <c r="N66" s="20"/>
      <c r="O66" s="20"/>
      <c r="P66" s="20"/>
      <c r="Q66" s="20"/>
    </row>
    <row r="67" spans="1:17" x14ac:dyDescent="0.45">
      <c r="A67" s="14">
        <v>44173.927245370367</v>
      </c>
      <c r="B67" s="15" t="s">
        <v>27</v>
      </c>
      <c r="C67" s="15">
        <v>9</v>
      </c>
      <c r="D67" s="16" t="s">
        <v>45</v>
      </c>
      <c r="E67" s="15" t="s">
        <v>19</v>
      </c>
      <c r="F67" s="15" t="s">
        <v>15</v>
      </c>
      <c r="G67" s="15" t="s">
        <v>70</v>
      </c>
      <c r="H67" s="16">
        <v>43</v>
      </c>
      <c r="I67" s="15" t="s">
        <v>134</v>
      </c>
      <c r="J67" s="18">
        <v>50</v>
      </c>
      <c r="K67" s="19"/>
      <c r="L67" s="15">
        <f t="shared" si="8"/>
        <v>2</v>
      </c>
      <c r="M67" s="20"/>
      <c r="N67" s="20"/>
      <c r="O67" s="20"/>
      <c r="P67" s="20"/>
      <c r="Q67" s="20"/>
    </row>
    <row r="68" spans="1:17" ht="102" x14ac:dyDescent="0.45">
      <c r="A68" s="14">
        <v>44176.905138888891</v>
      </c>
      <c r="B68" s="15" t="s">
        <v>31</v>
      </c>
      <c r="C68" s="15">
        <v>9</v>
      </c>
      <c r="D68" s="15" t="s">
        <v>36</v>
      </c>
      <c r="E68" s="15" t="s">
        <v>24</v>
      </c>
      <c r="F68" s="15" t="s">
        <v>62</v>
      </c>
      <c r="G68" s="15" t="s">
        <v>16</v>
      </c>
      <c r="H68" s="16">
        <v>43</v>
      </c>
      <c r="I68" s="15" t="s">
        <v>135</v>
      </c>
      <c r="J68" s="18">
        <v>65</v>
      </c>
      <c r="K68" s="19" t="s">
        <v>136</v>
      </c>
      <c r="L68" s="15">
        <f t="shared" si="8"/>
        <v>1</v>
      </c>
      <c r="M68" s="20"/>
      <c r="N68" s="20"/>
      <c r="O68" s="20"/>
      <c r="P68" s="20"/>
      <c r="Q68" s="20"/>
    </row>
    <row r="69" spans="1:17" ht="25.5" x14ac:dyDescent="0.45">
      <c r="A69" s="14">
        <v>44176.936388888891</v>
      </c>
      <c r="B69" s="15" t="s">
        <v>38</v>
      </c>
      <c r="C69" s="15">
        <v>9</v>
      </c>
      <c r="D69" s="16" t="s">
        <v>45</v>
      </c>
      <c r="E69" s="16" t="s">
        <v>46</v>
      </c>
      <c r="F69" s="15" t="s">
        <v>15</v>
      </c>
      <c r="G69" s="15" t="s">
        <v>16</v>
      </c>
      <c r="H69" s="16">
        <v>45</v>
      </c>
      <c r="I69" s="15" t="s">
        <v>137</v>
      </c>
      <c r="J69" s="18">
        <v>49.99</v>
      </c>
      <c r="K69" s="19" t="s">
        <v>138</v>
      </c>
      <c r="L69" s="15">
        <f t="shared" si="8"/>
        <v>3</v>
      </c>
      <c r="M69" s="20"/>
      <c r="N69" s="20"/>
      <c r="O69" s="20"/>
      <c r="P69" s="20"/>
      <c r="Q69" s="20"/>
    </row>
    <row r="70" spans="1:17" ht="38.25" x14ac:dyDescent="0.45">
      <c r="A70" s="14">
        <v>44174.879270833335</v>
      </c>
      <c r="B70" s="15" t="s">
        <v>43</v>
      </c>
      <c r="C70" s="15">
        <v>9</v>
      </c>
      <c r="D70" s="16" t="s">
        <v>45</v>
      </c>
      <c r="E70" s="16" t="s">
        <v>46</v>
      </c>
      <c r="F70" s="15" t="s">
        <v>50</v>
      </c>
      <c r="G70" s="15" t="s">
        <v>16</v>
      </c>
      <c r="H70" s="16">
        <v>46</v>
      </c>
      <c r="I70" s="15" t="s">
        <v>139</v>
      </c>
      <c r="J70" s="18">
        <v>60</v>
      </c>
      <c r="K70" s="19" t="s">
        <v>140</v>
      </c>
      <c r="L70" s="15">
        <f t="shared" si="8"/>
        <v>3</v>
      </c>
      <c r="M70" s="20"/>
      <c r="N70" s="20"/>
      <c r="O70" s="20"/>
      <c r="P70" s="20"/>
      <c r="Q70" s="20"/>
    </row>
    <row r="71" spans="1:17" s="32" customFormat="1" x14ac:dyDescent="0.45">
      <c r="A71" s="30"/>
      <c r="B71" s="9" t="s">
        <v>12</v>
      </c>
      <c r="C71" s="8">
        <v>10</v>
      </c>
      <c r="D71" s="8" t="s">
        <v>13</v>
      </c>
      <c r="E71" s="8" t="s">
        <v>14</v>
      </c>
      <c r="F71" s="8" t="s">
        <v>15</v>
      </c>
      <c r="G71" s="8" t="s">
        <v>16</v>
      </c>
      <c r="H71" s="9">
        <v>50.5</v>
      </c>
      <c r="I71" s="8" t="s">
        <v>141</v>
      </c>
      <c r="J71" s="10">
        <v>40</v>
      </c>
      <c r="K71" s="11"/>
      <c r="L71" s="30"/>
      <c r="M71" s="31"/>
      <c r="N71" s="31"/>
      <c r="O71" s="31"/>
      <c r="P71" s="31"/>
      <c r="Q71" s="31"/>
    </row>
    <row r="72" spans="1:17" x14ac:dyDescent="0.45">
      <c r="A72" s="14">
        <v>44178.707268518519</v>
      </c>
      <c r="B72" s="15" t="s">
        <v>18</v>
      </c>
      <c r="C72" s="15">
        <v>10</v>
      </c>
      <c r="D72" s="16" t="s">
        <v>13</v>
      </c>
      <c r="E72" s="16" t="s">
        <v>14</v>
      </c>
      <c r="F72" s="16" t="s">
        <v>15</v>
      </c>
      <c r="G72" s="16" t="s">
        <v>16</v>
      </c>
      <c r="H72" s="15">
        <v>60</v>
      </c>
      <c r="I72" s="15"/>
      <c r="J72" s="18">
        <v>60</v>
      </c>
      <c r="K72" s="19"/>
      <c r="L72" s="15">
        <f t="shared" ref="L72:L77" si="9">IF(D72=$D$71,1,0)+IF(E72=$E$71,1,0)+IF(F72=$F$71,1,0)+IF(G72=$G$71,1,0)+IF(AND(H72&lt;=($H$71+3),H72&gt;=($H$71-3)),1,0)</f>
        <v>4</v>
      </c>
      <c r="M72" s="20"/>
      <c r="N72" s="20"/>
      <c r="O72" s="20"/>
      <c r="P72" s="20"/>
      <c r="Q72" s="20"/>
    </row>
    <row r="73" spans="1:17" ht="38.25" x14ac:dyDescent="0.45">
      <c r="A73" s="14">
        <v>44174.84957175926</v>
      </c>
      <c r="B73" s="15" t="s">
        <v>21</v>
      </c>
      <c r="C73" s="15">
        <v>10</v>
      </c>
      <c r="D73" s="16" t="s">
        <v>13</v>
      </c>
      <c r="E73" s="16" t="s">
        <v>14</v>
      </c>
      <c r="F73" s="15" t="s">
        <v>20</v>
      </c>
      <c r="G73" s="16" t="s">
        <v>16</v>
      </c>
      <c r="H73" s="16">
        <v>50.5</v>
      </c>
      <c r="I73" s="15" t="s">
        <v>142</v>
      </c>
      <c r="J73" s="18">
        <v>20</v>
      </c>
      <c r="K73" s="19" t="s">
        <v>143</v>
      </c>
      <c r="L73" s="15">
        <f t="shared" si="9"/>
        <v>4</v>
      </c>
      <c r="M73" s="20"/>
      <c r="N73" s="20"/>
      <c r="O73" s="20"/>
      <c r="P73" s="20"/>
      <c r="Q73" s="20"/>
    </row>
    <row r="74" spans="1:17" x14ac:dyDescent="0.45">
      <c r="A74" s="14">
        <v>44173.939953703702</v>
      </c>
      <c r="B74" s="15" t="s">
        <v>27</v>
      </c>
      <c r="C74" s="15">
        <v>10</v>
      </c>
      <c r="D74" s="16" t="s">
        <v>13</v>
      </c>
      <c r="E74" s="15" t="s">
        <v>32</v>
      </c>
      <c r="F74" s="16" t="s">
        <v>15</v>
      </c>
      <c r="G74" s="16" t="s">
        <v>16</v>
      </c>
      <c r="H74" s="16">
        <v>48</v>
      </c>
      <c r="I74" s="15" t="s">
        <v>144</v>
      </c>
      <c r="J74" s="18">
        <v>45</v>
      </c>
      <c r="K74" s="19"/>
      <c r="L74" s="15">
        <f t="shared" si="9"/>
        <v>4</v>
      </c>
      <c r="M74" s="20"/>
      <c r="N74" s="20"/>
      <c r="O74" s="20"/>
      <c r="P74" s="20"/>
      <c r="Q74" s="20"/>
    </row>
    <row r="75" spans="1:17" ht="25.5" x14ac:dyDescent="0.45">
      <c r="A75" s="14">
        <v>44176.912430555552</v>
      </c>
      <c r="B75" s="15" t="s">
        <v>31</v>
      </c>
      <c r="C75" s="15">
        <v>10</v>
      </c>
      <c r="D75" s="16" t="s">
        <v>13</v>
      </c>
      <c r="E75" s="15" t="s">
        <v>32</v>
      </c>
      <c r="F75" s="15" t="s">
        <v>39</v>
      </c>
      <c r="G75" s="15" t="s">
        <v>70</v>
      </c>
      <c r="H75" s="16">
        <v>50</v>
      </c>
      <c r="I75" s="15" t="s">
        <v>145</v>
      </c>
      <c r="J75" s="18">
        <v>50</v>
      </c>
      <c r="K75" s="19" t="s">
        <v>146</v>
      </c>
      <c r="L75" s="15">
        <f t="shared" si="9"/>
        <v>2</v>
      </c>
      <c r="M75" s="20"/>
      <c r="N75" s="20"/>
      <c r="O75" s="20"/>
      <c r="P75" s="20"/>
      <c r="Q75" s="20"/>
    </row>
    <row r="76" spans="1:17" ht="25.5" x14ac:dyDescent="0.45">
      <c r="A76" s="14">
        <v>44177.848391203705</v>
      </c>
      <c r="B76" s="15" t="s">
        <v>38</v>
      </c>
      <c r="C76" s="15">
        <v>10</v>
      </c>
      <c r="D76" s="16" t="s">
        <v>13</v>
      </c>
      <c r="E76" s="16" t="s">
        <v>14</v>
      </c>
      <c r="F76" s="15" t="s">
        <v>50</v>
      </c>
      <c r="G76" s="16" t="s">
        <v>16</v>
      </c>
      <c r="H76" s="15">
        <f>114/2</f>
        <v>57</v>
      </c>
      <c r="I76" s="15"/>
      <c r="J76" s="18"/>
      <c r="K76" s="19"/>
      <c r="L76" s="15">
        <f t="shared" si="9"/>
        <v>3</v>
      </c>
      <c r="M76" s="20"/>
      <c r="N76" s="20"/>
      <c r="O76" s="20"/>
      <c r="P76" s="20"/>
      <c r="Q76" s="20"/>
    </row>
    <row r="77" spans="1:17" x14ac:dyDescent="0.45">
      <c r="A77" s="14">
        <v>44175.916018518517</v>
      </c>
      <c r="B77" s="15" t="s">
        <v>43</v>
      </c>
      <c r="C77" s="15">
        <v>10</v>
      </c>
      <c r="D77" s="16" t="s">
        <v>13</v>
      </c>
      <c r="E77" s="16" t="s">
        <v>14</v>
      </c>
      <c r="F77" s="16" t="s">
        <v>15</v>
      </c>
      <c r="G77" s="16" t="s">
        <v>16</v>
      </c>
      <c r="H77" s="15">
        <v>47</v>
      </c>
      <c r="I77" s="15" t="s">
        <v>147</v>
      </c>
      <c r="J77" s="18">
        <v>30</v>
      </c>
      <c r="K77" s="19" t="s">
        <v>148</v>
      </c>
      <c r="L77" s="15">
        <f t="shared" si="9"/>
        <v>4</v>
      </c>
      <c r="M77" s="20"/>
      <c r="N77" s="20"/>
      <c r="O77" s="20"/>
      <c r="P77" s="20"/>
      <c r="Q77" s="20"/>
    </row>
    <row r="78" spans="1:17" s="32" customFormat="1" x14ac:dyDescent="0.45">
      <c r="A78" s="30"/>
      <c r="B78" s="9" t="s">
        <v>12</v>
      </c>
      <c r="C78" s="8">
        <v>11</v>
      </c>
      <c r="D78" s="8" t="s">
        <v>45</v>
      </c>
      <c r="E78" s="8" t="s">
        <v>24</v>
      </c>
      <c r="F78" s="8" t="s">
        <v>15</v>
      </c>
      <c r="G78" s="8" t="s">
        <v>16</v>
      </c>
      <c r="H78" s="9">
        <v>43</v>
      </c>
      <c r="I78" s="8" t="s">
        <v>149</v>
      </c>
      <c r="J78" s="10">
        <v>34</v>
      </c>
      <c r="K78" s="11"/>
      <c r="L78" s="30"/>
      <c r="M78" s="31"/>
      <c r="N78" s="31"/>
      <c r="O78" s="31"/>
      <c r="P78" s="31"/>
      <c r="Q78" s="31"/>
    </row>
    <row r="79" spans="1:17" ht="25.5" x14ac:dyDescent="0.45">
      <c r="A79" s="14">
        <v>44178.710277777776</v>
      </c>
      <c r="B79" s="15" t="s">
        <v>18</v>
      </c>
      <c r="C79" s="15">
        <v>11</v>
      </c>
      <c r="D79" s="16" t="s">
        <v>45</v>
      </c>
      <c r="E79" s="15" t="s">
        <v>46</v>
      </c>
      <c r="F79" s="15" t="s">
        <v>131</v>
      </c>
      <c r="G79" s="16" t="s">
        <v>16</v>
      </c>
      <c r="H79" s="16">
        <v>45</v>
      </c>
      <c r="I79" s="15"/>
      <c r="J79" s="18"/>
      <c r="K79" s="19"/>
      <c r="L79" s="15">
        <f>IF(D79=$D$78,1,0)+IF(E79=$E$78,1,0)+IF(F79=$F$78,1,0)+IF(G79=$G$78,1,0)+IF(AND(H79&lt;=($H$78+3),H79&gt;=($H$78-3)),1,0)</f>
        <v>3</v>
      </c>
      <c r="M79" s="20"/>
      <c r="N79" s="20"/>
      <c r="O79" s="20"/>
      <c r="P79" s="20"/>
      <c r="Q79" s="20"/>
    </row>
    <row r="80" spans="1:17" x14ac:dyDescent="0.45">
      <c r="A80" s="14">
        <v>44174.917928240742</v>
      </c>
      <c r="B80" s="15" t="s">
        <v>21</v>
      </c>
      <c r="C80" s="15">
        <v>11</v>
      </c>
      <c r="D80" s="16" t="s">
        <v>45</v>
      </c>
      <c r="E80" s="15" t="s">
        <v>46</v>
      </c>
      <c r="F80" s="16" t="s">
        <v>15</v>
      </c>
      <c r="G80" s="16" t="s">
        <v>16</v>
      </c>
      <c r="H80" s="15">
        <v>54</v>
      </c>
      <c r="I80" s="15" t="s">
        <v>150</v>
      </c>
      <c r="J80" s="18">
        <v>80</v>
      </c>
      <c r="K80" s="19" t="s">
        <v>151</v>
      </c>
      <c r="L80" s="15">
        <f>IF(D80=$D$78,1,0)+IF(E80=$E$78,1,0)+IF(F80=$F$78,1,0)+IF(G80=$G$78,1,0)+IF(AND(H80&lt;=($H$78+3),H80&gt;=($H$78-3)),1,0)</f>
        <v>3</v>
      </c>
      <c r="M80" s="20"/>
      <c r="N80" s="20"/>
      <c r="O80" s="20"/>
      <c r="P80" s="20"/>
      <c r="Q80" s="20"/>
    </row>
    <row r="81" spans="1:17" ht="25.5" x14ac:dyDescent="0.45">
      <c r="A81" s="14">
        <v>44174.881620370368</v>
      </c>
      <c r="B81" s="15" t="s">
        <v>27</v>
      </c>
      <c r="C81" s="15">
        <v>11</v>
      </c>
      <c r="D81" s="16" t="s">
        <v>45</v>
      </c>
      <c r="E81" s="15" t="s">
        <v>46</v>
      </c>
      <c r="F81" s="15" t="s">
        <v>62</v>
      </c>
      <c r="G81" s="16" t="s">
        <v>16</v>
      </c>
      <c r="H81" s="16">
        <v>42</v>
      </c>
      <c r="I81" s="15" t="s">
        <v>152</v>
      </c>
      <c r="J81" s="18">
        <v>30</v>
      </c>
      <c r="K81" s="19" t="s">
        <v>153</v>
      </c>
      <c r="L81" s="15">
        <f>IF(D81=$D$78,1,0)+IF(E81=$E$78,1,0)+IF(F81=$F$78,1,0)+IF(G81=$G$78,1,0)+IF(AND(H81&lt;=($H$78+3),H81&gt;=($H$78-3)),1,0)</f>
        <v>3</v>
      </c>
      <c r="M81" s="20"/>
      <c r="N81" s="20"/>
      <c r="O81" s="20"/>
      <c r="P81" s="20"/>
      <c r="Q81" s="20"/>
    </row>
    <row r="82" spans="1:17" ht="38.25" x14ac:dyDescent="0.45">
      <c r="A82" s="14">
        <v>44176.927534722221</v>
      </c>
      <c r="B82" s="15" t="s">
        <v>31</v>
      </c>
      <c r="C82" s="15">
        <v>11</v>
      </c>
      <c r="D82" s="16" t="s">
        <v>45</v>
      </c>
      <c r="E82" s="15" t="s">
        <v>46</v>
      </c>
      <c r="F82" s="15" t="s">
        <v>62</v>
      </c>
      <c r="G82" s="16" t="s">
        <v>16</v>
      </c>
      <c r="H82" s="16">
        <v>45</v>
      </c>
      <c r="I82" s="15" t="s">
        <v>104</v>
      </c>
      <c r="J82" s="18">
        <v>40</v>
      </c>
      <c r="K82" s="19" t="s">
        <v>154</v>
      </c>
      <c r="L82" s="15">
        <f>IF(D82=$D$78,1,0)+IF(E82=$E$78,1,0)+IF(F82=$F$78,1,0)+IF(G82=$G$78,1,0)+IF(AND(H82&lt;=($H$78+3),H82&gt;=($H$78-3)),1,0)</f>
        <v>3</v>
      </c>
      <c r="M82" s="20"/>
      <c r="N82" s="20"/>
      <c r="O82" s="20"/>
      <c r="P82" s="20"/>
      <c r="Q82" s="20"/>
    </row>
    <row r="83" spans="1:17" ht="25.5" x14ac:dyDescent="0.45">
      <c r="A83" s="14">
        <v>44177.893101851849</v>
      </c>
      <c r="B83" s="15" t="s">
        <v>38</v>
      </c>
      <c r="C83" s="15">
        <v>11</v>
      </c>
      <c r="D83" s="16" t="s">
        <v>45</v>
      </c>
      <c r="E83" s="15" t="s">
        <v>46</v>
      </c>
      <c r="F83" s="16" t="s">
        <v>15</v>
      </c>
      <c r="G83" s="15" t="s">
        <v>82</v>
      </c>
      <c r="H83" s="16">
        <v>40</v>
      </c>
      <c r="I83" s="15"/>
      <c r="J83" s="18"/>
      <c r="K83" s="19"/>
      <c r="L83" s="15">
        <f>IF(D83=$D$78,1,0)+IF(E83=$E$78,1,0)+IF(F83=$F$78,1,0)+IF(G83=$G$78,1,0)+IF(AND(H83&lt;=($H$78+3),H83&gt;=($H$78-3)),1,0)</f>
        <v>3</v>
      </c>
      <c r="M83" s="20"/>
      <c r="N83" s="20"/>
      <c r="O83" s="20"/>
      <c r="P83" s="20"/>
      <c r="Q83" s="20"/>
    </row>
    <row r="84" spans="1:17" ht="38.25" x14ac:dyDescent="0.45">
      <c r="A84" s="33">
        <v>44176.856539351851</v>
      </c>
      <c r="B84" s="24" t="s">
        <v>43</v>
      </c>
      <c r="C84" s="24">
        <v>11</v>
      </c>
      <c r="D84" s="25" t="s">
        <v>45</v>
      </c>
      <c r="E84" s="24" t="s">
        <v>46</v>
      </c>
      <c r="F84" s="24" t="s">
        <v>131</v>
      </c>
      <c r="G84" s="25" t="s">
        <v>16</v>
      </c>
      <c r="H84" s="25">
        <v>43</v>
      </c>
      <c r="I84" s="24" t="s">
        <v>155</v>
      </c>
      <c r="J84" s="26">
        <v>120</v>
      </c>
      <c r="K84" s="27" t="s">
        <v>156</v>
      </c>
      <c r="L84" s="24">
        <f>IF(D84=Responses!$D$78,1,0)+IF(E84=Responses!$E$78,1,0)+IF(F84=Responses!$F$78,1,0)+IF(G84=Responses!$G$78,1,0)+IF(AND(H84&lt;=(Responses!$H$78+3),H84&gt;=(Responses!$H$78-3)),1,0)</f>
        <v>3</v>
      </c>
      <c r="M84" s="20"/>
      <c r="N84" s="20"/>
      <c r="O84" s="20"/>
      <c r="P84" s="20"/>
      <c r="Q84" s="20"/>
    </row>
    <row r="85" spans="1:17" s="32" customFormat="1" x14ac:dyDescent="0.45">
      <c r="A85" s="30"/>
      <c r="B85" s="9" t="s">
        <v>12</v>
      </c>
      <c r="C85" s="8">
        <v>12</v>
      </c>
      <c r="D85" s="8" t="s">
        <v>13</v>
      </c>
      <c r="E85" s="8" t="s">
        <v>32</v>
      </c>
      <c r="F85" s="8" t="s">
        <v>15</v>
      </c>
      <c r="G85" s="8" t="s">
        <v>129</v>
      </c>
      <c r="H85" s="9">
        <v>49.3</v>
      </c>
      <c r="I85" s="8" t="s">
        <v>157</v>
      </c>
      <c r="J85" s="10">
        <v>100</v>
      </c>
      <c r="K85" s="11"/>
      <c r="L85" s="30"/>
      <c r="M85" s="31"/>
      <c r="N85" s="31"/>
      <c r="O85" s="31"/>
      <c r="P85" s="31"/>
      <c r="Q85" s="31"/>
    </row>
    <row r="86" spans="1:17" x14ac:dyDescent="0.45">
      <c r="A86" s="14">
        <v>44178.739432870374</v>
      </c>
      <c r="B86" s="15" t="s">
        <v>18</v>
      </c>
      <c r="C86" s="15">
        <v>12</v>
      </c>
      <c r="D86" s="16" t="s">
        <v>13</v>
      </c>
      <c r="E86" s="15" t="s">
        <v>14</v>
      </c>
      <c r="F86" s="16" t="s">
        <v>15</v>
      </c>
      <c r="G86" s="15" t="s">
        <v>16</v>
      </c>
      <c r="H86" s="15">
        <v>45</v>
      </c>
      <c r="I86" s="15"/>
      <c r="J86" s="18">
        <v>50</v>
      </c>
      <c r="K86" s="19"/>
      <c r="L86" s="15">
        <f t="shared" ref="L86:L91" si="10">IF(D86=$D$85,1,0)+IF(E86=$E$85,1,0)+IF(F86=$F$85,1,0)+IF(G86=$G$85,1,0)+IF(AND(H86&lt;=($H$85+3),H86&gt;=($H$85-3)),1,0)</f>
        <v>2</v>
      </c>
      <c r="M86" s="20"/>
      <c r="N86" s="20"/>
      <c r="O86" s="20"/>
      <c r="P86" s="20"/>
      <c r="Q86" s="20"/>
    </row>
    <row r="87" spans="1:17" ht="51" x14ac:dyDescent="0.45">
      <c r="A87" s="14">
        <v>44175.976180555554</v>
      </c>
      <c r="B87" s="15" t="s">
        <v>21</v>
      </c>
      <c r="C87" s="15">
        <v>12</v>
      </c>
      <c r="D87" s="16" t="s">
        <v>13</v>
      </c>
      <c r="E87" s="15" t="s">
        <v>14</v>
      </c>
      <c r="F87" s="16" t="s">
        <v>15</v>
      </c>
      <c r="G87" s="15" t="s">
        <v>16</v>
      </c>
      <c r="H87" s="15">
        <v>65</v>
      </c>
      <c r="I87" s="15" t="s">
        <v>158</v>
      </c>
      <c r="J87" s="18">
        <v>75</v>
      </c>
      <c r="K87" s="19" t="s">
        <v>159</v>
      </c>
      <c r="L87" s="15">
        <f t="shared" si="10"/>
        <v>2</v>
      </c>
      <c r="M87" s="20"/>
      <c r="N87" s="20"/>
      <c r="O87" s="20"/>
      <c r="P87" s="20"/>
      <c r="Q87" s="20"/>
    </row>
    <row r="88" spans="1:17" ht="25.5" x14ac:dyDescent="0.45">
      <c r="A88" s="14">
        <v>44174.899270833332</v>
      </c>
      <c r="B88" s="15" t="s">
        <v>27</v>
      </c>
      <c r="C88" s="15">
        <v>12</v>
      </c>
      <c r="D88" s="16" t="s">
        <v>13</v>
      </c>
      <c r="E88" s="15" t="s">
        <v>14</v>
      </c>
      <c r="F88" s="16" t="s">
        <v>15</v>
      </c>
      <c r="G88" s="15" t="s">
        <v>16</v>
      </c>
      <c r="H88" s="15">
        <v>45</v>
      </c>
      <c r="I88" s="15" t="s">
        <v>160</v>
      </c>
      <c r="J88" s="18">
        <v>40</v>
      </c>
      <c r="K88" s="19" t="s">
        <v>161</v>
      </c>
      <c r="L88" s="15">
        <f t="shared" si="10"/>
        <v>2</v>
      </c>
      <c r="M88" s="20"/>
      <c r="N88" s="20"/>
      <c r="O88" s="20"/>
      <c r="P88" s="20"/>
      <c r="Q88" s="20"/>
    </row>
    <row r="89" spans="1:17" ht="76.5" x14ac:dyDescent="0.45">
      <c r="A89" s="14">
        <v>44178.771631944444</v>
      </c>
      <c r="B89" s="15" t="s">
        <v>31</v>
      </c>
      <c r="C89" s="15">
        <v>12</v>
      </c>
      <c r="D89" s="16" t="s">
        <v>13</v>
      </c>
      <c r="E89" s="15" t="s">
        <v>14</v>
      </c>
      <c r="F89" s="15" t="s">
        <v>62</v>
      </c>
      <c r="G89" s="15" t="s">
        <v>70</v>
      </c>
      <c r="H89" s="16">
        <v>50</v>
      </c>
      <c r="I89" s="15" t="s">
        <v>162</v>
      </c>
      <c r="J89" s="18">
        <v>45</v>
      </c>
      <c r="K89" s="19" t="s">
        <v>163</v>
      </c>
      <c r="L89" s="15">
        <f t="shared" si="10"/>
        <v>2</v>
      </c>
      <c r="M89" s="20"/>
      <c r="N89" s="20"/>
      <c r="O89" s="20"/>
      <c r="P89" s="20"/>
      <c r="Q89" s="20"/>
    </row>
    <row r="90" spans="1:17" ht="25.5" x14ac:dyDescent="0.45">
      <c r="A90" s="14">
        <v>44177.945844907408</v>
      </c>
      <c r="B90" s="15" t="s">
        <v>38</v>
      </c>
      <c r="C90" s="15">
        <v>12</v>
      </c>
      <c r="D90" s="16" t="s">
        <v>13</v>
      </c>
      <c r="E90" s="15" t="s">
        <v>24</v>
      </c>
      <c r="F90" s="16" t="s">
        <v>15</v>
      </c>
      <c r="G90" s="15" t="s">
        <v>16</v>
      </c>
      <c r="H90" s="15">
        <f>110/2</f>
        <v>55</v>
      </c>
      <c r="I90" s="15"/>
      <c r="J90" s="18">
        <v>59.99</v>
      </c>
      <c r="K90" s="19"/>
      <c r="L90" s="15">
        <f t="shared" si="10"/>
        <v>2</v>
      </c>
      <c r="M90" s="20"/>
      <c r="N90" s="20"/>
      <c r="O90" s="20"/>
      <c r="P90" s="20"/>
      <c r="Q90" s="20"/>
    </row>
    <row r="91" spans="1:17" x14ac:dyDescent="0.45">
      <c r="A91" s="33">
        <v>44177.879027777781</v>
      </c>
      <c r="B91" s="24" t="s">
        <v>43</v>
      </c>
      <c r="C91" s="24">
        <v>12</v>
      </c>
      <c r="D91" s="24" t="s">
        <v>66</v>
      </c>
      <c r="E91" s="24" t="s">
        <v>24</v>
      </c>
      <c r="F91" s="25" t="s">
        <v>15</v>
      </c>
      <c r="G91" s="24" t="s">
        <v>16</v>
      </c>
      <c r="H91" s="24">
        <v>40</v>
      </c>
      <c r="I91" s="24" t="s">
        <v>164</v>
      </c>
      <c r="J91" s="26">
        <v>20</v>
      </c>
      <c r="K91" s="27"/>
      <c r="L91" s="15">
        <f t="shared" si="10"/>
        <v>1</v>
      </c>
      <c r="M91" s="20"/>
      <c r="N91" s="20"/>
      <c r="O91" s="20"/>
      <c r="P91" s="20"/>
      <c r="Q91" s="20"/>
    </row>
    <row r="92" spans="1:17" s="32" customFormat="1" x14ac:dyDescent="0.45">
      <c r="A92" s="30"/>
      <c r="B92" s="9" t="s">
        <v>12</v>
      </c>
      <c r="C92" s="8">
        <v>13</v>
      </c>
      <c r="D92" s="8" t="s">
        <v>36</v>
      </c>
      <c r="E92" s="8" t="s">
        <v>24</v>
      </c>
      <c r="F92" s="8" t="s">
        <v>15</v>
      </c>
      <c r="G92" s="8" t="s">
        <v>16</v>
      </c>
      <c r="H92" s="9">
        <v>51.4</v>
      </c>
      <c r="I92" s="8" t="s">
        <v>165</v>
      </c>
      <c r="J92" s="10">
        <v>80</v>
      </c>
      <c r="K92" s="11"/>
      <c r="L92" s="30"/>
      <c r="M92" s="31"/>
      <c r="N92" s="31"/>
      <c r="O92" s="31"/>
      <c r="P92" s="31"/>
      <c r="Q92" s="31"/>
    </row>
    <row r="93" spans="1:17" x14ac:dyDescent="0.45">
      <c r="A93" s="14">
        <v>44178.831574074073</v>
      </c>
      <c r="B93" s="15" t="s">
        <v>18</v>
      </c>
      <c r="C93" s="15">
        <v>13</v>
      </c>
      <c r="D93" s="15" t="s">
        <v>45</v>
      </c>
      <c r="E93" s="15" t="s">
        <v>46</v>
      </c>
      <c r="F93" s="15" t="s">
        <v>50</v>
      </c>
      <c r="G93" s="16" t="s">
        <v>16</v>
      </c>
      <c r="H93" s="15">
        <v>45</v>
      </c>
      <c r="I93" s="15"/>
      <c r="J93" s="18">
        <v>35</v>
      </c>
      <c r="K93" s="19"/>
      <c r="L93" s="15">
        <f t="shared" ref="L93:L98" si="11">IF(D93=$D$92,1,0)+IF(E93=$E$92,1,0)+IF(F93=$F$92,1,0)+IF(G93=$G$92,1,0)+IF(AND(H93&lt;=($H$92+3),H93&gt;=($H$92-3)),1,0)</f>
        <v>1</v>
      </c>
      <c r="M93" s="20"/>
      <c r="N93" s="20"/>
      <c r="O93" s="20"/>
      <c r="P93" s="20"/>
      <c r="Q93" s="20"/>
    </row>
    <row r="94" spans="1:17" ht="25.5" x14ac:dyDescent="0.45">
      <c r="A94" s="14">
        <v>44175.97519675926</v>
      </c>
      <c r="B94" s="15" t="s">
        <v>21</v>
      </c>
      <c r="C94" s="15">
        <v>13</v>
      </c>
      <c r="D94" s="15" t="s">
        <v>45</v>
      </c>
      <c r="E94" s="16" t="s">
        <v>24</v>
      </c>
      <c r="F94" s="15" t="s">
        <v>131</v>
      </c>
      <c r="G94" s="15" t="s">
        <v>82</v>
      </c>
      <c r="H94" s="15">
        <v>40</v>
      </c>
      <c r="I94" s="15" t="s">
        <v>166</v>
      </c>
      <c r="J94" s="18">
        <v>40</v>
      </c>
      <c r="K94" s="19" t="s">
        <v>167</v>
      </c>
      <c r="L94" s="15">
        <f t="shared" si="11"/>
        <v>1</v>
      </c>
      <c r="M94" s="20"/>
      <c r="N94" s="20"/>
      <c r="O94" s="20"/>
      <c r="P94" s="20"/>
      <c r="Q94" s="20"/>
    </row>
    <row r="95" spans="1:17" ht="51" x14ac:dyDescent="0.45">
      <c r="A95" s="14">
        <v>44176.899317129632</v>
      </c>
      <c r="B95" s="15" t="s">
        <v>27</v>
      </c>
      <c r="C95" s="15">
        <v>13</v>
      </c>
      <c r="D95" s="15" t="s">
        <v>45</v>
      </c>
      <c r="E95" s="15" t="s">
        <v>46</v>
      </c>
      <c r="F95" s="15" t="s">
        <v>62</v>
      </c>
      <c r="G95" s="16" t="s">
        <v>16</v>
      </c>
      <c r="H95" s="15">
        <v>43</v>
      </c>
      <c r="I95" s="15" t="s">
        <v>168</v>
      </c>
      <c r="J95" s="18">
        <v>65</v>
      </c>
      <c r="K95" s="19" t="s">
        <v>169</v>
      </c>
      <c r="L95" s="15">
        <f t="shared" si="11"/>
        <v>1</v>
      </c>
      <c r="M95" s="20"/>
      <c r="N95" s="20"/>
      <c r="O95" s="20"/>
      <c r="P95" s="20"/>
      <c r="Q95" s="20"/>
    </row>
    <row r="96" spans="1:17" ht="38.25" x14ac:dyDescent="0.45">
      <c r="A96" s="14">
        <v>44178.784953703704</v>
      </c>
      <c r="B96" s="15" t="s">
        <v>31</v>
      </c>
      <c r="C96" s="15">
        <v>13</v>
      </c>
      <c r="D96" s="15" t="s">
        <v>45</v>
      </c>
      <c r="E96" s="15" t="s">
        <v>46</v>
      </c>
      <c r="F96" s="15" t="s">
        <v>131</v>
      </c>
      <c r="G96" s="16" t="s">
        <v>16</v>
      </c>
      <c r="H96" s="15">
        <f>90/2</f>
        <v>45</v>
      </c>
      <c r="I96" s="15" t="s">
        <v>170</v>
      </c>
      <c r="J96" s="18">
        <v>50</v>
      </c>
      <c r="K96" s="19" t="s">
        <v>171</v>
      </c>
      <c r="L96" s="15">
        <f t="shared" si="11"/>
        <v>1</v>
      </c>
      <c r="M96" s="20"/>
      <c r="N96" s="20"/>
      <c r="O96" s="20"/>
      <c r="P96" s="20"/>
      <c r="Q96" s="20"/>
    </row>
    <row r="97" spans="1:17" x14ac:dyDescent="0.45">
      <c r="A97" s="14">
        <v>44178.809618055559</v>
      </c>
      <c r="B97" s="15" t="s">
        <v>43</v>
      </c>
      <c r="C97" s="15">
        <v>13</v>
      </c>
      <c r="D97" s="15" t="s">
        <v>45</v>
      </c>
      <c r="E97" s="16" t="s">
        <v>24</v>
      </c>
      <c r="F97" s="16" t="s">
        <v>15</v>
      </c>
      <c r="G97" s="16" t="s">
        <v>16</v>
      </c>
      <c r="H97" s="15">
        <v>40</v>
      </c>
      <c r="I97" s="15" t="s">
        <v>172</v>
      </c>
      <c r="J97" s="18">
        <v>35</v>
      </c>
      <c r="K97" s="19" t="s">
        <v>173</v>
      </c>
      <c r="L97" s="15">
        <f t="shared" si="11"/>
        <v>3</v>
      </c>
      <c r="M97" s="20"/>
      <c r="N97" s="20"/>
      <c r="O97" s="20"/>
      <c r="P97" s="20"/>
      <c r="Q97" s="20"/>
    </row>
    <row r="98" spans="1:17" ht="25.5" x14ac:dyDescent="0.45">
      <c r="A98" s="14">
        <v>44178.822453703702</v>
      </c>
      <c r="B98" s="15" t="s">
        <v>38</v>
      </c>
      <c r="C98" s="15">
        <v>13</v>
      </c>
      <c r="D98" s="15" t="s">
        <v>66</v>
      </c>
      <c r="E98" s="15" t="s">
        <v>32</v>
      </c>
      <c r="F98" s="15" t="s">
        <v>25</v>
      </c>
      <c r="G98" s="16" t="s">
        <v>16</v>
      </c>
      <c r="H98" s="16">
        <v>50</v>
      </c>
      <c r="I98" s="15"/>
      <c r="J98" s="18">
        <v>49.99</v>
      </c>
      <c r="K98" s="19"/>
      <c r="L98" s="15">
        <f t="shared" si="11"/>
        <v>2</v>
      </c>
      <c r="M98" s="20"/>
      <c r="N98" s="20"/>
      <c r="O98" s="20"/>
      <c r="P98" s="20"/>
      <c r="Q98" s="20"/>
    </row>
    <row r="99" spans="1:17" s="32" customFormat="1" x14ac:dyDescent="0.45">
      <c r="A99" s="30"/>
      <c r="B99" s="6" t="s">
        <v>12</v>
      </c>
      <c r="C99" s="7">
        <v>14</v>
      </c>
      <c r="D99" s="7" t="s">
        <v>13</v>
      </c>
      <c r="E99" s="7" t="s">
        <v>32</v>
      </c>
      <c r="F99" s="7" t="s">
        <v>15</v>
      </c>
      <c r="G99" s="7" t="s">
        <v>16</v>
      </c>
      <c r="H99" s="6">
        <v>50.5</v>
      </c>
      <c r="I99" s="7" t="s">
        <v>174</v>
      </c>
      <c r="J99" s="34">
        <v>30</v>
      </c>
      <c r="K99" s="11"/>
      <c r="L99" s="30"/>
      <c r="M99" s="31"/>
      <c r="N99" s="31"/>
      <c r="O99" s="31"/>
      <c r="P99" s="31"/>
    </row>
    <row r="100" spans="1:17" x14ac:dyDescent="0.45">
      <c r="A100" s="14">
        <v>44184.768391203703</v>
      </c>
      <c r="B100" s="15" t="s">
        <v>18</v>
      </c>
      <c r="C100" s="15">
        <v>14</v>
      </c>
      <c r="D100" s="16" t="s">
        <v>13</v>
      </c>
      <c r="E100" s="16" t="s">
        <v>32</v>
      </c>
      <c r="F100" s="16" t="s">
        <v>15</v>
      </c>
      <c r="G100" s="16" t="s">
        <v>16</v>
      </c>
      <c r="H100" s="15">
        <v>45</v>
      </c>
      <c r="I100" s="15"/>
      <c r="J100" s="18">
        <v>40</v>
      </c>
      <c r="K100" s="19"/>
      <c r="L100" s="15">
        <f t="shared" ref="L100:L105" si="12">IF(D100=$D$99,1,0)+IF(E100=$E$99,1,0)+IF(F100=$F$99,1,0)+IF(G100=$G$99,1,0)+IF(AND(H100&lt;=($H$99+3),H100&gt;=($H$99-3)),1,0)</f>
        <v>4</v>
      </c>
      <c r="M100" s="20"/>
      <c r="N100" s="20"/>
      <c r="O100" s="20"/>
      <c r="P100" s="20"/>
      <c r="Q100" s="20"/>
    </row>
    <row r="101" spans="1:17" ht="38.25" x14ac:dyDescent="0.45">
      <c r="A101" s="14">
        <v>44179.910173611112</v>
      </c>
      <c r="B101" s="15" t="s">
        <v>21</v>
      </c>
      <c r="C101" s="15">
        <v>14</v>
      </c>
      <c r="D101" s="16" t="s">
        <v>13</v>
      </c>
      <c r="E101" s="15" t="s">
        <v>14</v>
      </c>
      <c r="F101" s="16" t="s">
        <v>15</v>
      </c>
      <c r="G101" s="16" t="s">
        <v>16</v>
      </c>
      <c r="H101" s="15">
        <v>46.5</v>
      </c>
      <c r="I101" s="15" t="s">
        <v>175</v>
      </c>
      <c r="J101" s="18">
        <v>60</v>
      </c>
      <c r="K101" s="19" t="s">
        <v>176</v>
      </c>
      <c r="L101" s="15">
        <f t="shared" si="12"/>
        <v>3</v>
      </c>
      <c r="M101" s="20"/>
      <c r="N101" s="20"/>
      <c r="O101" s="20"/>
      <c r="P101" s="20"/>
      <c r="Q101" s="20"/>
    </row>
    <row r="102" spans="1:17" x14ac:dyDescent="0.45">
      <c r="A102" s="14">
        <v>44179.901539351849</v>
      </c>
      <c r="B102" s="15" t="s">
        <v>27</v>
      </c>
      <c r="C102" s="15">
        <v>14</v>
      </c>
      <c r="D102" s="16" t="s">
        <v>13</v>
      </c>
      <c r="E102" s="15" t="s">
        <v>14</v>
      </c>
      <c r="F102" s="16" t="s">
        <v>15</v>
      </c>
      <c r="G102" s="16" t="s">
        <v>16</v>
      </c>
      <c r="H102" s="15">
        <v>45</v>
      </c>
      <c r="I102" s="15" t="s">
        <v>177</v>
      </c>
      <c r="J102" s="18">
        <v>30</v>
      </c>
      <c r="K102" s="19" t="s">
        <v>178</v>
      </c>
      <c r="L102" s="15">
        <f t="shared" si="12"/>
        <v>3</v>
      </c>
      <c r="M102" s="20"/>
      <c r="N102" s="20"/>
      <c r="O102" s="20"/>
      <c r="P102" s="20"/>
      <c r="Q102" s="20"/>
    </row>
    <row r="103" spans="1:17" ht="25.5" x14ac:dyDescent="0.45">
      <c r="A103" s="14">
        <v>44183.842847222222</v>
      </c>
      <c r="B103" s="15" t="s">
        <v>31</v>
      </c>
      <c r="C103" s="15">
        <v>14</v>
      </c>
      <c r="D103" s="16" t="s">
        <v>13</v>
      </c>
      <c r="E103" s="15" t="s">
        <v>14</v>
      </c>
      <c r="F103" s="15" t="s">
        <v>62</v>
      </c>
      <c r="G103" s="15" t="s">
        <v>70</v>
      </c>
      <c r="H103" s="16">
        <v>50</v>
      </c>
      <c r="I103" s="15" t="s">
        <v>179</v>
      </c>
      <c r="J103" s="18">
        <v>50</v>
      </c>
      <c r="K103" s="19" t="s">
        <v>180</v>
      </c>
      <c r="L103" s="15">
        <f t="shared" si="12"/>
        <v>2</v>
      </c>
      <c r="M103" s="20"/>
      <c r="N103" s="20"/>
      <c r="O103" s="20"/>
      <c r="P103" s="20"/>
      <c r="Q103" s="20"/>
    </row>
    <row r="104" spans="1:17" ht="25.5" x14ac:dyDescent="0.45">
      <c r="A104" s="14">
        <v>44179.821585648147</v>
      </c>
      <c r="B104" s="15" t="s">
        <v>38</v>
      </c>
      <c r="C104" s="15">
        <v>14</v>
      </c>
      <c r="D104" s="16" t="s">
        <v>13</v>
      </c>
      <c r="E104" s="16" t="s">
        <v>32</v>
      </c>
      <c r="F104" s="16" t="s">
        <v>15</v>
      </c>
      <c r="G104" s="16" t="s">
        <v>16</v>
      </c>
      <c r="H104" s="15">
        <f>112/2</f>
        <v>56</v>
      </c>
      <c r="I104" s="15" t="s">
        <v>181</v>
      </c>
      <c r="J104" s="18">
        <v>60</v>
      </c>
      <c r="K104" s="19"/>
      <c r="L104" s="15">
        <f t="shared" si="12"/>
        <v>4</v>
      </c>
      <c r="M104" s="20"/>
      <c r="N104" s="20"/>
      <c r="O104" s="20"/>
      <c r="P104" s="20"/>
      <c r="Q104" s="20"/>
    </row>
    <row r="105" spans="1:17" x14ac:dyDescent="0.45">
      <c r="A105" s="14">
        <v>44179.912222222221</v>
      </c>
      <c r="B105" s="15" t="s">
        <v>43</v>
      </c>
      <c r="C105" s="15">
        <v>14</v>
      </c>
      <c r="D105" s="16" t="s">
        <v>13</v>
      </c>
      <c r="E105" s="16" t="s">
        <v>32</v>
      </c>
      <c r="F105" s="16" t="s">
        <v>15</v>
      </c>
      <c r="G105" s="16" t="s">
        <v>16</v>
      </c>
      <c r="H105" s="15">
        <v>46</v>
      </c>
      <c r="I105" s="15" t="s">
        <v>182</v>
      </c>
      <c r="J105" s="18">
        <v>45</v>
      </c>
      <c r="K105" s="19"/>
      <c r="L105" s="15">
        <f t="shared" si="12"/>
        <v>4</v>
      </c>
      <c r="M105" s="20"/>
      <c r="N105" s="20"/>
      <c r="O105" s="20"/>
      <c r="P105" s="20"/>
      <c r="Q105" s="20"/>
    </row>
    <row r="106" spans="1:17" s="32" customFormat="1" x14ac:dyDescent="0.45">
      <c r="A106" s="30"/>
      <c r="B106" s="6" t="s">
        <v>12</v>
      </c>
      <c r="C106" s="7">
        <v>15</v>
      </c>
      <c r="D106" s="7" t="s">
        <v>13</v>
      </c>
      <c r="E106" s="7" t="s">
        <v>14</v>
      </c>
      <c r="F106" s="7" t="s">
        <v>15</v>
      </c>
      <c r="G106" s="7" t="s">
        <v>16</v>
      </c>
      <c r="H106" s="6">
        <v>45</v>
      </c>
      <c r="I106" s="7" t="s">
        <v>183</v>
      </c>
      <c r="J106" s="34">
        <v>22.5</v>
      </c>
      <c r="K106" s="11"/>
      <c r="L106" s="30"/>
      <c r="M106" s="31"/>
      <c r="N106" s="31"/>
      <c r="O106" s="31"/>
      <c r="P106" s="31"/>
    </row>
    <row r="107" spans="1:17" x14ac:dyDescent="0.45">
      <c r="A107" s="14">
        <v>44184.789236111108</v>
      </c>
      <c r="B107" s="15" t="s">
        <v>18</v>
      </c>
      <c r="C107" s="15">
        <v>15</v>
      </c>
      <c r="D107" s="16" t="s">
        <v>13</v>
      </c>
      <c r="E107" s="16" t="s">
        <v>14</v>
      </c>
      <c r="F107" s="16" t="s">
        <v>15</v>
      </c>
      <c r="G107" s="16" t="s">
        <v>16</v>
      </c>
      <c r="H107" s="16">
        <v>45</v>
      </c>
      <c r="I107" s="15"/>
      <c r="J107" s="18">
        <v>45</v>
      </c>
      <c r="K107" s="19"/>
      <c r="L107" s="15">
        <f t="shared" ref="L107:L112" si="13">IF(D107=$D$106,1,0)+IF(E107=$E$106,1,0)+IF(F107=$F$106,1,0)+IF(G107=$G$106,1,0)+IF(AND(H107&lt;=($H$106+3),H107&gt;=($H$106-3)),1,0)</f>
        <v>5</v>
      </c>
      <c r="M107" s="20"/>
      <c r="N107" s="20"/>
      <c r="O107" s="20"/>
      <c r="P107" s="20"/>
      <c r="Q107" s="20"/>
    </row>
    <row r="108" spans="1:17" ht="38.25" x14ac:dyDescent="0.45">
      <c r="A108" s="14">
        <v>44179.928668981483</v>
      </c>
      <c r="B108" s="15" t="s">
        <v>21</v>
      </c>
      <c r="C108" s="15">
        <v>15</v>
      </c>
      <c r="D108" s="15" t="s">
        <v>36</v>
      </c>
      <c r="E108" s="15" t="s">
        <v>24</v>
      </c>
      <c r="F108" s="16" t="s">
        <v>15</v>
      </c>
      <c r="G108" s="15" t="s">
        <v>82</v>
      </c>
      <c r="H108" s="15">
        <v>40</v>
      </c>
      <c r="I108" s="15" t="s">
        <v>184</v>
      </c>
      <c r="J108" s="18">
        <v>40</v>
      </c>
      <c r="K108" s="19" t="s">
        <v>185</v>
      </c>
      <c r="L108" s="15">
        <f t="shared" si="13"/>
        <v>1</v>
      </c>
      <c r="M108" s="20"/>
      <c r="N108" s="20"/>
      <c r="O108" s="20"/>
      <c r="P108" s="20"/>
      <c r="Q108" s="20"/>
    </row>
    <row r="109" spans="1:17" ht="25.5" x14ac:dyDescent="0.45">
      <c r="A109" s="14">
        <v>44179.907708333332</v>
      </c>
      <c r="B109" s="15" t="s">
        <v>27</v>
      </c>
      <c r="C109" s="15">
        <v>15</v>
      </c>
      <c r="D109" s="16" t="s">
        <v>13</v>
      </c>
      <c r="E109" s="16" t="s">
        <v>14</v>
      </c>
      <c r="F109" s="16" t="s">
        <v>15</v>
      </c>
      <c r="G109" s="16" t="s">
        <v>16</v>
      </c>
      <c r="H109" s="16">
        <v>42</v>
      </c>
      <c r="I109" s="15" t="s">
        <v>186</v>
      </c>
      <c r="J109" s="18">
        <v>35</v>
      </c>
      <c r="K109" s="19" t="s">
        <v>187</v>
      </c>
      <c r="L109" s="15">
        <f t="shared" si="13"/>
        <v>5</v>
      </c>
      <c r="M109" s="20"/>
      <c r="N109" s="20"/>
      <c r="O109" s="20"/>
      <c r="P109" s="20"/>
      <c r="Q109" s="20"/>
    </row>
    <row r="110" spans="1:17" ht="38.25" x14ac:dyDescent="0.45">
      <c r="A110" s="14">
        <v>44183.845335648148</v>
      </c>
      <c r="B110" s="15" t="s">
        <v>31</v>
      </c>
      <c r="C110" s="15">
        <v>15</v>
      </c>
      <c r="D110" s="16" t="s">
        <v>13</v>
      </c>
      <c r="E110" s="15" t="s">
        <v>24</v>
      </c>
      <c r="F110" s="15" t="s">
        <v>39</v>
      </c>
      <c r="G110" s="16" t="s">
        <v>16</v>
      </c>
      <c r="H110" s="16">
        <v>45</v>
      </c>
      <c r="I110" s="15" t="s">
        <v>188</v>
      </c>
      <c r="J110" s="18">
        <v>30</v>
      </c>
      <c r="K110" s="19" t="s">
        <v>189</v>
      </c>
      <c r="L110" s="15">
        <f t="shared" si="13"/>
        <v>3</v>
      </c>
      <c r="M110" s="20"/>
      <c r="N110" s="20"/>
      <c r="O110" s="20"/>
      <c r="P110" s="20"/>
      <c r="Q110" s="20"/>
    </row>
    <row r="111" spans="1:17" ht="25.5" x14ac:dyDescent="0.45">
      <c r="A111" s="14">
        <v>44180.821956018517</v>
      </c>
      <c r="B111" s="15" t="s">
        <v>38</v>
      </c>
      <c r="C111" s="15">
        <v>15</v>
      </c>
      <c r="D111" s="15" t="s">
        <v>77</v>
      </c>
      <c r="E111" s="15" t="s">
        <v>24</v>
      </c>
      <c r="F111" s="16" t="s">
        <v>15</v>
      </c>
      <c r="G111" s="15" t="s">
        <v>70</v>
      </c>
      <c r="H111" s="16">
        <v>48</v>
      </c>
      <c r="I111" s="15"/>
      <c r="J111" s="18"/>
      <c r="K111" s="19"/>
      <c r="L111" s="15">
        <f t="shared" si="13"/>
        <v>2</v>
      </c>
      <c r="M111" s="20"/>
      <c r="N111" s="20"/>
      <c r="O111" s="20"/>
      <c r="P111" s="20"/>
      <c r="Q111" s="20"/>
    </row>
    <row r="112" spans="1:17" x14ac:dyDescent="0.45">
      <c r="A112" s="14">
        <v>44180.950914351852</v>
      </c>
      <c r="B112" s="15" t="s">
        <v>43</v>
      </c>
      <c r="C112" s="15">
        <v>15</v>
      </c>
      <c r="D112" s="15" t="s">
        <v>66</v>
      </c>
      <c r="E112" s="15" t="s">
        <v>24</v>
      </c>
      <c r="F112" s="16" t="s">
        <v>15</v>
      </c>
      <c r="G112" s="16" t="s">
        <v>16</v>
      </c>
      <c r="H112" s="15">
        <v>40</v>
      </c>
      <c r="I112" s="15" t="s">
        <v>190</v>
      </c>
      <c r="J112" s="18" t="s">
        <v>75</v>
      </c>
      <c r="K112" s="19"/>
      <c r="L112" s="15">
        <f t="shared" si="13"/>
        <v>2</v>
      </c>
      <c r="M112" s="20"/>
      <c r="N112" s="20"/>
      <c r="O112" s="20"/>
      <c r="P112" s="20"/>
      <c r="Q112" s="20"/>
    </row>
    <row r="113" spans="1:17" s="32" customFormat="1" ht="28.5" x14ac:dyDescent="0.45">
      <c r="A113" s="30"/>
      <c r="B113" s="6" t="s">
        <v>12</v>
      </c>
      <c r="C113" s="7">
        <v>16</v>
      </c>
      <c r="D113" s="7" t="s">
        <v>66</v>
      </c>
      <c r="E113" s="7" t="s">
        <v>19</v>
      </c>
      <c r="F113" s="7" t="s">
        <v>102</v>
      </c>
      <c r="G113" s="7" t="s">
        <v>16</v>
      </c>
      <c r="H113" s="6">
        <v>55.8</v>
      </c>
      <c r="I113" s="7" t="s">
        <v>191</v>
      </c>
      <c r="J113" s="34">
        <v>88</v>
      </c>
      <c r="K113" s="11"/>
      <c r="L113" s="30"/>
      <c r="M113" s="31"/>
      <c r="N113" s="31"/>
      <c r="O113" s="31"/>
      <c r="P113" s="31"/>
    </row>
    <row r="114" spans="1:17" x14ac:dyDescent="0.45">
      <c r="A114" s="14">
        <v>44185.511516203704</v>
      </c>
      <c r="B114" s="15" t="s">
        <v>18</v>
      </c>
      <c r="C114" s="15">
        <v>16</v>
      </c>
      <c r="D114" s="15" t="s">
        <v>45</v>
      </c>
      <c r="E114" s="15" t="s">
        <v>46</v>
      </c>
      <c r="F114" s="15" t="s">
        <v>62</v>
      </c>
      <c r="G114" s="16" t="s">
        <v>16</v>
      </c>
      <c r="H114" s="15">
        <v>40</v>
      </c>
      <c r="I114" s="15"/>
      <c r="J114" s="18">
        <v>45</v>
      </c>
      <c r="K114" s="19"/>
      <c r="L114" s="15">
        <f t="shared" ref="L114:L120" si="14">IF(D114=$D$113,1,0)+IF(E114=$E$113,1,0)+IF(F114=$F$113,1,0)+IF(G114=$G$113,1,0)+IF(AND(H114&lt;=($H$113+3),H114&gt;=($H$113-3)),1,0)+IF(I114=$I$113,10,0)</f>
        <v>1</v>
      </c>
      <c r="M114" s="20"/>
      <c r="N114" s="20"/>
      <c r="O114" s="20"/>
      <c r="P114" s="20"/>
      <c r="Q114" s="20"/>
    </row>
    <row r="115" spans="1:17" ht="25.5" x14ac:dyDescent="0.45">
      <c r="A115" s="14">
        <v>44179.950162037036</v>
      </c>
      <c r="B115" s="15" t="s">
        <v>21</v>
      </c>
      <c r="C115" s="15">
        <v>16</v>
      </c>
      <c r="D115" s="15" t="s">
        <v>45</v>
      </c>
      <c r="E115" s="15" t="s">
        <v>46</v>
      </c>
      <c r="F115" s="16" t="s">
        <v>50</v>
      </c>
      <c r="G115" s="16" t="s">
        <v>16</v>
      </c>
      <c r="H115" s="15">
        <v>43</v>
      </c>
      <c r="I115" s="15" t="s">
        <v>192</v>
      </c>
      <c r="J115" s="18">
        <v>50</v>
      </c>
      <c r="K115" s="19" t="s">
        <v>193</v>
      </c>
      <c r="L115" s="15">
        <f t="shared" si="14"/>
        <v>2</v>
      </c>
      <c r="M115" s="20"/>
      <c r="N115" s="20"/>
      <c r="O115" s="20"/>
      <c r="P115" s="20"/>
      <c r="Q115" s="20"/>
    </row>
    <row r="116" spans="1:17" ht="38.25" x14ac:dyDescent="0.45">
      <c r="A116" s="14">
        <v>44182.855312500003</v>
      </c>
      <c r="B116" s="15" t="s">
        <v>58</v>
      </c>
      <c r="C116" s="15">
        <v>16</v>
      </c>
      <c r="D116" s="16" t="s">
        <v>66</v>
      </c>
      <c r="E116" s="16" t="s">
        <v>19</v>
      </c>
      <c r="F116" s="16" t="s">
        <v>50</v>
      </c>
      <c r="G116" s="15" t="s">
        <v>70</v>
      </c>
      <c r="H116" s="16">
        <v>57.7</v>
      </c>
      <c r="I116" s="16" t="s">
        <v>191</v>
      </c>
      <c r="J116" s="18" t="s">
        <v>194</v>
      </c>
      <c r="K116" s="19" t="s">
        <v>195</v>
      </c>
      <c r="L116" s="15">
        <f t="shared" si="14"/>
        <v>14</v>
      </c>
      <c r="M116" s="20"/>
      <c r="N116" s="20"/>
      <c r="O116" s="20"/>
      <c r="P116" s="20"/>
      <c r="Q116" s="20"/>
    </row>
    <row r="117" spans="1:17" ht="25.5" x14ac:dyDescent="0.45">
      <c r="A117" s="14">
        <v>44179.913518518515</v>
      </c>
      <c r="B117" s="15" t="s">
        <v>27</v>
      </c>
      <c r="C117" s="15">
        <v>16</v>
      </c>
      <c r="D117" s="15" t="s">
        <v>13</v>
      </c>
      <c r="E117" s="15" t="s">
        <v>112</v>
      </c>
      <c r="F117" s="15" t="s">
        <v>15</v>
      </c>
      <c r="G117" s="16" t="s">
        <v>16</v>
      </c>
      <c r="H117" s="15">
        <v>45</v>
      </c>
      <c r="I117" s="15" t="s">
        <v>196</v>
      </c>
      <c r="J117" s="18">
        <v>25</v>
      </c>
      <c r="K117" s="19" t="s">
        <v>197</v>
      </c>
      <c r="L117" s="15">
        <f t="shared" si="14"/>
        <v>1</v>
      </c>
      <c r="M117" s="20"/>
      <c r="N117" s="20"/>
      <c r="O117" s="20"/>
      <c r="P117" s="20"/>
      <c r="Q117" s="20"/>
    </row>
    <row r="118" spans="1:17" ht="38.25" x14ac:dyDescent="0.45">
      <c r="A118" s="14">
        <v>44183.847500000003</v>
      </c>
      <c r="B118" s="15" t="s">
        <v>31</v>
      </c>
      <c r="C118" s="15">
        <v>16</v>
      </c>
      <c r="D118" s="15" t="s">
        <v>13</v>
      </c>
      <c r="E118" s="15" t="s">
        <v>32</v>
      </c>
      <c r="F118" s="15" t="s">
        <v>25</v>
      </c>
      <c r="G118" s="16" t="s">
        <v>16</v>
      </c>
      <c r="H118" s="16">
        <v>55</v>
      </c>
      <c r="I118" s="15" t="s">
        <v>198</v>
      </c>
      <c r="J118" s="18">
        <v>40</v>
      </c>
      <c r="K118" s="19" t="s">
        <v>199</v>
      </c>
      <c r="L118" s="15">
        <f t="shared" si="14"/>
        <v>2</v>
      </c>
      <c r="M118" s="20"/>
      <c r="N118" s="20"/>
      <c r="O118" s="20"/>
      <c r="P118" s="20"/>
      <c r="Q118" s="20"/>
    </row>
    <row r="119" spans="1:17" ht="25.5" x14ac:dyDescent="0.45">
      <c r="A119" s="14">
        <v>44181.915254629632</v>
      </c>
      <c r="B119" s="15" t="s">
        <v>38</v>
      </c>
      <c r="C119" s="15">
        <v>16</v>
      </c>
      <c r="D119" s="15" t="s">
        <v>13</v>
      </c>
      <c r="E119" s="15" t="s">
        <v>32</v>
      </c>
      <c r="F119" s="15" t="s">
        <v>15</v>
      </c>
      <c r="G119" s="16" t="s">
        <v>16</v>
      </c>
      <c r="H119" s="15">
        <v>52.5</v>
      </c>
      <c r="I119" s="15"/>
      <c r="J119" s="18"/>
      <c r="K119" s="19"/>
      <c r="L119" s="15">
        <f t="shared" si="14"/>
        <v>1</v>
      </c>
      <c r="M119" s="20"/>
      <c r="N119" s="20"/>
      <c r="O119" s="20"/>
      <c r="P119" s="20"/>
      <c r="Q119" s="20"/>
    </row>
    <row r="120" spans="1:17" ht="25.5" x14ac:dyDescent="0.45">
      <c r="A120" s="14">
        <v>44181.869583333333</v>
      </c>
      <c r="B120" s="15" t="s">
        <v>43</v>
      </c>
      <c r="C120" s="15">
        <v>16</v>
      </c>
      <c r="D120" s="16" t="s">
        <v>66</v>
      </c>
      <c r="E120" s="16" t="s">
        <v>19</v>
      </c>
      <c r="F120" s="15" t="s">
        <v>15</v>
      </c>
      <c r="G120" s="15" t="s">
        <v>88</v>
      </c>
      <c r="H120" s="15">
        <v>46</v>
      </c>
      <c r="I120" s="15" t="s">
        <v>200</v>
      </c>
      <c r="J120" s="18">
        <v>65</v>
      </c>
      <c r="K120" s="19" t="s">
        <v>201</v>
      </c>
      <c r="L120" s="15">
        <f t="shared" si="14"/>
        <v>2</v>
      </c>
      <c r="M120" s="20"/>
      <c r="N120" s="20"/>
      <c r="O120" s="20"/>
      <c r="P120" s="20"/>
      <c r="Q120" s="20"/>
    </row>
    <row r="121" spans="1:17" s="32" customFormat="1" x14ac:dyDescent="0.45">
      <c r="A121" s="30"/>
      <c r="B121" s="6" t="s">
        <v>12</v>
      </c>
      <c r="C121" s="7">
        <v>17</v>
      </c>
      <c r="D121" s="7" t="s">
        <v>13</v>
      </c>
      <c r="E121" s="7" t="s">
        <v>14</v>
      </c>
      <c r="F121" s="7" t="s">
        <v>15</v>
      </c>
      <c r="G121" s="7" t="s">
        <v>16</v>
      </c>
      <c r="H121" s="6">
        <v>45</v>
      </c>
      <c r="I121" s="7" t="s">
        <v>202</v>
      </c>
      <c r="J121" s="34">
        <v>25</v>
      </c>
      <c r="K121" s="11"/>
      <c r="L121" s="30"/>
      <c r="M121" s="31"/>
      <c r="N121" s="31"/>
      <c r="O121" s="31"/>
      <c r="P121" s="31"/>
    </row>
    <row r="122" spans="1:17" x14ac:dyDescent="0.45">
      <c r="A122" s="14">
        <v>44185.516527777778</v>
      </c>
      <c r="B122" s="15" t="s">
        <v>18</v>
      </c>
      <c r="C122" s="15">
        <v>17</v>
      </c>
      <c r="D122" s="15" t="s">
        <v>36</v>
      </c>
      <c r="E122" s="15" t="s">
        <v>46</v>
      </c>
      <c r="F122" s="15" t="s">
        <v>25</v>
      </c>
      <c r="G122" s="16" t="s">
        <v>16</v>
      </c>
      <c r="H122" s="15">
        <v>40</v>
      </c>
      <c r="I122" s="15"/>
      <c r="J122" s="18">
        <v>30</v>
      </c>
      <c r="K122" s="19"/>
      <c r="L122" s="15">
        <f t="shared" ref="L122:L128" si="15">IF(D122=$D$121,1,0)+IF(E122=$E$121,1,0)+IF(F122=$F$121,1,0)+IF(G122=$G$121,1,0)+IF(AND(H122&lt;=($H$121+3),H122&gt;=($H$121-3)),1,0)+IF(I122=$I$121,10,0)</f>
        <v>1</v>
      </c>
      <c r="M122" s="20"/>
      <c r="N122" s="20"/>
      <c r="O122" s="20"/>
      <c r="P122" s="20"/>
      <c r="Q122" s="20"/>
    </row>
    <row r="123" spans="1:17" ht="25.5" x14ac:dyDescent="0.45">
      <c r="A123" s="14">
        <v>44181.940810185188</v>
      </c>
      <c r="B123" s="15" t="s">
        <v>21</v>
      </c>
      <c r="C123" s="15">
        <v>17</v>
      </c>
      <c r="D123" s="16" t="s">
        <v>13</v>
      </c>
      <c r="E123" s="16" t="s">
        <v>14</v>
      </c>
      <c r="F123" s="15" t="s">
        <v>54</v>
      </c>
      <c r="G123" s="16" t="s">
        <v>16</v>
      </c>
      <c r="H123" s="16">
        <v>44</v>
      </c>
      <c r="I123" s="15" t="s">
        <v>203</v>
      </c>
      <c r="J123" s="18">
        <v>20</v>
      </c>
      <c r="K123" s="19" t="s">
        <v>204</v>
      </c>
      <c r="L123" s="15">
        <f t="shared" si="15"/>
        <v>4</v>
      </c>
      <c r="M123" s="20"/>
      <c r="N123" s="20"/>
      <c r="O123" s="20"/>
      <c r="P123" s="20"/>
      <c r="Q123" s="20"/>
    </row>
    <row r="124" spans="1:17" ht="63.75" x14ac:dyDescent="0.45">
      <c r="A124" s="14">
        <v>44182.867858796293</v>
      </c>
      <c r="B124" s="15" t="s">
        <v>58</v>
      </c>
      <c r="C124" s="15">
        <v>17</v>
      </c>
      <c r="D124" s="16" t="s">
        <v>13</v>
      </c>
      <c r="E124" s="16" t="s">
        <v>14</v>
      </c>
      <c r="F124" s="15" t="s">
        <v>39</v>
      </c>
      <c r="G124" s="16" t="s">
        <v>16</v>
      </c>
      <c r="H124" s="16">
        <v>45</v>
      </c>
      <c r="I124" s="16" t="s">
        <v>202</v>
      </c>
      <c r="J124" s="18" t="s">
        <v>205</v>
      </c>
      <c r="K124" s="19" t="s">
        <v>206</v>
      </c>
      <c r="L124" s="15">
        <f t="shared" si="15"/>
        <v>14</v>
      </c>
      <c r="M124" s="20"/>
      <c r="N124" s="20"/>
      <c r="O124" s="20"/>
      <c r="P124" s="20"/>
      <c r="Q124" s="20"/>
    </row>
    <row r="125" spans="1:17" ht="25.5" x14ac:dyDescent="0.45">
      <c r="A125" s="14">
        <v>44180.903564814813</v>
      </c>
      <c r="B125" s="15" t="s">
        <v>27</v>
      </c>
      <c r="C125" s="15">
        <v>17</v>
      </c>
      <c r="D125" s="15" t="s">
        <v>36</v>
      </c>
      <c r="E125" s="15" t="s">
        <v>24</v>
      </c>
      <c r="F125" s="16" t="s">
        <v>15</v>
      </c>
      <c r="G125" s="15" t="s">
        <v>70</v>
      </c>
      <c r="H125" s="16">
        <v>43</v>
      </c>
      <c r="I125" s="15" t="s">
        <v>207</v>
      </c>
      <c r="J125" s="18">
        <v>65</v>
      </c>
      <c r="K125" s="19" t="s">
        <v>208</v>
      </c>
      <c r="L125" s="15">
        <f t="shared" si="15"/>
        <v>2</v>
      </c>
      <c r="M125" s="20"/>
      <c r="N125" s="20"/>
      <c r="O125" s="20"/>
      <c r="P125" s="20"/>
      <c r="Q125" s="20"/>
    </row>
    <row r="126" spans="1:17" ht="38.25" x14ac:dyDescent="0.45">
      <c r="A126" s="14">
        <v>44183.856388888889</v>
      </c>
      <c r="B126" s="15" t="s">
        <v>31</v>
      </c>
      <c r="C126" s="15">
        <v>17</v>
      </c>
      <c r="D126" s="15" t="s">
        <v>66</v>
      </c>
      <c r="E126" s="15" t="s">
        <v>19</v>
      </c>
      <c r="F126" s="15" t="s">
        <v>62</v>
      </c>
      <c r="G126" s="16" t="s">
        <v>16</v>
      </c>
      <c r="H126" s="15">
        <v>40</v>
      </c>
      <c r="I126" s="15" t="s">
        <v>209</v>
      </c>
      <c r="J126" s="18">
        <v>25</v>
      </c>
      <c r="K126" s="19" t="s">
        <v>210</v>
      </c>
      <c r="L126" s="15">
        <f t="shared" si="15"/>
        <v>1</v>
      </c>
      <c r="M126" s="20"/>
      <c r="N126" s="20"/>
      <c r="O126" s="20"/>
      <c r="P126" s="20"/>
      <c r="Q126" s="20"/>
    </row>
    <row r="127" spans="1:17" ht="25.5" x14ac:dyDescent="0.45">
      <c r="A127" s="14">
        <v>44182.923368055555</v>
      </c>
      <c r="B127" s="15" t="s">
        <v>38</v>
      </c>
      <c r="C127" s="15">
        <v>17</v>
      </c>
      <c r="D127" s="15" t="s">
        <v>53</v>
      </c>
      <c r="E127" s="15" t="s">
        <v>32</v>
      </c>
      <c r="F127" s="16" t="s">
        <v>15</v>
      </c>
      <c r="G127" s="16" t="s">
        <v>16</v>
      </c>
      <c r="H127" s="15">
        <v>40</v>
      </c>
      <c r="I127" s="15"/>
      <c r="J127" s="18"/>
      <c r="K127" s="19"/>
      <c r="L127" s="15">
        <f t="shared" si="15"/>
        <v>2</v>
      </c>
      <c r="M127" s="20"/>
      <c r="N127" s="20"/>
      <c r="O127" s="20"/>
      <c r="P127" s="20"/>
      <c r="Q127" s="20"/>
    </row>
    <row r="128" spans="1:17" x14ac:dyDescent="0.45">
      <c r="A128" s="14">
        <v>44182.944710648146</v>
      </c>
      <c r="B128" s="15" t="s">
        <v>43</v>
      </c>
      <c r="C128" s="15">
        <v>17</v>
      </c>
      <c r="D128" s="16" t="s">
        <v>13</v>
      </c>
      <c r="E128" s="15" t="s">
        <v>112</v>
      </c>
      <c r="F128" s="15" t="s">
        <v>25</v>
      </c>
      <c r="G128" s="16" t="s">
        <v>16</v>
      </c>
      <c r="H128" s="15">
        <v>50</v>
      </c>
      <c r="I128" s="15" t="s">
        <v>196</v>
      </c>
      <c r="J128" s="18">
        <v>30</v>
      </c>
      <c r="K128" s="19"/>
      <c r="L128" s="15">
        <f t="shared" si="15"/>
        <v>2</v>
      </c>
      <c r="M128" s="20"/>
      <c r="N128" s="20"/>
      <c r="O128" s="20"/>
      <c r="P128" s="20"/>
      <c r="Q128" s="20"/>
    </row>
    <row r="129" spans="1:17" s="32" customFormat="1" x14ac:dyDescent="0.45">
      <c r="A129" s="30"/>
      <c r="B129" s="6" t="s">
        <v>12</v>
      </c>
      <c r="C129" s="7">
        <v>18</v>
      </c>
      <c r="D129" s="7" t="s">
        <v>45</v>
      </c>
      <c r="E129" s="7" t="s">
        <v>46</v>
      </c>
      <c r="F129" s="7" t="s">
        <v>211</v>
      </c>
      <c r="G129" s="7" t="s">
        <v>70</v>
      </c>
      <c r="H129" s="6">
        <v>43</v>
      </c>
      <c r="I129" s="7" t="s">
        <v>212</v>
      </c>
      <c r="J129" s="34">
        <v>120</v>
      </c>
      <c r="K129" s="11"/>
      <c r="L129" s="30"/>
      <c r="M129" s="31"/>
      <c r="N129" s="31"/>
      <c r="O129" s="31"/>
      <c r="P129" s="31"/>
    </row>
    <row r="130" spans="1:17" x14ac:dyDescent="0.45">
      <c r="A130" s="14">
        <v>44185.533125000002</v>
      </c>
      <c r="B130" s="15" t="s">
        <v>18</v>
      </c>
      <c r="C130" s="15">
        <v>18</v>
      </c>
      <c r="D130" s="16" t="s">
        <v>45</v>
      </c>
      <c r="E130" s="16" t="s">
        <v>46</v>
      </c>
      <c r="F130" s="15" t="s">
        <v>62</v>
      </c>
      <c r="G130" s="15" t="s">
        <v>16</v>
      </c>
      <c r="H130" s="16">
        <v>45</v>
      </c>
      <c r="I130" s="15"/>
      <c r="J130" s="18">
        <v>35</v>
      </c>
      <c r="K130" s="19"/>
      <c r="L130" s="15">
        <f t="shared" ref="L130:L135" si="16">IF(D130=$D$129,1,0)+IF(E130=$E$129,1,0)+IF(F130=$F$129,1,0)+IF(G130=$G$129,1,0)+IF(AND(H130&lt;=($H$129+3),H130&gt;=($H$129-3)),1,0)</f>
        <v>3</v>
      </c>
      <c r="M130" s="20"/>
      <c r="N130" s="20"/>
      <c r="O130" s="20"/>
      <c r="P130" s="20"/>
      <c r="Q130" s="20"/>
    </row>
    <row r="131" spans="1:17" x14ac:dyDescent="0.45">
      <c r="A131" s="14">
        <v>44182.892685185187</v>
      </c>
      <c r="B131" s="15" t="s">
        <v>21</v>
      </c>
      <c r="C131" s="15">
        <v>18</v>
      </c>
      <c r="D131" s="15" t="s">
        <v>66</v>
      </c>
      <c r="E131" s="15" t="s">
        <v>24</v>
      </c>
      <c r="F131" s="15" t="s">
        <v>15</v>
      </c>
      <c r="G131" s="15" t="s">
        <v>16</v>
      </c>
      <c r="H131" s="16">
        <v>40</v>
      </c>
      <c r="I131" s="15" t="s">
        <v>213</v>
      </c>
      <c r="J131" s="18">
        <v>30</v>
      </c>
      <c r="K131" s="19" t="s">
        <v>214</v>
      </c>
      <c r="L131" s="15">
        <f t="shared" si="16"/>
        <v>1</v>
      </c>
      <c r="M131" s="20"/>
      <c r="N131" s="20"/>
      <c r="O131" s="20"/>
      <c r="P131" s="20"/>
      <c r="Q131" s="20"/>
    </row>
    <row r="132" spans="1:17" ht="25.5" x14ac:dyDescent="0.45">
      <c r="A132" s="14">
        <v>44180.911666666667</v>
      </c>
      <c r="B132" s="15" t="s">
        <v>27</v>
      </c>
      <c r="C132" s="15">
        <v>18</v>
      </c>
      <c r="D132" s="16" t="s">
        <v>45</v>
      </c>
      <c r="E132" s="16" t="s">
        <v>46</v>
      </c>
      <c r="F132" s="15" t="s">
        <v>62</v>
      </c>
      <c r="G132" s="15" t="s">
        <v>16</v>
      </c>
      <c r="H132" s="16">
        <v>46</v>
      </c>
      <c r="I132" s="15" t="s">
        <v>215</v>
      </c>
      <c r="J132" s="18">
        <v>1.99</v>
      </c>
      <c r="K132" s="19" t="s">
        <v>216</v>
      </c>
      <c r="L132" s="15">
        <f t="shared" si="16"/>
        <v>3</v>
      </c>
      <c r="M132" s="20"/>
      <c r="N132" s="20"/>
      <c r="O132" s="20"/>
      <c r="P132" s="20"/>
      <c r="Q132" s="20"/>
    </row>
    <row r="133" spans="1:17" ht="25.5" x14ac:dyDescent="0.45">
      <c r="A133" s="14">
        <v>44183.863171296296</v>
      </c>
      <c r="B133" s="15" t="s">
        <v>31</v>
      </c>
      <c r="C133" s="15">
        <v>18</v>
      </c>
      <c r="D133" s="16" t="s">
        <v>45</v>
      </c>
      <c r="E133" s="16" t="s">
        <v>46</v>
      </c>
      <c r="F133" s="16" t="s">
        <v>47</v>
      </c>
      <c r="G133" s="15" t="s">
        <v>16</v>
      </c>
      <c r="H133" s="16">
        <v>45</v>
      </c>
      <c r="I133" s="15" t="s">
        <v>104</v>
      </c>
      <c r="J133" s="18">
        <v>50</v>
      </c>
      <c r="K133" s="19" t="s">
        <v>217</v>
      </c>
      <c r="L133" s="15">
        <f t="shared" si="16"/>
        <v>4</v>
      </c>
      <c r="M133" s="20"/>
      <c r="N133" s="20"/>
      <c r="O133" s="20"/>
      <c r="P133" s="20"/>
      <c r="Q133" s="20"/>
    </row>
    <row r="134" spans="1:17" ht="25.5" x14ac:dyDescent="0.45">
      <c r="A134" s="14">
        <v>44183.842361111114</v>
      </c>
      <c r="B134" s="15" t="s">
        <v>38</v>
      </c>
      <c r="C134" s="15">
        <v>18</v>
      </c>
      <c r="D134" s="16" t="s">
        <v>45</v>
      </c>
      <c r="E134" s="15" t="s">
        <v>19</v>
      </c>
      <c r="F134" s="15" t="s">
        <v>62</v>
      </c>
      <c r="G134" s="15" t="s">
        <v>129</v>
      </c>
      <c r="H134" s="16">
        <v>45</v>
      </c>
      <c r="I134" s="15"/>
      <c r="J134" s="18"/>
      <c r="K134" s="19"/>
      <c r="L134" s="15">
        <f t="shared" si="16"/>
        <v>2</v>
      </c>
      <c r="M134" s="20"/>
      <c r="N134" s="20"/>
      <c r="O134" s="20"/>
      <c r="P134" s="20"/>
      <c r="Q134" s="20"/>
    </row>
    <row r="135" spans="1:17" x14ac:dyDescent="0.45">
      <c r="A135" s="14">
        <v>44183.8752662037</v>
      </c>
      <c r="B135" s="15" t="s">
        <v>43</v>
      </c>
      <c r="C135" s="15">
        <v>18</v>
      </c>
      <c r="D135" s="16" t="s">
        <v>45</v>
      </c>
      <c r="E135" s="16" t="s">
        <v>46</v>
      </c>
      <c r="F135" s="15" t="s">
        <v>62</v>
      </c>
      <c r="G135" s="15" t="s">
        <v>16</v>
      </c>
      <c r="H135" s="16">
        <v>45</v>
      </c>
      <c r="I135" s="15" t="s">
        <v>218</v>
      </c>
      <c r="J135" s="35">
        <v>60</v>
      </c>
      <c r="K135" s="19"/>
      <c r="L135" s="15">
        <f t="shared" si="16"/>
        <v>3</v>
      </c>
      <c r="M135" s="20"/>
      <c r="N135" s="20"/>
      <c r="O135" s="20"/>
      <c r="P135" s="20"/>
      <c r="Q135" s="20"/>
    </row>
    <row r="136" spans="1:17" s="32" customFormat="1" x14ac:dyDescent="0.45">
      <c r="A136" s="30"/>
      <c r="B136" s="6" t="s">
        <v>12</v>
      </c>
      <c r="C136" s="7">
        <v>19</v>
      </c>
      <c r="D136" s="7" t="s">
        <v>13</v>
      </c>
      <c r="E136" s="7" t="s">
        <v>24</v>
      </c>
      <c r="F136" s="7" t="s">
        <v>15</v>
      </c>
      <c r="G136" s="7" t="s">
        <v>16</v>
      </c>
      <c r="H136" s="6">
        <v>40</v>
      </c>
      <c r="I136" s="7" t="s">
        <v>219</v>
      </c>
      <c r="J136" s="34">
        <v>14.5</v>
      </c>
      <c r="K136" s="11"/>
      <c r="L136" s="30"/>
      <c r="M136" s="31"/>
      <c r="N136" s="31"/>
      <c r="O136" s="31"/>
      <c r="P136" s="31"/>
    </row>
    <row r="137" spans="1:17" x14ac:dyDescent="0.45">
      <c r="A137" s="14">
        <v>44185.754386574074</v>
      </c>
      <c r="B137" s="15" t="s">
        <v>18</v>
      </c>
      <c r="C137" s="15">
        <v>19</v>
      </c>
      <c r="D137" s="16" t="s">
        <v>13</v>
      </c>
      <c r="E137" s="15" t="s">
        <v>14</v>
      </c>
      <c r="F137" s="16" t="s">
        <v>15</v>
      </c>
      <c r="G137" s="16" t="s">
        <v>16</v>
      </c>
      <c r="H137" s="15">
        <v>45</v>
      </c>
      <c r="I137" s="15"/>
      <c r="J137" s="18">
        <v>60</v>
      </c>
      <c r="K137" s="19"/>
      <c r="L137" s="15">
        <f t="shared" ref="L137:L142" si="17">IF(D137=$D$136,1,0)+IF(E137=$E$136,1,0)+IF(F137=$F$136,1,0)+IF(G137=$G$136,1,0)+IF(AND(H137&lt;=($H$136+3),H137&gt;=($H$136-3)),1,0)</f>
        <v>3</v>
      </c>
      <c r="M137" s="20"/>
      <c r="N137" s="20"/>
      <c r="O137" s="20"/>
      <c r="P137" s="20"/>
      <c r="Q137" s="20"/>
    </row>
    <row r="138" spans="1:17" x14ac:dyDescent="0.45">
      <c r="A138" s="14">
        <v>44184.929050925923</v>
      </c>
      <c r="B138" s="15" t="s">
        <v>21</v>
      </c>
      <c r="C138" s="15">
        <v>19</v>
      </c>
      <c r="D138" s="16" t="s">
        <v>13</v>
      </c>
      <c r="E138" s="15" t="s">
        <v>14</v>
      </c>
      <c r="F138" s="16" t="s">
        <v>15</v>
      </c>
      <c r="G138" s="16" t="s">
        <v>16</v>
      </c>
      <c r="H138" s="15">
        <v>46.3</v>
      </c>
      <c r="I138" s="15" t="s">
        <v>220</v>
      </c>
      <c r="J138" s="18">
        <v>90</v>
      </c>
      <c r="K138" s="19"/>
      <c r="L138" s="15">
        <f t="shared" si="17"/>
        <v>3</v>
      </c>
      <c r="M138" s="20"/>
      <c r="N138" s="20"/>
      <c r="O138" s="20"/>
      <c r="P138" s="20"/>
      <c r="Q138" s="20"/>
    </row>
    <row r="139" spans="1:17" x14ac:dyDescent="0.45">
      <c r="A139" s="14">
        <v>44181.895509259259</v>
      </c>
      <c r="B139" s="15" t="s">
        <v>27</v>
      </c>
      <c r="C139" s="15">
        <v>19</v>
      </c>
      <c r="D139" s="15" t="s">
        <v>66</v>
      </c>
      <c r="E139" s="16" t="s">
        <v>24</v>
      </c>
      <c r="F139" s="16" t="s">
        <v>15</v>
      </c>
      <c r="G139" s="16" t="s">
        <v>16</v>
      </c>
      <c r="H139" s="16">
        <v>43</v>
      </c>
      <c r="I139" s="15" t="s">
        <v>221</v>
      </c>
      <c r="J139" s="18">
        <v>20</v>
      </c>
      <c r="K139" s="19" t="s">
        <v>222</v>
      </c>
      <c r="L139" s="15">
        <f t="shared" si="17"/>
        <v>4</v>
      </c>
      <c r="M139" s="20"/>
      <c r="N139" s="20"/>
      <c r="O139" s="20"/>
      <c r="P139" s="20"/>
      <c r="Q139" s="20"/>
    </row>
    <row r="140" spans="1:17" ht="38.25" x14ac:dyDescent="0.45">
      <c r="A140" s="14">
        <v>44183.871817129628</v>
      </c>
      <c r="B140" s="15" t="s">
        <v>31</v>
      </c>
      <c r="C140" s="15">
        <v>19</v>
      </c>
      <c r="D140" s="15" t="s">
        <v>53</v>
      </c>
      <c r="E140" s="16" t="s">
        <v>24</v>
      </c>
      <c r="F140" s="15" t="s">
        <v>54</v>
      </c>
      <c r="G140" s="16" t="s">
        <v>16</v>
      </c>
      <c r="H140" s="15">
        <v>35</v>
      </c>
      <c r="I140" s="15" t="s">
        <v>223</v>
      </c>
      <c r="J140" s="18">
        <v>10</v>
      </c>
      <c r="K140" s="19" t="s">
        <v>224</v>
      </c>
      <c r="L140" s="15">
        <f t="shared" si="17"/>
        <v>2</v>
      </c>
      <c r="M140" s="20"/>
      <c r="N140" s="20"/>
      <c r="O140" s="20"/>
      <c r="P140" s="20"/>
      <c r="Q140" s="20"/>
    </row>
    <row r="141" spans="1:17" ht="25.5" x14ac:dyDescent="0.45">
      <c r="A141" s="14">
        <v>44184.883159722223</v>
      </c>
      <c r="B141" s="15" t="s">
        <v>38</v>
      </c>
      <c r="C141" s="15">
        <v>19</v>
      </c>
      <c r="D141" s="16" t="s">
        <v>13</v>
      </c>
      <c r="E141" s="15" t="s">
        <v>91</v>
      </c>
      <c r="F141" s="16" t="s">
        <v>15</v>
      </c>
      <c r="G141" s="16" t="s">
        <v>16</v>
      </c>
      <c r="H141" s="15">
        <f>115/2</f>
        <v>57.5</v>
      </c>
      <c r="I141" s="15" t="s">
        <v>225</v>
      </c>
      <c r="J141" s="18">
        <v>49.99</v>
      </c>
      <c r="K141" s="19"/>
      <c r="L141" s="15">
        <f t="shared" si="17"/>
        <v>3</v>
      </c>
      <c r="M141" s="20"/>
      <c r="N141" s="20"/>
      <c r="O141" s="20"/>
      <c r="P141" s="20"/>
      <c r="Q141" s="20"/>
    </row>
    <row r="142" spans="1:17" ht="51" x14ac:dyDescent="0.45">
      <c r="A142" s="14">
        <v>44184.877997685187</v>
      </c>
      <c r="B142" s="15" t="s">
        <v>43</v>
      </c>
      <c r="C142" s="15">
        <v>19</v>
      </c>
      <c r="D142" s="16" t="s">
        <v>13</v>
      </c>
      <c r="E142" s="15" t="s">
        <v>112</v>
      </c>
      <c r="F142" s="15" t="s">
        <v>25</v>
      </c>
      <c r="G142" s="16" t="s">
        <v>16</v>
      </c>
      <c r="H142" s="15">
        <v>50</v>
      </c>
      <c r="I142" s="15" t="s">
        <v>226</v>
      </c>
      <c r="J142" s="18" t="s">
        <v>75</v>
      </c>
      <c r="K142" s="19" t="s">
        <v>227</v>
      </c>
      <c r="L142" s="15">
        <f t="shared" si="17"/>
        <v>2</v>
      </c>
      <c r="M142" s="20"/>
      <c r="N142" s="20"/>
      <c r="O142" s="20"/>
      <c r="P142" s="20"/>
      <c r="Q142" s="20"/>
    </row>
    <row r="143" spans="1:17" s="32" customFormat="1" x14ac:dyDescent="0.45">
      <c r="A143" s="30"/>
      <c r="B143" s="6" t="s">
        <v>12</v>
      </c>
      <c r="C143" s="7">
        <v>20</v>
      </c>
      <c r="D143" s="7" t="s">
        <v>36</v>
      </c>
      <c r="E143" s="7" t="s">
        <v>24</v>
      </c>
      <c r="F143" s="7" t="s">
        <v>15</v>
      </c>
      <c r="G143" s="7" t="s">
        <v>228</v>
      </c>
      <c r="H143" s="6">
        <v>48</v>
      </c>
      <c r="I143" s="7" t="s">
        <v>229</v>
      </c>
      <c r="J143" s="34">
        <v>60</v>
      </c>
      <c r="K143" s="11"/>
      <c r="L143" s="30"/>
      <c r="M143" s="31"/>
      <c r="N143" s="31"/>
      <c r="O143" s="31"/>
      <c r="P143" s="31"/>
    </row>
    <row r="144" spans="1:17" x14ac:dyDescent="0.45">
      <c r="A144" s="14">
        <v>44185.760879629626</v>
      </c>
      <c r="B144" s="15" t="s">
        <v>18</v>
      </c>
      <c r="C144" s="15">
        <v>20</v>
      </c>
      <c r="D144" s="15" t="s">
        <v>45</v>
      </c>
      <c r="E144" s="15" t="s">
        <v>46</v>
      </c>
      <c r="F144" s="15" t="s">
        <v>47</v>
      </c>
      <c r="G144" s="15" t="s">
        <v>16</v>
      </c>
      <c r="H144" s="16">
        <v>47</v>
      </c>
      <c r="I144" s="15"/>
      <c r="J144" s="18">
        <v>30</v>
      </c>
      <c r="K144" s="19"/>
      <c r="L144" s="15">
        <f t="shared" ref="L144:L149" si="18">IF(D144=$D$143,1,0)+IF(E144=$E$143,1,0)+IF(F144=$F$143,1,0)+IF(G144=$G$143,1,0)+IF(AND(H144&lt;=($H$143+3),H144&gt;=($H$143-3)),1,0)</f>
        <v>1</v>
      </c>
      <c r="M144" s="20"/>
      <c r="N144" s="20"/>
      <c r="O144" s="20"/>
      <c r="P144" s="20"/>
      <c r="Q144" s="20"/>
    </row>
    <row r="145" spans="1:17" ht="38.25" x14ac:dyDescent="0.45">
      <c r="A145" s="14">
        <v>44184.925057870372</v>
      </c>
      <c r="B145" s="15" t="s">
        <v>21</v>
      </c>
      <c r="C145" s="15">
        <v>20</v>
      </c>
      <c r="D145" s="15" t="s">
        <v>13</v>
      </c>
      <c r="E145" s="15" t="s">
        <v>14</v>
      </c>
      <c r="F145" s="16" t="s">
        <v>15</v>
      </c>
      <c r="G145" s="15" t="s">
        <v>82</v>
      </c>
      <c r="H145" s="15">
        <v>62</v>
      </c>
      <c r="I145" s="15" t="s">
        <v>230</v>
      </c>
      <c r="J145" s="18">
        <v>150</v>
      </c>
      <c r="K145" s="19" t="s">
        <v>231</v>
      </c>
      <c r="L145" s="15">
        <f t="shared" si="18"/>
        <v>1</v>
      </c>
      <c r="M145" s="20"/>
      <c r="N145" s="20"/>
      <c r="O145" s="20"/>
      <c r="P145" s="20"/>
      <c r="Q145" s="20"/>
    </row>
    <row r="146" spans="1:17" ht="25.5" x14ac:dyDescent="0.45">
      <c r="A146" s="14">
        <v>44181.911319444444</v>
      </c>
      <c r="B146" s="15" t="s">
        <v>27</v>
      </c>
      <c r="C146" s="15">
        <v>20</v>
      </c>
      <c r="D146" s="15" t="s">
        <v>45</v>
      </c>
      <c r="E146" s="15" t="s">
        <v>46</v>
      </c>
      <c r="F146" s="15" t="s">
        <v>50</v>
      </c>
      <c r="G146" s="15" t="s">
        <v>16</v>
      </c>
      <c r="H146" s="15">
        <v>53</v>
      </c>
      <c r="I146" s="15" t="s">
        <v>232</v>
      </c>
      <c r="J146" s="18">
        <v>100</v>
      </c>
      <c r="K146" s="19" t="s">
        <v>233</v>
      </c>
      <c r="L146" s="15">
        <f t="shared" si="18"/>
        <v>0</v>
      </c>
      <c r="M146" s="20"/>
      <c r="N146" s="20"/>
      <c r="O146" s="20"/>
      <c r="P146" s="20"/>
      <c r="Q146" s="20"/>
    </row>
    <row r="147" spans="1:17" ht="127.5" x14ac:dyDescent="0.45">
      <c r="A147" s="14">
        <v>44183.878368055557</v>
      </c>
      <c r="B147" s="15" t="s">
        <v>31</v>
      </c>
      <c r="C147" s="15">
        <v>20</v>
      </c>
      <c r="D147" s="15" t="s">
        <v>45</v>
      </c>
      <c r="E147" s="15" t="s">
        <v>19</v>
      </c>
      <c r="F147" s="15" t="s">
        <v>25</v>
      </c>
      <c r="G147" s="15" t="s">
        <v>59</v>
      </c>
      <c r="H147" s="16">
        <v>45</v>
      </c>
      <c r="I147" s="15" t="s">
        <v>234</v>
      </c>
      <c r="J147" s="18">
        <v>40</v>
      </c>
      <c r="K147" s="19" t="s">
        <v>235</v>
      </c>
      <c r="L147" s="15">
        <f t="shared" si="18"/>
        <v>1</v>
      </c>
      <c r="M147" s="20"/>
      <c r="N147" s="20"/>
      <c r="O147" s="20"/>
      <c r="P147" s="20"/>
      <c r="Q147" s="20"/>
    </row>
    <row r="148" spans="1:17" ht="25.5" x14ac:dyDescent="0.45">
      <c r="A148" s="14">
        <v>44184.900590277779</v>
      </c>
      <c r="B148" s="15" t="s">
        <v>38</v>
      </c>
      <c r="C148" s="15">
        <v>20</v>
      </c>
      <c r="D148" s="15" t="s">
        <v>66</v>
      </c>
      <c r="E148" s="15" t="s">
        <v>19</v>
      </c>
      <c r="F148" s="15" t="s">
        <v>25</v>
      </c>
      <c r="G148" s="15" t="s">
        <v>16</v>
      </c>
      <c r="H148" s="16">
        <v>45</v>
      </c>
      <c r="I148" s="15"/>
      <c r="J148" s="18"/>
      <c r="K148" s="19" t="s">
        <v>236</v>
      </c>
      <c r="L148" s="15">
        <f t="shared" si="18"/>
        <v>1</v>
      </c>
      <c r="M148" s="20"/>
      <c r="N148" s="20"/>
      <c r="O148" s="20"/>
      <c r="P148" s="20"/>
      <c r="Q148" s="20"/>
    </row>
    <row r="149" spans="1:17" x14ac:dyDescent="0.45">
      <c r="A149" s="14">
        <v>44185.729768518519</v>
      </c>
      <c r="B149" s="15" t="s">
        <v>43</v>
      </c>
      <c r="C149" s="15">
        <v>20</v>
      </c>
      <c r="D149" s="15" t="s">
        <v>45</v>
      </c>
      <c r="E149" s="16" t="s">
        <v>24</v>
      </c>
      <c r="F149" s="16" t="s">
        <v>15</v>
      </c>
      <c r="G149" s="15" t="s">
        <v>16</v>
      </c>
      <c r="H149" s="15">
        <v>40</v>
      </c>
      <c r="I149" s="15" t="s">
        <v>237</v>
      </c>
      <c r="J149" s="18">
        <v>25</v>
      </c>
      <c r="K149" s="19"/>
      <c r="L149" s="15">
        <f t="shared" si="18"/>
        <v>2</v>
      </c>
      <c r="M149" s="20"/>
      <c r="N149" s="20"/>
      <c r="O149" s="20"/>
      <c r="P149" s="20"/>
      <c r="Q149" s="20"/>
    </row>
    <row r="150" spans="1:17" s="32" customFormat="1" x14ac:dyDescent="0.45">
      <c r="A150" s="30"/>
      <c r="B150" s="6" t="s">
        <v>12</v>
      </c>
      <c r="C150" s="8">
        <v>21</v>
      </c>
      <c r="D150" s="8" t="s">
        <v>13</v>
      </c>
      <c r="E150" s="8" t="s">
        <v>32</v>
      </c>
      <c r="F150" s="8" t="s">
        <v>15</v>
      </c>
      <c r="G150" s="8" t="s">
        <v>16</v>
      </c>
      <c r="H150" s="9">
        <v>41.5</v>
      </c>
      <c r="I150" s="8" t="s">
        <v>238</v>
      </c>
      <c r="J150" s="10">
        <v>40.5</v>
      </c>
      <c r="K150" s="36" t="s">
        <v>15</v>
      </c>
      <c r="L150" s="30"/>
      <c r="M150" s="31"/>
      <c r="N150" s="31"/>
      <c r="O150" s="31"/>
      <c r="P150" s="31"/>
    </row>
    <row r="151" spans="1:17" x14ac:dyDescent="0.45">
      <c r="A151" s="14">
        <v>44191.609444444446</v>
      </c>
      <c r="B151" s="15" t="s">
        <v>18</v>
      </c>
      <c r="C151" s="15">
        <v>21</v>
      </c>
      <c r="D151" s="16" t="s">
        <v>13</v>
      </c>
      <c r="E151" s="15" t="s">
        <v>14</v>
      </c>
      <c r="F151" s="15" t="s">
        <v>25</v>
      </c>
      <c r="G151" s="15" t="s">
        <v>129</v>
      </c>
      <c r="H151" s="15">
        <v>46</v>
      </c>
      <c r="I151" s="15" t="s">
        <v>239</v>
      </c>
      <c r="J151" s="18">
        <v>40</v>
      </c>
      <c r="K151" s="19"/>
      <c r="L151" s="15">
        <f>IF(D151=$D$150,1,0)+IF(E151=$E$150,1,0)+IF(F151=$F$150,1,0)+IF(G151=$G$150,1,0)+IF(AND(H151&lt;=($H$150+3),H151&gt;=($H$150-3)),1,0)</f>
        <v>1</v>
      </c>
      <c r="M151" s="20"/>
      <c r="N151" s="20"/>
      <c r="O151" s="20"/>
      <c r="P151" s="20"/>
      <c r="Q151" s="20"/>
    </row>
    <row r="152" spans="1:17" s="32" customFormat="1" ht="25.5" x14ac:dyDescent="0.45">
      <c r="A152" s="14">
        <v>44188.905347222222</v>
      </c>
      <c r="B152" s="15" t="s">
        <v>21</v>
      </c>
      <c r="C152" s="15">
        <v>21</v>
      </c>
      <c r="D152" s="15" t="s">
        <v>66</v>
      </c>
      <c r="E152" s="15" t="s">
        <v>46</v>
      </c>
      <c r="F152" s="15" t="s">
        <v>62</v>
      </c>
      <c r="G152" s="15" t="s">
        <v>59</v>
      </c>
      <c r="H152" s="16">
        <v>42</v>
      </c>
      <c r="I152" s="15" t="s">
        <v>240</v>
      </c>
      <c r="J152" s="18">
        <v>40</v>
      </c>
      <c r="K152" s="19" t="s">
        <v>241</v>
      </c>
      <c r="L152" s="15">
        <f>IF(D152=$D$150,1,0)+IF(E152=$E$150,1,0)+IF(F152=$F$150,1,0)+IF(G152=$G$150,1,0)+IF(AND(H152&lt;=($H$150+3),H152&gt;=($H$150-3)),1,0)</f>
        <v>1</v>
      </c>
      <c r="M152" s="20"/>
      <c r="N152" s="20"/>
      <c r="O152" s="20"/>
      <c r="P152" s="20"/>
      <c r="Q152" s="20"/>
    </row>
    <row r="153" spans="1:17" s="32" customFormat="1" x14ac:dyDescent="0.45">
      <c r="A153" s="14">
        <v>44186.904467592591</v>
      </c>
      <c r="B153" s="15" t="s">
        <v>27</v>
      </c>
      <c r="C153" s="15">
        <v>21</v>
      </c>
      <c r="D153" s="16" t="s">
        <v>13</v>
      </c>
      <c r="E153" s="15" t="s">
        <v>14</v>
      </c>
      <c r="F153" s="16" t="s">
        <v>15</v>
      </c>
      <c r="G153" s="16" t="s">
        <v>16</v>
      </c>
      <c r="H153" s="15">
        <v>45</v>
      </c>
      <c r="I153" s="15" t="s">
        <v>242</v>
      </c>
      <c r="J153" s="18">
        <v>24.99</v>
      </c>
      <c r="K153" s="19"/>
      <c r="L153" s="15">
        <f>IF(D153=$D$150,1,0)+IF(E153=$E$150,1,0)+IF(F153=$F$150,1,0)+IF(G153=$G$150,1,0)+IF(AND(H153&lt;=($H$150+3),H153&gt;=($H$150-3)),1,0)</f>
        <v>3</v>
      </c>
      <c r="M153" s="20"/>
      <c r="N153" s="20"/>
      <c r="O153" s="20"/>
      <c r="P153" s="20"/>
      <c r="Q153" s="20"/>
    </row>
    <row r="154" spans="1:17" ht="38.25" x14ac:dyDescent="0.45">
      <c r="A154" s="14">
        <v>44191.740960648145</v>
      </c>
      <c r="B154" s="15" t="s">
        <v>31</v>
      </c>
      <c r="C154" s="15">
        <v>21</v>
      </c>
      <c r="D154" s="16" t="s">
        <v>13</v>
      </c>
      <c r="E154" s="15" t="s">
        <v>14</v>
      </c>
      <c r="F154" s="16" t="s">
        <v>15</v>
      </c>
      <c r="G154" s="16" t="s">
        <v>16</v>
      </c>
      <c r="H154" s="15">
        <v>50</v>
      </c>
      <c r="I154" s="15" t="s">
        <v>243</v>
      </c>
      <c r="J154" s="18">
        <v>50</v>
      </c>
      <c r="K154" s="19" t="s">
        <v>244</v>
      </c>
      <c r="L154" s="15">
        <f>IF(D154=$D$150,1,0)+IF(E154=$E$150,1,0)+IF(F154=$F$150,1,0)+IF(G154=$G$150,1,0)+IF(AND(H154&lt;=($H$150+3),H154&gt;=($H$150-3)),1,0)</f>
        <v>3</v>
      </c>
      <c r="M154" s="20"/>
      <c r="N154" s="20"/>
      <c r="O154" s="20"/>
      <c r="P154" s="20"/>
      <c r="Q154" s="20"/>
    </row>
    <row r="155" spans="1:17" s="32" customFormat="1" ht="25.5" x14ac:dyDescent="0.45">
      <c r="A155" s="14">
        <v>44186.9221412037</v>
      </c>
      <c r="B155" s="15" t="s">
        <v>38</v>
      </c>
      <c r="C155" s="15">
        <v>21</v>
      </c>
      <c r="D155" s="15" t="s">
        <v>66</v>
      </c>
      <c r="E155" s="16" t="s">
        <v>32</v>
      </c>
      <c r="F155" s="16" t="s">
        <v>15</v>
      </c>
      <c r="G155" s="16" t="s">
        <v>16</v>
      </c>
      <c r="H155" s="15">
        <v>50</v>
      </c>
      <c r="I155" s="15"/>
      <c r="J155" s="18"/>
      <c r="K155" s="19"/>
      <c r="L155" s="15">
        <f>IF(D155=$D$150,1,0)+IF(E155=$E$150,1,0)+IF(F155=$F$150,1,0)+IF(G155=$G$150,1,0)+IF(AND(H155&lt;=($H$150+3),H155&gt;=($H$150-3)),1,0)</f>
        <v>3</v>
      </c>
      <c r="M155" s="20"/>
      <c r="N155" s="20"/>
      <c r="O155" s="20"/>
      <c r="P155" s="20"/>
      <c r="Q155" s="20"/>
    </row>
    <row r="156" spans="1:17" ht="25.5" x14ac:dyDescent="0.45">
      <c r="A156" s="14">
        <v>44186.860798611109</v>
      </c>
      <c r="B156" s="15" t="s">
        <v>43</v>
      </c>
      <c r="C156" s="15">
        <v>21</v>
      </c>
      <c r="D156" s="16" t="s">
        <v>13</v>
      </c>
      <c r="E156" s="16" t="s">
        <v>32</v>
      </c>
      <c r="F156" s="16" t="s">
        <v>15</v>
      </c>
      <c r="G156" s="15" t="s">
        <v>59</v>
      </c>
      <c r="H156" s="15">
        <v>50</v>
      </c>
      <c r="I156" s="15" t="s">
        <v>245</v>
      </c>
      <c r="J156" s="18">
        <v>50</v>
      </c>
      <c r="K156" s="19" t="s">
        <v>246</v>
      </c>
      <c r="L156" s="15">
        <f>IF(D156=$D$150,1,0)+IF(E156=$E$150,1,0)+IF(F156=$F$150,1,0)+IF(G156=$G$150,1,0)+IF(AND(H156&lt;=($H$150+3),H156&gt;=($H$150-3)),1,0)</f>
        <v>3</v>
      </c>
      <c r="M156" s="20"/>
      <c r="N156" s="20"/>
      <c r="O156" s="20"/>
      <c r="P156" s="20"/>
      <c r="Q156" s="20"/>
    </row>
    <row r="157" spans="1:17" ht="26.25" x14ac:dyDescent="0.45">
      <c r="A157" s="30"/>
      <c r="B157" s="6" t="s">
        <v>12</v>
      </c>
      <c r="C157" s="8">
        <v>22</v>
      </c>
      <c r="D157" s="8" t="s">
        <v>66</v>
      </c>
      <c r="E157" s="8" t="s">
        <v>19</v>
      </c>
      <c r="F157" s="8" t="s">
        <v>102</v>
      </c>
      <c r="G157" s="8" t="s">
        <v>16</v>
      </c>
      <c r="H157" s="9">
        <v>46</v>
      </c>
      <c r="I157" s="8" t="s">
        <v>247</v>
      </c>
      <c r="J157" s="10">
        <v>110</v>
      </c>
      <c r="K157" s="36" t="s">
        <v>248</v>
      </c>
      <c r="L157" s="30"/>
      <c r="M157" s="31"/>
      <c r="N157" s="31"/>
      <c r="O157" s="31"/>
      <c r="P157" s="31"/>
      <c r="Q157" s="32"/>
    </row>
    <row r="158" spans="1:17" x14ac:dyDescent="0.45">
      <c r="A158" s="14">
        <v>44190.78329861111</v>
      </c>
      <c r="B158" s="15" t="s">
        <v>18</v>
      </c>
      <c r="C158" s="15">
        <v>22</v>
      </c>
      <c r="D158" s="15" t="s">
        <v>36</v>
      </c>
      <c r="E158" s="16" t="s">
        <v>19</v>
      </c>
      <c r="F158" s="15" t="s">
        <v>20</v>
      </c>
      <c r="G158" s="16" t="s">
        <v>16</v>
      </c>
      <c r="H158" s="16">
        <v>45</v>
      </c>
      <c r="I158" s="15"/>
      <c r="J158" s="18">
        <v>40</v>
      </c>
      <c r="K158" s="19"/>
      <c r="L158" s="15">
        <f>IF(D158=$D$157,1,0)+IF(E158=$E$157,1,0)+IF(F158=$F$157,1,0)+IF(G158=$G$157,1,0)+IF(AND(H158&lt;=($H$157+3),H158&gt;=($H$157-3)),1,0)</f>
        <v>3</v>
      </c>
      <c r="M158" s="20"/>
      <c r="N158" s="20"/>
      <c r="O158" s="20"/>
      <c r="P158" s="20"/>
      <c r="Q158" s="20"/>
    </row>
    <row r="159" spans="1:17" ht="25.5" x14ac:dyDescent="0.45">
      <c r="A159" s="14">
        <v>44188.983252314814</v>
      </c>
      <c r="B159" s="15" t="s">
        <v>21</v>
      </c>
      <c r="C159" s="15">
        <v>22</v>
      </c>
      <c r="D159" s="15" t="s">
        <v>36</v>
      </c>
      <c r="E159" s="15" t="s">
        <v>46</v>
      </c>
      <c r="F159" s="15" t="s">
        <v>15</v>
      </c>
      <c r="G159" s="16" t="s">
        <v>16</v>
      </c>
      <c r="H159" s="16">
        <v>45</v>
      </c>
      <c r="I159" s="15" t="s">
        <v>249</v>
      </c>
      <c r="J159" s="18">
        <v>50</v>
      </c>
      <c r="K159" s="19" t="s">
        <v>250</v>
      </c>
      <c r="L159" s="15">
        <f>IF(D159=$D$157,1,0)+IF(E159=$E$157,1,0)+IF(F159=$F$157,1,0)+IF(G159=$G$157,1,0)+IF(AND(H159&lt;=($H$157+3),H159&gt;=($H$157-3)),1,0)</f>
        <v>2</v>
      </c>
      <c r="M159" s="20"/>
      <c r="N159" s="20"/>
      <c r="O159" s="20"/>
      <c r="P159" s="20"/>
      <c r="Q159" s="20"/>
    </row>
    <row r="160" spans="1:17" x14ac:dyDescent="0.45">
      <c r="A160" s="14">
        <v>44186.918171296296</v>
      </c>
      <c r="B160" s="15" t="s">
        <v>27</v>
      </c>
      <c r="C160" s="15">
        <v>22</v>
      </c>
      <c r="D160" s="16" t="s">
        <v>66</v>
      </c>
      <c r="E160" s="15" t="s">
        <v>24</v>
      </c>
      <c r="F160" s="15" t="s">
        <v>15</v>
      </c>
      <c r="G160" s="16" t="s">
        <v>16</v>
      </c>
      <c r="H160" s="16">
        <v>43</v>
      </c>
      <c r="I160" s="15" t="s">
        <v>124</v>
      </c>
      <c r="J160" s="18">
        <v>19.37</v>
      </c>
      <c r="K160" s="19"/>
      <c r="L160" s="15">
        <f>IF(D160=$D$157,1,0)+IF(E160=$E$157,1,0)+IF(F160=$F$157,1,0)+IF(G160=$G$157,1,0)+IF(AND(H160&lt;=($H$157+3),H160&gt;=($H$157-3)),1,0)</f>
        <v>3</v>
      </c>
      <c r="M160" s="20"/>
      <c r="N160" s="20"/>
      <c r="O160" s="20"/>
      <c r="P160" s="20"/>
      <c r="Q160" s="20"/>
    </row>
    <row r="161" spans="1:17" ht="25.5" x14ac:dyDescent="0.45">
      <c r="A161" s="14">
        <v>44191.742731481485</v>
      </c>
      <c r="B161" s="15" t="s">
        <v>31</v>
      </c>
      <c r="C161" s="15">
        <v>22</v>
      </c>
      <c r="D161" s="15" t="s">
        <v>45</v>
      </c>
      <c r="E161" s="15" t="s">
        <v>46</v>
      </c>
      <c r="F161" s="15" t="s">
        <v>15</v>
      </c>
      <c r="G161" s="16" t="s">
        <v>16</v>
      </c>
      <c r="H161" s="15">
        <f>103/2</f>
        <v>51.5</v>
      </c>
      <c r="I161" s="15" t="s">
        <v>251</v>
      </c>
      <c r="J161" s="18">
        <v>50</v>
      </c>
      <c r="K161" s="19" t="s">
        <v>252</v>
      </c>
      <c r="L161" s="15">
        <f>IF(D161=$D$157,1,0)+IF(E161=$E$157,1,0)+IF(F161=$F$157,1,0)+IF(G161=$G$157,1,0)+IF(AND(H161&lt;=($H$157+3),H161&gt;=($H$157-3)),1,0)</f>
        <v>1</v>
      </c>
      <c r="M161" s="20"/>
      <c r="N161" s="20"/>
      <c r="O161" s="20"/>
      <c r="P161" s="20"/>
      <c r="Q161" s="20"/>
    </row>
    <row r="162" spans="1:17" ht="25.5" x14ac:dyDescent="0.45">
      <c r="A162" s="14">
        <v>44187.974085648151</v>
      </c>
      <c r="B162" s="15" t="s">
        <v>38</v>
      </c>
      <c r="C162" s="15">
        <v>22</v>
      </c>
      <c r="D162" s="15" t="s">
        <v>36</v>
      </c>
      <c r="E162" s="15" t="s">
        <v>24</v>
      </c>
      <c r="F162" s="15" t="s">
        <v>15</v>
      </c>
      <c r="G162" s="16" t="s">
        <v>16</v>
      </c>
      <c r="H162" s="16">
        <v>48</v>
      </c>
      <c r="I162" s="15"/>
      <c r="J162" s="18"/>
      <c r="K162" s="19"/>
      <c r="L162" s="15">
        <f>IF(D162=$D$157,1,0)+IF(E162=$E$157,1,0)+IF(F162=$F$157,1,0)+IF(G162=$G$157,1,0)+IF(AND(H162&lt;=($H$157+3),H162&gt;=($H$157-3)),1,0)</f>
        <v>2</v>
      </c>
      <c r="M162" s="20"/>
      <c r="N162" s="20"/>
      <c r="O162" s="20"/>
      <c r="P162" s="20"/>
      <c r="Q162" s="20"/>
    </row>
    <row r="163" spans="1:17" ht="25.5" x14ac:dyDescent="0.45">
      <c r="A163" s="14">
        <v>44188.801828703705</v>
      </c>
      <c r="B163" s="15" t="s">
        <v>43</v>
      </c>
      <c r="C163" s="15">
        <v>22</v>
      </c>
      <c r="D163" s="15" t="s">
        <v>45</v>
      </c>
      <c r="E163" s="15" t="s">
        <v>46</v>
      </c>
      <c r="F163" s="15" t="s">
        <v>131</v>
      </c>
      <c r="G163" s="16" t="s">
        <v>16</v>
      </c>
      <c r="H163" s="16">
        <v>43</v>
      </c>
      <c r="I163" s="15" t="s">
        <v>253</v>
      </c>
      <c r="J163" s="18">
        <v>135</v>
      </c>
      <c r="K163" s="19"/>
      <c r="L163" s="15">
        <f>IF(D163=$D$157,1,0)+IF(E163=$E$157,1,0)+IF(F163=$F$157,1,0)+IF(G163=$G$157,1,0)+IF(AND(H163&lt;=($H$157+3),H163&gt;=($H$157-3)),1,0)</f>
        <v>2</v>
      </c>
      <c r="M163" s="20"/>
      <c r="N163" s="20"/>
      <c r="O163" s="20"/>
      <c r="P163" s="20"/>
      <c r="Q163" s="20"/>
    </row>
    <row r="164" spans="1:17" ht="42.75" x14ac:dyDescent="0.45">
      <c r="A164" s="30"/>
      <c r="B164" s="6" t="s">
        <v>12</v>
      </c>
      <c r="C164" s="8">
        <v>23</v>
      </c>
      <c r="D164" s="8" t="s">
        <v>13</v>
      </c>
      <c r="E164" s="8" t="s">
        <v>46</v>
      </c>
      <c r="F164" s="8" t="s">
        <v>15</v>
      </c>
      <c r="G164" s="8" t="s">
        <v>70</v>
      </c>
      <c r="H164" s="9">
        <v>43</v>
      </c>
      <c r="I164" s="37" t="s">
        <v>254</v>
      </c>
      <c r="J164" s="10">
        <v>105</v>
      </c>
      <c r="K164" s="36"/>
      <c r="L164" s="30"/>
      <c r="M164" s="31"/>
      <c r="N164" s="31"/>
      <c r="O164" s="31"/>
      <c r="P164" s="31"/>
      <c r="Q164" s="32"/>
    </row>
    <row r="165" spans="1:17" x14ac:dyDescent="0.45">
      <c r="A165" s="14">
        <v>44191.613738425927</v>
      </c>
      <c r="B165" s="15" t="s">
        <v>18</v>
      </c>
      <c r="C165" s="15">
        <v>23</v>
      </c>
      <c r="D165" s="15" t="s">
        <v>45</v>
      </c>
      <c r="E165" s="16" t="s">
        <v>46</v>
      </c>
      <c r="F165" s="15" t="s">
        <v>62</v>
      </c>
      <c r="G165" s="15" t="s">
        <v>82</v>
      </c>
      <c r="H165" s="16">
        <v>45</v>
      </c>
      <c r="I165" s="15"/>
      <c r="J165" s="18">
        <v>45</v>
      </c>
      <c r="K165" s="19"/>
      <c r="L165" s="15">
        <f>IF(D165=$D$164,1,0)+IF(E165=$E$164,1,0)+IF(F165=$F$164,1,0)+IF(G165=$G$164,1,0)+IF(AND(H165&lt;=($H$164+3),H165&gt;=($H$164-3)),1,0)</f>
        <v>2</v>
      </c>
      <c r="M165" s="20"/>
      <c r="N165" s="20"/>
      <c r="O165" s="20"/>
      <c r="P165" s="20"/>
      <c r="Q165" s="20"/>
    </row>
    <row r="166" spans="1:17" ht="38.25" x14ac:dyDescent="0.45">
      <c r="A166" s="14">
        <v>44188.998356481483</v>
      </c>
      <c r="B166" s="15" t="s">
        <v>21</v>
      </c>
      <c r="C166" s="15">
        <v>23</v>
      </c>
      <c r="D166" s="16" t="s">
        <v>13</v>
      </c>
      <c r="E166" s="15" t="s">
        <v>14</v>
      </c>
      <c r="F166" s="15" t="s">
        <v>20</v>
      </c>
      <c r="G166" s="15" t="s">
        <v>16</v>
      </c>
      <c r="H166" s="15">
        <v>50</v>
      </c>
      <c r="I166" s="15" t="s">
        <v>255</v>
      </c>
      <c r="J166" s="18">
        <v>20</v>
      </c>
      <c r="K166" s="19" t="s">
        <v>256</v>
      </c>
      <c r="L166" s="15">
        <f>IF(D166=$D$164,1,0)+IF(E166=$E$164,1,0)+IF(F166=$F$164,1,0)+IF(G166=$G$164,1,0)+IF(AND(H166&lt;=($H$164+3),H166&gt;=($H$164-3)),1,0)</f>
        <v>1</v>
      </c>
      <c r="M166" s="20"/>
      <c r="N166" s="20"/>
      <c r="O166" s="20"/>
      <c r="P166" s="20"/>
      <c r="Q166" s="20"/>
    </row>
    <row r="167" spans="1:17" x14ac:dyDescent="0.45">
      <c r="A167" s="14">
        <v>44187.864270833335</v>
      </c>
      <c r="B167" s="15" t="s">
        <v>27</v>
      </c>
      <c r="C167" s="15">
        <v>23</v>
      </c>
      <c r="D167" s="15" t="s">
        <v>45</v>
      </c>
      <c r="E167" s="16" t="s">
        <v>46</v>
      </c>
      <c r="F167" s="15" t="s">
        <v>62</v>
      </c>
      <c r="G167" s="15" t="s">
        <v>16</v>
      </c>
      <c r="H167" s="16">
        <v>43</v>
      </c>
      <c r="I167" s="15" t="s">
        <v>215</v>
      </c>
      <c r="J167" s="18" t="s">
        <v>257</v>
      </c>
      <c r="K167" s="19" t="s">
        <v>258</v>
      </c>
      <c r="L167" s="15">
        <f>IF(D167=$D$164,1,0)+IF(E167=$E$164,1,0)+IF(F167=$F$164,1,0)+IF(G167=$G$164,1,0)+IF(AND(H167&lt;=($H$164+3),H167&gt;=($H$164-3)),1,0)</f>
        <v>2</v>
      </c>
      <c r="M167" s="20"/>
      <c r="N167" s="20"/>
      <c r="O167" s="20"/>
      <c r="P167" s="20"/>
      <c r="Q167" s="20"/>
    </row>
    <row r="168" spans="1:17" ht="38.25" x14ac:dyDescent="0.45">
      <c r="A168" s="14">
        <v>44191.744386574072</v>
      </c>
      <c r="B168" s="15" t="s">
        <v>31</v>
      </c>
      <c r="C168" s="15">
        <v>23</v>
      </c>
      <c r="D168" s="15" t="s">
        <v>66</v>
      </c>
      <c r="E168" s="15" t="s">
        <v>24</v>
      </c>
      <c r="F168" s="16" t="s">
        <v>15</v>
      </c>
      <c r="G168" s="15" t="s">
        <v>16</v>
      </c>
      <c r="H168" s="16">
        <v>40</v>
      </c>
      <c r="I168" s="15" t="s">
        <v>259</v>
      </c>
      <c r="J168" s="18">
        <v>10</v>
      </c>
      <c r="K168" s="19" t="s">
        <v>260</v>
      </c>
      <c r="L168" s="15">
        <f>IF(D168=$D$164,1,0)+IF(E168=$E$164,1,0)+IF(F168=$F$164,1,0)+IF(G168=$G$164,1,0)+IF(AND(H168&lt;=($H$164+3),H168&gt;=($H$164-3)),1,0)</f>
        <v>2</v>
      </c>
      <c r="M168" s="20"/>
      <c r="N168" s="20"/>
      <c r="O168" s="20"/>
      <c r="P168" s="20"/>
      <c r="Q168" s="20"/>
    </row>
    <row r="169" spans="1:17" ht="25.5" x14ac:dyDescent="0.45">
      <c r="A169" s="14">
        <v>44189.672939814816</v>
      </c>
      <c r="B169" s="15" t="s">
        <v>38</v>
      </c>
      <c r="C169" s="15">
        <v>23</v>
      </c>
      <c r="D169" s="15" t="s">
        <v>45</v>
      </c>
      <c r="E169" s="15" t="s">
        <v>19</v>
      </c>
      <c r="F169" s="16" t="s">
        <v>15</v>
      </c>
      <c r="G169" s="15" t="s">
        <v>16</v>
      </c>
      <c r="H169" s="16">
        <v>46</v>
      </c>
      <c r="I169" s="15"/>
      <c r="J169" s="18"/>
      <c r="K169" s="19"/>
      <c r="L169" s="15">
        <f>IF(D169=$D$164,1,0)+IF(E169=$E$164,1,0)+IF(F169=$F$164,1,0)+IF(G169=$G$164,1,0)+IF(AND(H169&lt;=($H$164+3),H169&gt;=($H$164-3)),1,0)</f>
        <v>2</v>
      </c>
      <c r="M169" s="20"/>
      <c r="N169" s="20"/>
      <c r="O169" s="20"/>
      <c r="P169" s="20"/>
      <c r="Q169" s="20"/>
    </row>
    <row r="170" spans="1:17" ht="25.5" x14ac:dyDescent="0.45">
      <c r="A170" s="14">
        <v>44187.910775462966</v>
      </c>
      <c r="B170" s="15" t="s">
        <v>43</v>
      </c>
      <c r="C170" s="15">
        <v>23</v>
      </c>
      <c r="D170" s="15" t="s">
        <v>36</v>
      </c>
      <c r="E170" s="16" t="s">
        <v>46</v>
      </c>
      <c r="F170" s="16" t="s">
        <v>15</v>
      </c>
      <c r="G170" s="15" t="s">
        <v>16</v>
      </c>
      <c r="H170" s="16">
        <v>45</v>
      </c>
      <c r="I170" s="15" t="s">
        <v>261</v>
      </c>
      <c r="J170" s="18">
        <v>80</v>
      </c>
      <c r="K170" s="19" t="s">
        <v>262</v>
      </c>
      <c r="L170" s="15">
        <f>IF(D170=$D$164,1,0)+IF(E170=$E$164,1,0)+IF(F170=$F$164,1,0)+IF(G170=$G$164,1,0)+IF(AND(H170&lt;=($H$164+3),H170&gt;=($H$164-3)),1,0)</f>
        <v>3</v>
      </c>
      <c r="M170" s="20"/>
      <c r="N170" s="20"/>
      <c r="O170" s="20"/>
      <c r="P170" s="20"/>
      <c r="Q170" s="20"/>
    </row>
    <row r="171" spans="1:17" ht="28.5" x14ac:dyDescent="0.45">
      <c r="A171" s="30"/>
      <c r="B171" s="6" t="s">
        <v>12</v>
      </c>
      <c r="C171" s="8">
        <v>24</v>
      </c>
      <c r="D171" s="8" t="s">
        <v>56</v>
      </c>
      <c r="E171" s="8" t="s">
        <v>46</v>
      </c>
      <c r="F171" s="8" t="s">
        <v>15</v>
      </c>
      <c r="G171" s="8" t="s">
        <v>88</v>
      </c>
      <c r="H171" s="8">
        <v>57.1</v>
      </c>
      <c r="I171" s="8" t="s">
        <v>263</v>
      </c>
      <c r="J171" s="10">
        <v>250</v>
      </c>
      <c r="K171" s="38">
        <v>0.51700000000000002</v>
      </c>
      <c r="L171" s="30"/>
      <c r="M171" s="31"/>
      <c r="N171" s="31"/>
      <c r="O171" s="31"/>
      <c r="P171" s="31"/>
      <c r="Q171" s="32"/>
    </row>
    <row r="172" spans="1:17" x14ac:dyDescent="0.45">
      <c r="A172" s="14">
        <v>44191.615243055552</v>
      </c>
      <c r="B172" s="15" t="s">
        <v>18</v>
      </c>
      <c r="C172" s="15">
        <v>24</v>
      </c>
      <c r="D172" s="15" t="s">
        <v>45</v>
      </c>
      <c r="E172" s="16" t="s">
        <v>46</v>
      </c>
      <c r="F172" s="15" t="s">
        <v>50</v>
      </c>
      <c r="G172" s="15" t="s">
        <v>16</v>
      </c>
      <c r="H172" s="15">
        <v>45</v>
      </c>
      <c r="I172" s="15"/>
      <c r="J172" s="18">
        <v>30</v>
      </c>
      <c r="K172" s="19"/>
      <c r="L172" s="15">
        <f>IF(D172=$D$171,1,0)+IF(E172=$E$171,1,0)+IF(F172=$F$171,1,0)+IF(G172=$G$171,1,0)+IF(AND(H172&lt;=($H$171+3),H172&gt;=($H$171-3)),1,0)</f>
        <v>1</v>
      </c>
      <c r="M172" s="20"/>
      <c r="N172" s="20"/>
      <c r="O172" s="20"/>
      <c r="P172" s="20"/>
      <c r="Q172" s="20"/>
    </row>
    <row r="173" spans="1:17" ht="25.5" x14ac:dyDescent="0.45">
      <c r="A173" s="14">
        <v>44189.01152777778</v>
      </c>
      <c r="B173" s="15" t="s">
        <v>21</v>
      </c>
      <c r="C173" s="15">
        <v>24</v>
      </c>
      <c r="D173" s="15" t="s">
        <v>13</v>
      </c>
      <c r="E173" s="15" t="s">
        <v>14</v>
      </c>
      <c r="F173" s="16" t="s">
        <v>15</v>
      </c>
      <c r="G173" s="15" t="s">
        <v>70</v>
      </c>
      <c r="H173" s="15">
        <v>61</v>
      </c>
      <c r="I173" s="15" t="s">
        <v>264</v>
      </c>
      <c r="J173" s="18" t="s">
        <v>265</v>
      </c>
      <c r="K173" s="19" t="s">
        <v>266</v>
      </c>
      <c r="L173" s="15">
        <f>IF(D173=$D$171,1,0)+IF(E173=$E$171,1,0)+IF(F173=$F$171,1,0)+IF(G173=$G$171,1,0)+IF(AND(H173&lt;=($H$171+3),H173&gt;=($H$171-3)),1,0)</f>
        <v>1</v>
      </c>
      <c r="M173" s="20"/>
      <c r="N173" s="20"/>
      <c r="O173" s="20"/>
      <c r="P173" s="20"/>
      <c r="Q173" s="20"/>
    </row>
    <row r="174" spans="1:17" ht="38.25" x14ac:dyDescent="0.45">
      <c r="A174" s="14">
        <v>44187.877569444441</v>
      </c>
      <c r="B174" s="15" t="s">
        <v>27</v>
      </c>
      <c r="C174" s="15">
        <v>24</v>
      </c>
      <c r="D174" s="16" t="s">
        <v>56</v>
      </c>
      <c r="E174" s="16" t="s">
        <v>46</v>
      </c>
      <c r="F174" s="16" t="s">
        <v>15</v>
      </c>
      <c r="G174" s="15" t="s">
        <v>16</v>
      </c>
      <c r="H174" s="15">
        <v>43</v>
      </c>
      <c r="I174" s="15" t="s">
        <v>267</v>
      </c>
      <c r="J174" s="18">
        <v>65</v>
      </c>
      <c r="K174" s="19" t="s">
        <v>268</v>
      </c>
      <c r="L174" s="15">
        <f>IF(D174=$D$171,1,0)+IF(E174=$E$171,1,0)+IF(F174=$F$171,1,0)+IF(G174=$G$171,1,0)+IF(AND(H174&lt;=($H$171+3),H174&gt;=($H$171-3)),1,0)</f>
        <v>3</v>
      </c>
      <c r="M174" s="20"/>
      <c r="N174" s="20"/>
      <c r="O174" s="20"/>
      <c r="P174" s="20"/>
      <c r="Q174" s="20"/>
    </row>
    <row r="175" spans="1:17" ht="25.5" x14ac:dyDescent="0.45">
      <c r="A175" s="14">
        <v>44191.746087962965</v>
      </c>
      <c r="B175" s="15" t="s">
        <v>31</v>
      </c>
      <c r="C175" s="15">
        <v>24</v>
      </c>
      <c r="D175" s="15" t="s">
        <v>45</v>
      </c>
      <c r="E175" s="16" t="s">
        <v>46</v>
      </c>
      <c r="F175" s="15" t="s">
        <v>50</v>
      </c>
      <c r="G175" s="15"/>
      <c r="H175" s="15">
        <f>105/2</f>
        <v>52.5</v>
      </c>
      <c r="I175" s="15" t="s">
        <v>269</v>
      </c>
      <c r="J175" s="18" t="s">
        <v>270</v>
      </c>
      <c r="K175" s="19" t="s">
        <v>271</v>
      </c>
      <c r="L175" s="15">
        <f>IF(D175=$D$171,1,0)+IF(E175=$E$171,1,0)+IF(F175=$F$171,1,0)+IF(G175=$G$171,1,0)+IF(AND(H175&lt;=($H$171+3),H175&gt;=($H$171-3)),1,0)</f>
        <v>1</v>
      </c>
      <c r="M175" s="20"/>
      <c r="N175" s="20"/>
      <c r="O175" s="20"/>
      <c r="P175" s="20"/>
      <c r="Q175" s="20"/>
    </row>
    <row r="176" spans="1:17" ht="25.5" x14ac:dyDescent="0.45">
      <c r="A176" s="14">
        <v>44189.955787037034</v>
      </c>
      <c r="B176" s="15" t="s">
        <v>38</v>
      </c>
      <c r="C176" s="15">
        <v>24</v>
      </c>
      <c r="D176" s="15" t="s">
        <v>45</v>
      </c>
      <c r="E176" s="16" t="s">
        <v>46</v>
      </c>
      <c r="F176" s="15" t="s">
        <v>131</v>
      </c>
      <c r="G176" s="15" t="s">
        <v>16</v>
      </c>
      <c r="H176" s="16">
        <v>55</v>
      </c>
      <c r="I176" s="15"/>
      <c r="J176" s="18"/>
      <c r="K176" s="19" t="s">
        <v>272</v>
      </c>
      <c r="L176" s="15">
        <f>IF(D176=$D$171,1,0)+IF(E176=$E$171,1,0)+IF(F176=$F$171,1,0)+IF(G176=$G$171,1,0)+IF(AND(H176&lt;=($H$171+3),H176&gt;=($H$171-3)),1,0)</f>
        <v>2</v>
      </c>
      <c r="M176" s="20"/>
      <c r="N176" s="20"/>
      <c r="O176" s="20"/>
      <c r="P176" s="20"/>
      <c r="Q176" s="20"/>
    </row>
    <row r="177" spans="1:17" ht="51" x14ac:dyDescent="0.45">
      <c r="A177" s="14">
        <v>44189.722303240742</v>
      </c>
      <c r="B177" s="15" t="s">
        <v>43</v>
      </c>
      <c r="C177" s="15">
        <v>24</v>
      </c>
      <c r="D177" s="15" t="s">
        <v>45</v>
      </c>
      <c r="E177" s="16" t="s">
        <v>46</v>
      </c>
      <c r="F177" s="15" t="s">
        <v>50</v>
      </c>
      <c r="G177" s="15" t="s">
        <v>16</v>
      </c>
      <c r="H177" s="16">
        <v>56</v>
      </c>
      <c r="I177" s="15" t="s">
        <v>273</v>
      </c>
      <c r="J177" s="18">
        <v>100</v>
      </c>
      <c r="K177" s="19" t="s">
        <v>274</v>
      </c>
      <c r="L177" s="15">
        <f>IF(D177=$D$171,1,0)+IF(E177=$E$171,1,0)+IF(F177=$F$171,1,0)+IF(G177=$G$171,1,0)+IF(AND(H177&lt;=($H$171+3),H177&gt;=($H$171-3)),1,0)</f>
        <v>2</v>
      </c>
      <c r="M177" s="20"/>
      <c r="N177" s="20"/>
      <c r="O177" s="20"/>
      <c r="P177" s="20"/>
      <c r="Q177" s="20"/>
    </row>
    <row r="178" spans="1:17" ht="39.4" x14ac:dyDescent="0.45">
      <c r="A178" s="39"/>
      <c r="B178" s="40" t="s">
        <v>275</v>
      </c>
      <c r="C178" s="41">
        <v>25</v>
      </c>
      <c r="D178" s="41" t="s">
        <v>13</v>
      </c>
      <c r="E178" s="41" t="s">
        <v>14</v>
      </c>
      <c r="F178" s="41" t="s">
        <v>15</v>
      </c>
      <c r="G178" s="41" t="s">
        <v>70</v>
      </c>
      <c r="H178" s="42">
        <v>46.3</v>
      </c>
      <c r="I178" s="41" t="s">
        <v>276</v>
      </c>
      <c r="J178" s="43">
        <v>90</v>
      </c>
      <c r="K178" s="44"/>
      <c r="L178" s="45"/>
      <c r="M178" s="31"/>
      <c r="N178" s="31"/>
      <c r="O178" s="31"/>
      <c r="P178" s="31"/>
      <c r="Q178" s="32"/>
    </row>
    <row r="179" spans="1:17" x14ac:dyDescent="0.45">
      <c r="A179" s="14">
        <v>44191.652650462966</v>
      </c>
      <c r="B179" s="15" t="s">
        <v>18</v>
      </c>
      <c r="C179" s="15">
        <v>25</v>
      </c>
      <c r="D179" s="15" t="s">
        <v>36</v>
      </c>
      <c r="E179" s="15" t="s">
        <v>46</v>
      </c>
      <c r="F179" s="15" t="s">
        <v>62</v>
      </c>
      <c r="G179" s="15" t="s">
        <v>16</v>
      </c>
      <c r="H179" s="15">
        <v>40</v>
      </c>
      <c r="I179" s="15"/>
      <c r="J179" s="18">
        <v>40</v>
      </c>
      <c r="K179" s="19"/>
      <c r="L179" s="15"/>
      <c r="M179" s="20"/>
      <c r="N179" s="20"/>
      <c r="O179" s="20"/>
      <c r="P179" s="20"/>
      <c r="Q179" s="20"/>
    </row>
    <row r="180" spans="1:17" ht="25.5" x14ac:dyDescent="0.45">
      <c r="A180" s="14">
        <v>44189.641018518516</v>
      </c>
      <c r="B180" s="15" t="s">
        <v>21</v>
      </c>
      <c r="C180" s="15">
        <v>25</v>
      </c>
      <c r="D180" s="15" t="s">
        <v>36</v>
      </c>
      <c r="E180" s="15" t="s">
        <v>24</v>
      </c>
      <c r="F180" s="16" t="s">
        <v>15</v>
      </c>
      <c r="G180" s="16" t="s">
        <v>70</v>
      </c>
      <c r="H180" s="16">
        <v>46</v>
      </c>
      <c r="I180" s="15" t="s">
        <v>277</v>
      </c>
      <c r="J180" s="18">
        <v>30</v>
      </c>
      <c r="K180" s="19" t="s">
        <v>278</v>
      </c>
      <c r="L180" s="15"/>
      <c r="M180" s="20"/>
      <c r="N180" s="20"/>
      <c r="O180" s="20"/>
      <c r="P180" s="20"/>
      <c r="Q180" s="20"/>
    </row>
    <row r="181" spans="1:17" x14ac:dyDescent="0.45">
      <c r="A181" s="14">
        <v>44191.628958333335</v>
      </c>
      <c r="B181" s="15" t="s">
        <v>27</v>
      </c>
      <c r="C181" s="15">
        <v>25</v>
      </c>
      <c r="D181" s="16" t="s">
        <v>13</v>
      </c>
      <c r="E181" s="16" t="s">
        <v>14</v>
      </c>
      <c r="F181" s="16" t="s">
        <v>15</v>
      </c>
      <c r="G181" s="16" t="s">
        <v>70</v>
      </c>
      <c r="H181" s="16">
        <v>46</v>
      </c>
      <c r="I181" s="16" t="s">
        <v>279</v>
      </c>
      <c r="J181" s="18">
        <v>60</v>
      </c>
      <c r="K181" s="19"/>
      <c r="L181" s="15"/>
      <c r="M181" s="20"/>
      <c r="N181" s="20"/>
      <c r="O181" s="20"/>
      <c r="P181" s="20"/>
      <c r="Q181" s="20"/>
    </row>
    <row r="182" spans="1:17" ht="25.5" x14ac:dyDescent="0.45">
      <c r="A182" s="14">
        <v>44191.75105324074</v>
      </c>
      <c r="B182" s="15" t="s">
        <v>31</v>
      </c>
      <c r="C182" s="15">
        <v>25</v>
      </c>
      <c r="D182" s="16" t="s">
        <v>13</v>
      </c>
      <c r="E182" s="16" t="s">
        <v>14</v>
      </c>
      <c r="F182" s="16" t="s">
        <v>15</v>
      </c>
      <c r="G182" s="15" t="s">
        <v>16</v>
      </c>
      <c r="H182" s="16">
        <v>45</v>
      </c>
      <c r="I182" s="15" t="s">
        <v>280</v>
      </c>
      <c r="J182" s="18">
        <v>50</v>
      </c>
      <c r="K182" s="19" t="s">
        <v>281</v>
      </c>
      <c r="L182" s="15"/>
      <c r="M182" s="20"/>
      <c r="N182" s="20"/>
      <c r="O182" s="20"/>
      <c r="P182" s="20"/>
      <c r="Q182" s="20"/>
    </row>
    <row r="183" spans="1:17" ht="25.5" x14ac:dyDescent="0.45">
      <c r="A183" s="14">
        <v>44190.784803240742</v>
      </c>
      <c r="B183" s="15" t="s">
        <v>43</v>
      </c>
      <c r="C183" s="15">
        <v>25</v>
      </c>
      <c r="D183" s="16" t="s">
        <v>13</v>
      </c>
      <c r="E183" s="16" t="s">
        <v>14</v>
      </c>
      <c r="F183" s="15" t="s">
        <v>131</v>
      </c>
      <c r="G183" s="15" t="s">
        <v>16</v>
      </c>
      <c r="H183" s="15">
        <v>50</v>
      </c>
      <c r="I183" s="15"/>
      <c r="J183" s="18"/>
      <c r="K183" s="19"/>
      <c r="L183" s="15"/>
      <c r="M183" s="20"/>
      <c r="N183" s="20"/>
      <c r="O183" s="20"/>
      <c r="P183" s="20"/>
      <c r="Q183" s="20"/>
    </row>
  </sheetData>
  <autoFilter ref="A1:L183" xr:uid="{EF7456DE-E0FF-4CAB-96F9-3894D650E848}"/>
  <printOptions horizontalCentered="1"/>
  <pageMargins left="0.7" right="0.7" top="0.75" bottom="0.75" header="0.3" footer="0.3"/>
  <pageSetup scale="72" fitToHeight="33" orientation="landscape" r:id="rId1"/>
  <headerFooter>
    <oddHeader>&amp;C2020 Countdown Calendar - "Test Your Palate" Responses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Responses</vt:lpstr>
      <vt:lpstr>Responses!Print_Titles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Yang</dc:creator>
  <cp:lastModifiedBy>Jennifer Yang</cp:lastModifiedBy>
  <cp:lastPrinted>2020-12-27T17:03:22Z</cp:lastPrinted>
  <dcterms:created xsi:type="dcterms:W3CDTF">2020-12-27T17:03:10Z</dcterms:created>
  <dcterms:modified xsi:type="dcterms:W3CDTF">2020-12-27T17:04:10Z</dcterms:modified>
</cp:coreProperties>
</file>