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W:\Current Files\Sliding Fee\SFS 2022\SFS 2022\LANCASTER PALMDALE\"/>
    </mc:Choice>
  </mc:AlternateContent>
  <xr:revisionPtr revIDLastSave="0" documentId="13_ncr:1_{F6FA6752-822A-4030-9A94-20277ACDC13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FS TABLE" sheetId="1" r:id="rId1"/>
    <sheet name="Change Log" sheetId="3" r:id="rId2"/>
    <sheet name="constants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2" i="1" l="1"/>
  <c r="D22" i="1" l="1"/>
  <c r="P22" i="1" l="1"/>
  <c r="R22" i="1" s="1"/>
  <c r="M22" i="1"/>
  <c r="N22" i="1" s="1"/>
  <c r="J22" i="1"/>
  <c r="K22" i="1" s="1"/>
  <c r="G22" i="1"/>
  <c r="H22" i="1" s="1"/>
  <c r="D9" i="1"/>
  <c r="E23" i="1"/>
  <c r="E24" i="1" s="1"/>
  <c r="E25" i="1" s="1"/>
  <c r="E26" i="1" s="1"/>
  <c r="E27" i="1" s="1"/>
  <c r="E28" i="1" s="1"/>
  <c r="E29" i="1" s="1"/>
  <c r="D23" i="1"/>
  <c r="D24" i="1" l="1"/>
  <c r="P23" i="1"/>
  <c r="R23" i="1" s="1"/>
  <c r="M23" i="1"/>
  <c r="N23" i="1" s="1"/>
  <c r="J23" i="1"/>
  <c r="K23" i="1" s="1"/>
  <c r="G23" i="1"/>
  <c r="H23" i="1" s="1"/>
  <c r="D10" i="1"/>
  <c r="E9" i="1"/>
  <c r="P9" i="1"/>
  <c r="R9" i="1" s="1"/>
  <c r="M9" i="1"/>
  <c r="N9" i="1" s="1"/>
  <c r="J9" i="1"/>
  <c r="K9" i="1" s="1"/>
  <c r="G9" i="1"/>
  <c r="H9" i="1" s="1"/>
  <c r="D11" i="1" l="1"/>
  <c r="P10" i="1"/>
  <c r="R10" i="1" s="1"/>
  <c r="M10" i="1"/>
  <c r="N10" i="1" s="1"/>
  <c r="J10" i="1"/>
  <c r="K10" i="1" s="1"/>
  <c r="G10" i="1"/>
  <c r="H10" i="1" s="1"/>
  <c r="E10" i="1"/>
  <c r="D25" i="1"/>
  <c r="P24" i="1"/>
  <c r="R24" i="1" s="1"/>
  <c r="M24" i="1"/>
  <c r="N24" i="1" s="1"/>
  <c r="J24" i="1"/>
  <c r="K24" i="1" s="1"/>
  <c r="G24" i="1"/>
  <c r="H24" i="1" s="1"/>
  <c r="D12" i="1" l="1"/>
  <c r="P11" i="1"/>
  <c r="R11" i="1" s="1"/>
  <c r="M11" i="1"/>
  <c r="N11" i="1" s="1"/>
  <c r="J11" i="1"/>
  <c r="K11" i="1" s="1"/>
  <c r="G11" i="1"/>
  <c r="H11" i="1" s="1"/>
  <c r="E11" i="1"/>
  <c r="D26" i="1"/>
  <c r="P25" i="1"/>
  <c r="R25" i="1" s="1"/>
  <c r="M25" i="1"/>
  <c r="N25" i="1" s="1"/>
  <c r="J25" i="1"/>
  <c r="K25" i="1" s="1"/>
  <c r="G25" i="1"/>
  <c r="H25" i="1" s="1"/>
  <c r="D27" i="1" l="1"/>
  <c r="P26" i="1"/>
  <c r="R26" i="1" s="1"/>
  <c r="M26" i="1"/>
  <c r="N26" i="1" s="1"/>
  <c r="J26" i="1"/>
  <c r="K26" i="1" s="1"/>
  <c r="G26" i="1"/>
  <c r="H26" i="1" s="1"/>
  <c r="D13" i="1"/>
  <c r="P12" i="1"/>
  <c r="R12" i="1" s="1"/>
  <c r="M12" i="1"/>
  <c r="N12" i="1" s="1"/>
  <c r="J12" i="1"/>
  <c r="K12" i="1" s="1"/>
  <c r="G12" i="1"/>
  <c r="H12" i="1" s="1"/>
  <c r="E12" i="1"/>
  <c r="D14" i="1" l="1"/>
  <c r="E13" i="1"/>
  <c r="P13" i="1"/>
  <c r="R13" i="1" s="1"/>
  <c r="M13" i="1"/>
  <c r="N13" i="1" s="1"/>
  <c r="J13" i="1"/>
  <c r="K13" i="1" s="1"/>
  <c r="G13" i="1"/>
  <c r="H13" i="1" s="1"/>
  <c r="D28" i="1"/>
  <c r="P27" i="1"/>
  <c r="R27" i="1" s="1"/>
  <c r="M27" i="1"/>
  <c r="N27" i="1" s="1"/>
  <c r="J27" i="1"/>
  <c r="K27" i="1" s="1"/>
  <c r="G27" i="1"/>
  <c r="H27" i="1" s="1"/>
  <c r="D29" i="1" l="1"/>
  <c r="P28" i="1"/>
  <c r="R28" i="1" s="1"/>
  <c r="M28" i="1"/>
  <c r="N28" i="1" s="1"/>
  <c r="J28" i="1"/>
  <c r="K28" i="1" s="1"/>
  <c r="G28" i="1"/>
  <c r="H28" i="1" s="1"/>
  <c r="D15" i="1"/>
  <c r="P14" i="1"/>
  <c r="R14" i="1" s="1"/>
  <c r="M14" i="1"/>
  <c r="N14" i="1" s="1"/>
  <c r="J14" i="1"/>
  <c r="K14" i="1" s="1"/>
  <c r="G14" i="1"/>
  <c r="H14" i="1" s="1"/>
  <c r="E14" i="1"/>
  <c r="D16" i="1" l="1"/>
  <c r="P15" i="1"/>
  <c r="R15" i="1" s="1"/>
  <c r="M15" i="1"/>
  <c r="N15" i="1" s="1"/>
  <c r="J15" i="1"/>
  <c r="K15" i="1" s="1"/>
  <c r="G15" i="1"/>
  <c r="H15" i="1" s="1"/>
  <c r="E15" i="1"/>
  <c r="P29" i="1"/>
  <c r="R29" i="1" s="1"/>
  <c r="M29" i="1"/>
  <c r="N29" i="1" s="1"/>
  <c r="J29" i="1"/>
  <c r="K29" i="1" s="1"/>
  <c r="G29" i="1"/>
  <c r="H29" i="1" s="1"/>
  <c r="P16" i="1" l="1"/>
  <c r="R16" i="1" s="1"/>
  <c r="M16" i="1"/>
  <c r="N16" i="1" s="1"/>
  <c r="J16" i="1"/>
  <c r="K16" i="1" s="1"/>
  <c r="G16" i="1"/>
  <c r="H16" i="1" s="1"/>
  <c r="E16" i="1"/>
</calcChain>
</file>

<file path=xl/sharedStrings.xml><?xml version="1.0" encoding="utf-8"?>
<sst xmlns="http://schemas.openxmlformats.org/spreadsheetml/2006/main" count="152" uniqueCount="37">
  <si>
    <t>Monthly Income Thresholds by Sliding Fee Discount Pay Class and % of Poverty Level *</t>
  </si>
  <si>
    <t>Family Unit Size</t>
  </si>
  <si>
    <t>% Fed Poverty level</t>
  </si>
  <si>
    <t>0%-100%</t>
  </si>
  <si>
    <t>≤</t>
  </si>
  <si>
    <t>100% pay</t>
  </si>
  <si>
    <t>-</t>
  </si>
  <si>
    <t>101%-150%</t>
  </si>
  <si>
    <t>165.01%-180%</t>
  </si>
  <si>
    <t>180.01%-200%</t>
  </si>
  <si>
    <t>201% and over</t>
  </si>
  <si>
    <t>150.01%-165%</t>
  </si>
  <si>
    <t>≥</t>
  </si>
  <si>
    <t>A</t>
  </si>
  <si>
    <t>B</t>
  </si>
  <si>
    <t>C</t>
  </si>
  <si>
    <t>D</t>
  </si>
  <si>
    <t>E</t>
  </si>
  <si>
    <t>F</t>
  </si>
  <si>
    <t>Annual Income Threshold by Sliding Fee Discount Pay Class and % of Poverty Level**</t>
  </si>
  <si>
    <t>Bartz-Altadonna Community Health Center</t>
  </si>
  <si>
    <t>Type the annual income for one individual of the most current FPL</t>
  </si>
  <si>
    <t>Type the amount to be added per additional family member</t>
  </si>
  <si>
    <t>Then go to the SFS TABLE tab and print.</t>
  </si>
  <si>
    <t>date</t>
  </si>
  <si>
    <t>change</t>
  </si>
  <si>
    <t>performed by</t>
  </si>
  <si>
    <t>approved on</t>
  </si>
  <si>
    <t>Fees were changed to start at 0.00</t>
  </si>
  <si>
    <t>david delgado</t>
  </si>
  <si>
    <t>Updated FPL</t>
  </si>
  <si>
    <t>silvia salomon</t>
  </si>
  <si>
    <t>04/29/2019Fee were change to start at 30.0</t>
  </si>
  <si>
    <t>updated FPL</t>
  </si>
  <si>
    <t xml:space="preserve">Silvia Salomon </t>
  </si>
  <si>
    <t xml:space="preserve">2022 Sliding Fee Scale Psychiatry Department </t>
  </si>
  <si>
    <t>Effective date February 1st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</si>
</sst>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44444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C00000"/>
      </left>
      <right style="thick">
        <color rgb="FFC00000"/>
      </right>
      <top style="thick">
        <color rgb="FFC00000"/>
      </top>
      <bottom style="thick">
        <color rgb="FFC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9" xfId="0" applyNumberFormat="1" applyBorder="1" applyAlignment="1">
      <alignment horizontal="center" vertical="center"/>
    </xf>
    <xf numFmtId="4" fontId="0" fillId="0" borderId="10" xfId="0" applyNumberFormat="1" applyBorder="1" applyAlignment="1">
      <alignment horizontal="center" vertical="center"/>
    </xf>
    <xf numFmtId="4" fontId="0" fillId="0" borderId="11" xfId="0" applyNumberFormat="1" applyBorder="1" applyAlignment="1">
      <alignment horizontal="center" vertical="center"/>
    </xf>
    <xf numFmtId="4" fontId="0" fillId="0" borderId="7" xfId="0" applyNumberFormat="1" applyBorder="1" applyAlignment="1">
      <alignment horizontal="center" vertical="center"/>
    </xf>
    <xf numFmtId="4" fontId="0" fillId="0" borderId="6" xfId="0" applyNumberForma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4" fontId="0" fillId="0" borderId="8" xfId="0" applyNumberFormat="1" applyBorder="1" applyAlignment="1">
      <alignment horizontal="center" vertical="center"/>
    </xf>
    <xf numFmtId="4" fontId="0" fillId="0" borderId="5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/>
    </xf>
    <xf numFmtId="14" fontId="0" fillId="0" borderId="0" xfId="0" applyNumberFormat="1"/>
    <xf numFmtId="3" fontId="5" fillId="0" borderId="0" xfId="0" applyNumberFormat="1" applyFont="1"/>
    <xf numFmtId="3" fontId="0" fillId="0" borderId="13" xfId="0" applyNumberFormat="1" applyBorder="1"/>
    <xf numFmtId="0" fontId="0" fillId="2" borderId="1" xfId="0" applyFill="1" applyBorder="1" applyAlignment="1">
      <alignment horizontal="center" vertical="center" wrapText="1"/>
    </xf>
    <xf numFmtId="8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1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236220</xdr:colOff>
      <xdr:row>0</xdr:row>
      <xdr:rowOff>137160</xdr:rowOff>
    </xdr:from>
    <xdr:to>
      <xdr:col>2</xdr:col>
      <xdr:colOff>53340</xdr:colOff>
      <xdr:row>4</xdr:row>
      <xdr:rowOff>119085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60373E9-3B83-49A8-A076-950D75DC54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20" y="137160"/>
          <a:ext cx="960120" cy="8429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9"/>
  <sheetViews>
    <sheetView view="pageLayout" topLeftCell="A10" zoomScaleNormal="85" workbookViewId="0">
      <selection activeCell="P14" sqref="P14"/>
    </sheetView>
  </sheetViews>
  <sheetFormatPr defaultColWidth="8.85546875" defaultRowHeight="15" x14ac:dyDescent="0.25"/>
  <cols>
    <col min="1" max="1" width="11.42578125" style="1" customWidth="1"/>
    <col min="2" max="2" width="4.5703125" style="3" bestFit="1" customWidth="1"/>
    <col min="3" max="3" width="2" style="3" bestFit="1" customWidth="1"/>
    <col min="4" max="5" width="9" style="3" bestFit="1" customWidth="1"/>
    <col min="6" max="6" width="1.7109375" style="3" bestFit="1" customWidth="1"/>
    <col min="7" max="8" width="9" style="3" bestFit="1" customWidth="1"/>
    <col min="9" max="9" width="1.7109375" style="3" bestFit="1" customWidth="1"/>
    <col min="10" max="10" width="8.85546875" style="3"/>
    <col min="11" max="11" width="9" style="3" bestFit="1" customWidth="1"/>
    <col min="12" max="12" width="1.7109375" style="3" customWidth="1"/>
    <col min="13" max="13" width="8.85546875" style="3"/>
    <col min="14" max="14" width="9" style="3" bestFit="1" customWidth="1"/>
    <col min="15" max="15" width="1.7109375" style="3" bestFit="1" customWidth="1"/>
    <col min="16" max="16" width="8.85546875" style="3"/>
    <col min="17" max="17" width="2.28515625" style="3" customWidth="1"/>
    <col min="18" max="18" width="10.5703125" style="3" customWidth="1"/>
    <col min="19" max="16384" width="8.85546875" style="3"/>
  </cols>
  <sheetData>
    <row r="1" spans="1:19" ht="21" x14ac:dyDescent="0.25">
      <c r="A1" s="30" t="s">
        <v>20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19"/>
    </row>
    <row r="2" spans="1:19" ht="18.75" x14ac:dyDescent="0.25">
      <c r="A2" s="31" t="s">
        <v>35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20"/>
    </row>
    <row r="3" spans="1:19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</row>
    <row r="4" spans="1:19" x14ac:dyDescent="0.25">
      <c r="A4" s="32" t="s">
        <v>36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</row>
    <row r="5" spans="1:19" x14ac:dyDescent="0.25">
      <c r="A5" s="33" t="s">
        <v>0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</row>
    <row r="6" spans="1:19" x14ac:dyDescent="0.25">
      <c r="A6" s="16"/>
      <c r="B6" s="28" t="s">
        <v>13</v>
      </c>
      <c r="C6" s="28"/>
      <c r="D6" s="28"/>
      <c r="E6" s="28" t="s">
        <v>14</v>
      </c>
      <c r="F6" s="28"/>
      <c r="G6" s="28"/>
      <c r="H6" s="28" t="s">
        <v>15</v>
      </c>
      <c r="I6" s="28"/>
      <c r="J6" s="28"/>
      <c r="K6" s="28" t="s">
        <v>16</v>
      </c>
      <c r="L6" s="28"/>
      <c r="M6" s="28"/>
      <c r="N6" s="28" t="s">
        <v>17</v>
      </c>
      <c r="O6" s="28"/>
      <c r="P6" s="28"/>
      <c r="Q6" s="28" t="s">
        <v>18</v>
      </c>
      <c r="R6" s="28"/>
    </row>
    <row r="7" spans="1:19" ht="30" x14ac:dyDescent="0.25">
      <c r="A7" s="17" t="s">
        <v>1</v>
      </c>
      <c r="B7" s="26">
        <v>40</v>
      </c>
      <c r="C7" s="26"/>
      <c r="D7" s="26"/>
      <c r="E7" s="26">
        <v>55</v>
      </c>
      <c r="F7" s="26"/>
      <c r="G7" s="26"/>
      <c r="H7" s="26">
        <v>70</v>
      </c>
      <c r="I7" s="27"/>
      <c r="J7" s="27"/>
      <c r="K7" s="26">
        <v>85</v>
      </c>
      <c r="L7" s="27"/>
      <c r="M7" s="27"/>
      <c r="N7" s="26">
        <v>100</v>
      </c>
      <c r="O7" s="27"/>
      <c r="P7" s="27"/>
      <c r="Q7" s="27" t="s">
        <v>5</v>
      </c>
      <c r="R7" s="27"/>
    </row>
    <row r="8" spans="1:19" ht="45" x14ac:dyDescent="0.25">
      <c r="A8" s="17" t="s">
        <v>2</v>
      </c>
      <c r="B8" s="25" t="s">
        <v>3</v>
      </c>
      <c r="C8" s="25"/>
      <c r="D8" s="25"/>
      <c r="E8" s="34" t="s">
        <v>7</v>
      </c>
      <c r="F8" s="25"/>
      <c r="G8" s="25"/>
      <c r="H8" s="34" t="s">
        <v>11</v>
      </c>
      <c r="I8" s="25"/>
      <c r="J8" s="25"/>
      <c r="K8" s="34" t="s">
        <v>8</v>
      </c>
      <c r="L8" s="25"/>
      <c r="M8" s="25"/>
      <c r="N8" s="25" t="s">
        <v>9</v>
      </c>
      <c r="O8" s="25"/>
      <c r="P8" s="25"/>
      <c r="Q8" s="25" t="s">
        <v>10</v>
      </c>
      <c r="R8" s="25"/>
    </row>
    <row r="9" spans="1:19" x14ac:dyDescent="0.25">
      <c r="A9" s="15">
        <v>1</v>
      </c>
      <c r="B9" s="5">
        <v>0</v>
      </c>
      <c r="C9" s="6" t="s">
        <v>4</v>
      </c>
      <c r="D9" s="7">
        <f>constants!B3/12</f>
        <v>1132.5</v>
      </c>
      <c r="E9" s="6">
        <f>D9+0.01</f>
        <v>1132.51</v>
      </c>
      <c r="F9" s="6" t="s">
        <v>6</v>
      </c>
      <c r="G9" s="7">
        <f>D9*1.5</f>
        <v>1698.75</v>
      </c>
      <c r="H9" s="6">
        <f>G9+0.01</f>
        <v>1698.76</v>
      </c>
      <c r="I9" s="6" t="s">
        <v>6</v>
      </c>
      <c r="J9" s="7">
        <f>D9*1.65</f>
        <v>1868.625</v>
      </c>
      <c r="K9" s="6">
        <f>J9+0.01</f>
        <v>1868.635</v>
      </c>
      <c r="L9" s="6" t="s">
        <v>6</v>
      </c>
      <c r="M9" s="7">
        <f>D9*1.8</f>
        <v>2038.5</v>
      </c>
      <c r="N9" s="6">
        <f>M9+0.01</f>
        <v>2038.51</v>
      </c>
      <c r="O9" s="6" t="s">
        <v>6</v>
      </c>
      <c r="P9" s="7">
        <f>D9*2</f>
        <v>2265</v>
      </c>
      <c r="Q9" s="6" t="s">
        <v>12</v>
      </c>
      <c r="R9" s="7">
        <f>P9+0.01</f>
        <v>2265.0100000000002</v>
      </c>
    </row>
    <row r="10" spans="1:19" x14ac:dyDescent="0.25">
      <c r="A10" s="4">
        <v>2</v>
      </c>
      <c r="B10" s="5">
        <v>0</v>
      </c>
      <c r="C10" s="6" t="s">
        <v>4</v>
      </c>
      <c r="D10" s="7">
        <f>D9+(constants!B$4/12)</f>
        <v>1525.8333333333333</v>
      </c>
      <c r="E10" s="6">
        <f t="shared" ref="E10:E16" si="0">D10+0.01</f>
        <v>1525.8433333333332</v>
      </c>
      <c r="F10" s="6" t="s">
        <v>6</v>
      </c>
      <c r="G10" s="7">
        <f t="shared" ref="G10:G16" si="1">D10*1.5</f>
        <v>2288.75</v>
      </c>
      <c r="H10" s="6">
        <f t="shared" ref="H10:H16" si="2">G10+0.01</f>
        <v>2288.7600000000002</v>
      </c>
      <c r="I10" s="6" t="s">
        <v>6</v>
      </c>
      <c r="J10" s="7">
        <f t="shared" ref="J10:J16" si="3">D10*1.65</f>
        <v>2517.6249999999995</v>
      </c>
      <c r="K10" s="6">
        <f t="shared" ref="K10:K16" si="4">J10+0.01</f>
        <v>2517.6349999999998</v>
      </c>
      <c r="L10" s="6" t="s">
        <v>6</v>
      </c>
      <c r="M10" s="7">
        <f t="shared" ref="M10:M16" si="5">D10*1.8</f>
        <v>2746.5</v>
      </c>
      <c r="N10" s="6">
        <f t="shared" ref="N10:N16" si="6">M10+0.01</f>
        <v>2746.51</v>
      </c>
      <c r="O10" s="6" t="s">
        <v>6</v>
      </c>
      <c r="P10" s="7">
        <f t="shared" ref="P10:P16" si="7">D10*2</f>
        <v>3051.6666666666665</v>
      </c>
      <c r="Q10" s="6" t="s">
        <v>12</v>
      </c>
      <c r="R10" s="7">
        <f t="shared" ref="R10:R16" si="8">P10+0.01</f>
        <v>3051.6766666666667</v>
      </c>
    </row>
    <row r="11" spans="1:19" x14ac:dyDescent="0.25">
      <c r="A11" s="4">
        <v>3</v>
      </c>
      <c r="B11" s="5">
        <v>0</v>
      </c>
      <c r="C11" s="6" t="s">
        <v>4</v>
      </c>
      <c r="D11" s="7">
        <f>D10+(constants!B$4/12)</f>
        <v>1919.1666666666665</v>
      </c>
      <c r="E11" s="6">
        <f t="shared" si="0"/>
        <v>1919.1766666666665</v>
      </c>
      <c r="F11" s="6" t="s">
        <v>6</v>
      </c>
      <c r="G11" s="7">
        <f t="shared" si="1"/>
        <v>2878.75</v>
      </c>
      <c r="H11" s="6">
        <f t="shared" si="2"/>
        <v>2878.76</v>
      </c>
      <c r="I11" s="6" t="s">
        <v>6</v>
      </c>
      <c r="J11" s="7">
        <f t="shared" si="3"/>
        <v>3166.6249999999995</v>
      </c>
      <c r="K11" s="6">
        <f t="shared" si="4"/>
        <v>3166.6349999999998</v>
      </c>
      <c r="L11" s="6" t="s">
        <v>6</v>
      </c>
      <c r="M11" s="7">
        <f t="shared" si="5"/>
        <v>3454.5</v>
      </c>
      <c r="N11" s="6">
        <f t="shared" si="6"/>
        <v>3454.51</v>
      </c>
      <c r="O11" s="6" t="s">
        <v>6</v>
      </c>
      <c r="P11" s="7">
        <f t="shared" si="7"/>
        <v>3838.333333333333</v>
      </c>
      <c r="Q11" s="6" t="s">
        <v>12</v>
      </c>
      <c r="R11" s="7">
        <f t="shared" si="8"/>
        <v>3838.3433333333332</v>
      </c>
    </row>
    <row r="12" spans="1:19" x14ac:dyDescent="0.25">
      <c r="A12" s="4">
        <v>4</v>
      </c>
      <c r="B12" s="5">
        <v>0</v>
      </c>
      <c r="C12" s="6" t="s">
        <v>4</v>
      </c>
      <c r="D12" s="7">
        <f>D11+(constants!B$4/12)</f>
        <v>2312.5</v>
      </c>
      <c r="E12" s="6">
        <f t="shared" si="0"/>
        <v>2312.5100000000002</v>
      </c>
      <c r="F12" s="6" t="s">
        <v>6</v>
      </c>
      <c r="G12" s="7">
        <f t="shared" si="1"/>
        <v>3468.75</v>
      </c>
      <c r="H12" s="6">
        <f t="shared" si="2"/>
        <v>3468.76</v>
      </c>
      <c r="I12" s="6" t="s">
        <v>6</v>
      </c>
      <c r="J12" s="7">
        <f t="shared" si="3"/>
        <v>3815.625</v>
      </c>
      <c r="K12" s="6">
        <f t="shared" si="4"/>
        <v>3815.6350000000002</v>
      </c>
      <c r="L12" s="6" t="s">
        <v>6</v>
      </c>
      <c r="M12" s="7">
        <f t="shared" si="5"/>
        <v>4162.5</v>
      </c>
      <c r="N12" s="6">
        <f t="shared" si="6"/>
        <v>4162.51</v>
      </c>
      <c r="O12" s="6" t="s">
        <v>6</v>
      </c>
      <c r="P12" s="7">
        <f t="shared" si="7"/>
        <v>4625</v>
      </c>
      <c r="Q12" s="6" t="s">
        <v>12</v>
      </c>
      <c r="R12" s="7">
        <f t="shared" si="8"/>
        <v>4625.01</v>
      </c>
    </row>
    <row r="13" spans="1:19" x14ac:dyDescent="0.25">
      <c r="A13" s="15">
        <v>5</v>
      </c>
      <c r="B13" s="5">
        <v>0</v>
      </c>
      <c r="C13" s="6" t="s">
        <v>4</v>
      </c>
      <c r="D13" s="7">
        <f>D12+(constants!B$4/12)</f>
        <v>2705.8333333333335</v>
      </c>
      <c r="E13" s="6">
        <f t="shared" si="0"/>
        <v>2705.8433333333337</v>
      </c>
      <c r="F13" s="6" t="s">
        <v>6</v>
      </c>
      <c r="G13" s="7">
        <f t="shared" si="1"/>
        <v>4058.75</v>
      </c>
      <c r="H13" s="6">
        <f t="shared" si="2"/>
        <v>4058.76</v>
      </c>
      <c r="I13" s="6" t="s">
        <v>6</v>
      </c>
      <c r="J13" s="7">
        <f t="shared" si="3"/>
        <v>4464.625</v>
      </c>
      <c r="K13" s="6">
        <f t="shared" si="4"/>
        <v>4464.6350000000002</v>
      </c>
      <c r="L13" s="6" t="s">
        <v>6</v>
      </c>
      <c r="M13" s="7">
        <f t="shared" si="5"/>
        <v>4870.5</v>
      </c>
      <c r="N13" s="6">
        <f t="shared" si="6"/>
        <v>4870.51</v>
      </c>
      <c r="O13" s="6" t="s">
        <v>6</v>
      </c>
      <c r="P13" s="7">
        <f t="shared" si="7"/>
        <v>5411.666666666667</v>
      </c>
      <c r="Q13" s="6" t="s">
        <v>12</v>
      </c>
      <c r="R13" s="7">
        <f t="shared" si="8"/>
        <v>5411.6766666666672</v>
      </c>
    </row>
    <row r="14" spans="1:19" x14ac:dyDescent="0.25">
      <c r="A14" s="4">
        <v>6</v>
      </c>
      <c r="B14" s="5">
        <v>0</v>
      </c>
      <c r="C14" s="6" t="s">
        <v>4</v>
      </c>
      <c r="D14" s="7">
        <f>D13+(constants!B$4/12)</f>
        <v>3099.166666666667</v>
      </c>
      <c r="E14" s="6">
        <f t="shared" si="0"/>
        <v>3099.1766666666672</v>
      </c>
      <c r="F14" s="6" t="s">
        <v>6</v>
      </c>
      <c r="G14" s="7">
        <f t="shared" si="1"/>
        <v>4648.75</v>
      </c>
      <c r="H14" s="6">
        <f t="shared" si="2"/>
        <v>4648.76</v>
      </c>
      <c r="I14" s="6" t="s">
        <v>6</v>
      </c>
      <c r="J14" s="7">
        <f t="shared" si="3"/>
        <v>5113.625</v>
      </c>
      <c r="K14" s="6">
        <f t="shared" si="4"/>
        <v>5113.6350000000002</v>
      </c>
      <c r="L14" s="6" t="s">
        <v>6</v>
      </c>
      <c r="M14" s="7">
        <f t="shared" si="5"/>
        <v>5578.5000000000009</v>
      </c>
      <c r="N14" s="6">
        <f t="shared" si="6"/>
        <v>5578.5100000000011</v>
      </c>
      <c r="O14" s="6" t="s">
        <v>6</v>
      </c>
      <c r="P14" s="7">
        <f t="shared" si="7"/>
        <v>6198.3333333333339</v>
      </c>
      <c r="Q14" s="6" t="s">
        <v>12</v>
      </c>
      <c r="R14" s="7">
        <f t="shared" si="8"/>
        <v>6198.3433333333342</v>
      </c>
    </row>
    <row r="15" spans="1:19" x14ac:dyDescent="0.25">
      <c r="A15" s="4">
        <v>7</v>
      </c>
      <c r="B15" s="5">
        <v>0</v>
      </c>
      <c r="C15" s="6" t="s">
        <v>4</v>
      </c>
      <c r="D15" s="7">
        <f>D14+(constants!B$4/12)</f>
        <v>3492.5000000000005</v>
      </c>
      <c r="E15" s="6">
        <f t="shared" si="0"/>
        <v>3492.5100000000007</v>
      </c>
      <c r="F15" s="6" t="s">
        <v>6</v>
      </c>
      <c r="G15" s="7">
        <f t="shared" si="1"/>
        <v>5238.7500000000009</v>
      </c>
      <c r="H15" s="6">
        <f t="shared" si="2"/>
        <v>5238.7600000000011</v>
      </c>
      <c r="I15" s="6" t="s">
        <v>6</v>
      </c>
      <c r="J15" s="7">
        <f t="shared" si="3"/>
        <v>5762.625</v>
      </c>
      <c r="K15" s="6">
        <f t="shared" si="4"/>
        <v>5762.6350000000002</v>
      </c>
      <c r="L15" s="6" t="s">
        <v>6</v>
      </c>
      <c r="M15" s="7">
        <f t="shared" si="5"/>
        <v>6286.5000000000009</v>
      </c>
      <c r="N15" s="6">
        <f t="shared" si="6"/>
        <v>6286.5100000000011</v>
      </c>
      <c r="O15" s="6" t="s">
        <v>6</v>
      </c>
      <c r="P15" s="7">
        <f t="shared" si="7"/>
        <v>6985.0000000000009</v>
      </c>
      <c r="Q15" s="6" t="s">
        <v>12</v>
      </c>
      <c r="R15" s="7">
        <f t="shared" si="8"/>
        <v>6985.0100000000011</v>
      </c>
    </row>
    <row r="16" spans="1:19" x14ac:dyDescent="0.25">
      <c r="A16" s="4">
        <v>8</v>
      </c>
      <c r="B16" s="9">
        <v>0</v>
      </c>
      <c r="C16" s="8" t="s">
        <v>4</v>
      </c>
      <c r="D16" s="11">
        <f>D15+(constants!B$4/12)</f>
        <v>3885.8333333333339</v>
      </c>
      <c r="E16" s="6">
        <f t="shared" si="0"/>
        <v>3885.8433333333342</v>
      </c>
      <c r="F16" s="8" t="s">
        <v>6</v>
      </c>
      <c r="G16" s="7">
        <f t="shared" si="1"/>
        <v>5828.7500000000009</v>
      </c>
      <c r="H16" s="6">
        <f t="shared" si="2"/>
        <v>5828.7600000000011</v>
      </c>
      <c r="I16" s="8" t="s">
        <v>6</v>
      </c>
      <c r="J16" s="7">
        <f t="shared" si="3"/>
        <v>6411.6250000000009</v>
      </c>
      <c r="K16" s="6">
        <f t="shared" si="4"/>
        <v>6411.6350000000011</v>
      </c>
      <c r="L16" s="8" t="s">
        <v>6</v>
      </c>
      <c r="M16" s="7">
        <f t="shared" si="5"/>
        <v>6994.5000000000009</v>
      </c>
      <c r="N16" s="6">
        <f t="shared" si="6"/>
        <v>6994.5100000000011</v>
      </c>
      <c r="O16" s="8" t="s">
        <v>6</v>
      </c>
      <c r="P16" s="7">
        <f t="shared" si="7"/>
        <v>7771.6666666666679</v>
      </c>
      <c r="Q16" s="8" t="s">
        <v>12</v>
      </c>
      <c r="R16" s="7">
        <f t="shared" si="8"/>
        <v>7771.6766666666681</v>
      </c>
    </row>
    <row r="18" spans="1:18" x14ac:dyDescent="0.25">
      <c r="A18" s="29" t="s">
        <v>19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</row>
    <row r="19" spans="1:18" x14ac:dyDescent="0.25">
      <c r="A19" s="16"/>
      <c r="B19" s="28" t="s">
        <v>13</v>
      </c>
      <c r="C19" s="28"/>
      <c r="D19" s="28"/>
      <c r="E19" s="28" t="s">
        <v>14</v>
      </c>
      <c r="F19" s="28"/>
      <c r="G19" s="28"/>
      <c r="H19" s="28" t="s">
        <v>15</v>
      </c>
      <c r="I19" s="28"/>
      <c r="J19" s="28"/>
      <c r="K19" s="28" t="s">
        <v>16</v>
      </c>
      <c r="L19" s="28"/>
      <c r="M19" s="28"/>
      <c r="N19" s="28" t="s">
        <v>17</v>
      </c>
      <c r="O19" s="28"/>
      <c r="P19" s="28"/>
      <c r="Q19" s="28" t="s">
        <v>18</v>
      </c>
      <c r="R19" s="28"/>
    </row>
    <row r="20" spans="1:18" ht="30" x14ac:dyDescent="0.25">
      <c r="A20" s="17" t="s">
        <v>1</v>
      </c>
      <c r="B20" s="26">
        <v>40</v>
      </c>
      <c r="C20" s="26"/>
      <c r="D20" s="26"/>
      <c r="E20" s="26">
        <v>55</v>
      </c>
      <c r="F20" s="26"/>
      <c r="G20" s="26"/>
      <c r="H20" s="26">
        <v>70</v>
      </c>
      <c r="I20" s="27"/>
      <c r="J20" s="27"/>
      <c r="K20" s="26">
        <v>85</v>
      </c>
      <c r="L20" s="27"/>
      <c r="M20" s="27"/>
      <c r="N20" s="26">
        <v>100</v>
      </c>
      <c r="O20" s="27"/>
      <c r="P20" s="27"/>
      <c r="Q20" s="27" t="s">
        <v>5</v>
      </c>
      <c r="R20" s="27"/>
    </row>
    <row r="21" spans="1:18" ht="45" x14ac:dyDescent="0.25">
      <c r="A21" s="17" t="s">
        <v>2</v>
      </c>
      <c r="B21" s="25" t="s">
        <v>3</v>
      </c>
      <c r="C21" s="25"/>
      <c r="D21" s="25"/>
      <c r="E21" s="25" t="s">
        <v>7</v>
      </c>
      <c r="F21" s="25"/>
      <c r="G21" s="25"/>
      <c r="H21" s="25" t="s">
        <v>11</v>
      </c>
      <c r="I21" s="25"/>
      <c r="J21" s="25"/>
      <c r="K21" s="25" t="s">
        <v>8</v>
      </c>
      <c r="L21" s="25"/>
      <c r="M21" s="25"/>
      <c r="N21" s="25" t="s">
        <v>9</v>
      </c>
      <c r="O21" s="25"/>
      <c r="P21" s="25"/>
      <c r="Q21" s="25" t="s">
        <v>10</v>
      </c>
      <c r="R21" s="25"/>
    </row>
    <row r="22" spans="1:18" x14ac:dyDescent="0.25">
      <c r="A22" s="4">
        <v>1</v>
      </c>
      <c r="B22" s="5">
        <v>0</v>
      </c>
      <c r="C22" s="6" t="s">
        <v>4</v>
      </c>
      <c r="D22" s="7">
        <f>constants!B3</f>
        <v>13590</v>
      </c>
      <c r="E22" s="6">
        <f>constants!B$3*1.000001</f>
        <v>13590.013589999999</v>
      </c>
      <c r="F22" s="6" t="s">
        <v>6</v>
      </c>
      <c r="G22" s="10">
        <f>D22*1.5</f>
        <v>20385</v>
      </c>
      <c r="H22" s="5">
        <f>G22+0.01</f>
        <v>20385.009999999998</v>
      </c>
      <c r="I22" s="6" t="s">
        <v>6</v>
      </c>
      <c r="J22" s="7">
        <f>D22*1.65</f>
        <v>22423.5</v>
      </c>
      <c r="K22" s="6">
        <f>J22+0.01</f>
        <v>22423.51</v>
      </c>
      <c r="L22" s="6" t="s">
        <v>6</v>
      </c>
      <c r="M22" s="7">
        <f>D22*1.8</f>
        <v>24462</v>
      </c>
      <c r="N22" s="5">
        <f>M22+0.01</f>
        <v>24462.01</v>
      </c>
      <c r="O22" s="6" t="s">
        <v>6</v>
      </c>
      <c r="P22" s="7">
        <f>D22*2</f>
        <v>27180</v>
      </c>
      <c r="Q22" s="5" t="s">
        <v>12</v>
      </c>
      <c r="R22" s="7">
        <f>P22+0.01</f>
        <v>27180.01</v>
      </c>
    </row>
    <row r="23" spans="1:18" x14ac:dyDescent="0.25">
      <c r="A23" s="4">
        <v>2</v>
      </c>
      <c r="B23" s="5">
        <v>0</v>
      </c>
      <c r="C23" s="2" t="s">
        <v>4</v>
      </c>
      <c r="D23" s="10">
        <f>D22+constants!B$4</f>
        <v>18310</v>
      </c>
      <c r="E23" s="13">
        <f>E22+constants!B$4</f>
        <v>18310.013589999999</v>
      </c>
      <c r="F23" s="14" t="s">
        <v>6</v>
      </c>
      <c r="G23" s="10">
        <f t="shared" ref="G23:G29" si="9">D23*1.5</f>
        <v>27465</v>
      </c>
      <c r="H23" s="5">
        <f t="shared" ref="H23:H29" si="10">G23+0.01</f>
        <v>27465.01</v>
      </c>
      <c r="I23" s="2" t="s">
        <v>6</v>
      </c>
      <c r="J23" s="7">
        <f t="shared" ref="J23:J29" si="11">D23*1.65</f>
        <v>30211.5</v>
      </c>
      <c r="K23" s="6">
        <f t="shared" ref="K23:K29" si="12">J23+0.01</f>
        <v>30211.51</v>
      </c>
      <c r="L23" s="6" t="s">
        <v>6</v>
      </c>
      <c r="M23" s="7">
        <f t="shared" ref="M23:M29" si="13">D23*1.8</f>
        <v>32958</v>
      </c>
      <c r="N23" s="5">
        <f t="shared" ref="N23:N29" si="14">M23+0.01</f>
        <v>32958.01</v>
      </c>
      <c r="O23" s="8" t="s">
        <v>6</v>
      </c>
      <c r="P23" s="7">
        <f t="shared" ref="P23:P29" si="15">D23*2</f>
        <v>36620</v>
      </c>
      <c r="Q23" s="8" t="s">
        <v>12</v>
      </c>
      <c r="R23" s="7">
        <f t="shared" ref="R23:R29" si="16">P23+0.01</f>
        <v>36620.01</v>
      </c>
    </row>
    <row r="24" spans="1:18" x14ac:dyDescent="0.25">
      <c r="A24" s="4">
        <v>3</v>
      </c>
      <c r="B24" s="5">
        <v>0</v>
      </c>
      <c r="C24" s="6" t="s">
        <v>4</v>
      </c>
      <c r="D24" s="7">
        <f>D23+constants!B$4</f>
        <v>23030</v>
      </c>
      <c r="E24" s="5">
        <f>E23+constants!B$4</f>
        <v>23030.013589999999</v>
      </c>
      <c r="F24" s="6" t="s">
        <v>6</v>
      </c>
      <c r="G24" s="10">
        <f t="shared" si="9"/>
        <v>34545</v>
      </c>
      <c r="H24" s="5">
        <f t="shared" si="10"/>
        <v>34545.01</v>
      </c>
      <c r="I24" s="14" t="s">
        <v>6</v>
      </c>
      <c r="J24" s="7">
        <f t="shared" si="11"/>
        <v>37999.5</v>
      </c>
      <c r="K24" s="6">
        <f t="shared" si="12"/>
        <v>37999.51</v>
      </c>
      <c r="L24" s="8" t="s">
        <v>6</v>
      </c>
      <c r="M24" s="7">
        <f t="shared" si="13"/>
        <v>41454</v>
      </c>
      <c r="N24" s="5">
        <f t="shared" si="14"/>
        <v>41454.01</v>
      </c>
      <c r="O24" s="6" t="s">
        <v>6</v>
      </c>
      <c r="P24" s="7">
        <f t="shared" si="15"/>
        <v>46060</v>
      </c>
      <c r="Q24" s="6" t="s">
        <v>12</v>
      </c>
      <c r="R24" s="7">
        <f t="shared" si="16"/>
        <v>46060.01</v>
      </c>
    </row>
    <row r="25" spans="1:18" x14ac:dyDescent="0.25">
      <c r="A25" s="4">
        <v>4</v>
      </c>
      <c r="B25" s="5">
        <v>0</v>
      </c>
      <c r="C25" s="6" t="s">
        <v>4</v>
      </c>
      <c r="D25" s="7">
        <f>D24+constants!B$4</f>
        <v>27750</v>
      </c>
      <c r="E25" s="8">
        <f>E24+constants!B$4</f>
        <v>27750.013589999999</v>
      </c>
      <c r="F25" s="6" t="s">
        <v>6</v>
      </c>
      <c r="G25" s="10">
        <f t="shared" si="9"/>
        <v>41625</v>
      </c>
      <c r="H25" s="5">
        <f t="shared" si="10"/>
        <v>41625.01</v>
      </c>
      <c r="I25" s="6" t="s">
        <v>6</v>
      </c>
      <c r="J25" s="7">
        <f t="shared" si="11"/>
        <v>45787.5</v>
      </c>
      <c r="K25" s="6">
        <f t="shared" si="12"/>
        <v>45787.51</v>
      </c>
      <c r="L25" s="6" t="s">
        <v>6</v>
      </c>
      <c r="M25" s="7">
        <f t="shared" si="13"/>
        <v>49950</v>
      </c>
      <c r="N25" s="5">
        <f t="shared" si="14"/>
        <v>49950.01</v>
      </c>
      <c r="O25" s="6" t="s">
        <v>6</v>
      </c>
      <c r="P25" s="7">
        <f t="shared" si="15"/>
        <v>55500</v>
      </c>
      <c r="Q25" s="6" t="s">
        <v>12</v>
      </c>
      <c r="R25" s="7">
        <f t="shared" si="16"/>
        <v>55500.01</v>
      </c>
    </row>
    <row r="26" spans="1:18" x14ac:dyDescent="0.25">
      <c r="A26" s="4">
        <v>5</v>
      </c>
      <c r="B26" s="5">
        <v>0</v>
      </c>
      <c r="C26" s="6" t="s">
        <v>4</v>
      </c>
      <c r="D26" s="7">
        <f>D25+constants!B$4</f>
        <v>32470</v>
      </c>
      <c r="E26" s="9">
        <f>E25+constants!B$4</f>
        <v>32470.013589999999</v>
      </c>
      <c r="F26" s="8" t="s">
        <v>6</v>
      </c>
      <c r="G26" s="10">
        <f t="shared" si="9"/>
        <v>48705</v>
      </c>
      <c r="H26" s="5">
        <f t="shared" si="10"/>
        <v>48705.01</v>
      </c>
      <c r="I26" s="6" t="s">
        <v>6</v>
      </c>
      <c r="J26" s="7">
        <f t="shared" si="11"/>
        <v>53575.5</v>
      </c>
      <c r="K26" s="6">
        <f t="shared" si="12"/>
        <v>53575.51</v>
      </c>
      <c r="L26" s="8" t="s">
        <v>6</v>
      </c>
      <c r="M26" s="7">
        <f t="shared" si="13"/>
        <v>58446</v>
      </c>
      <c r="N26" s="5">
        <f t="shared" si="14"/>
        <v>58446.01</v>
      </c>
      <c r="O26" s="8" t="s">
        <v>6</v>
      </c>
      <c r="P26" s="7">
        <f t="shared" si="15"/>
        <v>64940</v>
      </c>
      <c r="Q26" s="8" t="s">
        <v>12</v>
      </c>
      <c r="R26" s="7">
        <f t="shared" si="16"/>
        <v>64940.01</v>
      </c>
    </row>
    <row r="27" spans="1:18" x14ac:dyDescent="0.25">
      <c r="A27" s="4">
        <v>6</v>
      </c>
      <c r="B27" s="2">
        <v>0</v>
      </c>
      <c r="C27" s="2" t="s">
        <v>4</v>
      </c>
      <c r="D27" s="12">
        <f>D26+constants!B$4</f>
        <v>37190</v>
      </c>
      <c r="E27" s="8">
        <f>E26+constants!B$4</f>
        <v>37190.013590000002</v>
      </c>
      <c r="F27" s="8" t="s">
        <v>6</v>
      </c>
      <c r="G27" s="10">
        <f t="shared" si="9"/>
        <v>55785</v>
      </c>
      <c r="H27" s="5">
        <f t="shared" si="10"/>
        <v>55785.01</v>
      </c>
      <c r="I27" s="6" t="s">
        <v>6</v>
      </c>
      <c r="J27" s="7">
        <f t="shared" si="11"/>
        <v>61363.5</v>
      </c>
      <c r="K27" s="6">
        <f t="shared" si="12"/>
        <v>61363.51</v>
      </c>
      <c r="L27" s="6" t="s">
        <v>6</v>
      </c>
      <c r="M27" s="7">
        <f t="shared" si="13"/>
        <v>66942</v>
      </c>
      <c r="N27" s="5">
        <f t="shared" si="14"/>
        <v>66942.009999999995</v>
      </c>
      <c r="O27" s="6" t="s">
        <v>6</v>
      </c>
      <c r="P27" s="7">
        <f t="shared" si="15"/>
        <v>74380</v>
      </c>
      <c r="Q27" s="6" t="s">
        <v>12</v>
      </c>
      <c r="R27" s="7">
        <f t="shared" si="16"/>
        <v>74380.009999999995</v>
      </c>
    </row>
    <row r="28" spans="1:18" x14ac:dyDescent="0.25">
      <c r="A28" s="4">
        <v>7</v>
      </c>
      <c r="B28" s="5">
        <v>0</v>
      </c>
      <c r="C28" s="6" t="s">
        <v>4</v>
      </c>
      <c r="D28" s="7">
        <f>D27+constants!B$4</f>
        <v>41910</v>
      </c>
      <c r="E28" s="5">
        <f>E27+constants!B$4</f>
        <v>41910.013590000002</v>
      </c>
      <c r="F28" s="6" t="s">
        <v>6</v>
      </c>
      <c r="G28" s="10">
        <f t="shared" si="9"/>
        <v>62865</v>
      </c>
      <c r="H28" s="5">
        <f t="shared" si="10"/>
        <v>62865.01</v>
      </c>
      <c r="I28" s="6" t="s">
        <v>6</v>
      </c>
      <c r="J28" s="7">
        <f t="shared" si="11"/>
        <v>69151.5</v>
      </c>
      <c r="K28" s="6">
        <f t="shared" si="12"/>
        <v>69151.509999999995</v>
      </c>
      <c r="L28" s="6" t="s">
        <v>6</v>
      </c>
      <c r="M28" s="7">
        <f t="shared" si="13"/>
        <v>75438</v>
      </c>
      <c r="N28" s="5">
        <f t="shared" si="14"/>
        <v>75438.009999999995</v>
      </c>
      <c r="O28" s="6" t="s">
        <v>6</v>
      </c>
      <c r="P28" s="7">
        <f t="shared" si="15"/>
        <v>83820</v>
      </c>
      <c r="Q28" s="6" t="s">
        <v>12</v>
      </c>
      <c r="R28" s="7">
        <f t="shared" si="16"/>
        <v>83820.009999999995</v>
      </c>
    </row>
    <row r="29" spans="1:18" x14ac:dyDescent="0.25">
      <c r="A29" s="4">
        <v>8</v>
      </c>
      <c r="B29" s="5">
        <v>0</v>
      </c>
      <c r="C29" s="6" t="s">
        <v>4</v>
      </c>
      <c r="D29" s="7">
        <f>D28+constants!B$4</f>
        <v>46630</v>
      </c>
      <c r="E29" s="9">
        <f>E28+constants!B$4</f>
        <v>46630.013590000002</v>
      </c>
      <c r="F29" s="8" t="s">
        <v>6</v>
      </c>
      <c r="G29" s="7">
        <f t="shared" si="9"/>
        <v>69945</v>
      </c>
      <c r="H29" s="5">
        <f t="shared" si="10"/>
        <v>69945.009999999995</v>
      </c>
      <c r="I29" s="6" t="s">
        <v>6</v>
      </c>
      <c r="J29" s="7">
        <f t="shared" si="11"/>
        <v>76939.5</v>
      </c>
      <c r="K29" s="6">
        <f t="shared" si="12"/>
        <v>76939.509999999995</v>
      </c>
      <c r="L29" s="6" t="s">
        <v>6</v>
      </c>
      <c r="M29" s="7">
        <f t="shared" si="13"/>
        <v>83934</v>
      </c>
      <c r="N29" s="5">
        <f t="shared" si="14"/>
        <v>83934.01</v>
      </c>
      <c r="O29" s="6" t="s">
        <v>6</v>
      </c>
      <c r="P29" s="7">
        <f t="shared" si="15"/>
        <v>93260</v>
      </c>
      <c r="Q29" s="6" t="s">
        <v>12</v>
      </c>
      <c r="R29" s="7">
        <f t="shared" si="16"/>
        <v>93260.01</v>
      </c>
    </row>
  </sheetData>
  <mergeCells count="41">
    <mergeCell ref="Q6:R6"/>
    <mergeCell ref="N7:P7"/>
    <mergeCell ref="B8:D8"/>
    <mergeCell ref="E8:G8"/>
    <mergeCell ref="H8:J8"/>
    <mergeCell ref="K8:M8"/>
    <mergeCell ref="Q7:R7"/>
    <mergeCell ref="B7:D7"/>
    <mergeCell ref="B6:D6"/>
    <mergeCell ref="E6:G6"/>
    <mergeCell ref="H6:J6"/>
    <mergeCell ref="K6:M6"/>
    <mergeCell ref="N6:P6"/>
    <mergeCell ref="Q19:R19"/>
    <mergeCell ref="A18:R18"/>
    <mergeCell ref="H7:J7"/>
    <mergeCell ref="K7:M7"/>
    <mergeCell ref="A1:R1"/>
    <mergeCell ref="A2:R2"/>
    <mergeCell ref="B19:D19"/>
    <mergeCell ref="N8:P8"/>
    <mergeCell ref="E7:G7"/>
    <mergeCell ref="E19:G19"/>
    <mergeCell ref="H19:J19"/>
    <mergeCell ref="K19:M19"/>
    <mergeCell ref="N19:P19"/>
    <mergeCell ref="A4:R4"/>
    <mergeCell ref="A5:R5"/>
    <mergeCell ref="Q8:R8"/>
    <mergeCell ref="Q21:R21"/>
    <mergeCell ref="B20:D20"/>
    <mergeCell ref="E20:G20"/>
    <mergeCell ref="H20:J20"/>
    <mergeCell ref="K20:M20"/>
    <mergeCell ref="N20:P20"/>
    <mergeCell ref="Q20:R20"/>
    <mergeCell ref="B21:D21"/>
    <mergeCell ref="E21:G21"/>
    <mergeCell ref="H21:J21"/>
    <mergeCell ref="K21:M21"/>
    <mergeCell ref="N21:P21"/>
  </mergeCells>
  <pageMargins left="0.7" right="0.7" top="0.75" bottom="0.75" header="0.3" footer="0.3"/>
  <pageSetup scale="97" orientation="landscape" r:id="rId1"/>
  <headerFooter>
    <oddFooter>&amp;C*For families of more than 8 individuals add $378.3per individual
**For families of more than 8 individuals add $4,540 per individual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8"/>
  <sheetViews>
    <sheetView tabSelected="1" workbookViewId="0">
      <selection activeCell="G16" sqref="G16"/>
    </sheetView>
  </sheetViews>
  <sheetFormatPr defaultRowHeight="15" x14ac:dyDescent="0.25"/>
  <cols>
    <col min="1" max="1" width="9.5703125" bestFit="1" customWidth="1"/>
    <col min="2" max="2" width="29.5703125" bestFit="1" customWidth="1"/>
    <col min="3" max="3" width="12" bestFit="1" customWidth="1"/>
    <col min="4" max="4" width="11.28515625" bestFit="1" customWidth="1"/>
  </cols>
  <sheetData>
    <row r="1" spans="1:4" x14ac:dyDescent="0.25">
      <c r="A1" t="s">
        <v>24</v>
      </c>
      <c r="B1" t="s">
        <v>25</v>
      </c>
      <c r="C1" t="s">
        <v>26</v>
      </c>
      <c r="D1" t="s">
        <v>27</v>
      </c>
    </row>
    <row r="2" spans="1:4" x14ac:dyDescent="0.25">
      <c r="A2" s="22">
        <v>42912</v>
      </c>
      <c r="B2" t="s">
        <v>28</v>
      </c>
      <c r="C2" t="s">
        <v>29</v>
      </c>
    </row>
    <row r="3" spans="1:4" x14ac:dyDescent="0.25">
      <c r="A3" s="22">
        <v>43202</v>
      </c>
      <c r="B3" t="s">
        <v>30</v>
      </c>
      <c r="C3" t="s">
        <v>31</v>
      </c>
    </row>
    <row r="4" spans="1:4" x14ac:dyDescent="0.25">
      <c r="A4" s="22">
        <v>43539</v>
      </c>
      <c r="B4" t="s">
        <v>30</v>
      </c>
      <c r="C4" t="s">
        <v>31</v>
      </c>
    </row>
    <row r="5" spans="1:4" x14ac:dyDescent="0.25">
      <c r="A5" t="s">
        <v>32</v>
      </c>
      <c r="C5" t="s">
        <v>31</v>
      </c>
    </row>
    <row r="6" spans="1:4" x14ac:dyDescent="0.25">
      <c r="A6" s="22">
        <v>43852</v>
      </c>
      <c r="B6" t="s">
        <v>30</v>
      </c>
      <c r="C6" t="s">
        <v>31</v>
      </c>
    </row>
    <row r="7" spans="1:4" x14ac:dyDescent="0.25">
      <c r="A7" s="22">
        <v>44215</v>
      </c>
      <c r="B7" t="s">
        <v>33</v>
      </c>
      <c r="C7" t="s">
        <v>34</v>
      </c>
    </row>
    <row r="8" spans="1:4" x14ac:dyDescent="0.25">
      <c r="A8" s="22">
        <v>44588</v>
      </c>
      <c r="B8" t="s">
        <v>33</v>
      </c>
      <c r="C8" t="s">
        <v>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6"/>
  <sheetViews>
    <sheetView workbookViewId="0">
      <selection activeCell="E5" sqref="E5"/>
    </sheetView>
  </sheetViews>
  <sheetFormatPr defaultRowHeight="15" x14ac:dyDescent="0.25"/>
  <cols>
    <col min="1" max="1" width="58.140625" customWidth="1"/>
  </cols>
  <sheetData>
    <row r="2" spans="1:2" ht="15.75" thickBot="1" x14ac:dyDescent="0.3"/>
    <row r="3" spans="1:2" ht="16.5" thickTop="1" thickBot="1" x14ac:dyDescent="0.3">
      <c r="A3" s="21" t="s">
        <v>21</v>
      </c>
      <c r="B3" s="24">
        <v>13590</v>
      </c>
    </row>
    <row r="4" spans="1:2" ht="15.75" thickTop="1" x14ac:dyDescent="0.25">
      <c r="A4" s="21" t="s">
        <v>22</v>
      </c>
      <c r="B4" s="23">
        <v>4720</v>
      </c>
    </row>
    <row r="6" spans="1:2" x14ac:dyDescent="0.25">
      <c r="A6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SFS TABLE</vt:lpstr>
      <vt:lpstr>Change Log</vt:lpstr>
      <vt:lpstr>constants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Delgado</dc:creator>
  <cp:lastModifiedBy>Silvia</cp:lastModifiedBy>
  <cp:lastPrinted>2019-09-23T14:17:50Z</cp:lastPrinted>
  <dcterms:created xsi:type="dcterms:W3CDTF">2016-08-26T15:59:16Z</dcterms:created>
  <dcterms:modified xsi:type="dcterms:W3CDTF">2022-01-27T18:20:02Z</dcterms:modified>
</cp:coreProperties>
</file>