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soccer\2種\"/>
    </mc:Choice>
  </mc:AlternateContent>
  <xr:revisionPtr revIDLastSave="0" documentId="8_{3636D313-E350-4C2E-9018-8109288F9B94}" xr6:coauthVersionLast="47" xr6:coauthVersionMax="47" xr10:uidLastSave="{00000000-0000-0000-0000-000000000000}"/>
  <bookViews>
    <workbookView xWindow="-98" yWindow="-98" windowWidth="28996" windowHeight="15675" activeTab="8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a" sheetId="5" r:id="rId5"/>
    <sheet name="bb" sheetId="6" r:id="rId6"/>
    <sheet name="cc" sheetId="8" r:id="rId7"/>
    <sheet name="dd" sheetId="9" r:id="rId8"/>
    <sheet name="最終日結果" sheetId="12" r:id="rId9"/>
  </sheets>
  <definedNames>
    <definedName name="_xlnm._FilterDatabase" localSheetId="8" hidden="1">最終日結果!$A$3:$X$7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9" l="1"/>
  <c r="H12" i="9"/>
  <c r="S11" i="9" s="1"/>
  <c r="B12" i="9"/>
  <c r="V11" i="9"/>
  <c r="U11" i="9"/>
  <c r="R11" i="9"/>
  <c r="N10" i="9"/>
  <c r="R9" i="9" s="1"/>
  <c r="H10" i="9"/>
  <c r="B10" i="9"/>
  <c r="V9" i="9"/>
  <c r="U9" i="9"/>
  <c r="S9" i="9"/>
  <c r="Q9" i="9"/>
  <c r="N8" i="9"/>
  <c r="K8" i="9"/>
  <c r="B8" i="9"/>
  <c r="V7" i="9"/>
  <c r="U7" i="9"/>
  <c r="W7" i="9" s="1"/>
  <c r="N4" i="9"/>
  <c r="K4" i="9"/>
  <c r="H4" i="9"/>
  <c r="V3" i="9"/>
  <c r="U3" i="9"/>
  <c r="N2" i="9"/>
  <c r="K2" i="9"/>
  <c r="H2" i="9"/>
  <c r="B2" i="9"/>
  <c r="K12" i="8"/>
  <c r="H12" i="8"/>
  <c r="E12" i="8"/>
  <c r="B12" i="8"/>
  <c r="Q11" i="8" s="1"/>
  <c r="V11" i="8"/>
  <c r="U11" i="8"/>
  <c r="W11" i="8" s="1"/>
  <c r="N10" i="8"/>
  <c r="H10" i="8"/>
  <c r="E10" i="8"/>
  <c r="B10" i="8"/>
  <c r="V9" i="8"/>
  <c r="U9" i="8"/>
  <c r="S9" i="8"/>
  <c r="Q9" i="8"/>
  <c r="N8" i="8"/>
  <c r="K8" i="8"/>
  <c r="E8" i="8"/>
  <c r="B8" i="8"/>
  <c r="V7" i="8"/>
  <c r="U7" i="8"/>
  <c r="W7" i="8" s="1"/>
  <c r="S7" i="8"/>
  <c r="Q7" i="8"/>
  <c r="N6" i="8"/>
  <c r="K6" i="8"/>
  <c r="H6" i="8"/>
  <c r="B6" i="8"/>
  <c r="V5" i="8"/>
  <c r="U5" i="8"/>
  <c r="W5" i="8" s="1"/>
  <c r="Q5" i="8"/>
  <c r="N4" i="8"/>
  <c r="K4" i="8"/>
  <c r="H4" i="8"/>
  <c r="E4" i="8"/>
  <c r="Q3" i="8" s="1"/>
  <c r="V3" i="8"/>
  <c r="U3" i="8"/>
  <c r="N2" i="8"/>
  <c r="K2" i="8"/>
  <c r="H2" i="8"/>
  <c r="E2" i="8"/>
  <c r="B2" i="8"/>
  <c r="K12" i="6"/>
  <c r="H12" i="6"/>
  <c r="S11" i="6" s="1"/>
  <c r="B12" i="6"/>
  <c r="V11" i="6"/>
  <c r="U11" i="6"/>
  <c r="N10" i="6"/>
  <c r="R9" i="6" s="1"/>
  <c r="H10" i="6"/>
  <c r="B10" i="6"/>
  <c r="V9" i="6"/>
  <c r="U9" i="6"/>
  <c r="S9" i="6"/>
  <c r="Q9" i="6"/>
  <c r="N8" i="6"/>
  <c r="K8" i="6"/>
  <c r="S7" i="6" s="1"/>
  <c r="B8" i="6"/>
  <c r="V7" i="6"/>
  <c r="U7" i="6"/>
  <c r="R7" i="6"/>
  <c r="N4" i="6"/>
  <c r="K4" i="6"/>
  <c r="H4" i="6"/>
  <c r="V3" i="6"/>
  <c r="U3" i="6"/>
  <c r="Q3" i="6"/>
  <c r="N2" i="6"/>
  <c r="K2" i="6"/>
  <c r="H2" i="6"/>
  <c r="B2" i="6"/>
  <c r="K12" i="5"/>
  <c r="H12" i="5"/>
  <c r="Q11" i="5" s="1"/>
  <c r="B12" i="5"/>
  <c r="V11" i="5"/>
  <c r="U11" i="5"/>
  <c r="S11" i="5"/>
  <c r="N10" i="5"/>
  <c r="H10" i="5"/>
  <c r="B10" i="5"/>
  <c r="V9" i="5"/>
  <c r="U9" i="5"/>
  <c r="W9" i="5" s="1"/>
  <c r="R9" i="5"/>
  <c r="N8" i="5"/>
  <c r="R7" i="5" s="1"/>
  <c r="K8" i="5"/>
  <c r="B8" i="5"/>
  <c r="V7" i="5"/>
  <c r="U7" i="5"/>
  <c r="N4" i="5"/>
  <c r="K4" i="5"/>
  <c r="S3" i="5" s="1"/>
  <c r="H4" i="5"/>
  <c r="R3" i="5" s="1"/>
  <c r="V3" i="5"/>
  <c r="U3" i="5"/>
  <c r="N2" i="5"/>
  <c r="K2" i="5"/>
  <c r="H2" i="5"/>
  <c r="B2" i="5"/>
  <c r="Y5" i="9"/>
  <c r="Y5" i="5"/>
  <c r="W3" i="5" l="1"/>
  <c r="Q7" i="5"/>
  <c r="T7" i="5" s="1"/>
  <c r="R5" i="8"/>
  <c r="R7" i="8"/>
  <c r="W9" i="8"/>
  <c r="S11" i="8"/>
  <c r="W3" i="8"/>
  <c r="S3" i="8"/>
  <c r="S7" i="9"/>
  <c r="S9" i="5"/>
  <c r="W11" i="5"/>
  <c r="S3" i="6"/>
  <c r="W7" i="6"/>
  <c r="T7" i="8"/>
  <c r="R3" i="9"/>
  <c r="T9" i="6"/>
  <c r="R9" i="8"/>
  <c r="R11" i="8"/>
  <c r="W3" i="9"/>
  <c r="T5" i="8"/>
  <c r="Y5" i="8" s="1"/>
  <c r="T9" i="8"/>
  <c r="T11" i="8"/>
  <c r="Y11" i="8" s="1"/>
  <c r="S5" i="8"/>
  <c r="T9" i="9"/>
  <c r="S7" i="5"/>
  <c r="W7" i="5"/>
  <c r="R11" i="5"/>
  <c r="T11" i="5" s="1"/>
  <c r="Y11" i="5" s="1"/>
  <c r="W3" i="6"/>
  <c r="R7" i="9"/>
  <c r="R3" i="8"/>
  <c r="T3" i="8" s="1"/>
  <c r="Y3" i="8" s="1"/>
  <c r="X3" i="8" s="1"/>
  <c r="Q3" i="9"/>
  <c r="T3" i="9" s="1"/>
  <c r="R3" i="6"/>
  <c r="T3" i="6" s="1"/>
  <c r="Y3" i="6" s="1"/>
  <c r="R11" i="6"/>
  <c r="S3" i="9"/>
  <c r="W9" i="9"/>
  <c r="Y9" i="9" s="1"/>
  <c r="W11" i="9"/>
  <c r="W9" i="6"/>
  <c r="Y9" i="6" s="1"/>
  <c r="W11" i="6"/>
  <c r="Q7" i="9"/>
  <c r="Q11" i="9"/>
  <c r="T11" i="9" s="1"/>
  <c r="Q7" i="6"/>
  <c r="T7" i="6" s="1"/>
  <c r="Y7" i="6" s="1"/>
  <c r="Q11" i="6"/>
  <c r="T11" i="6" s="1"/>
  <c r="Y11" i="6" s="1"/>
  <c r="Q3" i="5"/>
  <c r="T3" i="5" s="1"/>
  <c r="Y3" i="5" s="1"/>
  <c r="Q9" i="5"/>
  <c r="T9" i="5" s="1"/>
  <c r="Y9" i="5" s="1"/>
  <c r="Y11" i="9"/>
  <c r="Y3" i="9"/>
  <c r="Y7" i="8"/>
  <c r="Y9" i="8"/>
  <c r="Y5" i="6"/>
  <c r="Y7" i="5"/>
  <c r="X7" i="5" l="1"/>
  <c r="T7" i="9"/>
  <c r="Y7" i="9" s="1"/>
  <c r="X9" i="9" s="1"/>
  <c r="X7" i="6"/>
  <c r="X11" i="9"/>
  <c r="X3" i="9"/>
  <c r="X7" i="9"/>
  <c r="X7" i="8"/>
  <c r="X9" i="8"/>
  <c r="X11" i="8"/>
  <c r="X5" i="8"/>
  <c r="X3" i="6"/>
  <c r="X11" i="6"/>
  <c r="X9" i="6"/>
  <c r="X3" i="5"/>
  <c r="X9" i="5"/>
  <c r="B12" i="2" l="1"/>
  <c r="K2" i="3" l="1"/>
  <c r="K12" i="4"/>
  <c r="H12" i="4"/>
  <c r="E12" i="4"/>
  <c r="B12" i="4"/>
  <c r="V11" i="4"/>
  <c r="U11" i="4"/>
  <c r="S11" i="4"/>
  <c r="N10" i="4"/>
  <c r="H10" i="4"/>
  <c r="E10" i="4"/>
  <c r="B10" i="4"/>
  <c r="V9" i="4"/>
  <c r="U9" i="4"/>
  <c r="N8" i="4"/>
  <c r="K8" i="4"/>
  <c r="E8" i="4"/>
  <c r="B8" i="4"/>
  <c r="V7" i="4"/>
  <c r="U7" i="4"/>
  <c r="N6" i="4"/>
  <c r="K6" i="4"/>
  <c r="H6" i="4"/>
  <c r="R5" i="4" s="1"/>
  <c r="B6" i="4"/>
  <c r="V5" i="4"/>
  <c r="U5" i="4"/>
  <c r="N4" i="4"/>
  <c r="K4" i="4"/>
  <c r="H4" i="4"/>
  <c r="E4" i="4"/>
  <c r="V3" i="4"/>
  <c r="U3" i="4"/>
  <c r="N2" i="4"/>
  <c r="K2" i="4"/>
  <c r="H2" i="4"/>
  <c r="E2" i="4"/>
  <c r="B2" i="4"/>
  <c r="K12" i="3"/>
  <c r="H12" i="3"/>
  <c r="S11" i="3" s="1"/>
  <c r="E12" i="3"/>
  <c r="B12" i="3"/>
  <c r="Q11" i="3" s="1"/>
  <c r="V11" i="3"/>
  <c r="U11" i="3"/>
  <c r="N10" i="3"/>
  <c r="H10" i="3"/>
  <c r="E10" i="3"/>
  <c r="B10" i="3"/>
  <c r="V9" i="3"/>
  <c r="U9" i="3"/>
  <c r="N8" i="3"/>
  <c r="K8" i="3"/>
  <c r="E8" i="3"/>
  <c r="B8" i="3"/>
  <c r="V7" i="3"/>
  <c r="U7" i="3"/>
  <c r="N6" i="3"/>
  <c r="K6" i="3"/>
  <c r="H6" i="3"/>
  <c r="B6" i="3"/>
  <c r="V5" i="3"/>
  <c r="U5" i="3"/>
  <c r="N4" i="3"/>
  <c r="K4" i="3"/>
  <c r="S3" i="3" s="1"/>
  <c r="H4" i="3"/>
  <c r="E4" i="3"/>
  <c r="Q3" i="3" s="1"/>
  <c r="V3" i="3"/>
  <c r="U3" i="3"/>
  <c r="N2" i="3"/>
  <c r="H2" i="3"/>
  <c r="E2" i="3"/>
  <c r="B2" i="3"/>
  <c r="K12" i="2"/>
  <c r="H12" i="2"/>
  <c r="E12" i="2"/>
  <c r="V11" i="2"/>
  <c r="U11" i="2"/>
  <c r="N10" i="2"/>
  <c r="H10" i="2"/>
  <c r="E10" i="2"/>
  <c r="B10" i="2"/>
  <c r="V9" i="2"/>
  <c r="U9" i="2"/>
  <c r="W9" i="2" s="1"/>
  <c r="N8" i="2"/>
  <c r="K8" i="2"/>
  <c r="E8" i="2"/>
  <c r="B8" i="2"/>
  <c r="V7" i="2"/>
  <c r="U7" i="2"/>
  <c r="N6" i="2"/>
  <c r="K6" i="2"/>
  <c r="S5" i="2" s="1"/>
  <c r="H6" i="2"/>
  <c r="B6" i="2"/>
  <c r="Q5" i="2" s="1"/>
  <c r="V5" i="2"/>
  <c r="U5" i="2"/>
  <c r="N4" i="2"/>
  <c r="K4" i="2"/>
  <c r="H4" i="2"/>
  <c r="E4" i="2"/>
  <c r="V3" i="2"/>
  <c r="U3" i="2"/>
  <c r="N2" i="2"/>
  <c r="K2" i="2"/>
  <c r="H2" i="2"/>
  <c r="E2" i="2"/>
  <c r="B2" i="2"/>
  <c r="K12" i="1"/>
  <c r="H12" i="1"/>
  <c r="E12" i="1"/>
  <c r="B12" i="1"/>
  <c r="V11" i="1"/>
  <c r="U11" i="1"/>
  <c r="N10" i="1"/>
  <c r="H10" i="1"/>
  <c r="E10" i="1"/>
  <c r="B10" i="1"/>
  <c r="V9" i="1"/>
  <c r="U9" i="1"/>
  <c r="N8" i="1"/>
  <c r="K8" i="1"/>
  <c r="E8" i="1"/>
  <c r="B8" i="1"/>
  <c r="V7" i="1"/>
  <c r="U7" i="1"/>
  <c r="N6" i="1"/>
  <c r="K6" i="1"/>
  <c r="H6" i="1"/>
  <c r="R5" i="1" s="1"/>
  <c r="B6" i="1"/>
  <c r="Q5" i="1" s="1"/>
  <c r="V5" i="1"/>
  <c r="U5" i="1"/>
  <c r="N4" i="1"/>
  <c r="K4" i="1"/>
  <c r="H4" i="1"/>
  <c r="E4" i="1"/>
  <c r="V3" i="1"/>
  <c r="U3" i="1"/>
  <c r="S3" i="1"/>
  <c r="N2" i="1"/>
  <c r="K2" i="1"/>
  <c r="H2" i="1"/>
  <c r="E2" i="1"/>
  <c r="B2" i="1"/>
  <c r="S11" i="1" l="1"/>
  <c r="Q3" i="1"/>
  <c r="W5" i="1"/>
  <c r="R3" i="3"/>
  <c r="R9" i="3"/>
  <c r="Q7" i="3"/>
  <c r="R11" i="3"/>
  <c r="R3" i="1"/>
  <c r="S9" i="2"/>
  <c r="Q5" i="3"/>
  <c r="S5" i="4"/>
  <c r="R5" i="3"/>
  <c r="T5" i="3" s="1"/>
  <c r="W9" i="4"/>
  <c r="S9" i="4"/>
  <c r="S7" i="4"/>
  <c r="W7" i="4"/>
  <c r="S3" i="4"/>
  <c r="W11" i="3"/>
  <c r="S7" i="3"/>
  <c r="R7" i="3"/>
  <c r="T7" i="3" s="1"/>
  <c r="S11" i="2"/>
  <c r="S7" i="2"/>
  <c r="R5" i="2"/>
  <c r="T5" i="2" s="1"/>
  <c r="R11" i="1"/>
  <c r="R9" i="1"/>
  <c r="S7" i="1"/>
  <c r="T5" i="1"/>
  <c r="W7" i="1"/>
  <c r="R11" i="2"/>
  <c r="W7" i="2"/>
  <c r="R3" i="2"/>
  <c r="Q9" i="3"/>
  <c r="T9" i="3" s="1"/>
  <c r="S5" i="3"/>
  <c r="R11" i="4"/>
  <c r="W3" i="4"/>
  <c r="Q11" i="1"/>
  <c r="S5" i="1"/>
  <c r="Q11" i="4"/>
  <c r="W11" i="4"/>
  <c r="Q9" i="4"/>
  <c r="R9" i="4"/>
  <c r="R7" i="4"/>
  <c r="Q7" i="4"/>
  <c r="Q5" i="4"/>
  <c r="T5" i="4" s="1"/>
  <c r="W5" i="4"/>
  <c r="R3" i="4"/>
  <c r="Q3" i="4"/>
  <c r="T11" i="3"/>
  <c r="Y11" i="3" s="1"/>
  <c r="S9" i="3"/>
  <c r="T3" i="3"/>
  <c r="Q11" i="2"/>
  <c r="Q9" i="1"/>
  <c r="S9" i="1"/>
  <c r="W11" i="2"/>
  <c r="Q3" i="2"/>
  <c r="T3" i="2" s="1"/>
  <c r="S3" i="2"/>
  <c r="Q9" i="2"/>
  <c r="R9" i="2"/>
  <c r="R7" i="2"/>
  <c r="Q7" i="2"/>
  <c r="W5" i="2"/>
  <c r="W3" i="2"/>
  <c r="W11" i="1"/>
  <c r="W9" i="1"/>
  <c r="Q7" i="1"/>
  <c r="R7" i="1"/>
  <c r="W9" i="3"/>
  <c r="W7" i="3"/>
  <c r="W5" i="3"/>
  <c r="W3" i="3"/>
  <c r="Y3" i="3" s="1"/>
  <c r="W3" i="1"/>
  <c r="T3" i="1"/>
  <c r="Y5" i="1"/>
  <c r="T7" i="4" l="1"/>
  <c r="Y7" i="4" s="1"/>
  <c r="Y5" i="3"/>
  <c r="T9" i="1"/>
  <c r="Y9" i="1" s="1"/>
  <c r="Y3" i="2"/>
  <c r="T11" i="4"/>
  <c r="Y11" i="4" s="1"/>
  <c r="Y7" i="3"/>
  <c r="T9" i="2"/>
  <c r="Y9" i="2" s="1"/>
  <c r="Y5" i="2"/>
  <c r="T11" i="1"/>
  <c r="Y11" i="1" s="1"/>
  <c r="T11" i="2"/>
  <c r="Y11" i="2" s="1"/>
  <c r="Y5" i="4"/>
  <c r="T9" i="4"/>
  <c r="Y9" i="4" s="1"/>
  <c r="T3" i="4"/>
  <c r="Y3" i="4" s="1"/>
  <c r="T7" i="1"/>
  <c r="Y7" i="1" s="1"/>
  <c r="T7" i="2"/>
  <c r="Y7" i="2" s="1"/>
  <c r="Y3" i="1"/>
  <c r="Y9" i="3"/>
  <c r="X11" i="2" l="1"/>
  <c r="X3" i="3"/>
  <c r="X7" i="1"/>
  <c r="X11" i="4"/>
  <c r="X7" i="3"/>
  <c r="X9" i="1"/>
  <c r="X5" i="2"/>
  <c r="X9" i="2"/>
  <c r="X7" i="2"/>
  <c r="X9" i="3"/>
  <c r="X5" i="1"/>
  <c r="X3" i="4"/>
  <c r="X9" i="4"/>
  <c r="X5" i="4"/>
  <c r="X7" i="4"/>
  <c r="X3" i="2"/>
  <c r="X11" i="1"/>
  <c r="X3" i="1"/>
</calcChain>
</file>

<file path=xl/sharedStrings.xml><?xml version="1.0" encoding="utf-8"?>
<sst xmlns="http://schemas.openxmlformats.org/spreadsheetml/2006/main" count="462" uniqueCount="163">
  <si>
    <t>勝</t>
  </si>
  <si>
    <t>分</t>
  </si>
  <si>
    <t>負</t>
  </si>
  <si>
    <t>勝点</t>
  </si>
  <si>
    <t>得</t>
  </si>
  <si>
    <t>失</t>
  </si>
  <si>
    <t>得失点</t>
  </si>
  <si>
    <t>順位</t>
  </si>
  <si>
    <t>金光大阪</t>
  </si>
  <si>
    <t>ー</t>
  </si>
  <si>
    <t>東福岡</t>
  </si>
  <si>
    <t>山城</t>
  </si>
  <si>
    <t>松山北</t>
  </si>
  <si>
    <t>広島皆実</t>
  </si>
  <si>
    <t>芥川</t>
  </si>
  <si>
    <t>守山北</t>
  </si>
  <si>
    <t>香芝</t>
  </si>
  <si>
    <t>海星</t>
  </si>
  <si>
    <t>県立西宮</t>
  </si>
  <si>
    <t>槻の木</t>
  </si>
  <si>
    <t>立命館守山</t>
  </si>
  <si>
    <t>三田学園</t>
  </si>
  <si>
    <t>筑紫台</t>
  </si>
  <si>
    <t>大冠</t>
  </si>
  <si>
    <t>市立尼崎</t>
  </si>
  <si>
    <t>比叡山</t>
  </si>
  <si>
    <t>立命館宇治</t>
  </si>
  <si>
    <t>岡山　作陽</t>
  </si>
  <si>
    <t>京都外大西</t>
    <rPh sb="0" eb="5">
      <t>キョウトガイダイニシ</t>
    </rPh>
    <phoneticPr fontId="4"/>
  </si>
  <si>
    <t>－</t>
    <phoneticPr fontId="4"/>
  </si>
  <si>
    <r>
      <t>T</t>
    </r>
    <r>
      <rPr>
        <sz val="10"/>
        <color rgb="FF000000"/>
        <rFont val="Arial"/>
        <family val="3"/>
        <charset val="128"/>
        <scheme val="minor"/>
      </rPr>
      <t>リーグ　Cグループ　槻の木会場</t>
    </r>
    <rPh sb="11" eb="12">
      <t>ツキ</t>
    </rPh>
    <rPh sb="13" eb="14">
      <t>キ</t>
    </rPh>
    <rPh sb="14" eb="16">
      <t>カイジョウ</t>
    </rPh>
    <phoneticPr fontId="4"/>
  </si>
  <si>
    <r>
      <t>T</t>
    </r>
    <r>
      <rPr>
        <sz val="10"/>
        <color rgb="FF000000"/>
        <rFont val="Arial"/>
        <family val="3"/>
        <charset val="128"/>
        <scheme val="minor"/>
      </rPr>
      <t>リーグ　</t>
    </r>
    <r>
      <rPr>
        <sz val="10"/>
        <color rgb="FF000000"/>
        <rFont val="Arial"/>
        <family val="2"/>
        <scheme val="minor"/>
      </rPr>
      <t>B</t>
    </r>
    <r>
      <rPr>
        <sz val="10"/>
        <color rgb="FF000000"/>
        <rFont val="Arial"/>
        <family val="3"/>
        <charset val="128"/>
        <scheme val="minor"/>
      </rPr>
      <t>グループ　陸上競技場</t>
    </r>
    <rPh sb="11" eb="16">
      <t>リクジョウキョウギジョウ</t>
    </rPh>
    <phoneticPr fontId="4"/>
  </si>
  <si>
    <r>
      <t>T</t>
    </r>
    <r>
      <rPr>
        <sz val="10"/>
        <color rgb="FF000000"/>
        <rFont val="Arial"/>
        <family val="3"/>
        <charset val="128"/>
        <scheme val="minor"/>
      </rPr>
      <t>リーグ　</t>
    </r>
    <r>
      <rPr>
        <sz val="10"/>
        <color rgb="FF000000"/>
        <rFont val="Arial"/>
        <family val="3"/>
        <charset val="128"/>
        <scheme val="minor"/>
      </rPr>
      <t>A</t>
    </r>
    <r>
      <rPr>
        <sz val="10"/>
        <color rgb="FF000000"/>
        <rFont val="Arial"/>
        <family val="3"/>
        <charset val="128"/>
        <scheme val="minor"/>
      </rPr>
      <t>グループ　金光大阪</t>
    </r>
    <r>
      <rPr>
        <sz val="10"/>
        <color rgb="FF000000"/>
        <rFont val="Arial"/>
        <family val="3"/>
        <charset val="128"/>
        <scheme val="minor"/>
      </rPr>
      <t>会場</t>
    </r>
    <rPh sb="11" eb="13">
      <t>コンコウ</t>
    </rPh>
    <rPh sb="13" eb="15">
      <t>オオサカ</t>
    </rPh>
    <rPh sb="15" eb="17">
      <t>カイジョウ</t>
    </rPh>
    <phoneticPr fontId="4"/>
  </si>
  <si>
    <r>
      <t>T</t>
    </r>
    <r>
      <rPr>
        <sz val="10"/>
        <color rgb="FF000000"/>
        <rFont val="Arial"/>
        <family val="3"/>
        <charset val="128"/>
        <scheme val="minor"/>
      </rPr>
      <t>リーグ　</t>
    </r>
    <r>
      <rPr>
        <sz val="10"/>
        <color rgb="FF000000"/>
        <rFont val="Arial"/>
        <family val="2"/>
        <scheme val="minor"/>
      </rPr>
      <t>D</t>
    </r>
    <r>
      <rPr>
        <sz val="10"/>
        <color rgb="FF000000"/>
        <rFont val="Arial"/>
        <family val="3"/>
        <charset val="128"/>
        <scheme val="minor"/>
      </rPr>
      <t>グループ　青少年</t>
    </r>
    <r>
      <rPr>
        <sz val="10"/>
        <color rgb="FF000000"/>
        <rFont val="Arial"/>
        <family val="2"/>
        <scheme val="minor"/>
      </rPr>
      <t>G</t>
    </r>
    <r>
      <rPr>
        <sz val="10"/>
        <color rgb="FF000000"/>
        <rFont val="Arial"/>
        <family val="3"/>
        <charset val="128"/>
        <scheme val="minor"/>
      </rPr>
      <t>（人工芝）</t>
    </r>
    <rPh sb="11" eb="14">
      <t>セイショウネン</t>
    </rPh>
    <rPh sb="16" eb="19">
      <t>ジンコウシバ</t>
    </rPh>
    <phoneticPr fontId="4"/>
  </si>
  <si>
    <r>
      <t>C</t>
    </r>
    <r>
      <rPr>
        <sz val="10"/>
        <color rgb="FF000000"/>
        <rFont val="Arial"/>
        <family val="3"/>
        <charset val="128"/>
        <scheme val="minor"/>
      </rPr>
      <t>リーグ　</t>
    </r>
    <r>
      <rPr>
        <sz val="10"/>
        <color rgb="FF000000"/>
        <rFont val="Arial"/>
        <family val="2"/>
        <scheme val="minor"/>
      </rPr>
      <t>a</t>
    </r>
    <r>
      <rPr>
        <sz val="10"/>
        <color rgb="FF000000"/>
        <rFont val="Arial"/>
        <family val="3"/>
        <charset val="128"/>
        <scheme val="minor"/>
      </rPr>
      <t>グループ　三島会場</t>
    </r>
    <rPh sb="11" eb="13">
      <t>ミシマ</t>
    </rPh>
    <rPh sb="13" eb="15">
      <t>カイジョウ</t>
    </rPh>
    <phoneticPr fontId="4"/>
  </si>
  <si>
    <t>三島</t>
  </si>
  <si>
    <t>向陽</t>
  </si>
  <si>
    <t>琴丘</t>
  </si>
  <si>
    <t>茨木西</t>
  </si>
  <si>
    <t>Cリーグ　bグループ　高槻北会場</t>
  </si>
  <si>
    <t>高槻北</t>
  </si>
  <si>
    <t>－</t>
  </si>
  <si>
    <t>龍谷大平安</t>
  </si>
  <si>
    <t>Ｄ高田</t>
  </si>
  <si>
    <t>和歌山工業</t>
  </si>
  <si>
    <t>Cリーグ　cグループ　阿武野会場</t>
  </si>
  <si>
    <t>阿武野</t>
  </si>
  <si>
    <t>一条</t>
  </si>
  <si>
    <t>初芝橋本</t>
  </si>
  <si>
    <t>玉川</t>
  </si>
  <si>
    <t>小野</t>
  </si>
  <si>
    <t>Cリーグ　dグループ　芥川会場</t>
  </si>
  <si>
    <t>金光大阪Ｂ</t>
  </si>
  <si>
    <t>三田松聖</t>
  </si>
  <si>
    <t>草津東</t>
  </si>
  <si>
    <t>御影</t>
  </si>
  <si>
    <t>ｖｓ</t>
  </si>
  <si>
    <t>池田　明喜広</t>
  </si>
  <si>
    <t>角野　賢二</t>
  </si>
  <si>
    <t>中尾　祐一郎</t>
  </si>
  <si>
    <t>倉本　英明</t>
  </si>
  <si>
    <t>和田　雄次</t>
  </si>
  <si>
    <t>中川　航</t>
  </si>
  <si>
    <t>前村　拓歩</t>
  </si>
  <si>
    <t>松浦　翼</t>
  </si>
  <si>
    <t>小畑　裕作</t>
  </si>
  <si>
    <t>高橋　政憲</t>
  </si>
  <si>
    <t>8月15日（月）高槻フェスティバル最終日</t>
    <rPh sb="0" eb="1">
      <t>d</t>
    </rPh>
    <rPh sb="1" eb="2">
      <t>ガツ</t>
    </rPh>
    <rPh sb="4" eb="5">
      <t>ニチ</t>
    </rPh>
    <rPh sb="8" eb="10">
      <t>タカツキ</t>
    </rPh>
    <rPh sb="17" eb="20">
      <t>サイシュウビ</t>
    </rPh>
    <phoneticPr fontId="12"/>
  </si>
  <si>
    <t>高槻総合SC陸上競技場(天然芝))(Tリーグ２位グループ)</t>
    <rPh sb="0" eb="2">
      <t>ハギタニ</t>
    </rPh>
    <rPh sb="2" eb="4">
      <t>ソウゴウ</t>
    </rPh>
    <rPh sb="4" eb="6">
      <t>コウエン</t>
    </rPh>
    <rPh sb="10" eb="11">
      <t>ジョウ</t>
    </rPh>
    <rPh sb="12" eb="15">
      <t>テンネンシバ</t>
    </rPh>
    <phoneticPr fontId="12"/>
  </si>
  <si>
    <t>高槻総合SC青少年運動広場(人工芝))(Tリーグ３位グループ)</t>
    <rPh sb="0" eb="1">
      <t>ケヤキ</t>
    </rPh>
    <rPh sb="2" eb="3">
      <t>キ</t>
    </rPh>
    <rPh sb="3" eb="5">
      <t>コウコウ</t>
    </rPh>
    <rPh sb="14" eb="16">
      <t>ジンコウ</t>
    </rPh>
    <phoneticPr fontId="12"/>
  </si>
  <si>
    <t>会場担当校</t>
    <rPh sb="0" eb="2">
      <t>カイジョウ</t>
    </rPh>
    <rPh sb="2" eb="4">
      <t>タントウ</t>
    </rPh>
    <rPh sb="4" eb="5">
      <t>コウ</t>
    </rPh>
    <phoneticPr fontId="12"/>
  </si>
  <si>
    <t>金光大阪</t>
    <rPh sb="0" eb="4">
      <t>コンコウオオサカ</t>
    </rPh>
    <phoneticPr fontId="12"/>
  </si>
  <si>
    <t>大冠</t>
    <rPh sb="0" eb="2">
      <t>オオカンムリ</t>
    </rPh>
    <phoneticPr fontId="12"/>
  </si>
  <si>
    <t>Time</t>
    <phoneticPr fontId="12"/>
  </si>
  <si>
    <t>Ｃａｒｄ</t>
    <phoneticPr fontId="12"/>
  </si>
  <si>
    <t>Ｒｅｆ</t>
    <phoneticPr fontId="12"/>
  </si>
  <si>
    <t>①</t>
    <phoneticPr fontId="12"/>
  </si>
  <si>
    <t>海星</t>
    <rPh sb="0" eb="2">
      <t>カイセイ</t>
    </rPh>
    <phoneticPr fontId="12"/>
  </si>
  <si>
    <t>東福岡</t>
    <rPh sb="0" eb="3">
      <t>ヒガシフクオカ</t>
    </rPh>
    <phoneticPr fontId="12"/>
  </si>
  <si>
    <t>県立西宮</t>
    <rPh sb="0" eb="4">
      <t>ケンリツニシノミヤ</t>
    </rPh>
    <phoneticPr fontId="12"/>
  </si>
  <si>
    <t>広島皆実</t>
    <rPh sb="0" eb="2">
      <t>ヒロシマ</t>
    </rPh>
    <rPh sb="2" eb="3">
      <t>ミンナ</t>
    </rPh>
    <rPh sb="3" eb="4">
      <t>ミ</t>
    </rPh>
    <phoneticPr fontId="12"/>
  </si>
  <si>
    <t>守山北</t>
    <rPh sb="0" eb="2">
      <t>モリヤマ</t>
    </rPh>
    <rPh sb="2" eb="3">
      <t>キタ</t>
    </rPh>
    <phoneticPr fontId="12"/>
  </si>
  <si>
    <t>原　健二</t>
    <rPh sb="0" eb="1">
      <t>ハラ</t>
    </rPh>
    <rPh sb="2" eb="4">
      <t>ケンジ</t>
    </rPh>
    <phoneticPr fontId="18"/>
  </si>
  <si>
    <t>②</t>
    <phoneticPr fontId="12"/>
  </si>
  <si>
    <t>槻の木</t>
    <rPh sb="0" eb="1">
      <t>ツキ</t>
    </rPh>
    <rPh sb="2" eb="3">
      <t>キ</t>
    </rPh>
    <phoneticPr fontId="12"/>
  </si>
  <si>
    <t>比叡山</t>
    <rPh sb="0" eb="3">
      <t>ヒエイザン</t>
    </rPh>
    <phoneticPr fontId="12"/>
  </si>
  <si>
    <t>筑紫台</t>
    <rPh sb="0" eb="2">
      <t>ツクシ</t>
    </rPh>
    <rPh sb="2" eb="3">
      <t>ダイ</t>
    </rPh>
    <phoneticPr fontId="12"/>
  </si>
  <si>
    <t>岸田　淳</t>
    <rPh sb="0" eb="2">
      <t>キシダ</t>
    </rPh>
    <rPh sb="3" eb="4">
      <t>ジュン</t>
    </rPh>
    <phoneticPr fontId="18"/>
  </si>
  <si>
    <t>立命館守山</t>
    <rPh sb="0" eb="3">
      <t>リツメイカン</t>
    </rPh>
    <rPh sb="3" eb="5">
      <t>モリヤマ</t>
    </rPh>
    <phoneticPr fontId="12"/>
  </si>
  <si>
    <t>市立尼崎</t>
    <rPh sb="0" eb="2">
      <t>シリツ</t>
    </rPh>
    <rPh sb="2" eb="4">
      <t>アマガサキ</t>
    </rPh>
    <phoneticPr fontId="12"/>
  </si>
  <si>
    <t>※東福岡の2試合目は勝敗に関わらず　　　　　　　　12:45キックオフとする</t>
    <rPh sb="1" eb="4">
      <t>ヒガシフクオカ</t>
    </rPh>
    <rPh sb="6" eb="8">
      <t>シアイ</t>
    </rPh>
    <rPh sb="8" eb="9">
      <t>メ</t>
    </rPh>
    <rPh sb="10" eb="12">
      <t>ショウハイ</t>
    </rPh>
    <rPh sb="13" eb="14">
      <t>カカ</t>
    </rPh>
    <phoneticPr fontId="12"/>
  </si>
  <si>
    <t>高槻北高校(クレー))(Tリーグ４位グループ)</t>
    <rPh sb="0" eb="3">
      <t>タカツキキタ</t>
    </rPh>
    <rPh sb="3" eb="4">
      <t>キタ</t>
    </rPh>
    <rPh sb="4" eb="6">
      <t>コウコウ</t>
    </rPh>
    <phoneticPr fontId="12"/>
  </si>
  <si>
    <t>芥川高校(クレー))　(Tリーグ５位グループ)</t>
    <rPh sb="0" eb="2">
      <t>アクタガワ</t>
    </rPh>
    <rPh sb="2" eb="3">
      <t>キタ</t>
    </rPh>
    <rPh sb="3" eb="5">
      <t>コウコウ</t>
    </rPh>
    <phoneticPr fontId="12"/>
  </si>
  <si>
    <t>高槻北</t>
    <rPh sb="0" eb="3">
      <t>タカツキキタ</t>
    </rPh>
    <phoneticPr fontId="12"/>
  </si>
  <si>
    <t>芥川</t>
    <rPh sb="0" eb="2">
      <t>アクタガワ</t>
    </rPh>
    <phoneticPr fontId="12"/>
  </si>
  <si>
    <t>山城</t>
    <rPh sb="0" eb="2">
      <t>ヤマシロ</t>
    </rPh>
    <phoneticPr fontId="12"/>
  </si>
  <si>
    <t>香芝</t>
    <rPh sb="0" eb="2">
      <t>カシバ</t>
    </rPh>
    <phoneticPr fontId="12"/>
  </si>
  <si>
    <t>実技実践</t>
    <rPh sb="0" eb="2">
      <t>ジツギ</t>
    </rPh>
    <rPh sb="2" eb="4">
      <t>ジッセン</t>
    </rPh>
    <phoneticPr fontId="18"/>
  </si>
  <si>
    <t>松山北</t>
    <rPh sb="0" eb="3">
      <t>マツヤマキタ</t>
    </rPh>
    <phoneticPr fontId="12"/>
  </si>
  <si>
    <t>京都外大西</t>
    <rPh sb="0" eb="5">
      <t>キョウトガイダイニシ</t>
    </rPh>
    <phoneticPr fontId="12"/>
  </si>
  <si>
    <t>三田学園</t>
    <rPh sb="0" eb="4">
      <t>サンダガクエン</t>
    </rPh>
    <phoneticPr fontId="12"/>
  </si>
  <si>
    <t>立命館宇治</t>
    <rPh sb="0" eb="3">
      <t>リツメイカン</t>
    </rPh>
    <rPh sb="3" eb="5">
      <t>ウジ</t>
    </rPh>
    <phoneticPr fontId="12"/>
  </si>
  <si>
    <t>阿武野高校(クレー) )　(Cリーグ２位グループ)</t>
    <rPh sb="0" eb="3">
      <t>アブノ</t>
    </rPh>
    <rPh sb="3" eb="5">
      <t>コウコウ</t>
    </rPh>
    <phoneticPr fontId="12"/>
  </si>
  <si>
    <t>三島高校(クレー))(Cリーグ３位グループ)</t>
    <rPh sb="0" eb="2">
      <t>ミシマ</t>
    </rPh>
    <rPh sb="2" eb="4">
      <t>コウコウ</t>
    </rPh>
    <phoneticPr fontId="12"/>
  </si>
  <si>
    <t>阿武野</t>
    <rPh sb="0" eb="3">
      <t>アブノ</t>
    </rPh>
    <phoneticPr fontId="12"/>
  </si>
  <si>
    <t>三島</t>
    <rPh sb="0" eb="2">
      <t>ミシマ</t>
    </rPh>
    <phoneticPr fontId="12"/>
  </si>
  <si>
    <t>向陽</t>
    <rPh sb="0" eb="2">
      <t>コウヨウ</t>
    </rPh>
    <phoneticPr fontId="12"/>
  </si>
  <si>
    <t>中野　真聖</t>
    <rPh sb="0" eb="2">
      <t>ナカノ</t>
    </rPh>
    <rPh sb="3" eb="5">
      <t>マサキヨ</t>
    </rPh>
    <phoneticPr fontId="18"/>
  </si>
  <si>
    <t>琴丘</t>
    <rPh sb="0" eb="1">
      <t>コト</t>
    </rPh>
    <rPh sb="1" eb="2">
      <t>オカ</t>
    </rPh>
    <phoneticPr fontId="12"/>
  </si>
  <si>
    <t>龍谷大平安</t>
    <rPh sb="0" eb="5">
      <t>リュウコクダイヘイアン</t>
    </rPh>
    <phoneticPr fontId="12"/>
  </si>
  <si>
    <t>D高田</t>
    <rPh sb="1" eb="3">
      <t>タカダ</t>
    </rPh>
    <phoneticPr fontId="12"/>
  </si>
  <si>
    <t>初芝橋本</t>
    <rPh sb="0" eb="4">
      <t>ハツシバハシモト</t>
    </rPh>
    <phoneticPr fontId="12"/>
  </si>
  <si>
    <t>三田松聖</t>
    <rPh sb="0" eb="2">
      <t>サンダ</t>
    </rPh>
    <rPh sb="2" eb="3">
      <t>マツ</t>
    </rPh>
    <rPh sb="3" eb="4">
      <t>キヨシ</t>
    </rPh>
    <phoneticPr fontId="12"/>
  </si>
  <si>
    <t>一条</t>
    <rPh sb="0" eb="2">
      <t>イチジョウ</t>
    </rPh>
    <phoneticPr fontId="12"/>
  </si>
  <si>
    <t>御影</t>
    <rPh sb="0" eb="2">
      <t>ミカゲ</t>
    </rPh>
    <phoneticPr fontId="12"/>
  </si>
  <si>
    <t>草津東</t>
    <rPh sb="0" eb="3">
      <t>クサツヒガシ</t>
    </rPh>
    <phoneticPr fontId="12"/>
  </si>
  <si>
    <t>戸浦　博則</t>
    <rPh sb="0" eb="2">
      <t>トウラ</t>
    </rPh>
    <rPh sb="3" eb="4">
      <t>ヒロシ</t>
    </rPh>
    <rPh sb="4" eb="5">
      <t>ノリ</t>
    </rPh>
    <phoneticPr fontId="15"/>
  </si>
  <si>
    <t>南大樋AB(クレー))(Cリーグ4・5位グループ)</t>
    <rPh sb="0" eb="3">
      <t>ミナミオオヒ</t>
    </rPh>
    <rPh sb="19" eb="20">
      <t>イ</t>
    </rPh>
    <phoneticPr fontId="12"/>
  </si>
  <si>
    <t>茨木西　金光大阪</t>
    <rPh sb="0" eb="2">
      <t>イバラキ</t>
    </rPh>
    <rPh sb="2" eb="3">
      <t>ニシ</t>
    </rPh>
    <rPh sb="4" eb="8">
      <t>コンコウオオサカ</t>
    </rPh>
    <phoneticPr fontId="12"/>
  </si>
  <si>
    <t>茨木西</t>
    <rPh sb="0" eb="2">
      <t>イバラキ</t>
    </rPh>
    <rPh sb="2" eb="3">
      <t>ニシ</t>
    </rPh>
    <phoneticPr fontId="12"/>
  </si>
  <si>
    <t>和歌山工業</t>
    <rPh sb="0" eb="5">
      <t>ワカヤマコウギョウ</t>
    </rPh>
    <phoneticPr fontId="12"/>
  </si>
  <si>
    <t>小野</t>
    <rPh sb="0" eb="2">
      <t>オノ</t>
    </rPh>
    <phoneticPr fontId="12"/>
  </si>
  <si>
    <t>金光大阪B</t>
    <rPh sb="0" eb="4">
      <t>コンコウオオサカ</t>
    </rPh>
    <phoneticPr fontId="12"/>
  </si>
  <si>
    <t>玉川</t>
    <rPh sb="0" eb="2">
      <t>タマガワ</t>
    </rPh>
    <phoneticPr fontId="12"/>
  </si>
  <si>
    <t>筑紫台</t>
    <rPh sb="0" eb="3">
      <t>チクセィ</t>
    </rPh>
    <phoneticPr fontId="12"/>
  </si>
  <si>
    <t>東福岡</t>
    <rPh sb="0" eb="3">
      <t>ヒガセィ</t>
    </rPh>
    <phoneticPr fontId="12"/>
  </si>
  <si>
    <t>広島皆実</t>
    <rPh sb="0" eb="2">
      <t>ヒロシマ</t>
    </rPh>
    <rPh sb="2" eb="4">
      <t xml:space="preserve">ミナミ </t>
    </rPh>
    <phoneticPr fontId="12"/>
  </si>
  <si>
    <t>立命館守山</t>
    <rPh sb="0" eb="3">
      <t>リツメイ</t>
    </rPh>
    <rPh sb="3" eb="5">
      <t>モリヤマ</t>
    </rPh>
    <phoneticPr fontId="12"/>
  </si>
  <si>
    <t>守山北</t>
    <rPh sb="0" eb="3">
      <t>モリヤマ</t>
    </rPh>
    <phoneticPr fontId="12"/>
  </si>
  <si>
    <t>市立尼崎</t>
    <rPh sb="0" eb="2">
      <t>イチリテゥ</t>
    </rPh>
    <rPh sb="2" eb="4">
      <t>アマガサキ</t>
    </rPh>
    <phoneticPr fontId="12"/>
  </si>
  <si>
    <t>PK（10-11）</t>
    <phoneticPr fontId="4"/>
  </si>
  <si>
    <t>海星 勝</t>
    <rPh sb="0" eb="2">
      <t>カイセイ</t>
    </rPh>
    <rPh sb="3" eb="4">
      <t xml:space="preserve">カチ </t>
    </rPh>
    <phoneticPr fontId="12"/>
  </si>
  <si>
    <t>PK（1-4）</t>
    <phoneticPr fontId="18"/>
  </si>
  <si>
    <t>岡山県作陽 勝</t>
    <rPh sb="0" eb="3">
      <t>オカヤマケン</t>
    </rPh>
    <rPh sb="3" eb="5">
      <t>サクヨウ</t>
    </rPh>
    <rPh sb="6" eb="7">
      <t xml:space="preserve">カチ </t>
    </rPh>
    <phoneticPr fontId="12"/>
  </si>
  <si>
    <t>PK（2-4）</t>
    <phoneticPr fontId="4"/>
  </si>
  <si>
    <t>D高田</t>
  </si>
  <si>
    <t>初芝橋本</t>
    <rPh sb="0" eb="2">
      <t>ハテゥ</t>
    </rPh>
    <rPh sb="2" eb="4">
      <t>ハシモト</t>
    </rPh>
    <phoneticPr fontId="12"/>
  </si>
  <si>
    <t>向陽</t>
    <rPh sb="0" eb="2">
      <t xml:space="preserve">コウヨウ </t>
    </rPh>
    <phoneticPr fontId="12"/>
  </si>
  <si>
    <t>京都外大西</t>
    <rPh sb="0" eb="2">
      <t>キョウ</t>
    </rPh>
    <rPh sb="2" eb="4">
      <t xml:space="preserve">ガイダイ </t>
    </rPh>
    <rPh sb="4" eb="5">
      <t>ニセィ</t>
    </rPh>
    <phoneticPr fontId="12"/>
  </si>
  <si>
    <t>香芝</t>
    <rPh sb="0" eb="2">
      <t>カセィ</t>
    </rPh>
    <phoneticPr fontId="12"/>
  </si>
  <si>
    <t>槻の木</t>
    <rPh sb="0" eb="3">
      <t>ツキ</t>
    </rPh>
    <phoneticPr fontId="12"/>
  </si>
  <si>
    <t>琴丘</t>
    <rPh sb="1" eb="2">
      <t xml:space="preserve">オカ </t>
    </rPh>
    <phoneticPr fontId="12"/>
  </si>
  <si>
    <t>一条PK勝ち</t>
    <rPh sb="0" eb="2">
      <t>イチジョウ</t>
    </rPh>
    <rPh sb="4" eb="5">
      <t>カティ</t>
    </rPh>
    <phoneticPr fontId="4"/>
  </si>
  <si>
    <t>草津東</t>
    <rPh sb="0" eb="3">
      <t>クサ</t>
    </rPh>
    <phoneticPr fontId="12"/>
  </si>
  <si>
    <t>山城</t>
    <rPh sb="0" eb="2">
      <t xml:space="preserve">ヤマシロ </t>
    </rPh>
    <phoneticPr fontId="12"/>
  </si>
  <si>
    <t>作陽</t>
    <rPh sb="0" eb="2">
      <t>サクヨウ</t>
    </rPh>
    <phoneticPr fontId="12"/>
  </si>
  <si>
    <t>和歌山工業</t>
    <rPh sb="0" eb="3">
      <t>ワカヤマ</t>
    </rPh>
    <rPh sb="3" eb="5">
      <t>コウギョウ</t>
    </rPh>
    <phoneticPr fontId="12"/>
  </si>
  <si>
    <t>小野</t>
    <rPh sb="0" eb="2">
      <t xml:space="preserve">オノ </t>
    </rPh>
    <phoneticPr fontId="12"/>
  </si>
  <si>
    <t>茨木西</t>
    <rPh sb="0" eb="2">
      <t>イバラキ</t>
    </rPh>
    <rPh sb="2" eb="3">
      <t xml:space="preserve">ニシ </t>
    </rPh>
    <phoneticPr fontId="12"/>
  </si>
  <si>
    <t>高槻北</t>
    <rPh sb="0" eb="3">
      <t>タカツキ</t>
    </rPh>
    <phoneticPr fontId="12"/>
  </si>
  <si>
    <t>龍谷大平安</t>
    <rPh sb="0" eb="3">
      <t>リュウコク</t>
    </rPh>
    <rPh sb="3" eb="5">
      <t xml:space="preserve">ヘイアン </t>
    </rPh>
    <phoneticPr fontId="12"/>
  </si>
  <si>
    <t>PK（５-２）</t>
    <phoneticPr fontId="4"/>
  </si>
  <si>
    <t>松山北</t>
    <rPh sb="0" eb="3">
      <t>マツヤ</t>
    </rPh>
    <phoneticPr fontId="12"/>
  </si>
  <si>
    <t>三田学園</t>
    <rPh sb="0" eb="4">
      <t>サンダガ</t>
    </rPh>
    <phoneticPr fontId="12"/>
  </si>
  <si>
    <t>芥川</t>
    <rPh sb="0" eb="2">
      <t>アクタ</t>
    </rPh>
    <phoneticPr fontId="12"/>
  </si>
  <si>
    <t>立命館宇治</t>
    <rPh sb="0" eb="3">
      <t>リツメイ</t>
    </rPh>
    <rPh sb="3" eb="5">
      <t>ウジ</t>
    </rPh>
    <phoneticPr fontId="12"/>
  </si>
  <si>
    <t>金光大阪B</t>
    <rPh sb="0" eb="4">
      <t>コンコウ</t>
    </rPh>
    <phoneticPr fontId="12"/>
  </si>
  <si>
    <t>１位 海星　２位 比叡山　３位 金光大阪　４位 槻の木</t>
    <rPh sb="1" eb="2">
      <t>I</t>
    </rPh>
    <rPh sb="3" eb="5">
      <t>カイセイ</t>
    </rPh>
    <rPh sb="7" eb="8">
      <t xml:space="preserve">イ </t>
    </rPh>
    <rPh sb="9" eb="12">
      <t>ヒエ</t>
    </rPh>
    <rPh sb="14" eb="15">
      <t>I</t>
    </rPh>
    <rPh sb="16" eb="20">
      <t>コンコウ</t>
    </rPh>
    <rPh sb="22" eb="23">
      <t>I</t>
    </rPh>
    <rPh sb="24" eb="27">
      <t>ツキノキ</t>
    </rPh>
    <phoneticPr fontId="4"/>
  </si>
  <si>
    <t>１位 高槻北　２位 三田松聖　３位 初芝橋本　４位 向陽</t>
    <rPh sb="1" eb="2">
      <t>I</t>
    </rPh>
    <rPh sb="3" eb="6">
      <t>タカツキ</t>
    </rPh>
    <rPh sb="8" eb="9">
      <t xml:space="preserve">イ </t>
    </rPh>
    <rPh sb="10" eb="12">
      <t xml:space="preserve">サンダ </t>
    </rPh>
    <rPh sb="12" eb="13">
      <t xml:space="preserve">マツ </t>
    </rPh>
    <rPh sb="13" eb="14">
      <t xml:space="preserve">セイ </t>
    </rPh>
    <rPh sb="16" eb="17">
      <t>I</t>
    </rPh>
    <rPh sb="18" eb="20">
      <t>ハツシバ</t>
    </rPh>
    <rPh sb="20" eb="22">
      <t>ハシモト</t>
    </rPh>
    <rPh sb="24" eb="25">
      <t xml:space="preserve">イ </t>
    </rPh>
    <rPh sb="26" eb="28">
      <t>コウヨウ</t>
    </rPh>
    <phoneticPr fontId="4"/>
  </si>
  <si>
    <r>
      <t>金光大阪高校(人工芝)</t>
    </r>
    <r>
      <rPr>
        <b/>
        <sz val="12"/>
        <rFont val="ＭＳ Ｐ明朝"/>
        <family val="1"/>
        <charset val="128"/>
      </rPr>
      <t>　(Tリーグ1位グループ)</t>
    </r>
    <rPh sb="0" eb="2">
      <t>タカツキ</t>
    </rPh>
    <rPh sb="2" eb="4">
      <t>ソウゴウ</t>
    </rPh>
    <rPh sb="6" eb="9">
      <t>セイショウネン</t>
    </rPh>
    <rPh sb="9" eb="11">
      <t>ウンドウヒロバジンコウシバ</t>
    </rPh>
    <rPh sb="18" eb="19">
      <t>イ</t>
    </rPh>
    <phoneticPr fontId="12"/>
  </si>
  <si>
    <r>
      <t>萩谷総合公園サッカー場(天然芝))</t>
    </r>
    <r>
      <rPr>
        <b/>
        <sz val="12"/>
        <rFont val="ＭＳ Ｐ明朝"/>
        <family val="1"/>
        <charset val="128"/>
      </rPr>
      <t>(Cリーグ1位グループ)</t>
    </r>
    <rPh sb="2" eb="4">
      <t>コウコウ</t>
    </rPh>
    <phoneticPr fontId="12"/>
  </si>
  <si>
    <t>①</t>
    <phoneticPr fontId="4"/>
  </si>
  <si>
    <t>PK（５-３）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</si>
</sst>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434343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434343"/>
      <name val="Arial"/>
      <family val="2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6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20" fontId="15" fillId="0" borderId="23" xfId="0" applyNumberFormat="1" applyFont="1" applyFill="1" applyBorder="1" applyAlignment="1">
      <alignment horizontal="center" vertical="center" shrinkToFit="1"/>
    </xf>
    <xf numFmtId="20" fontId="15" fillId="0" borderId="24" xfId="0" applyNumberFormat="1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20" fontId="15" fillId="0" borderId="29" xfId="0" applyNumberFormat="1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3" borderId="32" xfId="1" applyFont="1" applyFill="1" applyBorder="1" applyAlignment="1">
      <alignment horizontal="center" vertical="center" shrinkToFit="1"/>
    </xf>
    <xf numFmtId="20" fontId="15" fillId="0" borderId="33" xfId="0" applyNumberFormat="1" applyFont="1" applyFill="1" applyBorder="1" applyAlignment="1">
      <alignment horizontal="center" vertical="center" shrinkToFit="1"/>
    </xf>
    <xf numFmtId="20" fontId="15" fillId="0" borderId="34" xfId="0" applyNumberFormat="1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3" borderId="37" xfId="0" applyFont="1" applyFill="1" applyBorder="1" applyAlignment="1">
      <alignment horizontal="center" vertical="center" shrinkToFit="1"/>
    </xf>
    <xf numFmtId="0" fontId="15" fillId="0" borderId="37" xfId="1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20" fontId="15" fillId="0" borderId="38" xfId="0" applyNumberFormat="1" applyFont="1" applyFill="1" applyBorder="1" applyAlignment="1">
      <alignment horizontal="center" vertical="center" shrinkToFit="1"/>
    </xf>
    <xf numFmtId="0" fontId="15" fillId="0" borderId="36" xfId="1" applyFont="1" applyFill="1" applyBorder="1" applyAlignment="1">
      <alignment horizontal="center" vertical="center" shrinkToFit="1"/>
    </xf>
    <xf numFmtId="20" fontId="15" fillId="0" borderId="41" xfId="0" applyNumberFormat="1" applyFont="1" applyFill="1" applyBorder="1" applyAlignment="1">
      <alignment horizontal="center" vertical="center" shrinkToFit="1"/>
    </xf>
    <xf numFmtId="20" fontId="15" fillId="0" borderId="42" xfId="0" applyNumberFormat="1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0" fontId="15" fillId="0" borderId="47" xfId="0" applyFont="1" applyBorder="1" applyAlignment="1">
      <alignment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0" fillId="0" borderId="0" xfId="0" applyFont="1" applyAlignment="1"/>
    <xf numFmtId="0" fontId="15" fillId="0" borderId="15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37" xfId="1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20" fontId="15" fillId="0" borderId="48" xfId="0" applyNumberFormat="1" applyFont="1" applyFill="1" applyBorder="1" applyAlignment="1">
      <alignment horizontal="center" vertical="center" shrinkToFit="1"/>
    </xf>
    <xf numFmtId="20" fontId="15" fillId="0" borderId="39" xfId="0" applyNumberFormat="1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20" fontId="15" fillId="0" borderId="36" xfId="0" applyNumberFormat="1" applyFont="1" applyFill="1" applyBorder="1" applyAlignment="1">
      <alignment horizontal="center" vertical="center" shrinkToFit="1"/>
    </xf>
    <xf numFmtId="20" fontId="15" fillId="0" borderId="44" xfId="0" applyNumberFormat="1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20" fontId="15" fillId="5" borderId="29" xfId="0" applyNumberFormat="1" applyFont="1" applyFill="1" applyBorder="1" applyAlignment="1">
      <alignment horizontal="center" vertical="center" shrinkToFit="1"/>
    </xf>
    <xf numFmtId="20" fontId="15" fillId="5" borderId="24" xfId="0" applyNumberFormat="1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20" fontId="15" fillId="5" borderId="33" xfId="0" applyNumberFormat="1" applyFont="1" applyFill="1" applyBorder="1" applyAlignment="1">
      <alignment horizontal="center" vertical="center" shrinkToFit="1"/>
    </xf>
    <xf numFmtId="20" fontId="15" fillId="5" borderId="34" xfId="0" applyNumberFormat="1" applyFont="1" applyFill="1" applyBorder="1" applyAlignment="1">
      <alignment horizontal="center" vertical="center" shrinkToFit="1"/>
    </xf>
    <xf numFmtId="0" fontId="15" fillId="5" borderId="35" xfId="0" applyFont="1" applyFill="1" applyBorder="1" applyAlignment="1">
      <alignment horizontal="center" vertical="center" shrinkToFit="1"/>
    </xf>
    <xf numFmtId="0" fontId="15" fillId="5" borderId="34" xfId="0" applyFont="1" applyFill="1" applyBorder="1" applyAlignment="1">
      <alignment horizontal="center" vertical="center" shrinkToFit="1"/>
    </xf>
    <xf numFmtId="0" fontId="15" fillId="5" borderId="36" xfId="0" applyFont="1" applyFill="1" applyBorder="1" applyAlignment="1">
      <alignment horizontal="center" vertical="center" shrinkToFit="1"/>
    </xf>
    <xf numFmtId="0" fontId="18" fillId="5" borderId="37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6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/>
    <xf numFmtId="0" fontId="8" fillId="0" borderId="0" xfId="0" applyFont="1" applyAlignment="1">
      <alignment horizontal="center"/>
    </xf>
    <xf numFmtId="0" fontId="9" fillId="0" borderId="6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8" fillId="0" borderId="7" xfId="0" applyFont="1" applyBorder="1" applyAlignment="1">
      <alignment horizontal="center" vertical="center"/>
    </xf>
    <xf numFmtId="0" fontId="9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1" fillId="0" borderId="0" xfId="0" applyFont="1" applyFill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9" fillId="3" borderId="39" xfId="0" applyFont="1" applyFill="1" applyBorder="1" applyAlignment="1">
      <alignment horizontal="center" vertical="center" wrapText="1" shrinkToFit="1"/>
    </xf>
    <xf numFmtId="0" fontId="19" fillId="3" borderId="40" xfId="0" applyFont="1" applyFill="1" applyBorder="1" applyAlignment="1">
      <alignment horizontal="center" vertical="center" wrapText="1" shrinkToFit="1"/>
    </xf>
    <xf numFmtId="0" fontId="19" fillId="3" borderId="19" xfId="0" applyFont="1" applyFill="1" applyBorder="1" applyAlignment="1">
      <alignment horizontal="center" vertical="center" wrapText="1" shrinkToFit="1"/>
    </xf>
    <xf numFmtId="0" fontId="19" fillId="3" borderId="46" xfId="0" applyFont="1" applyFill="1" applyBorder="1" applyAlignment="1">
      <alignment horizontal="center" vertical="center" wrapText="1" shrinkToFit="1"/>
    </xf>
    <xf numFmtId="0" fontId="15" fillId="0" borderId="46" xfId="0" applyFont="1" applyFill="1" applyBorder="1" applyAlignment="1">
      <alignment horizontal="center" vertical="center" shrinkToFit="1"/>
    </xf>
    <xf numFmtId="20" fontId="18" fillId="4" borderId="52" xfId="0" applyNumberFormat="1" applyFont="1" applyFill="1" applyBorder="1" applyAlignment="1">
      <alignment horizontal="center" vertical="center" shrinkToFit="1"/>
    </xf>
    <xf numFmtId="20" fontId="18" fillId="4" borderId="53" xfId="0" applyNumberFormat="1" applyFont="1" applyFill="1" applyBorder="1" applyAlignment="1">
      <alignment horizontal="center" vertical="center" shrinkToFit="1"/>
    </xf>
    <xf numFmtId="20" fontId="18" fillId="4" borderId="54" xfId="0" applyNumberFormat="1" applyFont="1" applyFill="1" applyBorder="1" applyAlignment="1">
      <alignment horizontal="center" vertical="center" shrinkToFit="1"/>
    </xf>
    <xf numFmtId="20" fontId="18" fillId="4" borderId="55" xfId="0" applyNumberFormat="1" applyFont="1" applyFill="1" applyBorder="1" applyAlignment="1">
      <alignment horizontal="center" vertical="center" shrinkToFit="1"/>
    </xf>
    <xf numFmtId="20" fontId="18" fillId="4" borderId="56" xfId="0" applyNumberFormat="1" applyFont="1" applyFill="1" applyBorder="1" applyAlignment="1">
      <alignment horizontal="center" vertical="center" shrinkToFit="1"/>
    </xf>
    <xf numFmtId="20" fontId="18" fillId="4" borderId="57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2"/>
  <sheetViews>
    <sheetView zoomScale="130" zoomScaleNormal="130" workbookViewId="0">
      <selection activeCell="J21" sqref="J21"/>
    </sheetView>
  </sheetViews>
  <sheetFormatPr defaultColWidth="12.46484375" defaultRowHeight="15.75" customHeight="1" x14ac:dyDescent="0.35"/>
  <cols>
    <col min="2" max="2" width="5.33203125" customWidth="1"/>
    <col min="3" max="3" width="5.6640625" customWidth="1"/>
    <col min="4" max="4" width="4.46484375" customWidth="1"/>
    <col min="5" max="6" width="5.46484375" customWidth="1"/>
    <col min="7" max="7" width="5.1328125" customWidth="1"/>
    <col min="8" max="8" width="5.796875" customWidth="1"/>
    <col min="9" max="9" width="4.796875" customWidth="1"/>
    <col min="10" max="10" width="5.1328125" customWidth="1"/>
    <col min="11" max="11" width="4.46484375" customWidth="1"/>
    <col min="12" max="12" width="4.796875" customWidth="1"/>
    <col min="13" max="13" width="6" customWidth="1"/>
    <col min="14" max="14" width="5.1328125" customWidth="1"/>
    <col min="15" max="15" width="4.46484375" customWidth="1"/>
    <col min="16" max="16" width="6.33203125" customWidth="1"/>
    <col min="17" max="17" width="5.6640625" customWidth="1"/>
    <col min="18" max="18" width="4.796875" customWidth="1"/>
    <col min="19" max="19" width="5.1328125" customWidth="1"/>
    <col min="20" max="21" width="6.33203125" customWidth="1"/>
    <col min="22" max="22" width="5.33203125" customWidth="1"/>
    <col min="23" max="24" width="7.46484375" customWidth="1"/>
  </cols>
  <sheetData>
    <row r="1" spans="1:25" ht="15.75" customHeight="1" x14ac:dyDescent="0.35">
      <c r="A1" s="26" t="s">
        <v>32</v>
      </c>
    </row>
    <row r="2" spans="1:25" ht="12.75" x14ac:dyDescent="0.35">
      <c r="A2" s="1"/>
      <c r="B2" s="126" t="str">
        <f>A3</f>
        <v>金光大阪</v>
      </c>
      <c r="C2" s="127"/>
      <c r="D2" s="128"/>
      <c r="E2" s="126" t="str">
        <f>A5</f>
        <v>東福岡</v>
      </c>
      <c r="F2" s="127"/>
      <c r="G2" s="128"/>
      <c r="H2" s="126" t="str">
        <f>A7</f>
        <v>山城</v>
      </c>
      <c r="I2" s="127"/>
      <c r="J2" s="128"/>
      <c r="K2" s="126" t="str">
        <f>A9</f>
        <v>松山北</v>
      </c>
      <c r="L2" s="127"/>
      <c r="M2" s="128"/>
      <c r="N2" s="126" t="str">
        <f>A11</f>
        <v>広島皆実</v>
      </c>
      <c r="O2" s="127"/>
      <c r="P2" s="128"/>
      <c r="Q2" s="3" t="s">
        <v>0</v>
      </c>
      <c r="R2" s="4" t="s">
        <v>1</v>
      </c>
      <c r="S2" s="3" t="s">
        <v>2</v>
      </c>
      <c r="T2" s="4" t="s">
        <v>3</v>
      </c>
      <c r="U2" s="3" t="s">
        <v>4</v>
      </c>
      <c r="V2" s="4" t="s">
        <v>5</v>
      </c>
      <c r="W2" s="3" t="s">
        <v>6</v>
      </c>
      <c r="X2" s="5" t="s">
        <v>7</v>
      </c>
    </row>
    <row r="3" spans="1:25" ht="12.75" x14ac:dyDescent="0.35">
      <c r="A3" s="129" t="s">
        <v>8</v>
      </c>
      <c r="B3" s="6"/>
      <c r="C3" s="6"/>
      <c r="D3" s="7"/>
      <c r="E3" s="4">
        <v>0</v>
      </c>
      <c r="F3" s="25" t="s">
        <v>29</v>
      </c>
      <c r="G3" s="5">
        <v>0</v>
      </c>
      <c r="H3" s="4">
        <v>7</v>
      </c>
      <c r="I3" s="25" t="s">
        <v>29</v>
      </c>
      <c r="J3" s="5">
        <v>0</v>
      </c>
      <c r="K3" s="4">
        <v>4</v>
      </c>
      <c r="L3" s="25" t="s">
        <v>29</v>
      </c>
      <c r="M3" s="8">
        <v>1</v>
      </c>
      <c r="N3" s="4">
        <v>6</v>
      </c>
      <c r="O3" s="25" t="s">
        <v>29</v>
      </c>
      <c r="P3" s="8">
        <v>0</v>
      </c>
      <c r="Q3" s="9">
        <f>COUNTIF(B4:P4,"〇")</f>
        <v>3</v>
      </c>
      <c r="R3" s="9">
        <f>COUNTIF(C4:Q4,"△")</f>
        <v>1</v>
      </c>
      <c r="S3" s="9">
        <f>COUNTIF(D4:R4,"●")</f>
        <v>0</v>
      </c>
      <c r="T3" s="2">
        <f>Q3*3+R3</f>
        <v>10</v>
      </c>
      <c r="U3" s="9">
        <f>E3+H3+K3+N3</f>
        <v>17</v>
      </c>
      <c r="V3" s="2">
        <f>G3+J3+M3+P3</f>
        <v>1</v>
      </c>
      <c r="W3" s="9">
        <f>U3-V3</f>
        <v>16</v>
      </c>
      <c r="X3" s="8">
        <f>_xlfn.RANK.EQ(Y3,$Y$3:$Y$12,0)</f>
        <v>1</v>
      </c>
      <c r="Y3" s="10">
        <f>T3*100+W3*10+U3</f>
        <v>1177</v>
      </c>
    </row>
    <row r="4" spans="1:25" ht="12.75" x14ac:dyDescent="0.35">
      <c r="A4" s="134"/>
      <c r="B4" s="11"/>
      <c r="C4" s="11"/>
      <c r="D4" s="12"/>
      <c r="E4" s="123" t="str">
        <f>IF(OR(E3="",G3=""),"",IF(E3&gt;G3,"〇",IF(E3=G3,"△","●")))</f>
        <v>△</v>
      </c>
      <c r="F4" s="124"/>
      <c r="G4" s="125"/>
      <c r="H4" s="123" t="str">
        <f>IF(OR(H3="",J3=""),"",IF(H3&gt;J3,"〇",IF(H3=J3,"△","●")))</f>
        <v>〇</v>
      </c>
      <c r="I4" s="124"/>
      <c r="J4" s="125"/>
      <c r="K4" s="123" t="str">
        <f>IF(OR(K3="",M3=""),"",IF(K3&gt;M3,"〇",IF(K3=M3,"△","●")))</f>
        <v>〇</v>
      </c>
      <c r="L4" s="124"/>
      <c r="M4" s="125"/>
      <c r="N4" s="123" t="str">
        <f>IF(OR(N3="",P3=""),"",IF(N3&gt;P3,"〇",IF(N3=P3,"△","●")))</f>
        <v>〇</v>
      </c>
      <c r="O4" s="124"/>
      <c r="P4" s="125"/>
      <c r="Q4" s="14"/>
      <c r="R4" s="15"/>
      <c r="S4" s="14"/>
      <c r="T4" s="15"/>
      <c r="U4" s="14"/>
      <c r="V4" s="15"/>
      <c r="W4" s="14"/>
      <c r="X4" s="16"/>
    </row>
    <row r="5" spans="1:25" ht="12.75" x14ac:dyDescent="0.35">
      <c r="A5" s="129" t="s">
        <v>10</v>
      </c>
      <c r="B5" s="4">
        <v>0</v>
      </c>
      <c r="C5" s="25" t="s">
        <v>29</v>
      </c>
      <c r="D5" s="5">
        <v>0</v>
      </c>
      <c r="E5" s="17"/>
      <c r="F5" s="17"/>
      <c r="G5" s="18"/>
      <c r="H5" s="2">
        <v>2</v>
      </c>
      <c r="I5" s="25" t="s">
        <v>29</v>
      </c>
      <c r="J5" s="8">
        <v>0</v>
      </c>
      <c r="K5" s="2">
        <v>7</v>
      </c>
      <c r="L5" s="25" t="s">
        <v>29</v>
      </c>
      <c r="M5" s="8">
        <v>0</v>
      </c>
      <c r="N5" s="2">
        <v>5</v>
      </c>
      <c r="O5" s="25" t="s">
        <v>29</v>
      </c>
      <c r="P5" s="8">
        <v>2</v>
      </c>
      <c r="Q5" s="19">
        <f>COUNTIF(B6:P6,"〇")</f>
        <v>3</v>
      </c>
      <c r="R5" s="9">
        <f>COUNTIF(C6:Q6,"△")</f>
        <v>0</v>
      </c>
      <c r="S5" s="9">
        <f>COUNTIF(D6:R6,"●")</f>
        <v>0</v>
      </c>
      <c r="T5" s="13">
        <f>Q5*3+R5</f>
        <v>9</v>
      </c>
      <c r="U5" s="19">
        <f>B5+H5+K5+N5</f>
        <v>14</v>
      </c>
      <c r="V5" s="13">
        <f>D5+J5+M5+P5</f>
        <v>2</v>
      </c>
      <c r="W5" s="19">
        <f>U5-V5</f>
        <v>12</v>
      </c>
      <c r="X5" s="8">
        <f>_xlfn.RANK.EQ(Y5,$Y$3:$Y$12,0)</f>
        <v>2</v>
      </c>
      <c r="Y5" s="10">
        <f>T5*100+W5*10+U5</f>
        <v>1034</v>
      </c>
    </row>
    <row r="6" spans="1:25" ht="12.75" x14ac:dyDescent="0.35">
      <c r="A6" s="134"/>
      <c r="B6" s="123" t="str">
        <f>IF(OR(B5="",D5=""),"",IF(B5&gt;D5,"〇",IF(B5=D5,"△","●")))</f>
        <v>△</v>
      </c>
      <c r="C6" s="124"/>
      <c r="D6" s="125"/>
      <c r="E6" s="17"/>
      <c r="F6" s="20"/>
      <c r="G6" s="21"/>
      <c r="H6" s="123" t="str">
        <f>IF(OR(H5="",J5=""),"",IF(H5&gt;J5,"〇",IF(H5=J5,"△","●")))</f>
        <v>〇</v>
      </c>
      <c r="I6" s="124"/>
      <c r="J6" s="125"/>
      <c r="K6" s="123" t="str">
        <f>IF(OR(K5="",M5=""),"",IF(K5&gt;M5,"〇",IF(K5=M5,"△","●")))</f>
        <v>〇</v>
      </c>
      <c r="L6" s="124"/>
      <c r="M6" s="125"/>
      <c r="N6" s="123" t="str">
        <f>IF(OR(N5="",P5=""),"",IF(N5&gt;P5,"〇",IF(N5=P5,"△","●")))</f>
        <v>〇</v>
      </c>
      <c r="O6" s="124"/>
      <c r="P6" s="125"/>
      <c r="Q6" s="19"/>
      <c r="R6" s="13"/>
      <c r="S6" s="19"/>
      <c r="T6" s="13"/>
      <c r="U6" s="19"/>
      <c r="V6" s="13"/>
      <c r="W6" s="19"/>
      <c r="X6" s="22"/>
    </row>
    <row r="7" spans="1:25" ht="12.75" x14ac:dyDescent="0.35">
      <c r="A7" s="129" t="s">
        <v>11</v>
      </c>
      <c r="B7" s="4">
        <v>0</v>
      </c>
      <c r="C7" s="25" t="s">
        <v>29</v>
      </c>
      <c r="D7" s="5">
        <v>7</v>
      </c>
      <c r="E7" s="2">
        <v>0</v>
      </c>
      <c r="F7" s="25" t="s">
        <v>29</v>
      </c>
      <c r="G7" s="8">
        <v>2</v>
      </c>
      <c r="H7" s="17"/>
      <c r="I7" s="17"/>
      <c r="J7" s="18"/>
      <c r="K7" s="2">
        <v>1</v>
      </c>
      <c r="L7" s="25" t="s">
        <v>29</v>
      </c>
      <c r="M7" s="8">
        <v>1</v>
      </c>
      <c r="N7" s="2">
        <v>0</v>
      </c>
      <c r="O7" s="4" t="s">
        <v>9</v>
      </c>
      <c r="P7" s="8">
        <v>1</v>
      </c>
      <c r="Q7" s="9">
        <f>COUNTIF(B8:P8,"〇")</f>
        <v>0</v>
      </c>
      <c r="R7" s="9">
        <f>COUNTIF(C8:Q8,"△")</f>
        <v>1</v>
      </c>
      <c r="S7" s="9">
        <f>COUNTIF(D8:R8,"●")</f>
        <v>2</v>
      </c>
      <c r="T7" s="2">
        <f>Q7*3+R7</f>
        <v>1</v>
      </c>
      <c r="U7" s="9">
        <f>E7+B7+K7+N7</f>
        <v>1</v>
      </c>
      <c r="V7" s="2">
        <f>G7+D7+M7+P7</f>
        <v>11</v>
      </c>
      <c r="W7" s="9">
        <f>U7-V7</f>
        <v>-10</v>
      </c>
      <c r="X7" s="8">
        <f>_xlfn.RANK.EQ(Y7,$Y$3:$Y$12,0)</f>
        <v>4</v>
      </c>
      <c r="Y7" s="10">
        <f>T7*100+W7*10+U7</f>
        <v>1</v>
      </c>
    </row>
    <row r="8" spans="1:25" ht="12.75" x14ac:dyDescent="0.35">
      <c r="A8" s="134"/>
      <c r="B8" s="123" t="str">
        <f>IF(OR(B7="",D7=""),"",IF(B7&gt;D7,"〇",IF(B7=D7,"△","●")))</f>
        <v>●</v>
      </c>
      <c r="C8" s="124"/>
      <c r="D8" s="125"/>
      <c r="E8" s="123" t="str">
        <f>IF(OR(E7="",G7=""),"",IF(E7&gt;G7,"〇",IF(E7=G7,"△","●")))</f>
        <v>●</v>
      </c>
      <c r="F8" s="124"/>
      <c r="G8" s="125"/>
      <c r="H8" s="20"/>
      <c r="I8" s="20"/>
      <c r="J8" s="21"/>
      <c r="K8" s="123" t="str">
        <f>IF(OR(K7="",M7=""),"",IF(K7&gt;M7,"〇",IF(K7=M7,"△","●")))</f>
        <v>△</v>
      </c>
      <c r="L8" s="124"/>
      <c r="M8" s="125"/>
      <c r="N8" s="123" t="str">
        <f>IF(OR(N7="",P7=""),"",IF(N7&gt;P7,"〇",IF(N7=P7,"△","●")))</f>
        <v>●</v>
      </c>
      <c r="O8" s="124"/>
      <c r="P8" s="125"/>
      <c r="Q8" s="14"/>
      <c r="R8" s="15"/>
      <c r="S8" s="14"/>
      <c r="T8" s="15"/>
      <c r="U8" s="14"/>
      <c r="V8" s="15"/>
      <c r="W8" s="14"/>
      <c r="X8" s="16"/>
    </row>
    <row r="9" spans="1:25" ht="12.75" x14ac:dyDescent="0.35">
      <c r="A9" s="129" t="s">
        <v>12</v>
      </c>
      <c r="B9" s="2">
        <v>1</v>
      </c>
      <c r="C9" s="25" t="s">
        <v>29</v>
      </c>
      <c r="D9" s="8">
        <v>4</v>
      </c>
      <c r="E9" s="4">
        <v>0</v>
      </c>
      <c r="F9" s="25" t="s">
        <v>29</v>
      </c>
      <c r="G9" s="5">
        <v>7</v>
      </c>
      <c r="H9" s="2">
        <v>1</v>
      </c>
      <c r="I9" s="25" t="s">
        <v>29</v>
      </c>
      <c r="J9" s="8">
        <v>1</v>
      </c>
      <c r="K9" s="17"/>
      <c r="L9" s="17"/>
      <c r="M9" s="18"/>
      <c r="N9" s="2">
        <v>1</v>
      </c>
      <c r="O9" s="25" t="s">
        <v>29</v>
      </c>
      <c r="P9" s="8">
        <v>3</v>
      </c>
      <c r="Q9" s="19">
        <f>COUNTIF(B10:P10,"〇")</f>
        <v>0</v>
      </c>
      <c r="R9" s="9">
        <f>COUNTIF(C10:Q10,"△")</f>
        <v>1</v>
      </c>
      <c r="S9" s="9">
        <f>COUNTIF(D10:R10,"●")</f>
        <v>2</v>
      </c>
      <c r="T9" s="13">
        <f>Q9*3+R9</f>
        <v>1</v>
      </c>
      <c r="U9" s="19">
        <f>E9+H9+B9+N9</f>
        <v>3</v>
      </c>
      <c r="V9" s="13">
        <f>G9+J9+D9+P9</f>
        <v>15</v>
      </c>
      <c r="W9" s="19">
        <f>U9-V9</f>
        <v>-12</v>
      </c>
      <c r="X9" s="8">
        <f>_xlfn.RANK.EQ(Y9,$Y$3:$Y$12,0)</f>
        <v>5</v>
      </c>
      <c r="Y9" s="10">
        <f>T9*100+W9*10+U9</f>
        <v>-17</v>
      </c>
    </row>
    <row r="10" spans="1:25" ht="12.75" x14ac:dyDescent="0.35">
      <c r="A10" s="134"/>
      <c r="B10" s="123" t="str">
        <f>IF(OR(B9="",D9=""),"",IF(B9&gt;D9,"〇",IF(B9=D9,"△","●")))</f>
        <v>●</v>
      </c>
      <c r="C10" s="124"/>
      <c r="D10" s="125"/>
      <c r="E10" s="123" t="str">
        <f>IF(OR(E9="",G9=""),"",IF(E9&gt;G9,"〇",IF(E9=G9,"△","●")))</f>
        <v>●</v>
      </c>
      <c r="F10" s="124"/>
      <c r="G10" s="125"/>
      <c r="H10" s="123" t="str">
        <f>IF(OR(H9="",J9=""),"",IF(H9&gt;J9,"〇",IF(H9=J9,"△","●")))</f>
        <v>△</v>
      </c>
      <c r="I10" s="124"/>
      <c r="J10" s="125"/>
      <c r="K10" s="20"/>
      <c r="L10" s="20"/>
      <c r="M10" s="21"/>
      <c r="N10" s="123" t="str">
        <f>IF(OR(N9="",P9=""),"",IF(N9&gt;P9,"〇",IF(N9=P9,"△","●")))</f>
        <v>●</v>
      </c>
      <c r="O10" s="124"/>
      <c r="P10" s="125"/>
      <c r="Q10" s="19"/>
      <c r="R10" s="13"/>
      <c r="S10" s="19"/>
      <c r="T10" s="13"/>
      <c r="U10" s="19"/>
      <c r="V10" s="13"/>
      <c r="W10" s="19"/>
      <c r="X10" s="22"/>
    </row>
    <row r="11" spans="1:25" ht="12.75" x14ac:dyDescent="0.35">
      <c r="A11" s="129" t="s">
        <v>13</v>
      </c>
      <c r="B11" s="2">
        <v>0</v>
      </c>
      <c r="C11" s="25" t="s">
        <v>29</v>
      </c>
      <c r="D11" s="8">
        <v>6</v>
      </c>
      <c r="E11" s="2">
        <v>2</v>
      </c>
      <c r="F11" s="25" t="s">
        <v>29</v>
      </c>
      <c r="G11" s="8">
        <v>5</v>
      </c>
      <c r="H11" s="2">
        <v>1</v>
      </c>
      <c r="I11" s="25" t="s">
        <v>29</v>
      </c>
      <c r="J11" s="8">
        <v>0</v>
      </c>
      <c r="K11" s="2">
        <v>3</v>
      </c>
      <c r="L11" s="25" t="s">
        <v>29</v>
      </c>
      <c r="M11" s="8">
        <v>1</v>
      </c>
      <c r="N11" s="17"/>
      <c r="O11" s="17"/>
      <c r="P11" s="18"/>
      <c r="Q11" s="9">
        <f>COUNTIF(B12:P12,"〇")</f>
        <v>2</v>
      </c>
      <c r="R11" s="9">
        <f>COUNTIF(C12:Q12,"△")</f>
        <v>0</v>
      </c>
      <c r="S11" s="9">
        <f>COUNTIF(D12:R12,"●")</f>
        <v>1</v>
      </c>
      <c r="T11" s="2">
        <f>Q11*3+R11</f>
        <v>6</v>
      </c>
      <c r="U11" s="9">
        <f>E11+H11+K11+B11</f>
        <v>6</v>
      </c>
      <c r="V11" s="2">
        <f>G11+J11+M11+D11</f>
        <v>12</v>
      </c>
      <c r="W11" s="9">
        <f>U11-V11</f>
        <v>-6</v>
      </c>
      <c r="X11" s="8">
        <f>_xlfn.RANK.EQ(Y11,$Y$3:$Y$12,0)</f>
        <v>3</v>
      </c>
      <c r="Y11" s="10">
        <f>T11*100+W11*10+U11</f>
        <v>546</v>
      </c>
    </row>
    <row r="12" spans="1:25" ht="12.75" x14ac:dyDescent="0.35">
      <c r="A12" s="130"/>
      <c r="B12" s="131" t="str">
        <f>IF(OR(B11="",D11=""),"",IF(B11&gt;D11,"〇",IF(B11=D11,"△","●")))</f>
        <v>●</v>
      </c>
      <c r="C12" s="132"/>
      <c r="D12" s="133"/>
      <c r="E12" s="131" t="str">
        <f>IF(OR(E11="",G11=""),"",IF(E11&gt;G11,"〇",IF(E11=G11,"△","●")))</f>
        <v>●</v>
      </c>
      <c r="F12" s="132"/>
      <c r="G12" s="133"/>
      <c r="H12" s="131" t="str">
        <f>IF(OR(H11="",J11=""),"",IF(H11&gt;J11,"〇",IF(H11=J11,"△","●")))</f>
        <v>〇</v>
      </c>
      <c r="I12" s="132"/>
      <c r="J12" s="133"/>
      <c r="K12" s="131" t="str">
        <f>IF(OR(K11="",M11=""),"",IF(K11&gt;M11,"〇",IF(K11=M11,"△","●")))</f>
        <v>〇</v>
      </c>
      <c r="L12" s="132"/>
      <c r="M12" s="133"/>
      <c r="N12" s="23"/>
      <c r="O12" s="23"/>
      <c r="P12" s="24"/>
      <c r="Q12" s="14"/>
      <c r="R12" s="15"/>
      <c r="S12" s="14"/>
      <c r="T12" s="15"/>
      <c r="U12" s="14"/>
      <c r="V12" s="15"/>
      <c r="W12" s="14"/>
      <c r="X12" s="16"/>
    </row>
  </sheetData>
  <mergeCells count="30">
    <mergeCell ref="A3:A4"/>
    <mergeCell ref="A5:A6"/>
    <mergeCell ref="B6:D6"/>
    <mergeCell ref="A7:A8"/>
    <mergeCell ref="B8:D8"/>
    <mergeCell ref="B10:D10"/>
    <mergeCell ref="E10:G10"/>
    <mergeCell ref="H10:J10"/>
    <mergeCell ref="N10:P10"/>
    <mergeCell ref="A11:A12"/>
    <mergeCell ref="B12:D12"/>
    <mergeCell ref="E12:G12"/>
    <mergeCell ref="H12:J12"/>
    <mergeCell ref="K12:M12"/>
    <mergeCell ref="A9:A10"/>
    <mergeCell ref="K8:M8"/>
    <mergeCell ref="N8:P8"/>
    <mergeCell ref="B2:D2"/>
    <mergeCell ref="E2:G2"/>
    <mergeCell ref="H2:J2"/>
    <mergeCell ref="K2:M2"/>
    <mergeCell ref="N2:P2"/>
    <mergeCell ref="E4:G4"/>
    <mergeCell ref="N4:P4"/>
    <mergeCell ref="E8:G8"/>
    <mergeCell ref="H4:J4"/>
    <mergeCell ref="K4:M4"/>
    <mergeCell ref="H6:J6"/>
    <mergeCell ref="K6:M6"/>
    <mergeCell ref="N6:P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2"/>
  <sheetViews>
    <sheetView zoomScale="130" zoomScaleNormal="130" workbookViewId="0"/>
  </sheetViews>
  <sheetFormatPr defaultColWidth="12.46484375" defaultRowHeight="15.75" customHeight="1" x14ac:dyDescent="0.35"/>
  <cols>
    <col min="2" max="2" width="5.33203125" customWidth="1"/>
    <col min="3" max="3" width="5.6640625" customWidth="1"/>
    <col min="4" max="4" width="4.46484375" customWidth="1"/>
    <col min="5" max="6" width="5.46484375" customWidth="1"/>
    <col min="7" max="7" width="5.1328125" customWidth="1"/>
    <col min="8" max="8" width="5.796875" customWidth="1"/>
    <col min="9" max="9" width="4.796875" customWidth="1"/>
    <col min="10" max="10" width="5.1328125" customWidth="1"/>
    <col min="11" max="11" width="4.46484375" customWidth="1"/>
    <col min="12" max="12" width="4.796875" customWidth="1"/>
    <col min="13" max="13" width="6" customWidth="1"/>
    <col min="14" max="14" width="5.1328125" customWidth="1"/>
    <col min="15" max="15" width="4.46484375" customWidth="1"/>
    <col min="16" max="16" width="6.33203125" customWidth="1"/>
    <col min="17" max="17" width="5.6640625" customWidth="1"/>
    <col min="18" max="18" width="4.796875" customWidth="1"/>
    <col min="19" max="19" width="5.1328125" customWidth="1"/>
    <col min="20" max="21" width="6.33203125" customWidth="1"/>
    <col min="22" max="22" width="5.33203125" customWidth="1"/>
    <col min="23" max="24" width="7.46484375" customWidth="1"/>
  </cols>
  <sheetData>
    <row r="1" spans="1:25" ht="15.75" customHeight="1" x14ac:dyDescent="0.35">
      <c r="A1" s="26" t="s">
        <v>31</v>
      </c>
    </row>
    <row r="2" spans="1:25" ht="12.75" x14ac:dyDescent="0.35">
      <c r="A2" s="1"/>
      <c r="B2" s="126" t="str">
        <f>A3</f>
        <v>芥川</v>
      </c>
      <c r="C2" s="127"/>
      <c r="D2" s="128"/>
      <c r="E2" s="126" t="str">
        <f>A5</f>
        <v>守山北</v>
      </c>
      <c r="F2" s="127"/>
      <c r="G2" s="128"/>
      <c r="H2" s="126" t="str">
        <f>A7</f>
        <v>香芝</v>
      </c>
      <c r="I2" s="127"/>
      <c r="J2" s="128"/>
      <c r="K2" s="126" t="str">
        <f>A9</f>
        <v>海星</v>
      </c>
      <c r="L2" s="127"/>
      <c r="M2" s="128"/>
      <c r="N2" s="126" t="str">
        <f>A11</f>
        <v>県立西宮</v>
      </c>
      <c r="O2" s="127"/>
      <c r="P2" s="128"/>
      <c r="Q2" s="3" t="s">
        <v>0</v>
      </c>
      <c r="R2" s="4" t="s">
        <v>1</v>
      </c>
      <c r="S2" s="3" t="s">
        <v>2</v>
      </c>
      <c r="T2" s="4" t="s">
        <v>3</v>
      </c>
      <c r="U2" s="3" t="s">
        <v>4</v>
      </c>
      <c r="V2" s="4" t="s">
        <v>5</v>
      </c>
      <c r="W2" s="3" t="s">
        <v>6</v>
      </c>
      <c r="X2" s="5" t="s">
        <v>7</v>
      </c>
    </row>
    <row r="3" spans="1:25" ht="12.75" x14ac:dyDescent="0.35">
      <c r="A3" s="129" t="s">
        <v>14</v>
      </c>
      <c r="B3" s="6"/>
      <c r="C3" s="6"/>
      <c r="D3" s="7"/>
      <c r="E3" s="4">
        <v>0</v>
      </c>
      <c r="F3" s="25" t="s">
        <v>29</v>
      </c>
      <c r="G3" s="5">
        <v>1</v>
      </c>
      <c r="H3" s="4">
        <v>0</v>
      </c>
      <c r="I3" s="25" t="s">
        <v>29</v>
      </c>
      <c r="J3" s="5">
        <v>1</v>
      </c>
      <c r="K3" s="4">
        <v>0</v>
      </c>
      <c r="L3" s="25" t="s">
        <v>29</v>
      </c>
      <c r="M3" s="8">
        <v>1</v>
      </c>
      <c r="N3" s="4">
        <v>1</v>
      </c>
      <c r="O3" s="25" t="s">
        <v>29</v>
      </c>
      <c r="P3" s="8">
        <v>2</v>
      </c>
      <c r="Q3" s="9">
        <f>COUNTIF(B4:P4,"〇")</f>
        <v>0</v>
      </c>
      <c r="R3" s="9">
        <f>COUNTIF(C4:Q4,"△")</f>
        <v>0</v>
      </c>
      <c r="S3" s="9">
        <f>COUNTIF(D4:R4,"●")</f>
        <v>4</v>
      </c>
      <c r="T3" s="2">
        <f>Q3*3+R3</f>
        <v>0</v>
      </c>
      <c r="U3" s="9">
        <f>E3+H3+K3+N3</f>
        <v>1</v>
      </c>
      <c r="V3" s="2">
        <f>G3+J3+M3+P3</f>
        <v>5</v>
      </c>
      <c r="W3" s="9">
        <f>U3-V3</f>
        <v>-4</v>
      </c>
      <c r="X3" s="8">
        <f>_xlfn.RANK.EQ(Y3,$Y$3:$Y$12,0)</f>
        <v>5</v>
      </c>
      <c r="Y3" s="10">
        <f>T3*100+W3*10+U3</f>
        <v>-39</v>
      </c>
    </row>
    <row r="4" spans="1:25" ht="12.75" x14ac:dyDescent="0.35">
      <c r="A4" s="134"/>
      <c r="B4" s="11"/>
      <c r="C4" s="11"/>
      <c r="D4" s="12"/>
      <c r="E4" s="123" t="str">
        <f>IF(OR(E3="",G3=""),"",IF(E3&gt;G3,"〇",IF(E3=G3,"△","●")))</f>
        <v>●</v>
      </c>
      <c r="F4" s="124"/>
      <c r="G4" s="125"/>
      <c r="H4" s="123" t="str">
        <f>IF(OR(H3="",J3=""),"",IF(H3&gt;J3,"〇",IF(H3=J3,"△","●")))</f>
        <v>●</v>
      </c>
      <c r="I4" s="124"/>
      <c r="J4" s="125"/>
      <c r="K4" s="123" t="str">
        <f>IF(OR(K3="",M3=""),"",IF(K3&gt;M3,"〇",IF(K3=M3,"△","●")))</f>
        <v>●</v>
      </c>
      <c r="L4" s="124"/>
      <c r="M4" s="125"/>
      <c r="N4" s="123" t="str">
        <f>IF(OR(N3="",P3=""),"",IF(N3&gt;P3,"〇",IF(N3=P3,"△","●")))</f>
        <v>●</v>
      </c>
      <c r="O4" s="124"/>
      <c r="P4" s="125"/>
      <c r="Q4" s="14"/>
      <c r="R4" s="15"/>
      <c r="S4" s="14"/>
      <c r="T4" s="15"/>
      <c r="U4" s="14"/>
      <c r="V4" s="15"/>
      <c r="W4" s="14"/>
      <c r="X4" s="16"/>
    </row>
    <row r="5" spans="1:25" ht="12.75" x14ac:dyDescent="0.35">
      <c r="A5" s="129" t="s">
        <v>15</v>
      </c>
      <c r="B5" s="4">
        <v>1</v>
      </c>
      <c r="C5" s="25" t="s">
        <v>29</v>
      </c>
      <c r="D5" s="5">
        <v>0</v>
      </c>
      <c r="E5" s="17"/>
      <c r="F5" s="17"/>
      <c r="G5" s="18"/>
      <c r="H5" s="2">
        <v>1</v>
      </c>
      <c r="I5" s="25" t="s">
        <v>29</v>
      </c>
      <c r="J5" s="8">
        <v>1</v>
      </c>
      <c r="K5" s="2">
        <v>0</v>
      </c>
      <c r="L5" s="25" t="s">
        <v>29</v>
      </c>
      <c r="M5" s="8">
        <v>5</v>
      </c>
      <c r="N5" s="2">
        <v>2</v>
      </c>
      <c r="O5" s="25" t="s">
        <v>29</v>
      </c>
      <c r="P5" s="8">
        <v>4</v>
      </c>
      <c r="Q5" s="19">
        <f>COUNTIF(B6:P6,"〇")</f>
        <v>1</v>
      </c>
      <c r="R5" s="9">
        <f>COUNTIF(C6:Q6,"△")</f>
        <v>1</v>
      </c>
      <c r="S5" s="9">
        <f>COUNTIF(D6:R6,"●")</f>
        <v>2</v>
      </c>
      <c r="T5" s="13">
        <f>Q5*3+R5</f>
        <v>4</v>
      </c>
      <c r="U5" s="19">
        <f>B5+H5+K5+N5</f>
        <v>4</v>
      </c>
      <c r="V5" s="13">
        <f>D5+J5+M5+P5</f>
        <v>10</v>
      </c>
      <c r="W5" s="19">
        <f>U5-V5</f>
        <v>-6</v>
      </c>
      <c r="X5" s="8">
        <f>_xlfn.RANK.EQ(Y5,$Y$3:$Y$12,0)</f>
        <v>3</v>
      </c>
      <c r="Y5" s="10">
        <f>T5*100+W5*10+U5</f>
        <v>344</v>
      </c>
    </row>
    <row r="6" spans="1:25" ht="12.75" x14ac:dyDescent="0.35">
      <c r="A6" s="134"/>
      <c r="B6" s="123" t="str">
        <f>IF(OR(B5="",D5=""),"",IF(B5&gt;D5,"〇",IF(B5=D5,"△","●")))</f>
        <v>〇</v>
      </c>
      <c r="C6" s="124"/>
      <c r="D6" s="125"/>
      <c r="E6" s="17"/>
      <c r="F6" s="20"/>
      <c r="G6" s="21"/>
      <c r="H6" s="123" t="str">
        <f>IF(OR(H5="",J5=""),"",IF(H5&gt;J5,"〇",IF(H5=J5,"△","●")))</f>
        <v>△</v>
      </c>
      <c r="I6" s="124"/>
      <c r="J6" s="125"/>
      <c r="K6" s="123" t="str">
        <f>IF(OR(K5="",M5=""),"",IF(K5&gt;M5,"〇",IF(K5=M5,"△","●")))</f>
        <v>●</v>
      </c>
      <c r="L6" s="124"/>
      <c r="M6" s="125"/>
      <c r="N6" s="123" t="str">
        <f>IF(OR(N5="",P5=""),"",IF(N5&gt;P5,"〇",IF(N5=P5,"△","●")))</f>
        <v>●</v>
      </c>
      <c r="O6" s="124"/>
      <c r="P6" s="125"/>
      <c r="Q6" s="19"/>
      <c r="R6" s="13"/>
      <c r="S6" s="19"/>
      <c r="T6" s="13"/>
      <c r="U6" s="19"/>
      <c r="V6" s="13"/>
      <c r="W6" s="19"/>
      <c r="X6" s="22"/>
    </row>
    <row r="7" spans="1:25" ht="12.75" x14ac:dyDescent="0.35">
      <c r="A7" s="129" t="s">
        <v>16</v>
      </c>
      <c r="B7" s="4">
        <v>1</v>
      </c>
      <c r="C7" s="25" t="s">
        <v>29</v>
      </c>
      <c r="D7" s="5">
        <v>0</v>
      </c>
      <c r="E7" s="2">
        <v>1</v>
      </c>
      <c r="F7" s="25" t="s">
        <v>29</v>
      </c>
      <c r="G7" s="8">
        <v>1</v>
      </c>
      <c r="H7" s="17"/>
      <c r="I7" s="17"/>
      <c r="J7" s="18"/>
      <c r="K7" s="2">
        <v>0</v>
      </c>
      <c r="L7" s="25" t="s">
        <v>29</v>
      </c>
      <c r="M7" s="8">
        <v>4</v>
      </c>
      <c r="N7" s="2">
        <v>0</v>
      </c>
      <c r="O7" s="25" t="s">
        <v>29</v>
      </c>
      <c r="P7" s="8">
        <v>5</v>
      </c>
      <c r="Q7" s="9">
        <f>COUNTIF(B8:P8,"〇")</f>
        <v>1</v>
      </c>
      <c r="R7" s="9">
        <f>COUNTIF(C8:Q8,"△")</f>
        <v>1</v>
      </c>
      <c r="S7" s="9">
        <f>COUNTIF(D8:R8,"●")</f>
        <v>2</v>
      </c>
      <c r="T7" s="2">
        <f>Q7*3+R7</f>
        <v>4</v>
      </c>
      <c r="U7" s="9">
        <f>E7+B7+K7+N7</f>
        <v>2</v>
      </c>
      <c r="V7" s="2">
        <f>G7+D7+M7+P7</f>
        <v>10</v>
      </c>
      <c r="W7" s="9">
        <f>U7-V7</f>
        <v>-8</v>
      </c>
      <c r="X7" s="8">
        <f>_xlfn.RANK.EQ(Y7,$Y$3:$Y$12,0)</f>
        <v>4</v>
      </c>
      <c r="Y7" s="10">
        <f>T7*100+W7*10+U7</f>
        <v>322</v>
      </c>
    </row>
    <row r="8" spans="1:25" ht="12.75" x14ac:dyDescent="0.35">
      <c r="A8" s="134"/>
      <c r="B8" s="123" t="str">
        <f>IF(OR(B7="",D7=""),"",IF(B7&gt;D7,"〇",IF(B7=D7,"△","●")))</f>
        <v>〇</v>
      </c>
      <c r="C8" s="124"/>
      <c r="D8" s="125"/>
      <c r="E8" s="123" t="str">
        <f>IF(OR(E7="",G7=""),"",IF(E7&gt;G7,"〇",IF(E7=G7,"△","●")))</f>
        <v>△</v>
      </c>
      <c r="F8" s="124"/>
      <c r="G8" s="125"/>
      <c r="H8" s="20"/>
      <c r="I8" s="20"/>
      <c r="J8" s="21"/>
      <c r="K8" s="123" t="str">
        <f>IF(OR(K7="",M7=""),"",IF(K7&gt;M7,"〇",IF(K7=M7,"△","●")))</f>
        <v>●</v>
      </c>
      <c r="L8" s="124"/>
      <c r="M8" s="125"/>
      <c r="N8" s="123" t="str">
        <f>IF(OR(N7="",P7=""),"",IF(N7&gt;P7,"〇",IF(N7=P7,"△","●")))</f>
        <v>●</v>
      </c>
      <c r="O8" s="124"/>
      <c r="P8" s="125"/>
      <c r="Q8" s="14"/>
      <c r="R8" s="15"/>
      <c r="S8" s="14"/>
      <c r="T8" s="15"/>
      <c r="U8" s="14"/>
      <c r="V8" s="15"/>
      <c r="W8" s="14"/>
      <c r="X8" s="16"/>
    </row>
    <row r="9" spans="1:25" ht="12.75" x14ac:dyDescent="0.35">
      <c r="A9" s="129" t="s">
        <v>17</v>
      </c>
      <c r="B9" s="2">
        <v>1</v>
      </c>
      <c r="C9" s="25" t="s">
        <v>29</v>
      </c>
      <c r="D9" s="8">
        <v>0</v>
      </c>
      <c r="E9" s="4">
        <v>5</v>
      </c>
      <c r="F9" s="25" t="s">
        <v>29</v>
      </c>
      <c r="G9" s="5">
        <v>0</v>
      </c>
      <c r="H9" s="2">
        <v>4</v>
      </c>
      <c r="I9" s="25" t="s">
        <v>29</v>
      </c>
      <c r="J9" s="8">
        <v>0</v>
      </c>
      <c r="K9" s="17"/>
      <c r="L9" s="17"/>
      <c r="M9" s="18"/>
      <c r="N9" s="2">
        <v>2</v>
      </c>
      <c r="O9" s="25" t="s">
        <v>29</v>
      </c>
      <c r="P9" s="8">
        <v>0</v>
      </c>
      <c r="Q9" s="19">
        <f>COUNTIF(B10:P10,"〇")</f>
        <v>4</v>
      </c>
      <c r="R9" s="9">
        <f>COUNTIF(C10:Q10,"△")</f>
        <v>0</v>
      </c>
      <c r="S9" s="9">
        <f>COUNTIF(D10:R10,"●")</f>
        <v>0</v>
      </c>
      <c r="T9" s="13">
        <f>Q9*3+R9</f>
        <v>12</v>
      </c>
      <c r="U9" s="19">
        <f>E9+H9+B9+N9</f>
        <v>12</v>
      </c>
      <c r="V9" s="13">
        <f>G9+J9+D9+P9</f>
        <v>0</v>
      </c>
      <c r="W9" s="19">
        <f>U9-V9</f>
        <v>12</v>
      </c>
      <c r="X9" s="8">
        <f>_xlfn.RANK.EQ(Y9,$Y$3:$Y$12,0)</f>
        <v>1</v>
      </c>
      <c r="Y9" s="10">
        <f>T9*100+W9*10+U9</f>
        <v>1332</v>
      </c>
    </row>
    <row r="10" spans="1:25" ht="12.75" x14ac:dyDescent="0.35">
      <c r="A10" s="134"/>
      <c r="B10" s="123" t="str">
        <f>IF(OR(B9="",D9=""),"",IF(B9&gt;D9,"〇",IF(B9=D9,"△","●")))</f>
        <v>〇</v>
      </c>
      <c r="C10" s="124"/>
      <c r="D10" s="125"/>
      <c r="E10" s="123" t="str">
        <f>IF(OR(E9="",G9=""),"",IF(E9&gt;G9,"〇",IF(E9=G9,"△","●")))</f>
        <v>〇</v>
      </c>
      <c r="F10" s="124"/>
      <c r="G10" s="125"/>
      <c r="H10" s="123" t="str">
        <f>IF(OR(H9="",J9=""),"",IF(H9&gt;J9,"〇",IF(H9=J9,"△","●")))</f>
        <v>〇</v>
      </c>
      <c r="I10" s="124"/>
      <c r="J10" s="125"/>
      <c r="K10" s="20"/>
      <c r="L10" s="20"/>
      <c r="M10" s="21"/>
      <c r="N10" s="123" t="str">
        <f>IF(OR(N9="",P9=""),"",IF(N9&gt;P9,"〇",IF(N9=P9,"△","●")))</f>
        <v>〇</v>
      </c>
      <c r="O10" s="124"/>
      <c r="P10" s="125"/>
      <c r="Q10" s="19"/>
      <c r="R10" s="13"/>
      <c r="S10" s="19"/>
      <c r="T10" s="13"/>
      <c r="U10" s="19"/>
      <c r="V10" s="13"/>
      <c r="W10" s="19"/>
      <c r="X10" s="22"/>
    </row>
    <row r="11" spans="1:25" ht="12.75" x14ac:dyDescent="0.35">
      <c r="A11" s="129" t="s">
        <v>18</v>
      </c>
      <c r="B11" s="2">
        <v>2</v>
      </c>
      <c r="C11" s="25" t="s">
        <v>29</v>
      </c>
      <c r="D11" s="8">
        <v>1</v>
      </c>
      <c r="E11" s="2">
        <v>4</v>
      </c>
      <c r="F11" s="25" t="s">
        <v>29</v>
      </c>
      <c r="G11" s="8">
        <v>2</v>
      </c>
      <c r="H11" s="2">
        <v>5</v>
      </c>
      <c r="I11" s="25" t="s">
        <v>29</v>
      </c>
      <c r="J11" s="8">
        <v>0</v>
      </c>
      <c r="K11" s="2">
        <v>0</v>
      </c>
      <c r="L11" s="25" t="s">
        <v>29</v>
      </c>
      <c r="M11" s="8">
        <v>2</v>
      </c>
      <c r="N11" s="17"/>
      <c r="O11" s="17"/>
      <c r="P11" s="18"/>
      <c r="Q11" s="9">
        <f>COUNTIF(B12:P12,"〇")</f>
        <v>3</v>
      </c>
      <c r="R11" s="9">
        <f>COUNTIF(C12:Q12,"△")</f>
        <v>0</v>
      </c>
      <c r="S11" s="9">
        <f>COUNTIF(D12:R12,"●")</f>
        <v>1</v>
      </c>
      <c r="T11" s="2">
        <f>Q11*3+R11</f>
        <v>9</v>
      </c>
      <c r="U11" s="9">
        <f>E11+H11+K11+B11</f>
        <v>11</v>
      </c>
      <c r="V11" s="2">
        <f>G11+J11+M11+D11</f>
        <v>5</v>
      </c>
      <c r="W11" s="9">
        <f>U11-V11</f>
        <v>6</v>
      </c>
      <c r="X11" s="8">
        <f>_xlfn.RANK.EQ(Y11,$Y$3:$Y$12,0)</f>
        <v>2</v>
      </c>
      <c r="Y11" s="10">
        <f>T11*100+W11*10+U11</f>
        <v>971</v>
      </c>
    </row>
    <row r="12" spans="1:25" ht="12.75" x14ac:dyDescent="0.35">
      <c r="A12" s="130"/>
      <c r="B12" s="131" t="str">
        <f>IF(OR(B11="",D11=""),"",IF(B11&gt;D11,"〇",IF(B11=D11,"△","●")))</f>
        <v>〇</v>
      </c>
      <c r="C12" s="132"/>
      <c r="D12" s="133"/>
      <c r="E12" s="131" t="str">
        <f>IF(OR(E11="",G11=""),"",IF(E11&gt;G11,"〇",IF(E11=G11,"△","●")))</f>
        <v>〇</v>
      </c>
      <c r="F12" s="132"/>
      <c r="G12" s="133"/>
      <c r="H12" s="131" t="str">
        <f>IF(OR(H11="",J11=""),"",IF(H11&gt;J11,"〇",IF(H11=J11,"△","●")))</f>
        <v>〇</v>
      </c>
      <c r="I12" s="132"/>
      <c r="J12" s="133"/>
      <c r="K12" s="131" t="str">
        <f>IF(OR(K11="",M11=""),"",IF(K11&gt;M11,"〇",IF(K11=M11,"△","●")))</f>
        <v>●</v>
      </c>
      <c r="L12" s="132"/>
      <c r="M12" s="133"/>
      <c r="N12" s="23"/>
      <c r="O12" s="23"/>
      <c r="P12" s="24"/>
      <c r="Q12" s="14"/>
      <c r="R12" s="15"/>
      <c r="S12" s="14"/>
      <c r="T12" s="15"/>
      <c r="U12" s="14"/>
      <c r="V12" s="15"/>
      <c r="W12" s="14"/>
      <c r="X12" s="16"/>
    </row>
  </sheetData>
  <mergeCells count="30">
    <mergeCell ref="A3:A4"/>
    <mergeCell ref="A5:A6"/>
    <mergeCell ref="B6:D6"/>
    <mergeCell ref="A7:A8"/>
    <mergeCell ref="B8:D8"/>
    <mergeCell ref="B10:D10"/>
    <mergeCell ref="E10:G10"/>
    <mergeCell ref="H10:J10"/>
    <mergeCell ref="N10:P10"/>
    <mergeCell ref="A11:A12"/>
    <mergeCell ref="B12:D12"/>
    <mergeCell ref="E12:G12"/>
    <mergeCell ref="H12:J12"/>
    <mergeCell ref="K12:M12"/>
    <mergeCell ref="A9:A10"/>
    <mergeCell ref="K8:M8"/>
    <mergeCell ref="N8:P8"/>
    <mergeCell ref="B2:D2"/>
    <mergeCell ref="E2:G2"/>
    <mergeCell ref="H2:J2"/>
    <mergeCell ref="K2:M2"/>
    <mergeCell ref="N2:P2"/>
    <mergeCell ref="E4:G4"/>
    <mergeCell ref="N4:P4"/>
    <mergeCell ref="E8:G8"/>
    <mergeCell ref="H4:J4"/>
    <mergeCell ref="K4:M4"/>
    <mergeCell ref="H6:J6"/>
    <mergeCell ref="K6:M6"/>
    <mergeCell ref="N6:P6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2"/>
  <sheetViews>
    <sheetView zoomScale="130" zoomScaleNormal="130" workbookViewId="0"/>
  </sheetViews>
  <sheetFormatPr defaultColWidth="12.46484375" defaultRowHeight="15.75" customHeight="1" x14ac:dyDescent="0.35"/>
  <cols>
    <col min="2" max="2" width="5.33203125" customWidth="1"/>
    <col min="3" max="3" width="5.6640625" customWidth="1"/>
    <col min="4" max="4" width="4.46484375" customWidth="1"/>
    <col min="5" max="6" width="5.46484375" customWidth="1"/>
    <col min="7" max="7" width="5.1328125" customWidth="1"/>
    <col min="8" max="8" width="5.796875" customWidth="1"/>
    <col min="9" max="9" width="4.796875" customWidth="1"/>
    <col min="10" max="10" width="5.1328125" customWidth="1"/>
    <col min="11" max="11" width="4.46484375" customWidth="1"/>
    <col min="12" max="12" width="4.796875" customWidth="1"/>
    <col min="13" max="13" width="6" customWidth="1"/>
    <col min="14" max="14" width="5.1328125" customWidth="1"/>
    <col min="15" max="15" width="4.46484375" customWidth="1"/>
    <col min="16" max="16" width="6.33203125" customWidth="1"/>
    <col min="17" max="17" width="5.6640625" customWidth="1"/>
    <col min="18" max="18" width="4.796875" customWidth="1"/>
    <col min="19" max="19" width="5.1328125" customWidth="1"/>
    <col min="20" max="21" width="6.33203125" customWidth="1"/>
    <col min="22" max="22" width="5.33203125" customWidth="1"/>
    <col min="23" max="24" width="7.46484375" customWidth="1"/>
  </cols>
  <sheetData>
    <row r="1" spans="1:25" ht="15.75" customHeight="1" x14ac:dyDescent="0.35">
      <c r="A1" s="26" t="s">
        <v>30</v>
      </c>
    </row>
    <row r="2" spans="1:25" ht="12.75" x14ac:dyDescent="0.35">
      <c r="A2" s="1"/>
      <c r="B2" s="126" t="str">
        <f>A3</f>
        <v>槻の木</v>
      </c>
      <c r="C2" s="127"/>
      <c r="D2" s="128"/>
      <c r="E2" s="126" t="str">
        <f>A5</f>
        <v>立命館守山</v>
      </c>
      <c r="F2" s="127"/>
      <c r="G2" s="128"/>
      <c r="H2" s="126" t="str">
        <f>A7</f>
        <v>三田学園</v>
      </c>
      <c r="I2" s="127"/>
      <c r="J2" s="128"/>
      <c r="K2" s="126" t="str">
        <f>A9</f>
        <v>京都外大西</v>
      </c>
      <c r="L2" s="127"/>
      <c r="M2" s="128"/>
      <c r="N2" s="126" t="str">
        <f>A11</f>
        <v>筑紫台</v>
      </c>
      <c r="O2" s="127"/>
      <c r="P2" s="128"/>
      <c r="Q2" s="3" t="s">
        <v>0</v>
      </c>
      <c r="R2" s="4" t="s">
        <v>1</v>
      </c>
      <c r="S2" s="3" t="s">
        <v>2</v>
      </c>
      <c r="T2" s="4" t="s">
        <v>3</v>
      </c>
      <c r="U2" s="3" t="s">
        <v>4</v>
      </c>
      <c r="V2" s="4" t="s">
        <v>5</v>
      </c>
      <c r="W2" s="3" t="s">
        <v>6</v>
      </c>
      <c r="X2" s="5" t="s">
        <v>7</v>
      </c>
    </row>
    <row r="3" spans="1:25" ht="12.75" x14ac:dyDescent="0.35">
      <c r="A3" s="129" t="s">
        <v>19</v>
      </c>
      <c r="B3" s="6"/>
      <c r="C3" s="6"/>
      <c r="D3" s="7"/>
      <c r="E3" s="4">
        <v>3</v>
      </c>
      <c r="F3" s="25" t="s">
        <v>29</v>
      </c>
      <c r="G3" s="5">
        <v>0</v>
      </c>
      <c r="H3" s="4">
        <v>1</v>
      </c>
      <c r="I3" s="25" t="s">
        <v>29</v>
      </c>
      <c r="J3" s="5">
        <v>0</v>
      </c>
      <c r="K3" s="4">
        <v>0</v>
      </c>
      <c r="L3" s="25" t="s">
        <v>29</v>
      </c>
      <c r="M3" s="8">
        <v>0</v>
      </c>
      <c r="N3" s="4">
        <v>0</v>
      </c>
      <c r="O3" s="25" t="s">
        <v>29</v>
      </c>
      <c r="P3" s="8">
        <v>0</v>
      </c>
      <c r="Q3" s="9">
        <f>COUNTIF(B4:P4,"〇")</f>
        <v>2</v>
      </c>
      <c r="R3" s="9">
        <f>COUNTIF(C4:Q4,"△")</f>
        <v>2</v>
      </c>
      <c r="S3" s="9">
        <f>COUNTIF(D4:R4,"●")</f>
        <v>0</v>
      </c>
      <c r="T3" s="2">
        <f>Q3*3+R3</f>
        <v>8</v>
      </c>
      <c r="U3" s="9">
        <f>E3+H3+K3+N3</f>
        <v>4</v>
      </c>
      <c r="V3" s="2">
        <f>G3+J3+M3+P3</f>
        <v>0</v>
      </c>
      <c r="W3" s="9">
        <f>U3-V3</f>
        <v>4</v>
      </c>
      <c r="X3" s="8">
        <f>_xlfn.RANK.EQ(Y3,$Y$3:$Y$12,0)</f>
        <v>1</v>
      </c>
      <c r="Y3" s="10">
        <f>T3*100+W3*10+U3</f>
        <v>844</v>
      </c>
    </row>
    <row r="4" spans="1:25" ht="12.75" x14ac:dyDescent="0.35">
      <c r="A4" s="134"/>
      <c r="B4" s="11"/>
      <c r="C4" s="11"/>
      <c r="D4" s="12"/>
      <c r="E4" s="123" t="str">
        <f>IF(OR(E3="",G3=""),"",IF(E3&gt;G3,"〇",IF(E3=G3,"△","●")))</f>
        <v>〇</v>
      </c>
      <c r="F4" s="124"/>
      <c r="G4" s="125"/>
      <c r="H4" s="123" t="str">
        <f>IF(OR(H3="",J3=""),"",IF(H3&gt;J3,"〇",IF(H3=J3,"△","●")))</f>
        <v>〇</v>
      </c>
      <c r="I4" s="124"/>
      <c r="J4" s="125"/>
      <c r="K4" s="123" t="str">
        <f>IF(OR(K3="",M3=""),"",IF(K3&gt;M3,"〇",IF(K3=M3,"△","●")))</f>
        <v>△</v>
      </c>
      <c r="L4" s="124"/>
      <c r="M4" s="125"/>
      <c r="N4" s="123" t="str">
        <f>IF(OR(N3="",P3=""),"",IF(N3&gt;P3,"〇",IF(N3=P3,"△","●")))</f>
        <v>△</v>
      </c>
      <c r="O4" s="124"/>
      <c r="P4" s="125"/>
      <c r="Q4" s="14"/>
      <c r="R4" s="15"/>
      <c r="S4" s="14"/>
      <c r="T4" s="15"/>
      <c r="U4" s="14"/>
      <c r="V4" s="15"/>
      <c r="W4" s="14"/>
      <c r="X4" s="16"/>
    </row>
    <row r="5" spans="1:25" ht="12.75" x14ac:dyDescent="0.35">
      <c r="A5" s="129" t="s">
        <v>20</v>
      </c>
      <c r="B5" s="4">
        <v>0</v>
      </c>
      <c r="C5" s="25" t="s">
        <v>29</v>
      </c>
      <c r="D5" s="5">
        <v>3</v>
      </c>
      <c r="E5" s="17"/>
      <c r="F5" s="17"/>
      <c r="G5" s="18"/>
      <c r="H5" s="2">
        <v>1</v>
      </c>
      <c r="I5" s="25" t="s">
        <v>29</v>
      </c>
      <c r="J5" s="8">
        <v>0</v>
      </c>
      <c r="K5" s="2">
        <v>1</v>
      </c>
      <c r="L5" s="25" t="s">
        <v>29</v>
      </c>
      <c r="M5" s="8">
        <v>1</v>
      </c>
      <c r="N5" s="2">
        <v>2</v>
      </c>
      <c r="O5" s="25" t="s">
        <v>29</v>
      </c>
      <c r="P5" s="8">
        <v>0</v>
      </c>
      <c r="Q5" s="19">
        <f>COUNTIF(B6:P6,"〇")</f>
        <v>2</v>
      </c>
      <c r="R5" s="9">
        <f>COUNTIF(C6:Q6,"△")</f>
        <v>1</v>
      </c>
      <c r="S5" s="9">
        <f>COUNTIF(D6:R6,"●")</f>
        <v>0</v>
      </c>
      <c r="T5" s="13">
        <f>Q5*3+R5</f>
        <v>7</v>
      </c>
      <c r="U5" s="19">
        <f>B5+H5+K5+N5</f>
        <v>4</v>
      </c>
      <c r="V5" s="13">
        <f>D5+J5+M5+P5</f>
        <v>4</v>
      </c>
      <c r="W5" s="19">
        <f>U5-V5</f>
        <v>0</v>
      </c>
      <c r="X5" s="8">
        <v>3</v>
      </c>
      <c r="Y5" s="10">
        <f>T5*100+W5*10+U5</f>
        <v>704</v>
      </c>
    </row>
    <row r="6" spans="1:25" ht="12.75" x14ac:dyDescent="0.35">
      <c r="A6" s="134"/>
      <c r="B6" s="123" t="str">
        <f>IF(OR(B5="",D5=""),"",IF(B5&gt;D5,"〇",IF(B5=D5,"△","●")))</f>
        <v>●</v>
      </c>
      <c r="C6" s="124"/>
      <c r="D6" s="125"/>
      <c r="E6" s="17"/>
      <c r="F6" s="20"/>
      <c r="G6" s="21"/>
      <c r="H6" s="123" t="str">
        <f>IF(OR(H5="",J5=""),"",IF(H5&gt;J5,"〇",IF(H5=J5,"△","●")))</f>
        <v>〇</v>
      </c>
      <c r="I6" s="124"/>
      <c r="J6" s="125"/>
      <c r="K6" s="123" t="str">
        <f>IF(OR(K5="",M5=""),"",IF(K5&gt;M5,"〇",IF(K5=M5,"△","●")))</f>
        <v>△</v>
      </c>
      <c r="L6" s="124"/>
      <c r="M6" s="125"/>
      <c r="N6" s="123" t="str">
        <f>IF(OR(N5="",P5=""),"",IF(N5&gt;P5,"〇",IF(N5=P5,"△","●")))</f>
        <v>〇</v>
      </c>
      <c r="O6" s="124"/>
      <c r="P6" s="125"/>
      <c r="Q6" s="19"/>
      <c r="R6" s="13"/>
      <c r="S6" s="19"/>
      <c r="T6" s="13"/>
      <c r="U6" s="19"/>
      <c r="V6" s="13"/>
      <c r="W6" s="19"/>
      <c r="X6" s="22"/>
    </row>
    <row r="7" spans="1:25" ht="12.75" x14ac:dyDescent="0.35">
      <c r="A7" s="129" t="s">
        <v>21</v>
      </c>
      <c r="B7" s="4">
        <v>0</v>
      </c>
      <c r="C7" s="25" t="s">
        <v>29</v>
      </c>
      <c r="D7" s="5">
        <v>1</v>
      </c>
      <c r="E7" s="2">
        <v>0</v>
      </c>
      <c r="F7" s="25" t="s">
        <v>29</v>
      </c>
      <c r="G7" s="8">
        <v>1</v>
      </c>
      <c r="H7" s="17"/>
      <c r="I7" s="17"/>
      <c r="J7" s="18"/>
      <c r="K7" s="2">
        <v>2</v>
      </c>
      <c r="L7" s="25" t="s">
        <v>29</v>
      </c>
      <c r="M7" s="8">
        <v>2</v>
      </c>
      <c r="N7" s="2">
        <v>1</v>
      </c>
      <c r="O7" s="25" t="s">
        <v>29</v>
      </c>
      <c r="P7" s="8">
        <v>4</v>
      </c>
      <c r="Q7" s="9">
        <f>COUNTIF(B8:P8,"〇")</f>
        <v>0</v>
      </c>
      <c r="R7" s="9">
        <f>COUNTIF(C8:Q8,"△")</f>
        <v>1</v>
      </c>
      <c r="S7" s="9">
        <f>COUNTIF(D8:R8,"●")</f>
        <v>2</v>
      </c>
      <c r="T7" s="2">
        <f>Q7*3+R7</f>
        <v>1</v>
      </c>
      <c r="U7" s="9">
        <f>E7+B7+K7+N7</f>
        <v>3</v>
      </c>
      <c r="V7" s="2">
        <f>G7+D7+M7+P7</f>
        <v>8</v>
      </c>
      <c r="W7" s="9">
        <f>U7-V7</f>
        <v>-5</v>
      </c>
      <c r="X7" s="8">
        <f>_xlfn.RANK.EQ(Y7,$Y$3:$Y$12,0)</f>
        <v>5</v>
      </c>
      <c r="Y7" s="10">
        <f>T7*100+W7*10+U7</f>
        <v>53</v>
      </c>
    </row>
    <row r="8" spans="1:25" ht="12.75" x14ac:dyDescent="0.35">
      <c r="A8" s="134"/>
      <c r="B8" s="123" t="str">
        <f>IF(OR(B7="",D7=""),"",IF(B7&gt;D7,"〇",IF(B7=D7,"△","●")))</f>
        <v>●</v>
      </c>
      <c r="C8" s="124"/>
      <c r="D8" s="125"/>
      <c r="E8" s="123" t="str">
        <f>IF(OR(E7="",G7=""),"",IF(E7&gt;G7,"〇",IF(E7=G7,"△","●")))</f>
        <v>●</v>
      </c>
      <c r="F8" s="124"/>
      <c r="G8" s="125"/>
      <c r="H8" s="20"/>
      <c r="I8" s="20"/>
      <c r="J8" s="21"/>
      <c r="K8" s="123" t="str">
        <f>IF(OR(K7="",M7=""),"",IF(K7&gt;M7,"〇",IF(K7=M7,"△","●")))</f>
        <v>△</v>
      </c>
      <c r="L8" s="124"/>
      <c r="M8" s="125"/>
      <c r="N8" s="123" t="str">
        <f>IF(OR(N7="",P7=""),"",IF(N7&gt;P7,"〇",IF(N7=P7,"△","●")))</f>
        <v>●</v>
      </c>
      <c r="O8" s="124"/>
      <c r="P8" s="125"/>
      <c r="Q8" s="14"/>
      <c r="R8" s="15"/>
      <c r="S8" s="14"/>
      <c r="T8" s="15"/>
      <c r="U8" s="14"/>
      <c r="V8" s="15"/>
      <c r="W8" s="14"/>
      <c r="X8" s="16"/>
    </row>
    <row r="9" spans="1:25" ht="12.75" x14ac:dyDescent="0.35">
      <c r="A9" s="135" t="s">
        <v>28</v>
      </c>
      <c r="B9" s="2">
        <v>0</v>
      </c>
      <c r="C9" s="25" t="s">
        <v>29</v>
      </c>
      <c r="D9" s="8">
        <v>0</v>
      </c>
      <c r="E9" s="4">
        <v>1</v>
      </c>
      <c r="F9" s="25" t="s">
        <v>29</v>
      </c>
      <c r="G9" s="5">
        <v>1</v>
      </c>
      <c r="H9" s="2">
        <v>2</v>
      </c>
      <c r="I9" s="25" t="s">
        <v>29</v>
      </c>
      <c r="J9" s="8">
        <v>2</v>
      </c>
      <c r="K9" s="17"/>
      <c r="L9" s="17"/>
      <c r="M9" s="18"/>
      <c r="N9" s="2">
        <v>1</v>
      </c>
      <c r="O9" s="25" t="s">
        <v>29</v>
      </c>
      <c r="P9" s="8">
        <v>2</v>
      </c>
      <c r="Q9" s="19">
        <f>COUNTIF(B10:P10,"〇")</f>
        <v>0</v>
      </c>
      <c r="R9" s="9">
        <f>COUNTIF(C10:Q10,"△")</f>
        <v>2</v>
      </c>
      <c r="S9" s="9">
        <f>COUNTIF(D10:R10,"●")</f>
        <v>1</v>
      </c>
      <c r="T9" s="13">
        <f>Q9*3+R9</f>
        <v>2</v>
      </c>
      <c r="U9" s="19">
        <f>E9+H9+B9+N9</f>
        <v>4</v>
      </c>
      <c r="V9" s="13">
        <f>G9+J9+D9+P9</f>
        <v>5</v>
      </c>
      <c r="W9" s="19">
        <f>U9-V9</f>
        <v>-1</v>
      </c>
      <c r="X9" s="8">
        <f>_xlfn.RANK.EQ(Y9,$Y$3:$Y$12,0)</f>
        <v>4</v>
      </c>
      <c r="Y9" s="10">
        <f>T9*100+W9*10+U9</f>
        <v>194</v>
      </c>
    </row>
    <row r="10" spans="1:25" ht="12.75" x14ac:dyDescent="0.35">
      <c r="A10" s="134"/>
      <c r="B10" s="123" t="str">
        <f>IF(OR(B9="",D9=""),"",IF(B9&gt;D9,"〇",IF(B9=D9,"△","●")))</f>
        <v>△</v>
      </c>
      <c r="C10" s="124"/>
      <c r="D10" s="125"/>
      <c r="E10" s="123" t="str">
        <f>IF(OR(E9="",G9=""),"",IF(E9&gt;G9,"〇",IF(E9=G9,"△","●")))</f>
        <v>△</v>
      </c>
      <c r="F10" s="124"/>
      <c r="G10" s="125"/>
      <c r="H10" s="123" t="str">
        <f>IF(OR(H9="",J9=""),"",IF(H9&gt;J9,"〇",IF(H9=J9,"△","●")))</f>
        <v>△</v>
      </c>
      <c r="I10" s="124"/>
      <c r="J10" s="125"/>
      <c r="K10" s="20"/>
      <c r="L10" s="20"/>
      <c r="M10" s="21"/>
      <c r="N10" s="123" t="str">
        <f>IF(OR(N9="",P9=""),"",IF(N9&gt;P9,"〇",IF(N9=P9,"△","●")))</f>
        <v>●</v>
      </c>
      <c r="O10" s="124"/>
      <c r="P10" s="125"/>
      <c r="Q10" s="19"/>
      <c r="R10" s="13"/>
      <c r="S10" s="19"/>
      <c r="T10" s="13"/>
      <c r="U10" s="19"/>
      <c r="V10" s="13"/>
      <c r="W10" s="19"/>
      <c r="X10" s="22"/>
    </row>
    <row r="11" spans="1:25" ht="12.75" x14ac:dyDescent="0.35">
      <c r="A11" s="129" t="s">
        <v>22</v>
      </c>
      <c r="B11" s="2">
        <v>0</v>
      </c>
      <c r="C11" s="25" t="s">
        <v>29</v>
      </c>
      <c r="D11" s="8">
        <v>0</v>
      </c>
      <c r="E11" s="2">
        <v>0</v>
      </c>
      <c r="F11" s="25" t="s">
        <v>29</v>
      </c>
      <c r="G11" s="8">
        <v>2</v>
      </c>
      <c r="H11" s="2">
        <v>4</v>
      </c>
      <c r="I11" s="25" t="s">
        <v>29</v>
      </c>
      <c r="J11" s="8">
        <v>1</v>
      </c>
      <c r="K11" s="2">
        <v>2</v>
      </c>
      <c r="L11" s="25" t="s">
        <v>29</v>
      </c>
      <c r="M11" s="8">
        <v>1</v>
      </c>
      <c r="N11" s="17"/>
      <c r="O11" s="17"/>
      <c r="P11" s="18"/>
      <c r="Q11" s="9">
        <f>COUNTIF(B12:P12,"〇")</f>
        <v>2</v>
      </c>
      <c r="R11" s="9">
        <f>COUNTIF(C12:Q12,"△")</f>
        <v>0</v>
      </c>
      <c r="S11" s="9">
        <f>COUNTIF(D12:R12,"●")</f>
        <v>1</v>
      </c>
      <c r="T11" s="2">
        <f>Q11*3+R11</f>
        <v>6</v>
      </c>
      <c r="U11" s="9">
        <f>E11+H11+K11+B11</f>
        <v>6</v>
      </c>
      <c r="V11" s="2">
        <f>G11+J11+M11+D11</f>
        <v>4</v>
      </c>
      <c r="W11" s="9">
        <f>U11-V11</f>
        <v>2</v>
      </c>
      <c r="X11" s="8">
        <v>2</v>
      </c>
      <c r="Y11" s="10">
        <f>T11*100+W11*10+U11</f>
        <v>626</v>
      </c>
    </row>
    <row r="12" spans="1:25" ht="12.75" x14ac:dyDescent="0.35">
      <c r="A12" s="130"/>
      <c r="B12" s="131" t="str">
        <f>IF(OR(B11="",D11=""),"",IF(B11&gt;D11,"〇",IF(B11=D11,"△","●")))</f>
        <v>△</v>
      </c>
      <c r="C12" s="132"/>
      <c r="D12" s="133"/>
      <c r="E12" s="131" t="str">
        <f>IF(OR(E11="",G11=""),"",IF(E11&gt;G11,"〇",IF(E11=G11,"△","●")))</f>
        <v>●</v>
      </c>
      <c r="F12" s="132"/>
      <c r="G12" s="133"/>
      <c r="H12" s="131" t="str">
        <f>IF(OR(H11="",J11=""),"",IF(H11&gt;J11,"〇",IF(H11=J11,"△","●")))</f>
        <v>〇</v>
      </c>
      <c r="I12" s="132"/>
      <c r="J12" s="133"/>
      <c r="K12" s="131" t="str">
        <f>IF(OR(K11="",M11=""),"",IF(K11&gt;M11,"〇",IF(K11=M11,"△","●")))</f>
        <v>〇</v>
      </c>
      <c r="L12" s="132"/>
      <c r="M12" s="133"/>
      <c r="N12" s="23"/>
      <c r="O12" s="23"/>
      <c r="P12" s="24"/>
      <c r="Q12" s="14"/>
      <c r="R12" s="15"/>
      <c r="S12" s="14"/>
      <c r="T12" s="15"/>
      <c r="U12" s="14"/>
      <c r="V12" s="15"/>
      <c r="W12" s="14"/>
      <c r="X12" s="16"/>
    </row>
  </sheetData>
  <mergeCells count="30">
    <mergeCell ref="A3:A4"/>
    <mergeCell ref="A5:A6"/>
    <mergeCell ref="B6:D6"/>
    <mergeCell ref="A7:A8"/>
    <mergeCell ref="B8:D8"/>
    <mergeCell ref="B10:D10"/>
    <mergeCell ref="E10:G10"/>
    <mergeCell ref="H10:J10"/>
    <mergeCell ref="N10:P10"/>
    <mergeCell ref="A11:A12"/>
    <mergeCell ref="B12:D12"/>
    <mergeCell ref="E12:G12"/>
    <mergeCell ref="H12:J12"/>
    <mergeCell ref="K12:M12"/>
    <mergeCell ref="A9:A10"/>
    <mergeCell ref="K8:M8"/>
    <mergeCell ref="N8:P8"/>
    <mergeCell ref="B2:D2"/>
    <mergeCell ref="E2:G2"/>
    <mergeCell ref="H2:J2"/>
    <mergeCell ref="K2:M2"/>
    <mergeCell ref="N2:P2"/>
    <mergeCell ref="E4:G4"/>
    <mergeCell ref="N4:P4"/>
    <mergeCell ref="E8:G8"/>
    <mergeCell ref="H4:J4"/>
    <mergeCell ref="K4:M4"/>
    <mergeCell ref="H6:J6"/>
    <mergeCell ref="K6:M6"/>
    <mergeCell ref="N6:P6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2"/>
  <sheetViews>
    <sheetView zoomScale="130" zoomScaleNormal="130" workbookViewId="0"/>
  </sheetViews>
  <sheetFormatPr defaultColWidth="12.46484375" defaultRowHeight="15.75" customHeight="1" x14ac:dyDescent="0.35"/>
  <cols>
    <col min="2" max="2" width="5.33203125" customWidth="1"/>
    <col min="3" max="3" width="5.6640625" customWidth="1"/>
    <col min="4" max="4" width="4.46484375" customWidth="1"/>
    <col min="5" max="6" width="5.46484375" customWidth="1"/>
    <col min="7" max="7" width="5.1328125" customWidth="1"/>
    <col min="8" max="8" width="5.796875" customWidth="1"/>
    <col min="9" max="9" width="4.796875" customWidth="1"/>
    <col min="10" max="10" width="5.1328125" customWidth="1"/>
    <col min="11" max="11" width="4.46484375" customWidth="1"/>
    <col min="12" max="12" width="4.796875" customWidth="1"/>
    <col min="13" max="13" width="6" customWidth="1"/>
    <col min="14" max="14" width="5.1328125" customWidth="1"/>
    <col min="15" max="15" width="4.46484375" customWidth="1"/>
    <col min="16" max="16" width="6.33203125" customWidth="1"/>
    <col min="17" max="17" width="5.6640625" customWidth="1"/>
    <col min="18" max="18" width="4.796875" customWidth="1"/>
    <col min="19" max="19" width="5.1328125" customWidth="1"/>
    <col min="20" max="21" width="6.33203125" customWidth="1"/>
    <col min="22" max="22" width="5.33203125" customWidth="1"/>
    <col min="23" max="24" width="7.46484375" customWidth="1"/>
  </cols>
  <sheetData>
    <row r="1" spans="1:25" ht="15.75" customHeight="1" x14ac:dyDescent="0.35">
      <c r="A1" s="26" t="s">
        <v>33</v>
      </c>
    </row>
    <row r="2" spans="1:25" ht="12.75" x14ac:dyDescent="0.35">
      <c r="A2" s="1"/>
      <c r="B2" s="126" t="str">
        <f>A3</f>
        <v>大冠</v>
      </c>
      <c r="C2" s="127"/>
      <c r="D2" s="128"/>
      <c r="E2" s="126" t="str">
        <f>A5</f>
        <v>市立尼崎</v>
      </c>
      <c r="F2" s="127"/>
      <c r="G2" s="128"/>
      <c r="H2" s="126" t="str">
        <f>A7</f>
        <v>比叡山</v>
      </c>
      <c r="I2" s="127"/>
      <c r="J2" s="128"/>
      <c r="K2" s="126" t="str">
        <f>A9</f>
        <v>立命館宇治</v>
      </c>
      <c r="L2" s="127"/>
      <c r="M2" s="128"/>
      <c r="N2" s="126" t="str">
        <f>A11</f>
        <v>岡山　作陽</v>
      </c>
      <c r="O2" s="127"/>
      <c r="P2" s="128"/>
      <c r="Q2" s="3" t="s">
        <v>0</v>
      </c>
      <c r="R2" s="4" t="s">
        <v>1</v>
      </c>
      <c r="S2" s="3" t="s">
        <v>2</v>
      </c>
      <c r="T2" s="4" t="s">
        <v>3</v>
      </c>
      <c r="U2" s="3" t="s">
        <v>4</v>
      </c>
      <c r="V2" s="4" t="s">
        <v>5</v>
      </c>
      <c r="W2" s="3" t="s">
        <v>6</v>
      </c>
      <c r="X2" s="5" t="s">
        <v>7</v>
      </c>
    </row>
    <row r="3" spans="1:25" ht="12.75" x14ac:dyDescent="0.35">
      <c r="A3" s="129" t="s">
        <v>23</v>
      </c>
      <c r="B3" s="6"/>
      <c r="C3" s="6"/>
      <c r="D3" s="7"/>
      <c r="E3" s="4">
        <v>0</v>
      </c>
      <c r="F3" s="25" t="s">
        <v>29</v>
      </c>
      <c r="G3" s="5">
        <v>0</v>
      </c>
      <c r="H3" s="4">
        <v>0</v>
      </c>
      <c r="I3" s="25" t="s">
        <v>29</v>
      </c>
      <c r="J3" s="5">
        <v>2</v>
      </c>
      <c r="K3" s="4">
        <v>2</v>
      </c>
      <c r="L3" s="25" t="s">
        <v>29</v>
      </c>
      <c r="M3" s="8">
        <v>0</v>
      </c>
      <c r="N3" s="4">
        <v>2</v>
      </c>
      <c r="O3" s="25" t="s">
        <v>29</v>
      </c>
      <c r="P3" s="8">
        <v>0</v>
      </c>
      <c r="Q3" s="9">
        <f>COUNTIF(B4:P4,"〇")</f>
        <v>2</v>
      </c>
      <c r="R3" s="9">
        <f>COUNTIF(C4:Q4,"△")</f>
        <v>1</v>
      </c>
      <c r="S3" s="9">
        <f>COUNTIF(D4:R4,"●")</f>
        <v>1</v>
      </c>
      <c r="T3" s="2">
        <f>Q3*3+R3</f>
        <v>7</v>
      </c>
      <c r="U3" s="9">
        <f>E3+H3+K3+N3</f>
        <v>4</v>
      </c>
      <c r="V3" s="2">
        <f>G3+J3+M3+P3</f>
        <v>2</v>
      </c>
      <c r="W3" s="9">
        <f>U3-V3</f>
        <v>2</v>
      </c>
      <c r="X3" s="8">
        <f>_xlfn.RANK.EQ(Y3,$Y$3:$Y$12,0)</f>
        <v>2</v>
      </c>
      <c r="Y3" s="10">
        <f>T3*100+W3*10+U3</f>
        <v>724</v>
      </c>
    </row>
    <row r="4" spans="1:25" ht="12.75" x14ac:dyDescent="0.35">
      <c r="A4" s="134"/>
      <c r="B4" s="11"/>
      <c r="C4" s="11"/>
      <c r="D4" s="12"/>
      <c r="E4" s="123" t="str">
        <f>IF(OR(E3="",G3=""),"",IF(E3&gt;G3,"〇",IF(E3=G3,"△","●")))</f>
        <v>△</v>
      </c>
      <c r="F4" s="124"/>
      <c r="G4" s="125"/>
      <c r="H4" s="123" t="str">
        <f>IF(OR(H3="",J3=""),"",IF(H3&gt;J3,"〇",IF(H3=J3,"△","●")))</f>
        <v>●</v>
      </c>
      <c r="I4" s="124"/>
      <c r="J4" s="125"/>
      <c r="K4" s="123" t="str">
        <f>IF(OR(K3="",M3=""),"",IF(K3&gt;M3,"〇",IF(K3=M3,"△","●")))</f>
        <v>〇</v>
      </c>
      <c r="L4" s="124"/>
      <c r="M4" s="125"/>
      <c r="N4" s="123" t="str">
        <f>IF(OR(N3="",P3=""),"",IF(N3&gt;P3,"〇",IF(N3=P3,"△","●")))</f>
        <v>〇</v>
      </c>
      <c r="O4" s="124"/>
      <c r="P4" s="125"/>
      <c r="Q4" s="14"/>
      <c r="R4" s="15"/>
      <c r="S4" s="14"/>
      <c r="T4" s="15"/>
      <c r="U4" s="14"/>
      <c r="V4" s="15"/>
      <c r="W4" s="14"/>
      <c r="X4" s="16"/>
    </row>
    <row r="5" spans="1:25" ht="12.75" x14ac:dyDescent="0.35">
      <c r="A5" s="129" t="s">
        <v>24</v>
      </c>
      <c r="B5" s="4">
        <v>0</v>
      </c>
      <c r="C5" s="25" t="s">
        <v>29</v>
      </c>
      <c r="D5" s="5">
        <v>0</v>
      </c>
      <c r="E5" s="17"/>
      <c r="F5" s="17"/>
      <c r="G5" s="18"/>
      <c r="H5" s="2">
        <v>0</v>
      </c>
      <c r="I5" s="25" t="s">
        <v>29</v>
      </c>
      <c r="J5" s="8">
        <v>1</v>
      </c>
      <c r="K5" s="2">
        <v>2</v>
      </c>
      <c r="L5" s="25" t="s">
        <v>29</v>
      </c>
      <c r="M5" s="8">
        <v>0</v>
      </c>
      <c r="N5" s="2">
        <v>1</v>
      </c>
      <c r="O5" s="25" t="s">
        <v>29</v>
      </c>
      <c r="P5" s="8">
        <v>0</v>
      </c>
      <c r="Q5" s="19">
        <f>COUNTIF(B6:P6,"〇")</f>
        <v>2</v>
      </c>
      <c r="R5" s="9">
        <f>COUNTIF(C6:Q6,"△")</f>
        <v>0</v>
      </c>
      <c r="S5" s="9">
        <f>COUNTIF(D6:R6,"●")</f>
        <v>1</v>
      </c>
      <c r="T5" s="13">
        <f>Q5*3+R5</f>
        <v>6</v>
      </c>
      <c r="U5" s="19">
        <f>B5+H5+K5+N5</f>
        <v>3</v>
      </c>
      <c r="V5" s="13">
        <f>D5+J5+M5+P5</f>
        <v>1</v>
      </c>
      <c r="W5" s="19">
        <f>U5-V5</f>
        <v>2</v>
      </c>
      <c r="X5" s="8">
        <f>_xlfn.RANK.EQ(Y5,$Y$3:$Y$12,0)</f>
        <v>3</v>
      </c>
      <c r="Y5" s="10">
        <f>T5*100+W5*10+U5</f>
        <v>623</v>
      </c>
    </row>
    <row r="6" spans="1:25" ht="12.75" x14ac:dyDescent="0.35">
      <c r="A6" s="134"/>
      <c r="B6" s="123" t="str">
        <f>IF(OR(B5="",D5=""),"",IF(B5&gt;D5,"〇",IF(B5=D5,"△","●")))</f>
        <v>△</v>
      </c>
      <c r="C6" s="124"/>
      <c r="D6" s="125"/>
      <c r="E6" s="17"/>
      <c r="F6" s="20"/>
      <c r="G6" s="21"/>
      <c r="H6" s="123" t="str">
        <f>IF(OR(H5="",J5=""),"",IF(H5&gt;J5,"〇",IF(H5=J5,"△","●")))</f>
        <v>●</v>
      </c>
      <c r="I6" s="124"/>
      <c r="J6" s="125"/>
      <c r="K6" s="123" t="str">
        <f>IF(OR(K5="",M5=""),"",IF(K5&gt;M5,"〇",IF(K5=M5,"△","●")))</f>
        <v>〇</v>
      </c>
      <c r="L6" s="124"/>
      <c r="M6" s="125"/>
      <c r="N6" s="123" t="str">
        <f>IF(OR(N5="",P5=""),"",IF(N5&gt;P5,"〇",IF(N5=P5,"△","●")))</f>
        <v>〇</v>
      </c>
      <c r="O6" s="124"/>
      <c r="P6" s="125"/>
      <c r="Q6" s="19"/>
      <c r="R6" s="13"/>
      <c r="S6" s="19"/>
      <c r="T6" s="13"/>
      <c r="U6" s="19"/>
      <c r="V6" s="13"/>
      <c r="W6" s="19"/>
      <c r="X6" s="22"/>
    </row>
    <row r="7" spans="1:25" ht="12.75" x14ac:dyDescent="0.35">
      <c r="A7" s="129" t="s">
        <v>25</v>
      </c>
      <c r="B7" s="4">
        <v>2</v>
      </c>
      <c r="C7" s="25" t="s">
        <v>29</v>
      </c>
      <c r="D7" s="5">
        <v>0</v>
      </c>
      <c r="E7" s="2">
        <v>1</v>
      </c>
      <c r="F7" s="25" t="s">
        <v>29</v>
      </c>
      <c r="G7" s="8">
        <v>0</v>
      </c>
      <c r="H7" s="17"/>
      <c r="I7" s="17"/>
      <c r="J7" s="18"/>
      <c r="K7" s="2">
        <v>3</v>
      </c>
      <c r="L7" s="25" t="s">
        <v>29</v>
      </c>
      <c r="M7" s="8">
        <v>1</v>
      </c>
      <c r="N7" s="2">
        <v>0</v>
      </c>
      <c r="O7" s="25" t="s">
        <v>29</v>
      </c>
      <c r="P7" s="8">
        <v>0</v>
      </c>
      <c r="Q7" s="9">
        <f>COUNTIF(B8:P8,"〇")</f>
        <v>3</v>
      </c>
      <c r="R7" s="9">
        <f>COUNTIF(C8:Q8,"△")</f>
        <v>1</v>
      </c>
      <c r="S7" s="9">
        <f>COUNTIF(D8:R8,"●")</f>
        <v>0</v>
      </c>
      <c r="T7" s="2">
        <f>Q7*3+R7</f>
        <v>10</v>
      </c>
      <c r="U7" s="9">
        <f>E7+B7+K7+N7</f>
        <v>6</v>
      </c>
      <c r="V7" s="2">
        <f>G7+D7+M7+P7</f>
        <v>1</v>
      </c>
      <c r="W7" s="9">
        <f>U7-V7</f>
        <v>5</v>
      </c>
      <c r="X7" s="8">
        <f>_xlfn.RANK.EQ(Y7,$Y$3:$Y$12,0)</f>
        <v>1</v>
      </c>
      <c r="Y7" s="10">
        <f>T7*100+W7*10+U7</f>
        <v>1056</v>
      </c>
    </row>
    <row r="8" spans="1:25" ht="12.75" x14ac:dyDescent="0.35">
      <c r="A8" s="134"/>
      <c r="B8" s="123" t="str">
        <f>IF(OR(B7="",D7=""),"",IF(B7&gt;D7,"〇",IF(B7=D7,"△","●")))</f>
        <v>〇</v>
      </c>
      <c r="C8" s="124"/>
      <c r="D8" s="125"/>
      <c r="E8" s="123" t="str">
        <f>IF(OR(E7="",G7=""),"",IF(E7&gt;G7,"〇",IF(E7=G7,"△","●")))</f>
        <v>〇</v>
      </c>
      <c r="F8" s="124"/>
      <c r="G8" s="125"/>
      <c r="H8" s="20"/>
      <c r="I8" s="20"/>
      <c r="J8" s="21"/>
      <c r="K8" s="123" t="str">
        <f>IF(OR(K7="",M7=""),"",IF(K7&gt;M7,"〇",IF(K7=M7,"△","●")))</f>
        <v>〇</v>
      </c>
      <c r="L8" s="124"/>
      <c r="M8" s="125"/>
      <c r="N8" s="123" t="str">
        <f>IF(OR(N7="",P7=""),"",IF(N7&gt;P7,"〇",IF(N7=P7,"△","●")))</f>
        <v>△</v>
      </c>
      <c r="O8" s="124"/>
      <c r="P8" s="125"/>
      <c r="Q8" s="14"/>
      <c r="R8" s="15"/>
      <c r="S8" s="14"/>
      <c r="T8" s="15"/>
      <c r="U8" s="14"/>
      <c r="V8" s="15"/>
      <c r="W8" s="14"/>
      <c r="X8" s="16"/>
    </row>
    <row r="9" spans="1:25" ht="12.75" x14ac:dyDescent="0.35">
      <c r="A9" s="129" t="s">
        <v>26</v>
      </c>
      <c r="B9" s="2">
        <v>0</v>
      </c>
      <c r="C9" s="25" t="s">
        <v>29</v>
      </c>
      <c r="D9" s="8">
        <v>2</v>
      </c>
      <c r="E9" s="4">
        <v>0</v>
      </c>
      <c r="F9" s="25" t="s">
        <v>29</v>
      </c>
      <c r="G9" s="5">
        <v>2</v>
      </c>
      <c r="H9" s="2">
        <v>1</v>
      </c>
      <c r="I9" s="25" t="s">
        <v>29</v>
      </c>
      <c r="J9" s="8">
        <v>3</v>
      </c>
      <c r="K9" s="17"/>
      <c r="L9" s="17"/>
      <c r="M9" s="18"/>
      <c r="N9" s="2">
        <v>0</v>
      </c>
      <c r="O9" s="25" t="s">
        <v>29</v>
      </c>
      <c r="P9" s="8">
        <v>3</v>
      </c>
      <c r="Q9" s="19">
        <f>COUNTIF(B10:P10,"〇")</f>
        <v>0</v>
      </c>
      <c r="R9" s="9">
        <f>COUNTIF(C10:Q10,"△")</f>
        <v>0</v>
      </c>
      <c r="S9" s="9">
        <f>COUNTIF(D10:R10,"●")</f>
        <v>3</v>
      </c>
      <c r="T9" s="13">
        <f>Q9*3+R9</f>
        <v>0</v>
      </c>
      <c r="U9" s="19">
        <f>E9+H9+B9+N9</f>
        <v>1</v>
      </c>
      <c r="V9" s="13">
        <f>G9+J9+D9+P9</f>
        <v>10</v>
      </c>
      <c r="W9" s="19">
        <f>U9-V9</f>
        <v>-9</v>
      </c>
      <c r="X9" s="8">
        <f>_xlfn.RANK.EQ(Y9,$Y$3:$Y$12,0)</f>
        <v>5</v>
      </c>
      <c r="Y9" s="10">
        <f>T9*100+W9*10+U9</f>
        <v>-89</v>
      </c>
    </row>
    <row r="10" spans="1:25" ht="12.75" x14ac:dyDescent="0.35">
      <c r="A10" s="134"/>
      <c r="B10" s="123" t="str">
        <f>IF(OR(B9="",D9=""),"",IF(B9&gt;D9,"〇",IF(B9=D9,"△","●")))</f>
        <v>●</v>
      </c>
      <c r="C10" s="124"/>
      <c r="D10" s="125"/>
      <c r="E10" s="123" t="str">
        <f>IF(OR(E9="",G9=""),"",IF(E9&gt;G9,"〇",IF(E9=G9,"△","●")))</f>
        <v>●</v>
      </c>
      <c r="F10" s="124"/>
      <c r="G10" s="125"/>
      <c r="H10" s="123" t="str">
        <f>IF(OR(H9="",J9=""),"",IF(H9&gt;J9,"〇",IF(H9=J9,"△","●")))</f>
        <v>●</v>
      </c>
      <c r="I10" s="124"/>
      <c r="J10" s="125"/>
      <c r="K10" s="20"/>
      <c r="L10" s="20"/>
      <c r="M10" s="21"/>
      <c r="N10" s="123" t="str">
        <f>IF(OR(N9="",P9=""),"",IF(N9&gt;P9,"〇",IF(N9=P9,"△","●")))</f>
        <v>●</v>
      </c>
      <c r="O10" s="124"/>
      <c r="P10" s="125"/>
      <c r="Q10" s="19"/>
      <c r="R10" s="13"/>
      <c r="S10" s="19"/>
      <c r="T10" s="13"/>
      <c r="U10" s="19"/>
      <c r="V10" s="13"/>
      <c r="W10" s="19"/>
      <c r="X10" s="22"/>
    </row>
    <row r="11" spans="1:25" ht="12.75" x14ac:dyDescent="0.35">
      <c r="A11" s="129" t="s">
        <v>27</v>
      </c>
      <c r="B11" s="2">
        <v>0</v>
      </c>
      <c r="C11" s="25" t="s">
        <v>29</v>
      </c>
      <c r="D11" s="8">
        <v>2</v>
      </c>
      <c r="E11" s="2">
        <v>0</v>
      </c>
      <c r="F11" s="25" t="s">
        <v>29</v>
      </c>
      <c r="G11" s="8">
        <v>1</v>
      </c>
      <c r="H11" s="2">
        <v>0</v>
      </c>
      <c r="I11" s="25" t="s">
        <v>29</v>
      </c>
      <c r="J11" s="8">
        <v>0</v>
      </c>
      <c r="K11" s="2">
        <v>3</v>
      </c>
      <c r="L11" s="25" t="s">
        <v>29</v>
      </c>
      <c r="M11" s="8">
        <v>0</v>
      </c>
      <c r="N11" s="17"/>
      <c r="O11" s="17"/>
      <c r="P11" s="18"/>
      <c r="Q11" s="9">
        <f>COUNTIF(B12:P12,"〇")</f>
        <v>1</v>
      </c>
      <c r="R11" s="9">
        <f>COUNTIF(C12:Q12,"△")</f>
        <v>1</v>
      </c>
      <c r="S11" s="9">
        <f>COUNTIF(D12:R12,"●")</f>
        <v>1</v>
      </c>
      <c r="T11" s="2">
        <f>Q11*3+R11</f>
        <v>4</v>
      </c>
      <c r="U11" s="9">
        <f>E11+H11+K11+B11</f>
        <v>3</v>
      </c>
      <c r="V11" s="2">
        <f>G11+J11+M11+D11</f>
        <v>3</v>
      </c>
      <c r="W11" s="9">
        <f>U11-V11</f>
        <v>0</v>
      </c>
      <c r="X11" s="8">
        <f>_xlfn.RANK.EQ(Y11,$Y$3:$Y$12,0)</f>
        <v>4</v>
      </c>
      <c r="Y11" s="10">
        <f>T11*100+W11*10+U11</f>
        <v>403</v>
      </c>
    </row>
    <row r="12" spans="1:25" ht="12.75" x14ac:dyDescent="0.35">
      <c r="A12" s="130"/>
      <c r="B12" s="131" t="str">
        <f>IF(OR(B11="",D11=""),"",IF(B11&gt;D11,"〇",IF(B11=D11,"△","●")))</f>
        <v>●</v>
      </c>
      <c r="C12" s="132"/>
      <c r="D12" s="133"/>
      <c r="E12" s="131" t="str">
        <f>IF(OR(E11="",G11=""),"",IF(E11&gt;G11,"〇",IF(E11=G11,"△","●")))</f>
        <v>●</v>
      </c>
      <c r="F12" s="132"/>
      <c r="G12" s="133"/>
      <c r="H12" s="131" t="str">
        <f>IF(OR(H11="",J11=""),"",IF(H11&gt;J11,"〇",IF(H11=J11,"△","●")))</f>
        <v>△</v>
      </c>
      <c r="I12" s="132"/>
      <c r="J12" s="133"/>
      <c r="K12" s="131" t="str">
        <f>IF(OR(K11="",M11=""),"",IF(K11&gt;M11,"〇",IF(K11=M11,"△","●")))</f>
        <v>〇</v>
      </c>
      <c r="L12" s="132"/>
      <c r="M12" s="133"/>
      <c r="N12" s="23"/>
      <c r="O12" s="23"/>
      <c r="P12" s="24"/>
      <c r="Q12" s="14"/>
      <c r="R12" s="15"/>
      <c r="S12" s="14"/>
      <c r="T12" s="15"/>
      <c r="U12" s="14"/>
      <c r="V12" s="15"/>
      <c r="W12" s="14"/>
      <c r="X12" s="16"/>
    </row>
  </sheetData>
  <mergeCells count="30">
    <mergeCell ref="A3:A4"/>
    <mergeCell ref="A5:A6"/>
    <mergeCell ref="B6:D6"/>
    <mergeCell ref="A7:A8"/>
    <mergeCell ref="B8:D8"/>
    <mergeCell ref="B10:D10"/>
    <mergeCell ref="E10:G10"/>
    <mergeCell ref="H10:J10"/>
    <mergeCell ref="N10:P10"/>
    <mergeCell ref="A11:A12"/>
    <mergeCell ref="B12:D12"/>
    <mergeCell ref="E12:G12"/>
    <mergeCell ref="H12:J12"/>
    <mergeCell ref="K12:M12"/>
    <mergeCell ref="A9:A10"/>
    <mergeCell ref="K8:M8"/>
    <mergeCell ref="N8:P8"/>
    <mergeCell ref="B2:D2"/>
    <mergeCell ref="E2:G2"/>
    <mergeCell ref="H2:J2"/>
    <mergeCell ref="K2:M2"/>
    <mergeCell ref="N2:P2"/>
    <mergeCell ref="E4:G4"/>
    <mergeCell ref="N4:P4"/>
    <mergeCell ref="E8:G8"/>
    <mergeCell ref="H4:J4"/>
    <mergeCell ref="K4:M4"/>
    <mergeCell ref="H6:J6"/>
    <mergeCell ref="K6:M6"/>
    <mergeCell ref="N6:P6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5"/>
  <sheetViews>
    <sheetView zoomScale="130" zoomScaleNormal="130" workbookViewId="0">
      <selection activeCell="E2" sqref="E2:G2"/>
    </sheetView>
  </sheetViews>
  <sheetFormatPr defaultColWidth="12.46484375" defaultRowHeight="15.75" customHeight="1" x14ac:dyDescent="0.35"/>
  <cols>
    <col min="1" max="1" width="12.46484375" style="28"/>
    <col min="2" max="2" width="5.33203125" style="28" customWidth="1"/>
    <col min="3" max="3" width="5.6640625" style="28" customWidth="1"/>
    <col min="4" max="4" width="4.46484375" style="28" customWidth="1"/>
    <col min="5" max="6" width="5.46484375" style="28" customWidth="1"/>
    <col min="7" max="7" width="5.1328125" style="28" customWidth="1"/>
    <col min="8" max="8" width="5.796875" style="28" customWidth="1"/>
    <col min="9" max="9" width="4.796875" style="28" customWidth="1"/>
    <col min="10" max="10" width="5.1328125" style="28" customWidth="1"/>
    <col min="11" max="11" width="4.46484375" style="28" customWidth="1"/>
    <col min="12" max="12" width="4.796875" style="28" customWidth="1"/>
    <col min="13" max="13" width="6" style="28" customWidth="1"/>
    <col min="14" max="14" width="5.1328125" style="28" customWidth="1"/>
    <col min="15" max="15" width="4.46484375" style="28" customWidth="1"/>
    <col min="16" max="16" width="6.33203125" style="28" customWidth="1"/>
    <col min="17" max="17" width="5.6640625" style="28" customWidth="1"/>
    <col min="18" max="18" width="4.796875" style="28" customWidth="1"/>
    <col min="19" max="19" width="5.1328125" style="28" customWidth="1"/>
    <col min="20" max="21" width="6.33203125" style="28" customWidth="1"/>
    <col min="22" max="22" width="5.33203125" style="28" customWidth="1"/>
    <col min="23" max="24" width="7.46484375" style="28" customWidth="1"/>
    <col min="25" max="16384" width="12.46484375" style="28"/>
  </cols>
  <sheetData>
    <row r="1" spans="1:25" ht="15.75" customHeight="1" x14ac:dyDescent="0.35">
      <c r="A1" s="26" t="s">
        <v>34</v>
      </c>
    </row>
    <row r="2" spans="1:25" ht="12.75" x14ac:dyDescent="0.35">
      <c r="A2" s="31"/>
      <c r="B2" s="140" t="str">
        <f>A3</f>
        <v>三島</v>
      </c>
      <c r="C2" s="141"/>
      <c r="D2" s="142"/>
      <c r="E2" s="35"/>
      <c r="F2" s="35"/>
      <c r="G2" s="36"/>
      <c r="H2" s="140" t="str">
        <f>A7</f>
        <v>向陽</v>
      </c>
      <c r="I2" s="141"/>
      <c r="J2" s="142"/>
      <c r="K2" s="140" t="str">
        <f>A9</f>
        <v>琴丘</v>
      </c>
      <c r="L2" s="141"/>
      <c r="M2" s="142"/>
      <c r="N2" s="140" t="str">
        <f>A11</f>
        <v>茨木西</v>
      </c>
      <c r="O2" s="141"/>
      <c r="P2" s="142"/>
      <c r="Q2" s="32" t="s">
        <v>0</v>
      </c>
      <c r="R2" s="33" t="s">
        <v>1</v>
      </c>
      <c r="S2" s="32" t="s">
        <v>2</v>
      </c>
      <c r="T2" s="33" t="s">
        <v>3</v>
      </c>
      <c r="U2" s="32" t="s">
        <v>4</v>
      </c>
      <c r="V2" s="33" t="s">
        <v>5</v>
      </c>
      <c r="W2" s="32" t="s">
        <v>6</v>
      </c>
      <c r="X2" s="34" t="s">
        <v>7</v>
      </c>
    </row>
    <row r="3" spans="1:25" ht="12.75" x14ac:dyDescent="0.35">
      <c r="A3" s="136" t="s">
        <v>35</v>
      </c>
      <c r="B3" s="35"/>
      <c r="C3" s="35"/>
      <c r="D3" s="36"/>
      <c r="E3" s="35"/>
      <c r="F3" s="35"/>
      <c r="G3" s="36"/>
      <c r="H3" s="33">
        <v>1</v>
      </c>
      <c r="I3" s="25" t="s">
        <v>29</v>
      </c>
      <c r="J3" s="34">
        <v>3</v>
      </c>
      <c r="K3" s="33">
        <v>0</v>
      </c>
      <c r="L3" s="25" t="s">
        <v>29</v>
      </c>
      <c r="M3" s="34">
        <v>2</v>
      </c>
      <c r="N3" s="33">
        <v>0</v>
      </c>
      <c r="O3" s="25" t="s">
        <v>29</v>
      </c>
      <c r="P3" s="34">
        <v>0</v>
      </c>
      <c r="Q3" s="32">
        <f>COUNTIF(B4:P4,"〇")</f>
        <v>0</v>
      </c>
      <c r="R3" s="32">
        <f>COUNTIF(C4:Q4,"△")</f>
        <v>1</v>
      </c>
      <c r="S3" s="32">
        <f>COUNTIF(D4:R4,"●")</f>
        <v>2</v>
      </c>
      <c r="T3" s="33">
        <f>Q3*3+R3</f>
        <v>1</v>
      </c>
      <c r="U3" s="32">
        <f>E3+H3+K3+N3</f>
        <v>1</v>
      </c>
      <c r="V3" s="33">
        <f>G3+J3+M3+P3</f>
        <v>5</v>
      </c>
      <c r="W3" s="32">
        <f>U3-V3</f>
        <v>-4</v>
      </c>
      <c r="X3" s="34">
        <f>_xlfn.RANK.EQ(Y3,$Y$3:$Y$12,0)</f>
        <v>3</v>
      </c>
      <c r="Y3" s="10">
        <f>T3*100+W3*10+U3</f>
        <v>61</v>
      </c>
    </row>
    <row r="4" spans="1:25" ht="12.75" x14ac:dyDescent="0.35">
      <c r="A4" s="137"/>
      <c r="B4" s="37"/>
      <c r="C4" s="37"/>
      <c r="D4" s="38"/>
      <c r="E4" s="37"/>
      <c r="F4" s="37"/>
      <c r="G4" s="38"/>
      <c r="H4" s="138" t="str">
        <f>IF(OR(H3="",J3=""),"",IF(H3&gt;J3,"〇",IF(H3=J3,"△","●")))</f>
        <v>●</v>
      </c>
      <c r="I4" s="124"/>
      <c r="J4" s="139"/>
      <c r="K4" s="138" t="str">
        <f>IF(OR(K3="",M3=""),"",IF(K3&gt;M3,"〇",IF(K3=M3,"△","●")))</f>
        <v>●</v>
      </c>
      <c r="L4" s="124"/>
      <c r="M4" s="139"/>
      <c r="N4" s="138" t="str">
        <f>IF(OR(N3="",P3=""),"",IF(N3&gt;P3,"〇",IF(N3=P3,"△","●")))</f>
        <v>△</v>
      </c>
      <c r="O4" s="124"/>
      <c r="P4" s="139"/>
      <c r="Q4" s="39"/>
      <c r="R4" s="40"/>
      <c r="S4" s="39"/>
      <c r="T4" s="40"/>
      <c r="U4" s="39"/>
      <c r="V4" s="40"/>
      <c r="W4" s="39"/>
      <c r="X4" s="41"/>
    </row>
    <row r="5" spans="1:25" ht="12.75" x14ac:dyDescent="0.35">
      <c r="A5" s="35"/>
      <c r="B5" s="35"/>
      <c r="C5" s="36"/>
      <c r="D5" s="36"/>
      <c r="E5" s="42"/>
      <c r="F5" s="42"/>
      <c r="G5" s="43"/>
      <c r="H5" s="35"/>
      <c r="I5" s="35"/>
      <c r="J5" s="36"/>
      <c r="K5" s="35"/>
      <c r="L5" s="35"/>
      <c r="M5" s="36"/>
      <c r="N5" s="35"/>
      <c r="O5" s="42"/>
      <c r="P5" s="42"/>
      <c r="Q5" s="42"/>
      <c r="R5" s="43"/>
      <c r="S5" s="35"/>
      <c r="T5" s="35"/>
      <c r="U5" s="36"/>
      <c r="V5" s="35"/>
      <c r="W5" s="35"/>
      <c r="X5" s="36"/>
      <c r="Y5" s="10">
        <f>T5*100+W5*10+U5</f>
        <v>0</v>
      </c>
    </row>
    <row r="6" spans="1:25" ht="12.75" x14ac:dyDescent="0.35">
      <c r="A6" s="37"/>
      <c r="B6" s="37"/>
      <c r="C6" s="38"/>
      <c r="D6" s="38"/>
      <c r="E6" s="42"/>
      <c r="F6" s="44"/>
      <c r="G6" s="45"/>
      <c r="H6" s="37"/>
      <c r="I6" s="37"/>
      <c r="J6" s="38"/>
      <c r="K6" s="37"/>
      <c r="L6" s="37"/>
      <c r="M6" s="38"/>
      <c r="N6" s="37"/>
      <c r="O6" s="42"/>
      <c r="P6" s="42"/>
      <c r="Q6" s="44"/>
      <c r="R6" s="45"/>
      <c r="S6" s="37"/>
      <c r="T6" s="37"/>
      <c r="U6" s="38"/>
      <c r="V6" s="37"/>
      <c r="W6" s="37"/>
      <c r="X6" s="38"/>
    </row>
    <row r="7" spans="1:25" ht="12.75" x14ac:dyDescent="0.35">
      <c r="A7" s="136" t="s">
        <v>36</v>
      </c>
      <c r="B7" s="33">
        <v>3</v>
      </c>
      <c r="C7" s="25" t="s">
        <v>29</v>
      </c>
      <c r="D7" s="34">
        <v>1</v>
      </c>
      <c r="E7" s="35"/>
      <c r="F7" s="35"/>
      <c r="G7" s="36"/>
      <c r="H7" s="42"/>
      <c r="I7" s="42"/>
      <c r="J7" s="43"/>
      <c r="K7" s="33">
        <v>1</v>
      </c>
      <c r="L7" s="25" t="s">
        <v>29</v>
      </c>
      <c r="M7" s="34">
        <v>0</v>
      </c>
      <c r="N7" s="33">
        <v>6</v>
      </c>
      <c r="O7" s="25" t="s">
        <v>29</v>
      </c>
      <c r="P7" s="34">
        <v>1</v>
      </c>
      <c r="Q7" s="32">
        <f>COUNTIF(B8:P8,"〇")</f>
        <v>3</v>
      </c>
      <c r="R7" s="32">
        <f>COUNTIF(C8:Q8,"△")</f>
        <v>0</v>
      </c>
      <c r="S7" s="32">
        <f>COUNTIF(D8:R8,"●")</f>
        <v>0</v>
      </c>
      <c r="T7" s="33">
        <f>Q7*3+R7</f>
        <v>9</v>
      </c>
      <c r="U7" s="32">
        <f>E7+B7+K7+N7</f>
        <v>10</v>
      </c>
      <c r="V7" s="33">
        <f>G7+D7+M7+P7</f>
        <v>2</v>
      </c>
      <c r="W7" s="32">
        <f>U7-V7</f>
        <v>8</v>
      </c>
      <c r="X7" s="34">
        <f>_xlfn.RANK.EQ(Y7,$Y$3:$Y$12,0)</f>
        <v>1</v>
      </c>
      <c r="Y7" s="10">
        <f>T7*100+W7*10+U7</f>
        <v>990</v>
      </c>
    </row>
    <row r="8" spans="1:25" ht="12.75" x14ac:dyDescent="0.35">
      <c r="A8" s="137"/>
      <c r="B8" s="138" t="str">
        <f>IF(OR(B7="",D7=""),"",IF(B7&gt;D7,"〇",IF(B7=D7,"△","●")))</f>
        <v>〇</v>
      </c>
      <c r="C8" s="124"/>
      <c r="D8" s="139"/>
      <c r="E8" s="37"/>
      <c r="F8" s="37"/>
      <c r="G8" s="38"/>
      <c r="H8" s="44"/>
      <c r="I8" s="44"/>
      <c r="J8" s="45"/>
      <c r="K8" s="138" t="str">
        <f>IF(OR(K7="",M7=""),"",IF(K7&gt;M7,"〇",IF(K7=M7,"△","●")))</f>
        <v>〇</v>
      </c>
      <c r="L8" s="124"/>
      <c r="M8" s="139"/>
      <c r="N8" s="138" t="str">
        <f>IF(OR(N7="",P7=""),"",IF(N7&gt;P7,"〇",IF(N7=P7,"△","●")))</f>
        <v>〇</v>
      </c>
      <c r="O8" s="124"/>
      <c r="P8" s="139"/>
      <c r="Q8" s="39"/>
      <c r="R8" s="40"/>
      <c r="S8" s="39"/>
      <c r="T8" s="40"/>
      <c r="U8" s="39"/>
      <c r="V8" s="40"/>
      <c r="W8" s="39"/>
      <c r="X8" s="41"/>
    </row>
    <row r="9" spans="1:25" ht="12.75" x14ac:dyDescent="0.35">
      <c r="A9" s="136" t="s">
        <v>37</v>
      </c>
      <c r="B9" s="33">
        <v>2</v>
      </c>
      <c r="C9" s="25" t="s">
        <v>29</v>
      </c>
      <c r="D9" s="34">
        <v>0</v>
      </c>
      <c r="E9" s="35"/>
      <c r="F9" s="35"/>
      <c r="G9" s="36"/>
      <c r="H9" s="33">
        <v>0</v>
      </c>
      <c r="I9" s="25" t="s">
        <v>29</v>
      </c>
      <c r="J9" s="34">
        <v>1</v>
      </c>
      <c r="K9" s="42"/>
      <c r="L9" s="42"/>
      <c r="M9" s="43"/>
      <c r="N9" s="33">
        <v>2</v>
      </c>
      <c r="O9" s="25" t="s">
        <v>29</v>
      </c>
      <c r="P9" s="34">
        <v>0</v>
      </c>
      <c r="Q9" s="46">
        <f>COUNTIF(B10:P10,"〇")</f>
        <v>2</v>
      </c>
      <c r="R9" s="32">
        <f>COUNTIF(C10:Q10,"△")</f>
        <v>0</v>
      </c>
      <c r="S9" s="32">
        <f>COUNTIF(D10:R10,"●")</f>
        <v>1</v>
      </c>
      <c r="T9" s="47">
        <f>Q9*3+R9</f>
        <v>6</v>
      </c>
      <c r="U9" s="46">
        <f>E9+H9+B9+N9</f>
        <v>4</v>
      </c>
      <c r="V9" s="47">
        <f>G9+J9+D9+P9</f>
        <v>1</v>
      </c>
      <c r="W9" s="46">
        <f>U9-V9</f>
        <v>3</v>
      </c>
      <c r="X9" s="34">
        <f>_xlfn.RANK.EQ(Y9,$Y$3:$Y$12,0)</f>
        <v>2</v>
      </c>
      <c r="Y9" s="10">
        <f>T9*100+W9*10+U9</f>
        <v>634</v>
      </c>
    </row>
    <row r="10" spans="1:25" ht="12.75" x14ac:dyDescent="0.35">
      <c r="A10" s="143"/>
      <c r="B10" s="138" t="str">
        <f>IF(OR(B9="",D9=""),"",IF(B9&gt;D9,"〇",IF(B9=D9,"△","●")))</f>
        <v>〇</v>
      </c>
      <c r="C10" s="124"/>
      <c r="D10" s="139"/>
      <c r="E10" s="37"/>
      <c r="F10" s="37"/>
      <c r="G10" s="38"/>
      <c r="H10" s="138" t="str">
        <f>IF(OR(H9="",J9=""),"",IF(H9&gt;J9,"〇",IF(H9=J9,"△","●")))</f>
        <v>●</v>
      </c>
      <c r="I10" s="124"/>
      <c r="J10" s="139"/>
      <c r="K10" s="44"/>
      <c r="L10" s="44"/>
      <c r="M10" s="45"/>
      <c r="N10" s="138" t="str">
        <f>IF(OR(N9="",P9=""),"",IF(N9&gt;P9,"〇",IF(N9=P9,"△","●")))</f>
        <v>〇</v>
      </c>
      <c r="O10" s="124"/>
      <c r="P10" s="139"/>
      <c r="Q10" s="46"/>
      <c r="R10" s="47"/>
      <c r="S10" s="46"/>
      <c r="T10" s="47"/>
      <c r="U10" s="46"/>
      <c r="V10" s="47"/>
      <c r="W10" s="46"/>
      <c r="X10" s="48"/>
    </row>
    <row r="11" spans="1:25" ht="12.75" x14ac:dyDescent="0.35">
      <c r="A11" s="136" t="s">
        <v>38</v>
      </c>
      <c r="B11" s="33">
        <v>0</v>
      </c>
      <c r="C11" s="25" t="s">
        <v>29</v>
      </c>
      <c r="D11" s="34">
        <v>0</v>
      </c>
      <c r="E11" s="35"/>
      <c r="F11" s="35"/>
      <c r="G11" s="36"/>
      <c r="H11" s="33">
        <v>1</v>
      </c>
      <c r="I11" s="25" t="s">
        <v>29</v>
      </c>
      <c r="J11" s="34">
        <v>6</v>
      </c>
      <c r="K11" s="33">
        <v>0</v>
      </c>
      <c r="L11" s="25" t="s">
        <v>29</v>
      </c>
      <c r="M11" s="34">
        <v>2</v>
      </c>
      <c r="N11" s="42"/>
      <c r="O11" s="42"/>
      <c r="P11" s="43"/>
      <c r="Q11" s="32">
        <f>COUNTIF(B12:P12,"〇")</f>
        <v>0</v>
      </c>
      <c r="R11" s="32">
        <f>COUNTIF(C12:Q12,"△")</f>
        <v>0</v>
      </c>
      <c r="S11" s="32">
        <f>COUNTIF(D12:R12,"●")</f>
        <v>2</v>
      </c>
      <c r="T11" s="33">
        <f>Q11*3+R11</f>
        <v>0</v>
      </c>
      <c r="U11" s="32">
        <f>E11+H11+K11+B11</f>
        <v>1</v>
      </c>
      <c r="V11" s="33">
        <f>G11+J11+M11+D11</f>
        <v>8</v>
      </c>
      <c r="W11" s="32">
        <f>U11-V11</f>
        <v>-7</v>
      </c>
      <c r="X11" s="34">
        <v>4</v>
      </c>
      <c r="Y11" s="10">
        <f>T11*100+W11*10+U11</f>
        <v>-69</v>
      </c>
    </row>
    <row r="12" spans="1:25" ht="12.75" x14ac:dyDescent="0.35">
      <c r="A12" s="144"/>
      <c r="B12" s="145" t="str">
        <f>IF(OR(B11="",D11=""),"",IF(B11&gt;D11,"〇",IF(B11=D11,"△","●")))</f>
        <v>△</v>
      </c>
      <c r="C12" s="146"/>
      <c r="D12" s="147"/>
      <c r="E12" s="37"/>
      <c r="F12" s="37"/>
      <c r="G12" s="38"/>
      <c r="H12" s="145" t="str">
        <f>IF(OR(H11="",J11=""),"",IF(H11&gt;J11,"〇",IF(H11=J11,"△","●")))</f>
        <v>●</v>
      </c>
      <c r="I12" s="146"/>
      <c r="J12" s="147"/>
      <c r="K12" s="145" t="str">
        <f>IF(OR(K11="",M11=""),"",IF(K11&gt;M11,"〇",IF(K11=M11,"△","●")))</f>
        <v>●</v>
      </c>
      <c r="L12" s="146"/>
      <c r="M12" s="147"/>
      <c r="N12" s="49"/>
      <c r="O12" s="49"/>
      <c r="P12" s="50"/>
      <c r="Q12" s="39"/>
      <c r="R12" s="40"/>
      <c r="S12" s="39"/>
      <c r="T12" s="40"/>
      <c r="U12" s="39"/>
      <c r="V12" s="40"/>
      <c r="W12" s="39"/>
      <c r="X12" s="41"/>
    </row>
    <row r="15" spans="1:25" ht="15.75" customHeight="1" x14ac:dyDescent="0.35">
      <c r="B15" s="26"/>
    </row>
  </sheetData>
  <mergeCells count="20">
    <mergeCell ref="A9:A10"/>
    <mergeCell ref="B10:D10"/>
    <mergeCell ref="H10:J10"/>
    <mergeCell ref="N10:P10"/>
    <mergeCell ref="A11:A12"/>
    <mergeCell ref="B12:D12"/>
    <mergeCell ref="H12:J12"/>
    <mergeCell ref="K12:M12"/>
    <mergeCell ref="A7:A8"/>
    <mergeCell ref="B8:D8"/>
    <mergeCell ref="K8:M8"/>
    <mergeCell ref="N8:P8"/>
    <mergeCell ref="B2:D2"/>
    <mergeCell ref="H2:J2"/>
    <mergeCell ref="K2:M2"/>
    <mergeCell ref="N2:P2"/>
    <mergeCell ref="A3:A4"/>
    <mergeCell ref="H4:J4"/>
    <mergeCell ref="K4:M4"/>
    <mergeCell ref="N4:P4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12"/>
  <sheetViews>
    <sheetView zoomScale="130" zoomScaleNormal="130" workbookViewId="0">
      <selection activeCell="E2" sqref="E2:G2"/>
    </sheetView>
  </sheetViews>
  <sheetFormatPr defaultColWidth="12.46484375" defaultRowHeight="15.75" customHeight="1" x14ac:dyDescent="0.35"/>
  <cols>
    <col min="1" max="1" width="12.46484375" style="28"/>
    <col min="2" max="2" width="5.33203125" style="28" customWidth="1"/>
    <col min="3" max="3" width="5.6640625" style="28" customWidth="1"/>
    <col min="4" max="4" width="4.46484375" style="28" customWidth="1"/>
    <col min="5" max="6" width="5.46484375" style="28" customWidth="1"/>
    <col min="7" max="7" width="5.1328125" style="28" customWidth="1"/>
    <col min="8" max="8" width="5.796875" style="28" customWidth="1"/>
    <col min="9" max="9" width="4.796875" style="28" customWidth="1"/>
    <col min="10" max="10" width="5.1328125" style="28" customWidth="1"/>
    <col min="11" max="11" width="4.46484375" style="28" customWidth="1"/>
    <col min="12" max="12" width="4.796875" style="28" customWidth="1"/>
    <col min="13" max="13" width="6" style="28" customWidth="1"/>
    <col min="14" max="14" width="5.1328125" style="28" customWidth="1"/>
    <col min="15" max="15" width="4.46484375" style="28" customWidth="1"/>
    <col min="16" max="16" width="6.33203125" style="28" customWidth="1"/>
    <col min="17" max="17" width="5.6640625" style="28" customWidth="1"/>
    <col min="18" max="18" width="4.796875" style="28" customWidth="1"/>
    <col min="19" max="19" width="5.1328125" style="28" customWidth="1"/>
    <col min="20" max="21" width="6.33203125" style="28" customWidth="1"/>
    <col min="22" max="22" width="5.33203125" style="28" customWidth="1"/>
    <col min="23" max="24" width="7.46484375" style="28" customWidth="1"/>
    <col min="25" max="16384" width="12.46484375" style="28"/>
  </cols>
  <sheetData>
    <row r="1" spans="1:25" ht="15.75" customHeight="1" x14ac:dyDescent="0.35">
      <c r="A1" s="26" t="s">
        <v>39</v>
      </c>
    </row>
    <row r="2" spans="1:25" ht="12.75" x14ac:dyDescent="0.35">
      <c r="A2" s="1"/>
      <c r="B2" s="126" t="str">
        <f>A3</f>
        <v>高槻北</v>
      </c>
      <c r="C2" s="127"/>
      <c r="D2" s="128"/>
      <c r="E2" s="35"/>
      <c r="F2" s="35"/>
      <c r="G2" s="36"/>
      <c r="H2" s="126" t="str">
        <f>A7</f>
        <v>龍谷大平安</v>
      </c>
      <c r="I2" s="127"/>
      <c r="J2" s="128"/>
      <c r="K2" s="126" t="str">
        <f>A9</f>
        <v>Ｄ高田</v>
      </c>
      <c r="L2" s="127"/>
      <c r="M2" s="128"/>
      <c r="N2" s="126" t="str">
        <f>A11</f>
        <v>和歌山工業</v>
      </c>
      <c r="O2" s="127"/>
      <c r="P2" s="128"/>
      <c r="Q2" s="9" t="s">
        <v>0</v>
      </c>
      <c r="R2" s="30" t="s">
        <v>1</v>
      </c>
      <c r="S2" s="9" t="s">
        <v>2</v>
      </c>
      <c r="T2" s="30" t="s">
        <v>3</v>
      </c>
      <c r="U2" s="9" t="s">
        <v>4</v>
      </c>
      <c r="V2" s="30" t="s">
        <v>5</v>
      </c>
      <c r="W2" s="9" t="s">
        <v>6</v>
      </c>
      <c r="X2" s="8" t="s">
        <v>7</v>
      </c>
    </row>
    <row r="3" spans="1:25" ht="12.75" x14ac:dyDescent="0.35">
      <c r="A3" s="129" t="s">
        <v>40</v>
      </c>
      <c r="B3" s="6"/>
      <c r="C3" s="6"/>
      <c r="D3" s="7"/>
      <c r="E3" s="35"/>
      <c r="F3" s="35"/>
      <c r="G3" s="36"/>
      <c r="H3" s="30">
        <v>2</v>
      </c>
      <c r="I3" s="25" t="s">
        <v>41</v>
      </c>
      <c r="J3" s="8">
        <v>0</v>
      </c>
      <c r="K3" s="30">
        <v>3</v>
      </c>
      <c r="L3" s="25" t="s">
        <v>41</v>
      </c>
      <c r="M3" s="8">
        <v>1</v>
      </c>
      <c r="N3" s="30">
        <v>1</v>
      </c>
      <c r="O3" s="25" t="s">
        <v>41</v>
      </c>
      <c r="P3" s="8">
        <v>0</v>
      </c>
      <c r="Q3" s="9">
        <f>COUNTIF(B4:P4,"〇")</f>
        <v>3</v>
      </c>
      <c r="R3" s="9">
        <f>COUNTIF(C4:Q4,"△")</f>
        <v>0</v>
      </c>
      <c r="S3" s="9">
        <f>COUNTIF(D4:R4,"●")</f>
        <v>0</v>
      </c>
      <c r="T3" s="30">
        <f>Q3*3+R3</f>
        <v>9</v>
      </c>
      <c r="U3" s="9">
        <f>E3+H3+K3+N3</f>
        <v>6</v>
      </c>
      <c r="V3" s="30">
        <f>G3+J3+M3+P3</f>
        <v>1</v>
      </c>
      <c r="W3" s="9">
        <f>U3-V3</f>
        <v>5</v>
      </c>
      <c r="X3" s="8">
        <f>_xlfn.RANK.EQ(Y3,$Y$3:$Y$12,0)</f>
        <v>1</v>
      </c>
      <c r="Y3" s="10">
        <f>T3*100+W3*10+U3</f>
        <v>956</v>
      </c>
    </row>
    <row r="4" spans="1:25" ht="12.75" x14ac:dyDescent="0.35">
      <c r="A4" s="134"/>
      <c r="B4" s="11"/>
      <c r="C4" s="11"/>
      <c r="D4" s="12"/>
      <c r="E4" s="37"/>
      <c r="F4" s="37"/>
      <c r="G4" s="38"/>
      <c r="H4" s="123" t="str">
        <f>IF(OR(H3="",J3=""),"",IF(H3&gt;J3,"〇",IF(H3=J3,"△","●")))</f>
        <v>〇</v>
      </c>
      <c r="I4" s="124"/>
      <c r="J4" s="125"/>
      <c r="K4" s="123" t="str">
        <f>IF(OR(K3="",M3=""),"",IF(K3&gt;M3,"〇",IF(K3=M3,"△","●")))</f>
        <v>〇</v>
      </c>
      <c r="L4" s="124"/>
      <c r="M4" s="125"/>
      <c r="N4" s="123" t="str">
        <f>IF(OR(N3="",P3=""),"",IF(N3&gt;P3,"〇",IF(N3=P3,"△","●")))</f>
        <v>〇</v>
      </c>
      <c r="O4" s="124"/>
      <c r="P4" s="125"/>
      <c r="Q4" s="14"/>
      <c r="R4" s="29"/>
      <c r="S4" s="14"/>
      <c r="T4" s="29"/>
      <c r="U4" s="14"/>
      <c r="V4" s="29"/>
      <c r="W4" s="14"/>
      <c r="X4" s="16"/>
    </row>
    <row r="5" spans="1:25" ht="12.75" x14ac:dyDescent="0.35">
      <c r="A5" s="35"/>
      <c r="B5" s="35"/>
      <c r="C5" s="36"/>
      <c r="D5" s="36"/>
      <c r="E5" s="42"/>
      <c r="F5" s="42"/>
      <c r="G5" s="43"/>
      <c r="H5" s="35"/>
      <c r="I5" s="35"/>
      <c r="J5" s="36"/>
      <c r="K5" s="35"/>
      <c r="L5" s="35"/>
      <c r="M5" s="36"/>
      <c r="N5" s="35"/>
      <c r="O5" s="42"/>
      <c r="P5" s="42"/>
      <c r="Q5" s="42"/>
      <c r="R5" s="43"/>
      <c r="S5" s="35"/>
      <c r="T5" s="35"/>
      <c r="U5" s="36"/>
      <c r="V5" s="35"/>
      <c r="W5" s="35"/>
      <c r="X5" s="36"/>
      <c r="Y5" s="10">
        <f>T5*100+W5*10+U5</f>
        <v>0</v>
      </c>
    </row>
    <row r="6" spans="1:25" ht="12.75" x14ac:dyDescent="0.35">
      <c r="A6" s="37"/>
      <c r="B6" s="37"/>
      <c r="C6" s="38"/>
      <c r="D6" s="38"/>
      <c r="E6" s="42"/>
      <c r="F6" s="44"/>
      <c r="G6" s="45"/>
      <c r="H6" s="37"/>
      <c r="I6" s="37"/>
      <c r="J6" s="38"/>
      <c r="K6" s="37"/>
      <c r="L6" s="37"/>
      <c r="M6" s="38"/>
      <c r="N6" s="37"/>
      <c r="O6" s="42"/>
      <c r="P6" s="42"/>
      <c r="Q6" s="44"/>
      <c r="R6" s="45"/>
      <c r="S6" s="37"/>
      <c r="T6" s="37"/>
      <c r="U6" s="38"/>
      <c r="V6" s="37"/>
      <c r="W6" s="37"/>
      <c r="X6" s="38"/>
    </row>
    <row r="7" spans="1:25" ht="12.75" x14ac:dyDescent="0.35">
      <c r="A7" s="129" t="s">
        <v>42</v>
      </c>
      <c r="B7" s="30">
        <v>0</v>
      </c>
      <c r="C7" s="25" t="s">
        <v>41</v>
      </c>
      <c r="D7" s="8">
        <v>2</v>
      </c>
      <c r="E7" s="35"/>
      <c r="F7" s="35"/>
      <c r="G7" s="36"/>
      <c r="H7" s="17"/>
      <c r="I7" s="17"/>
      <c r="J7" s="18"/>
      <c r="K7" s="30">
        <v>10</v>
      </c>
      <c r="L7" s="25" t="s">
        <v>41</v>
      </c>
      <c r="M7" s="8">
        <v>1</v>
      </c>
      <c r="N7" s="30">
        <v>0</v>
      </c>
      <c r="O7" s="30" t="s">
        <v>41</v>
      </c>
      <c r="P7" s="8">
        <v>0</v>
      </c>
      <c r="Q7" s="9">
        <f>COUNTIF(B8:P8,"〇")</f>
        <v>1</v>
      </c>
      <c r="R7" s="9">
        <f>COUNTIF(C8:Q8,"△")</f>
        <v>1</v>
      </c>
      <c r="S7" s="9">
        <f>COUNTIF(D8:R8,"●")</f>
        <v>0</v>
      </c>
      <c r="T7" s="30">
        <f>Q7*3+R7</f>
        <v>4</v>
      </c>
      <c r="U7" s="9">
        <f>E7+B7+K7+N7</f>
        <v>10</v>
      </c>
      <c r="V7" s="30">
        <f>G7+D7+M7+P7</f>
        <v>3</v>
      </c>
      <c r="W7" s="9">
        <f>U7-V7</f>
        <v>7</v>
      </c>
      <c r="X7" s="8">
        <f>_xlfn.RANK.EQ(Y7,$Y$3:$Y$12,0)</f>
        <v>2</v>
      </c>
      <c r="Y7" s="10">
        <f>T7*100+W7*10+U7</f>
        <v>480</v>
      </c>
    </row>
    <row r="8" spans="1:25" ht="12.75" x14ac:dyDescent="0.35">
      <c r="A8" s="134"/>
      <c r="B8" s="123" t="str">
        <f>IF(OR(B7="",D7=""),"",IF(B7&gt;D7,"〇",IF(B7=D7,"△","●")))</f>
        <v>●</v>
      </c>
      <c r="C8" s="124"/>
      <c r="D8" s="125"/>
      <c r="E8" s="37"/>
      <c r="F8" s="37"/>
      <c r="G8" s="38"/>
      <c r="H8" s="20"/>
      <c r="I8" s="20"/>
      <c r="J8" s="21"/>
      <c r="K8" s="123" t="str">
        <f>IF(OR(K7="",M7=""),"",IF(K7&gt;M7,"〇",IF(K7=M7,"△","●")))</f>
        <v>〇</v>
      </c>
      <c r="L8" s="124"/>
      <c r="M8" s="125"/>
      <c r="N8" s="123" t="str">
        <f>IF(OR(N7="",P7=""),"",IF(N7&gt;P7,"〇",IF(N7=P7,"△","●")))</f>
        <v>△</v>
      </c>
      <c r="O8" s="124"/>
      <c r="P8" s="125"/>
      <c r="Q8" s="14"/>
      <c r="R8" s="29"/>
      <c r="S8" s="14"/>
      <c r="T8" s="29"/>
      <c r="U8" s="14"/>
      <c r="V8" s="29"/>
      <c r="W8" s="14"/>
      <c r="X8" s="16"/>
    </row>
    <row r="9" spans="1:25" ht="12.75" x14ac:dyDescent="0.35">
      <c r="A9" s="129" t="s">
        <v>43</v>
      </c>
      <c r="B9" s="30">
        <v>1</v>
      </c>
      <c r="C9" s="25" t="s">
        <v>41</v>
      </c>
      <c r="D9" s="8">
        <v>3</v>
      </c>
      <c r="E9" s="35"/>
      <c r="F9" s="35"/>
      <c r="G9" s="36"/>
      <c r="H9" s="30">
        <v>1</v>
      </c>
      <c r="I9" s="25" t="s">
        <v>41</v>
      </c>
      <c r="J9" s="8">
        <v>10</v>
      </c>
      <c r="K9" s="17"/>
      <c r="L9" s="17"/>
      <c r="M9" s="18"/>
      <c r="N9" s="30">
        <v>2</v>
      </c>
      <c r="O9" s="25" t="s">
        <v>41</v>
      </c>
      <c r="P9" s="8">
        <v>1</v>
      </c>
      <c r="Q9" s="19">
        <f>COUNTIF(B10:P10,"〇")</f>
        <v>1</v>
      </c>
      <c r="R9" s="9">
        <f>COUNTIF(C10:Q10,"△")</f>
        <v>0</v>
      </c>
      <c r="S9" s="9">
        <f>COUNTIF(D10:R10,"●")</f>
        <v>1</v>
      </c>
      <c r="T9" s="27">
        <f>Q9*3+R9</f>
        <v>3</v>
      </c>
      <c r="U9" s="19">
        <f>E9+H9+B9+N9</f>
        <v>4</v>
      </c>
      <c r="V9" s="27">
        <f>G9+J9+D9+P9</f>
        <v>14</v>
      </c>
      <c r="W9" s="19">
        <f>U9-V9</f>
        <v>-10</v>
      </c>
      <c r="X9" s="8">
        <f>_xlfn.RANK.EQ(Y9,$Y$3:$Y$12,0)</f>
        <v>3</v>
      </c>
      <c r="Y9" s="10">
        <f>T9*100+W9*10+U9</f>
        <v>204</v>
      </c>
    </row>
    <row r="10" spans="1:25" ht="12.75" x14ac:dyDescent="0.35">
      <c r="A10" s="134"/>
      <c r="B10" s="123" t="str">
        <f>IF(OR(B9="",D9=""),"",IF(B9&gt;D9,"〇",IF(B9=D9,"△","●")))</f>
        <v>●</v>
      </c>
      <c r="C10" s="124"/>
      <c r="D10" s="125"/>
      <c r="E10" s="37"/>
      <c r="F10" s="37"/>
      <c r="G10" s="38"/>
      <c r="H10" s="123" t="str">
        <f>IF(OR(H9="",J9=""),"",IF(H9&gt;J9,"〇",IF(H9=J9,"△","●")))</f>
        <v>●</v>
      </c>
      <c r="I10" s="124"/>
      <c r="J10" s="125"/>
      <c r="K10" s="20"/>
      <c r="L10" s="20"/>
      <c r="M10" s="21"/>
      <c r="N10" s="123" t="str">
        <f>IF(OR(N9="",P9=""),"",IF(N9&gt;P9,"〇",IF(N9=P9,"△","●")))</f>
        <v>〇</v>
      </c>
      <c r="O10" s="124"/>
      <c r="P10" s="125"/>
      <c r="Q10" s="19"/>
      <c r="R10" s="27"/>
      <c r="S10" s="19"/>
      <c r="T10" s="27"/>
      <c r="U10" s="19"/>
      <c r="V10" s="27"/>
      <c r="W10" s="19"/>
      <c r="X10" s="22"/>
    </row>
    <row r="11" spans="1:25" ht="12.75" x14ac:dyDescent="0.35">
      <c r="A11" s="129" t="s">
        <v>44</v>
      </c>
      <c r="B11" s="30">
        <v>0</v>
      </c>
      <c r="C11" s="25" t="s">
        <v>41</v>
      </c>
      <c r="D11" s="8">
        <v>1</v>
      </c>
      <c r="E11" s="35"/>
      <c r="F11" s="35"/>
      <c r="G11" s="36"/>
      <c r="H11" s="30">
        <v>0</v>
      </c>
      <c r="I11" s="25" t="s">
        <v>41</v>
      </c>
      <c r="J11" s="8">
        <v>0</v>
      </c>
      <c r="K11" s="30">
        <v>1</v>
      </c>
      <c r="L11" s="25" t="s">
        <v>41</v>
      </c>
      <c r="M11" s="8">
        <v>2</v>
      </c>
      <c r="N11" s="17"/>
      <c r="O11" s="17"/>
      <c r="P11" s="18"/>
      <c r="Q11" s="9">
        <f>COUNTIF(B12:P12,"〇")</f>
        <v>0</v>
      </c>
      <c r="R11" s="9">
        <f>COUNTIF(C12:Q12,"△")</f>
        <v>1</v>
      </c>
      <c r="S11" s="9">
        <f>COUNTIF(D12:R12,"●")</f>
        <v>1</v>
      </c>
      <c r="T11" s="30">
        <f>Q11*3+R11</f>
        <v>1</v>
      </c>
      <c r="U11" s="9">
        <f>E11+H11+K11+B11</f>
        <v>1</v>
      </c>
      <c r="V11" s="30">
        <f>G11+J11+M11+D11</f>
        <v>3</v>
      </c>
      <c r="W11" s="9">
        <f>U11-V11</f>
        <v>-2</v>
      </c>
      <c r="X11" s="8">
        <f>_xlfn.RANK.EQ(Y11,$Y$3:$Y$12,0)</f>
        <v>4</v>
      </c>
      <c r="Y11" s="10">
        <f>T11*100+W11*10+U11</f>
        <v>81</v>
      </c>
    </row>
    <row r="12" spans="1:25" ht="12.75" x14ac:dyDescent="0.35">
      <c r="A12" s="130"/>
      <c r="B12" s="131" t="str">
        <f>IF(OR(B11="",D11=""),"",IF(B11&gt;D11,"〇",IF(B11=D11,"△","●")))</f>
        <v>●</v>
      </c>
      <c r="C12" s="132"/>
      <c r="D12" s="133"/>
      <c r="E12" s="37"/>
      <c r="F12" s="37"/>
      <c r="G12" s="38"/>
      <c r="H12" s="131" t="str">
        <f>IF(OR(H11="",J11=""),"",IF(H11&gt;J11,"〇",IF(H11=J11,"△","●")))</f>
        <v>△</v>
      </c>
      <c r="I12" s="132"/>
      <c r="J12" s="133"/>
      <c r="K12" s="131" t="str">
        <f>IF(OR(K11="",M11=""),"",IF(K11&gt;M11,"〇",IF(K11=M11,"△","●")))</f>
        <v>●</v>
      </c>
      <c r="L12" s="132"/>
      <c r="M12" s="133"/>
      <c r="N12" s="23"/>
      <c r="O12" s="23"/>
      <c r="P12" s="24"/>
      <c r="Q12" s="14"/>
      <c r="R12" s="29"/>
      <c r="S12" s="14"/>
      <c r="T12" s="29"/>
      <c r="U12" s="14"/>
      <c r="V12" s="29"/>
      <c r="W12" s="14"/>
      <c r="X12" s="16"/>
    </row>
  </sheetData>
  <mergeCells count="20">
    <mergeCell ref="A9:A10"/>
    <mergeCell ref="B10:D10"/>
    <mergeCell ref="H10:J10"/>
    <mergeCell ref="N10:P10"/>
    <mergeCell ref="A11:A12"/>
    <mergeCell ref="B12:D12"/>
    <mergeCell ref="H12:J12"/>
    <mergeCell ref="K12:M12"/>
    <mergeCell ref="A7:A8"/>
    <mergeCell ref="B8:D8"/>
    <mergeCell ref="K8:M8"/>
    <mergeCell ref="N8:P8"/>
    <mergeCell ref="B2:D2"/>
    <mergeCell ref="H2:J2"/>
    <mergeCell ref="K2:M2"/>
    <mergeCell ref="N2:P2"/>
    <mergeCell ref="A3:A4"/>
    <mergeCell ref="H4:J4"/>
    <mergeCell ref="K4:M4"/>
    <mergeCell ref="N4:P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12"/>
  <sheetViews>
    <sheetView zoomScale="130" zoomScaleNormal="130" workbookViewId="0">
      <selection sqref="A1:X12"/>
    </sheetView>
  </sheetViews>
  <sheetFormatPr defaultColWidth="12.46484375" defaultRowHeight="15.75" customHeight="1" x14ac:dyDescent="0.35"/>
  <cols>
    <col min="1" max="1" width="12.46484375" style="28"/>
    <col min="2" max="2" width="5.33203125" style="28" customWidth="1"/>
    <col min="3" max="3" width="5.6640625" style="28" customWidth="1"/>
    <col min="4" max="4" width="4.46484375" style="28" customWidth="1"/>
    <col min="5" max="6" width="5.46484375" style="28" customWidth="1"/>
    <col min="7" max="7" width="5.1328125" style="28" customWidth="1"/>
    <col min="8" max="8" width="5.796875" style="28" customWidth="1"/>
    <col min="9" max="9" width="4.796875" style="28" customWidth="1"/>
    <col min="10" max="10" width="5.1328125" style="28" customWidth="1"/>
    <col min="11" max="11" width="4.46484375" style="28" customWidth="1"/>
    <col min="12" max="12" width="4.796875" style="28" customWidth="1"/>
    <col min="13" max="13" width="6" style="28" customWidth="1"/>
    <col min="14" max="14" width="5.1328125" style="28" customWidth="1"/>
    <col min="15" max="15" width="4.46484375" style="28" customWidth="1"/>
    <col min="16" max="16" width="6.33203125" style="28" customWidth="1"/>
    <col min="17" max="17" width="5.6640625" style="28" customWidth="1"/>
    <col min="18" max="18" width="4.796875" style="28" customWidth="1"/>
    <col min="19" max="19" width="5.1328125" style="28" customWidth="1"/>
    <col min="20" max="21" width="6.33203125" style="28" customWidth="1"/>
    <col min="22" max="22" width="5.33203125" style="28" customWidth="1"/>
    <col min="23" max="24" width="7.46484375" style="28" customWidth="1"/>
    <col min="25" max="16384" width="12.46484375" style="28"/>
  </cols>
  <sheetData>
    <row r="1" spans="1:25" ht="15.75" customHeight="1" x14ac:dyDescent="0.35">
      <c r="A1" s="26" t="s">
        <v>45</v>
      </c>
    </row>
    <row r="2" spans="1:25" ht="12.75" x14ac:dyDescent="0.35">
      <c r="A2" s="1"/>
      <c r="B2" s="126" t="str">
        <f>A3</f>
        <v>阿武野</v>
      </c>
      <c r="C2" s="127"/>
      <c r="D2" s="128"/>
      <c r="E2" s="126" t="str">
        <f>A5</f>
        <v>一条</v>
      </c>
      <c r="F2" s="127"/>
      <c r="G2" s="128"/>
      <c r="H2" s="126" t="str">
        <f>A7</f>
        <v>初芝橋本</v>
      </c>
      <c r="I2" s="127"/>
      <c r="J2" s="128"/>
      <c r="K2" s="126" t="str">
        <f>A9</f>
        <v>玉川</v>
      </c>
      <c r="L2" s="127"/>
      <c r="M2" s="128"/>
      <c r="N2" s="126" t="str">
        <f>A11</f>
        <v>小野</v>
      </c>
      <c r="O2" s="127"/>
      <c r="P2" s="128"/>
      <c r="Q2" s="9" t="s">
        <v>0</v>
      </c>
      <c r="R2" s="30" t="s">
        <v>1</v>
      </c>
      <c r="S2" s="9" t="s">
        <v>2</v>
      </c>
      <c r="T2" s="30" t="s">
        <v>3</v>
      </c>
      <c r="U2" s="9" t="s">
        <v>4</v>
      </c>
      <c r="V2" s="30" t="s">
        <v>5</v>
      </c>
      <c r="W2" s="9" t="s">
        <v>6</v>
      </c>
      <c r="X2" s="8" t="s">
        <v>7</v>
      </c>
    </row>
    <row r="3" spans="1:25" ht="12.75" x14ac:dyDescent="0.35">
      <c r="A3" s="129" t="s">
        <v>46</v>
      </c>
      <c r="B3" s="6"/>
      <c r="C3" s="6"/>
      <c r="D3" s="7"/>
      <c r="E3" s="30">
        <v>0</v>
      </c>
      <c r="F3" s="25" t="s">
        <v>41</v>
      </c>
      <c r="G3" s="8">
        <v>1</v>
      </c>
      <c r="H3" s="30">
        <v>1</v>
      </c>
      <c r="I3" s="25" t="s">
        <v>41</v>
      </c>
      <c r="J3" s="8">
        <v>2</v>
      </c>
      <c r="K3" s="30">
        <v>3</v>
      </c>
      <c r="L3" s="25" t="s">
        <v>41</v>
      </c>
      <c r="M3" s="8">
        <v>0</v>
      </c>
      <c r="N3" s="30">
        <v>1</v>
      </c>
      <c r="O3" s="25" t="s">
        <v>41</v>
      </c>
      <c r="P3" s="8">
        <v>1</v>
      </c>
      <c r="Q3" s="9">
        <f>COUNTIF(B4:P4,"〇")</f>
        <v>1</v>
      </c>
      <c r="R3" s="9">
        <f>COUNTIF(C4:Q4,"△")</f>
        <v>1</v>
      </c>
      <c r="S3" s="9">
        <f>COUNTIF(D4:R4,"●")</f>
        <v>2</v>
      </c>
      <c r="T3" s="30">
        <f>Q3*3+R3</f>
        <v>4</v>
      </c>
      <c r="U3" s="9">
        <f>E3+H3+K3+N3</f>
        <v>5</v>
      </c>
      <c r="V3" s="30">
        <f>G3+J3+M3+P3</f>
        <v>4</v>
      </c>
      <c r="W3" s="9">
        <f>U3-V3</f>
        <v>1</v>
      </c>
      <c r="X3" s="8">
        <f>_xlfn.RANK.EQ(Y3,$Y$3:$Y$12,0)</f>
        <v>3</v>
      </c>
      <c r="Y3" s="10">
        <f>T3*100+W3*10+U3</f>
        <v>415</v>
      </c>
    </row>
    <row r="4" spans="1:25" ht="12.75" x14ac:dyDescent="0.35">
      <c r="A4" s="134"/>
      <c r="B4" s="11"/>
      <c r="C4" s="11"/>
      <c r="D4" s="12"/>
      <c r="E4" s="123" t="str">
        <f>IF(OR(E3="",G3=""),"",IF(E3&gt;G3,"〇",IF(E3=G3,"△","●")))</f>
        <v>●</v>
      </c>
      <c r="F4" s="124"/>
      <c r="G4" s="125"/>
      <c r="H4" s="123" t="str">
        <f>IF(OR(H3="",J3=""),"",IF(H3&gt;J3,"〇",IF(H3=J3,"△","●")))</f>
        <v>●</v>
      </c>
      <c r="I4" s="124"/>
      <c r="J4" s="125"/>
      <c r="K4" s="123" t="str">
        <f>IF(OR(K3="",M3=""),"",IF(K3&gt;M3,"〇",IF(K3=M3,"△","●")))</f>
        <v>〇</v>
      </c>
      <c r="L4" s="124"/>
      <c r="M4" s="125"/>
      <c r="N4" s="123" t="str">
        <f>IF(OR(N3="",P3=""),"",IF(N3&gt;P3,"〇",IF(N3=P3,"△","●")))</f>
        <v>△</v>
      </c>
      <c r="O4" s="124"/>
      <c r="P4" s="125"/>
      <c r="Q4" s="14"/>
      <c r="R4" s="29"/>
      <c r="S4" s="14"/>
      <c r="T4" s="29"/>
      <c r="U4" s="14"/>
      <c r="V4" s="29"/>
      <c r="W4" s="14"/>
      <c r="X4" s="16"/>
    </row>
    <row r="5" spans="1:25" ht="12.75" x14ac:dyDescent="0.35">
      <c r="A5" s="129" t="s">
        <v>47</v>
      </c>
      <c r="B5" s="30">
        <v>1</v>
      </c>
      <c r="C5" s="25" t="s">
        <v>41</v>
      </c>
      <c r="D5" s="8">
        <v>0</v>
      </c>
      <c r="E5" s="17"/>
      <c r="F5" s="17"/>
      <c r="G5" s="18"/>
      <c r="H5" s="30">
        <v>2</v>
      </c>
      <c r="I5" s="25" t="s">
        <v>41</v>
      </c>
      <c r="J5" s="8">
        <v>2</v>
      </c>
      <c r="K5" s="30">
        <v>1</v>
      </c>
      <c r="L5" s="25" t="s">
        <v>41</v>
      </c>
      <c r="M5" s="8">
        <v>0</v>
      </c>
      <c r="N5" s="30">
        <v>1</v>
      </c>
      <c r="O5" s="25" t="s">
        <v>41</v>
      </c>
      <c r="P5" s="8">
        <v>1</v>
      </c>
      <c r="Q5" s="19">
        <f>COUNTIF(B6:P6,"〇")</f>
        <v>2</v>
      </c>
      <c r="R5" s="9">
        <f>COUNTIF(C6:Q6,"△")</f>
        <v>2</v>
      </c>
      <c r="S5" s="9">
        <f>COUNTIF(D6:R6,"●")</f>
        <v>0</v>
      </c>
      <c r="T5" s="27">
        <f>Q5*3+R5</f>
        <v>8</v>
      </c>
      <c r="U5" s="19">
        <f>B5+H5+K5+N5</f>
        <v>5</v>
      </c>
      <c r="V5" s="27">
        <f>D5+J5+M5+P5</f>
        <v>3</v>
      </c>
      <c r="W5" s="19">
        <f>U5-V5</f>
        <v>2</v>
      </c>
      <c r="X5" s="8">
        <f>_xlfn.RANK.EQ(Y5,$Y$3:$Y$12,0)</f>
        <v>2</v>
      </c>
      <c r="Y5" s="10">
        <f>T5*100+W5*10+U5</f>
        <v>825</v>
      </c>
    </row>
    <row r="6" spans="1:25" ht="12.75" x14ac:dyDescent="0.35">
      <c r="A6" s="134"/>
      <c r="B6" s="123" t="str">
        <f>IF(OR(B5="",D5=""),"",IF(B5&gt;D5,"〇",IF(B5=D5,"△","●")))</f>
        <v>〇</v>
      </c>
      <c r="C6" s="124"/>
      <c r="D6" s="125"/>
      <c r="E6" s="17"/>
      <c r="F6" s="20"/>
      <c r="G6" s="21"/>
      <c r="H6" s="123" t="str">
        <f>IF(OR(H5="",J5=""),"",IF(H5&gt;J5,"〇",IF(H5=J5,"△","●")))</f>
        <v>△</v>
      </c>
      <c r="I6" s="124"/>
      <c r="J6" s="125"/>
      <c r="K6" s="123" t="str">
        <f>IF(OR(K5="",M5=""),"",IF(K5&gt;M5,"〇",IF(K5=M5,"△","●")))</f>
        <v>〇</v>
      </c>
      <c r="L6" s="124"/>
      <c r="M6" s="125"/>
      <c r="N6" s="123" t="str">
        <f>IF(OR(N5="",P5=""),"",IF(N5&gt;P5,"〇",IF(N5=P5,"△","●")))</f>
        <v>△</v>
      </c>
      <c r="O6" s="124"/>
      <c r="P6" s="125"/>
      <c r="Q6" s="19"/>
      <c r="R6" s="27"/>
      <c r="S6" s="19"/>
      <c r="T6" s="27"/>
      <c r="U6" s="19"/>
      <c r="V6" s="27"/>
      <c r="W6" s="19"/>
      <c r="X6" s="22"/>
    </row>
    <row r="7" spans="1:25" ht="12.75" x14ac:dyDescent="0.35">
      <c r="A7" s="129" t="s">
        <v>48</v>
      </c>
      <c r="B7" s="30">
        <v>2</v>
      </c>
      <c r="C7" s="25" t="s">
        <v>41</v>
      </c>
      <c r="D7" s="8">
        <v>1</v>
      </c>
      <c r="E7" s="30">
        <v>2</v>
      </c>
      <c r="F7" s="25" t="s">
        <v>41</v>
      </c>
      <c r="G7" s="8">
        <v>2</v>
      </c>
      <c r="H7" s="17"/>
      <c r="I7" s="17"/>
      <c r="J7" s="18"/>
      <c r="K7" s="30">
        <v>1</v>
      </c>
      <c r="L7" s="25" t="s">
        <v>41</v>
      </c>
      <c r="M7" s="8">
        <v>0</v>
      </c>
      <c r="N7" s="30">
        <v>1</v>
      </c>
      <c r="O7" s="30" t="s">
        <v>41</v>
      </c>
      <c r="P7" s="8">
        <v>1</v>
      </c>
      <c r="Q7" s="9">
        <f>COUNTIF(B8:P8,"〇")</f>
        <v>2</v>
      </c>
      <c r="R7" s="9">
        <f>COUNTIF(C8:Q8,"△")</f>
        <v>2</v>
      </c>
      <c r="S7" s="9">
        <f>COUNTIF(D8:R8,"●")</f>
        <v>0</v>
      </c>
      <c r="T7" s="30">
        <f>Q7*3+R7</f>
        <v>8</v>
      </c>
      <c r="U7" s="9">
        <f>E7+B7+K7+N7</f>
        <v>6</v>
      </c>
      <c r="V7" s="30">
        <f>G7+D7+M7+P7</f>
        <v>4</v>
      </c>
      <c r="W7" s="9">
        <f>U7-V7</f>
        <v>2</v>
      </c>
      <c r="X7" s="8">
        <f>_xlfn.RANK.EQ(Y7,$Y$3:$Y$12,0)</f>
        <v>1</v>
      </c>
      <c r="Y7" s="10">
        <f>T7*100+W7*10+U7</f>
        <v>826</v>
      </c>
    </row>
    <row r="8" spans="1:25" ht="12.75" x14ac:dyDescent="0.35">
      <c r="A8" s="134"/>
      <c r="B8" s="123" t="str">
        <f>IF(OR(B7="",D7=""),"",IF(B7&gt;D7,"〇",IF(B7=D7,"△","●")))</f>
        <v>〇</v>
      </c>
      <c r="C8" s="124"/>
      <c r="D8" s="125"/>
      <c r="E8" s="123" t="str">
        <f>IF(OR(E7="",G7=""),"",IF(E7&gt;G7,"〇",IF(E7=G7,"△","●")))</f>
        <v>△</v>
      </c>
      <c r="F8" s="124"/>
      <c r="G8" s="125"/>
      <c r="H8" s="20"/>
      <c r="I8" s="20"/>
      <c r="J8" s="21"/>
      <c r="K8" s="123" t="str">
        <f>IF(OR(K7="",M7=""),"",IF(K7&gt;M7,"〇",IF(K7=M7,"△","●")))</f>
        <v>〇</v>
      </c>
      <c r="L8" s="124"/>
      <c r="M8" s="125"/>
      <c r="N8" s="123" t="str">
        <f>IF(OR(N7="",P7=""),"",IF(N7&gt;P7,"〇",IF(N7=P7,"△","●")))</f>
        <v>△</v>
      </c>
      <c r="O8" s="124"/>
      <c r="P8" s="125"/>
      <c r="Q8" s="14"/>
      <c r="R8" s="29"/>
      <c r="S8" s="14"/>
      <c r="T8" s="29"/>
      <c r="U8" s="14"/>
      <c r="V8" s="29"/>
      <c r="W8" s="14"/>
      <c r="X8" s="16"/>
    </row>
    <row r="9" spans="1:25" ht="12.75" x14ac:dyDescent="0.35">
      <c r="A9" s="129" t="s">
        <v>49</v>
      </c>
      <c r="B9" s="30">
        <v>0</v>
      </c>
      <c r="C9" s="25" t="s">
        <v>41</v>
      </c>
      <c r="D9" s="8">
        <v>3</v>
      </c>
      <c r="E9" s="30">
        <v>0</v>
      </c>
      <c r="F9" s="25" t="s">
        <v>41</v>
      </c>
      <c r="G9" s="8">
        <v>1</v>
      </c>
      <c r="H9" s="30">
        <v>0</v>
      </c>
      <c r="I9" s="25" t="s">
        <v>41</v>
      </c>
      <c r="J9" s="8">
        <v>1</v>
      </c>
      <c r="K9" s="17"/>
      <c r="L9" s="17"/>
      <c r="M9" s="18"/>
      <c r="N9" s="30">
        <v>1</v>
      </c>
      <c r="O9" s="25" t="s">
        <v>41</v>
      </c>
      <c r="P9" s="8">
        <v>1</v>
      </c>
      <c r="Q9" s="19">
        <f>COUNTIF(B10:P10,"〇")</f>
        <v>0</v>
      </c>
      <c r="R9" s="9">
        <f>COUNTIF(C10:Q10,"△")</f>
        <v>1</v>
      </c>
      <c r="S9" s="9">
        <f>COUNTIF(D10:R10,"●")</f>
        <v>2</v>
      </c>
      <c r="T9" s="27">
        <f>Q9*3+R9</f>
        <v>1</v>
      </c>
      <c r="U9" s="19">
        <f>E9+H9+B9+N9</f>
        <v>1</v>
      </c>
      <c r="V9" s="27">
        <f>G9+J9+D9+P9</f>
        <v>6</v>
      </c>
      <c r="W9" s="19">
        <f>U9-V9</f>
        <v>-5</v>
      </c>
      <c r="X9" s="8">
        <f>_xlfn.RANK.EQ(Y9,$Y$3:$Y$12,0)</f>
        <v>5</v>
      </c>
      <c r="Y9" s="10">
        <f>T9*100+W9*10+U9</f>
        <v>51</v>
      </c>
    </row>
    <row r="10" spans="1:25" ht="12.75" x14ac:dyDescent="0.35">
      <c r="A10" s="134"/>
      <c r="B10" s="123" t="str">
        <f>IF(OR(B9="",D9=""),"",IF(B9&gt;D9,"〇",IF(B9=D9,"△","●")))</f>
        <v>●</v>
      </c>
      <c r="C10" s="124"/>
      <c r="D10" s="125"/>
      <c r="E10" s="123" t="str">
        <f>IF(OR(E9="",G9=""),"",IF(E9&gt;G9,"〇",IF(E9=G9,"△","●")))</f>
        <v>●</v>
      </c>
      <c r="F10" s="124"/>
      <c r="G10" s="125"/>
      <c r="H10" s="123" t="str">
        <f>IF(OR(H9="",J9=""),"",IF(H9&gt;J9,"〇",IF(H9=J9,"△","●")))</f>
        <v>●</v>
      </c>
      <c r="I10" s="124"/>
      <c r="J10" s="125"/>
      <c r="K10" s="20"/>
      <c r="L10" s="20"/>
      <c r="M10" s="21"/>
      <c r="N10" s="123" t="str">
        <f>IF(OR(N9="",P9=""),"",IF(N9&gt;P9,"〇",IF(N9=P9,"△","●")))</f>
        <v>△</v>
      </c>
      <c r="O10" s="124"/>
      <c r="P10" s="125"/>
      <c r="Q10" s="19"/>
      <c r="R10" s="27"/>
      <c r="S10" s="19"/>
      <c r="T10" s="27"/>
      <c r="U10" s="19"/>
      <c r="V10" s="27"/>
      <c r="W10" s="19"/>
      <c r="X10" s="22"/>
    </row>
    <row r="11" spans="1:25" ht="12.75" x14ac:dyDescent="0.35">
      <c r="A11" s="129" t="s">
        <v>50</v>
      </c>
      <c r="B11" s="30">
        <v>1</v>
      </c>
      <c r="C11" s="25" t="s">
        <v>41</v>
      </c>
      <c r="D11" s="8">
        <v>1</v>
      </c>
      <c r="E11" s="30">
        <v>1</v>
      </c>
      <c r="F11" s="25" t="s">
        <v>41</v>
      </c>
      <c r="G11" s="8">
        <v>1</v>
      </c>
      <c r="H11" s="30">
        <v>1</v>
      </c>
      <c r="I11" s="25" t="s">
        <v>41</v>
      </c>
      <c r="J11" s="8">
        <v>1</v>
      </c>
      <c r="K11" s="30">
        <v>1</v>
      </c>
      <c r="L11" s="25" t="s">
        <v>41</v>
      </c>
      <c r="M11" s="8">
        <v>1</v>
      </c>
      <c r="N11" s="17"/>
      <c r="O11" s="17"/>
      <c r="P11" s="18"/>
      <c r="Q11" s="9">
        <f>COUNTIF(B12:P12,"〇")</f>
        <v>0</v>
      </c>
      <c r="R11" s="9">
        <f>COUNTIF(C12:Q12,"△")</f>
        <v>3</v>
      </c>
      <c r="S11" s="9">
        <f>COUNTIF(D12:R12,"●")</f>
        <v>0</v>
      </c>
      <c r="T11" s="30">
        <f>Q11*3+R11</f>
        <v>3</v>
      </c>
      <c r="U11" s="9">
        <f>E11+H11+K11+B11</f>
        <v>4</v>
      </c>
      <c r="V11" s="30">
        <f>G11+J11+M11+D11</f>
        <v>4</v>
      </c>
      <c r="W11" s="9">
        <f>U11-V11</f>
        <v>0</v>
      </c>
      <c r="X11" s="8">
        <f>_xlfn.RANK.EQ(Y11,$Y$3:$Y$12,0)</f>
        <v>4</v>
      </c>
      <c r="Y11" s="10">
        <f>T11*100+W11*10+U11</f>
        <v>304</v>
      </c>
    </row>
    <row r="12" spans="1:25" ht="12.75" x14ac:dyDescent="0.35">
      <c r="A12" s="130"/>
      <c r="B12" s="131" t="str">
        <f>IF(OR(B11="",D11=""),"",IF(B11&gt;D11,"〇",IF(B11=D11,"△","●")))</f>
        <v>△</v>
      </c>
      <c r="C12" s="132"/>
      <c r="D12" s="133"/>
      <c r="E12" s="131" t="str">
        <f>IF(OR(E11="",G11=""),"",IF(E11&gt;G11,"〇",IF(E11=G11,"△","●")))</f>
        <v>△</v>
      </c>
      <c r="F12" s="132"/>
      <c r="G12" s="133"/>
      <c r="H12" s="131" t="str">
        <f>IF(OR(H11="",J11=""),"",IF(H11&gt;J11,"〇",IF(H11=J11,"△","●")))</f>
        <v>△</v>
      </c>
      <c r="I12" s="132"/>
      <c r="J12" s="133"/>
      <c r="K12" s="131" t="str">
        <f>IF(OR(K11="",M11=""),"",IF(K11&gt;M11,"〇",IF(K11=M11,"△","●")))</f>
        <v>△</v>
      </c>
      <c r="L12" s="132"/>
      <c r="M12" s="133"/>
      <c r="N12" s="23"/>
      <c r="O12" s="23"/>
      <c r="P12" s="24"/>
      <c r="Q12" s="14"/>
      <c r="R12" s="29"/>
      <c r="S12" s="14"/>
      <c r="T12" s="29"/>
      <c r="U12" s="14"/>
      <c r="V12" s="29"/>
      <c r="W12" s="14"/>
      <c r="X12" s="16"/>
    </row>
  </sheetData>
  <mergeCells count="30">
    <mergeCell ref="A9:A10"/>
    <mergeCell ref="B10:D10"/>
    <mergeCell ref="E10:G10"/>
    <mergeCell ref="H10:J10"/>
    <mergeCell ref="N10:P10"/>
    <mergeCell ref="A11:A12"/>
    <mergeCell ref="B12:D12"/>
    <mergeCell ref="E12:G12"/>
    <mergeCell ref="H12:J12"/>
    <mergeCell ref="K12:M12"/>
    <mergeCell ref="A5:A6"/>
    <mergeCell ref="B6:D6"/>
    <mergeCell ref="H6:J6"/>
    <mergeCell ref="K6:M6"/>
    <mergeCell ref="N6:P6"/>
    <mergeCell ref="A7:A8"/>
    <mergeCell ref="B8:D8"/>
    <mergeCell ref="E8:G8"/>
    <mergeCell ref="K8:M8"/>
    <mergeCell ref="N8:P8"/>
    <mergeCell ref="B2:D2"/>
    <mergeCell ref="E2:G2"/>
    <mergeCell ref="H2:J2"/>
    <mergeCell ref="K2:M2"/>
    <mergeCell ref="N2:P2"/>
    <mergeCell ref="A3:A4"/>
    <mergeCell ref="E4:G4"/>
    <mergeCell ref="H4:J4"/>
    <mergeCell ref="K4:M4"/>
    <mergeCell ref="N4:P4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Y12"/>
  <sheetViews>
    <sheetView zoomScale="130" zoomScaleNormal="130" workbookViewId="0">
      <selection activeCell="E2" sqref="E2:G2"/>
    </sheetView>
  </sheetViews>
  <sheetFormatPr defaultColWidth="12.46484375" defaultRowHeight="15.75" customHeight="1" x14ac:dyDescent="0.35"/>
  <cols>
    <col min="1" max="1" width="12.46484375" style="28"/>
    <col min="2" max="2" width="5.33203125" style="28" customWidth="1"/>
    <col min="3" max="3" width="5.6640625" style="28" customWidth="1"/>
    <col min="4" max="4" width="4.46484375" style="28" customWidth="1"/>
    <col min="5" max="6" width="5.46484375" style="28" customWidth="1"/>
    <col min="7" max="7" width="5.1328125" style="28" customWidth="1"/>
    <col min="8" max="8" width="5.796875" style="28" customWidth="1"/>
    <col min="9" max="9" width="4.796875" style="28" customWidth="1"/>
    <col min="10" max="10" width="5.1328125" style="28" customWidth="1"/>
    <col min="11" max="11" width="4.46484375" style="28" customWidth="1"/>
    <col min="12" max="12" width="4.796875" style="28" customWidth="1"/>
    <col min="13" max="13" width="6" style="28" customWidth="1"/>
    <col min="14" max="14" width="5.1328125" style="28" customWidth="1"/>
    <col min="15" max="15" width="4.46484375" style="28" customWidth="1"/>
    <col min="16" max="16" width="6.33203125" style="28" customWidth="1"/>
    <col min="17" max="17" width="5.6640625" style="28" customWidth="1"/>
    <col min="18" max="18" width="4.796875" style="28" customWidth="1"/>
    <col min="19" max="19" width="5.1328125" style="28" customWidth="1"/>
    <col min="20" max="21" width="6.33203125" style="28" customWidth="1"/>
    <col min="22" max="22" width="5.33203125" style="28" customWidth="1"/>
    <col min="23" max="24" width="7.46484375" style="28" customWidth="1"/>
    <col min="25" max="16384" width="12.46484375" style="28"/>
  </cols>
  <sheetData>
    <row r="1" spans="1:25" ht="15.75" customHeight="1" x14ac:dyDescent="0.35">
      <c r="A1" s="26" t="s">
        <v>51</v>
      </c>
    </row>
    <row r="2" spans="1:25" ht="12.75" x14ac:dyDescent="0.35">
      <c r="A2" s="1"/>
      <c r="B2" s="126" t="str">
        <f>A3</f>
        <v>金光大阪Ｂ</v>
      </c>
      <c r="C2" s="127"/>
      <c r="D2" s="128"/>
      <c r="E2" s="35"/>
      <c r="F2" s="35"/>
      <c r="G2" s="36"/>
      <c r="H2" s="126" t="str">
        <f>A7</f>
        <v>三田松聖</v>
      </c>
      <c r="I2" s="127"/>
      <c r="J2" s="128"/>
      <c r="K2" s="126" t="str">
        <f>A9</f>
        <v>草津東</v>
      </c>
      <c r="L2" s="127"/>
      <c r="M2" s="128"/>
      <c r="N2" s="126" t="str">
        <f>A11</f>
        <v>御影</v>
      </c>
      <c r="O2" s="127"/>
      <c r="P2" s="128"/>
      <c r="Q2" s="9" t="s">
        <v>0</v>
      </c>
      <c r="R2" s="30" t="s">
        <v>1</v>
      </c>
      <c r="S2" s="9" t="s">
        <v>2</v>
      </c>
      <c r="T2" s="30" t="s">
        <v>3</v>
      </c>
      <c r="U2" s="9" t="s">
        <v>4</v>
      </c>
      <c r="V2" s="30" t="s">
        <v>5</v>
      </c>
      <c r="W2" s="9" t="s">
        <v>6</v>
      </c>
      <c r="X2" s="8" t="s">
        <v>7</v>
      </c>
    </row>
    <row r="3" spans="1:25" ht="12.75" x14ac:dyDescent="0.35">
      <c r="A3" s="129" t="s">
        <v>52</v>
      </c>
      <c r="B3" s="6"/>
      <c r="C3" s="6"/>
      <c r="D3" s="7"/>
      <c r="E3" s="35"/>
      <c r="F3" s="35"/>
      <c r="G3" s="36"/>
      <c r="H3" s="30">
        <v>0</v>
      </c>
      <c r="I3" s="25" t="s">
        <v>41</v>
      </c>
      <c r="J3" s="8">
        <v>1</v>
      </c>
      <c r="K3" s="30">
        <v>0</v>
      </c>
      <c r="L3" s="25" t="s">
        <v>41</v>
      </c>
      <c r="M3" s="8">
        <v>1</v>
      </c>
      <c r="N3" s="30">
        <v>3</v>
      </c>
      <c r="O3" s="25" t="s">
        <v>41</v>
      </c>
      <c r="P3" s="8">
        <v>1</v>
      </c>
      <c r="Q3" s="9">
        <f>COUNTIF(B4:P4,"〇")</f>
        <v>1</v>
      </c>
      <c r="R3" s="9">
        <f>COUNTIF(C4:Q4,"△")</f>
        <v>0</v>
      </c>
      <c r="S3" s="9">
        <f>COUNTIF(D4:R4,"●")</f>
        <v>2</v>
      </c>
      <c r="T3" s="30">
        <f>Q3*3+R3</f>
        <v>3</v>
      </c>
      <c r="U3" s="9">
        <f>E3+H3+K3+N3</f>
        <v>3</v>
      </c>
      <c r="V3" s="30">
        <f>G3+J3+M3+P3</f>
        <v>3</v>
      </c>
      <c r="W3" s="9">
        <f>U3-V3</f>
        <v>0</v>
      </c>
      <c r="X3" s="8">
        <f>_xlfn.RANK.EQ(Y3,$Y$3:$Y$12,0)</f>
        <v>4</v>
      </c>
      <c r="Y3" s="10">
        <f>T3*100+W3*10+U3</f>
        <v>303</v>
      </c>
    </row>
    <row r="4" spans="1:25" ht="12.75" x14ac:dyDescent="0.35">
      <c r="A4" s="134"/>
      <c r="B4" s="11"/>
      <c r="C4" s="11"/>
      <c r="D4" s="12"/>
      <c r="E4" s="37"/>
      <c r="F4" s="37"/>
      <c r="G4" s="38"/>
      <c r="H4" s="123" t="str">
        <f>IF(OR(H3="",J3=""),"",IF(H3&gt;J3,"〇",IF(H3=J3,"△","●")))</f>
        <v>●</v>
      </c>
      <c r="I4" s="124"/>
      <c r="J4" s="125"/>
      <c r="K4" s="123" t="str">
        <f>IF(OR(K3="",M3=""),"",IF(K3&gt;M3,"〇",IF(K3=M3,"△","●")))</f>
        <v>●</v>
      </c>
      <c r="L4" s="124"/>
      <c r="M4" s="125"/>
      <c r="N4" s="123" t="str">
        <f>IF(OR(N3="",P3=""),"",IF(N3&gt;P3,"〇",IF(N3=P3,"△","●")))</f>
        <v>〇</v>
      </c>
      <c r="O4" s="124"/>
      <c r="P4" s="125"/>
      <c r="Q4" s="14"/>
      <c r="R4" s="29"/>
      <c r="S4" s="14"/>
      <c r="T4" s="29"/>
      <c r="U4" s="14"/>
      <c r="V4" s="29"/>
      <c r="W4" s="14"/>
      <c r="X4" s="16"/>
    </row>
    <row r="5" spans="1:25" ht="12.75" x14ac:dyDescent="0.35">
      <c r="A5" s="35"/>
      <c r="B5" s="35"/>
      <c r="C5" s="36"/>
      <c r="D5" s="36"/>
      <c r="E5" s="42"/>
      <c r="F5" s="42"/>
      <c r="G5" s="43"/>
      <c r="H5" s="35"/>
      <c r="I5" s="35"/>
      <c r="J5" s="36"/>
      <c r="K5" s="35"/>
      <c r="L5" s="35"/>
      <c r="M5" s="36"/>
      <c r="N5" s="35"/>
      <c r="O5" s="42"/>
      <c r="P5" s="42"/>
      <c r="Q5" s="42"/>
      <c r="R5" s="43"/>
      <c r="S5" s="35"/>
      <c r="T5" s="35"/>
      <c r="U5" s="36"/>
      <c r="V5" s="35"/>
      <c r="W5" s="35"/>
      <c r="X5" s="36"/>
      <c r="Y5" s="10">
        <f>T5*100+W5*10+U5</f>
        <v>0</v>
      </c>
    </row>
    <row r="6" spans="1:25" ht="12.75" x14ac:dyDescent="0.35">
      <c r="A6" s="37"/>
      <c r="B6" s="37"/>
      <c r="C6" s="38"/>
      <c r="D6" s="38"/>
      <c r="E6" s="42"/>
      <c r="F6" s="44"/>
      <c r="G6" s="45"/>
      <c r="H6" s="37"/>
      <c r="I6" s="37"/>
      <c r="J6" s="38"/>
      <c r="K6" s="37"/>
      <c r="L6" s="37"/>
      <c r="M6" s="38"/>
      <c r="N6" s="37"/>
      <c r="O6" s="42"/>
      <c r="P6" s="42"/>
      <c r="Q6" s="44"/>
      <c r="R6" s="45"/>
      <c r="S6" s="37"/>
      <c r="T6" s="37"/>
      <c r="U6" s="38"/>
      <c r="V6" s="37"/>
      <c r="W6" s="37"/>
      <c r="X6" s="38"/>
    </row>
    <row r="7" spans="1:25" ht="12.75" x14ac:dyDescent="0.35">
      <c r="A7" s="129" t="s">
        <v>53</v>
      </c>
      <c r="B7" s="30">
        <v>1</v>
      </c>
      <c r="C7" s="25" t="s">
        <v>41</v>
      </c>
      <c r="D7" s="8">
        <v>0</v>
      </c>
      <c r="E7" s="35"/>
      <c r="F7" s="35"/>
      <c r="G7" s="36"/>
      <c r="H7" s="17"/>
      <c r="I7" s="17"/>
      <c r="J7" s="18"/>
      <c r="K7" s="30">
        <v>2</v>
      </c>
      <c r="L7" s="25" t="s">
        <v>41</v>
      </c>
      <c r="M7" s="8">
        <v>2</v>
      </c>
      <c r="N7" s="30">
        <v>3</v>
      </c>
      <c r="O7" s="30" t="s">
        <v>41</v>
      </c>
      <c r="P7" s="8">
        <v>3</v>
      </c>
      <c r="Q7" s="9">
        <f>COUNTIF(B8:P8,"〇")</f>
        <v>1</v>
      </c>
      <c r="R7" s="9">
        <f>COUNTIF(C8:Q8,"△")</f>
        <v>2</v>
      </c>
      <c r="S7" s="9">
        <f>COUNTIF(D8:R8,"●")</f>
        <v>0</v>
      </c>
      <c r="T7" s="30">
        <f>Q7*3+R7</f>
        <v>5</v>
      </c>
      <c r="U7" s="9">
        <f>E7+B7+K7+N7</f>
        <v>6</v>
      </c>
      <c r="V7" s="30">
        <f>G7+D7+M7+P7</f>
        <v>5</v>
      </c>
      <c r="W7" s="9">
        <f>U7-V7</f>
        <v>1</v>
      </c>
      <c r="X7" s="8">
        <f>_xlfn.RANK.EQ(Y7,$Y$3:$Y$12,0)</f>
        <v>1</v>
      </c>
      <c r="Y7" s="10">
        <f>T7*100+W7*10+U7</f>
        <v>516</v>
      </c>
    </row>
    <row r="8" spans="1:25" ht="12.75" x14ac:dyDescent="0.35">
      <c r="A8" s="134"/>
      <c r="B8" s="123" t="str">
        <f>IF(OR(B7="",D7=""),"",IF(B7&gt;D7,"〇",IF(B7=D7,"△","●")))</f>
        <v>〇</v>
      </c>
      <c r="C8" s="124"/>
      <c r="D8" s="125"/>
      <c r="E8" s="37"/>
      <c r="F8" s="37"/>
      <c r="G8" s="38"/>
      <c r="H8" s="20"/>
      <c r="I8" s="20"/>
      <c r="J8" s="21"/>
      <c r="K8" s="123" t="str">
        <f>IF(OR(K7="",M7=""),"",IF(K7&gt;M7,"〇",IF(K7=M7,"△","●")))</f>
        <v>△</v>
      </c>
      <c r="L8" s="124"/>
      <c r="M8" s="125"/>
      <c r="N8" s="123" t="str">
        <f>IF(OR(N7="",P7=""),"",IF(N7&gt;P7,"〇",IF(N7=P7,"△","●")))</f>
        <v>△</v>
      </c>
      <c r="O8" s="124"/>
      <c r="P8" s="125"/>
      <c r="Q8" s="14"/>
      <c r="R8" s="29"/>
      <c r="S8" s="14"/>
      <c r="T8" s="29"/>
      <c r="U8" s="14"/>
      <c r="V8" s="29"/>
      <c r="W8" s="14"/>
      <c r="X8" s="16"/>
    </row>
    <row r="9" spans="1:25" ht="12.75" x14ac:dyDescent="0.35">
      <c r="A9" s="129" t="s">
        <v>54</v>
      </c>
      <c r="B9" s="30">
        <v>1</v>
      </c>
      <c r="C9" s="25" t="s">
        <v>41</v>
      </c>
      <c r="D9" s="8">
        <v>0</v>
      </c>
      <c r="E9" s="35"/>
      <c r="F9" s="35"/>
      <c r="G9" s="36"/>
      <c r="H9" s="30">
        <v>2</v>
      </c>
      <c r="I9" s="25" t="s">
        <v>41</v>
      </c>
      <c r="J9" s="8">
        <v>2</v>
      </c>
      <c r="K9" s="17"/>
      <c r="L9" s="17"/>
      <c r="M9" s="18"/>
      <c r="N9" s="30">
        <v>0</v>
      </c>
      <c r="O9" s="25" t="s">
        <v>41</v>
      </c>
      <c r="P9" s="8">
        <v>5</v>
      </c>
      <c r="Q9" s="19">
        <f>COUNTIF(B10:P10,"〇")</f>
        <v>1</v>
      </c>
      <c r="R9" s="9">
        <f>COUNTIF(C10:Q10,"△")</f>
        <v>1</v>
      </c>
      <c r="S9" s="9">
        <f>COUNTIF(D10:R10,"●")</f>
        <v>1</v>
      </c>
      <c r="T9" s="27">
        <f>Q9*3+R9</f>
        <v>4</v>
      </c>
      <c r="U9" s="19">
        <f>E9+H9+B9+N9</f>
        <v>3</v>
      </c>
      <c r="V9" s="27">
        <f>G9+J9+D9+P9</f>
        <v>7</v>
      </c>
      <c r="W9" s="19">
        <f>U9-V9</f>
        <v>-4</v>
      </c>
      <c r="X9" s="8">
        <f>_xlfn.RANK.EQ(Y9,$Y$3:$Y$12,0)</f>
        <v>3</v>
      </c>
      <c r="Y9" s="10">
        <f>T9*100+W9*10+U9</f>
        <v>363</v>
      </c>
    </row>
    <row r="10" spans="1:25" ht="12.75" x14ac:dyDescent="0.35">
      <c r="A10" s="134"/>
      <c r="B10" s="123" t="str">
        <f>IF(OR(B9="",D9=""),"",IF(B9&gt;D9,"〇",IF(B9=D9,"△","●")))</f>
        <v>〇</v>
      </c>
      <c r="C10" s="124"/>
      <c r="D10" s="125"/>
      <c r="E10" s="37"/>
      <c r="F10" s="37"/>
      <c r="G10" s="38"/>
      <c r="H10" s="123" t="str">
        <f>IF(OR(H9="",J9=""),"",IF(H9&gt;J9,"〇",IF(H9=J9,"△","●")))</f>
        <v>△</v>
      </c>
      <c r="I10" s="124"/>
      <c r="J10" s="125"/>
      <c r="K10" s="20"/>
      <c r="L10" s="20"/>
      <c r="M10" s="21"/>
      <c r="N10" s="123" t="str">
        <f>IF(OR(N9="",P9=""),"",IF(N9&gt;P9,"〇",IF(N9=P9,"△","●")))</f>
        <v>●</v>
      </c>
      <c r="O10" s="124"/>
      <c r="P10" s="125"/>
      <c r="Q10" s="19"/>
      <c r="R10" s="27"/>
      <c r="S10" s="19"/>
      <c r="T10" s="27"/>
      <c r="U10" s="19"/>
      <c r="V10" s="27"/>
      <c r="W10" s="19"/>
      <c r="X10" s="22"/>
    </row>
    <row r="11" spans="1:25" ht="12.75" x14ac:dyDescent="0.35">
      <c r="A11" s="129" t="s">
        <v>55</v>
      </c>
      <c r="B11" s="30">
        <v>1</v>
      </c>
      <c r="C11" s="25" t="s">
        <v>41</v>
      </c>
      <c r="D11" s="8">
        <v>3</v>
      </c>
      <c r="E11" s="35"/>
      <c r="F11" s="35"/>
      <c r="G11" s="36"/>
      <c r="H11" s="30">
        <v>3</v>
      </c>
      <c r="I11" s="25" t="s">
        <v>41</v>
      </c>
      <c r="J11" s="8">
        <v>3</v>
      </c>
      <c r="K11" s="30">
        <v>5</v>
      </c>
      <c r="L11" s="25" t="s">
        <v>41</v>
      </c>
      <c r="M11" s="8">
        <v>0</v>
      </c>
      <c r="N11" s="17"/>
      <c r="O11" s="17"/>
      <c r="P11" s="18"/>
      <c r="Q11" s="9">
        <f>COUNTIF(B12:P12,"〇")</f>
        <v>1</v>
      </c>
      <c r="R11" s="9">
        <f>COUNTIF(C12:Q12,"△")</f>
        <v>1</v>
      </c>
      <c r="S11" s="9">
        <f>COUNTIF(D12:R12,"●")</f>
        <v>0</v>
      </c>
      <c r="T11" s="30">
        <f>Q11*3+R11</f>
        <v>4</v>
      </c>
      <c r="U11" s="9">
        <f>E11+H11+K11+B11</f>
        <v>9</v>
      </c>
      <c r="V11" s="30">
        <f>G11+J11+M11+D11</f>
        <v>6</v>
      </c>
      <c r="W11" s="9">
        <f>U11-V11</f>
        <v>3</v>
      </c>
      <c r="X11" s="8">
        <f>_xlfn.RANK.EQ(Y11,$Y$3:$Y$12,0)</f>
        <v>2</v>
      </c>
      <c r="Y11" s="10">
        <f>T11*100+W11*10+U11</f>
        <v>439</v>
      </c>
    </row>
    <row r="12" spans="1:25" ht="12.75" x14ac:dyDescent="0.35">
      <c r="A12" s="130"/>
      <c r="B12" s="131" t="str">
        <f>IF(OR(B11="",D11=""),"",IF(B11&gt;D11,"〇",IF(B11=D11,"△","●")))</f>
        <v>●</v>
      </c>
      <c r="C12" s="132"/>
      <c r="D12" s="133"/>
      <c r="E12" s="37"/>
      <c r="F12" s="37"/>
      <c r="G12" s="38"/>
      <c r="H12" s="131" t="str">
        <f>IF(OR(H11="",J11=""),"",IF(H11&gt;J11,"〇",IF(H11=J11,"△","●")))</f>
        <v>△</v>
      </c>
      <c r="I12" s="132"/>
      <c r="J12" s="133"/>
      <c r="K12" s="131" t="str">
        <f>IF(OR(K11="",M11=""),"",IF(K11&gt;M11,"〇",IF(K11=M11,"△","●")))</f>
        <v>〇</v>
      </c>
      <c r="L12" s="132"/>
      <c r="M12" s="133"/>
      <c r="N12" s="23"/>
      <c r="O12" s="23"/>
      <c r="P12" s="24"/>
      <c r="Q12" s="14"/>
      <c r="R12" s="29"/>
      <c r="S12" s="14"/>
      <c r="T12" s="29"/>
      <c r="U12" s="14"/>
      <c r="V12" s="29"/>
      <c r="W12" s="14"/>
      <c r="X12" s="16"/>
    </row>
  </sheetData>
  <mergeCells count="20">
    <mergeCell ref="A9:A10"/>
    <mergeCell ref="B10:D10"/>
    <mergeCell ref="H10:J10"/>
    <mergeCell ref="N10:P10"/>
    <mergeCell ref="A11:A12"/>
    <mergeCell ref="B12:D12"/>
    <mergeCell ref="H12:J12"/>
    <mergeCell ref="K12:M12"/>
    <mergeCell ref="A7:A8"/>
    <mergeCell ref="B8:D8"/>
    <mergeCell ref="K8:M8"/>
    <mergeCell ref="N8:P8"/>
    <mergeCell ref="B2:D2"/>
    <mergeCell ref="H2:J2"/>
    <mergeCell ref="K2:M2"/>
    <mergeCell ref="N2:P2"/>
    <mergeCell ref="A3:A4"/>
    <mergeCell ref="H4:J4"/>
    <mergeCell ref="K4:M4"/>
    <mergeCell ref="N4:P4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3"/>
  <sheetViews>
    <sheetView tabSelected="1" topLeftCell="A6" workbookViewId="0">
      <selection sqref="A1:X42"/>
    </sheetView>
  </sheetViews>
  <sheetFormatPr defaultColWidth="8.796875" defaultRowHeight="12.75" x14ac:dyDescent="0.35"/>
  <cols>
    <col min="4" max="4" width="3.6640625" style="98" customWidth="1"/>
    <col min="6" max="6" width="4.46484375" style="98" customWidth="1"/>
    <col min="12" max="12" width="4.1328125" style="98" customWidth="1"/>
    <col min="14" max="14" width="4.46484375" style="98" customWidth="1"/>
    <col min="20" max="20" width="4.46484375" style="98" customWidth="1"/>
    <col min="22" max="22" width="4.46484375" style="98" customWidth="1"/>
  </cols>
  <sheetData>
    <row r="1" spans="1:24" ht="18.75" x14ac:dyDescent="0.35">
      <c r="A1" s="148" t="s">
        <v>67</v>
      </c>
      <c r="B1" s="148"/>
      <c r="C1" s="148"/>
      <c r="D1" s="148"/>
      <c r="E1" s="148"/>
      <c r="F1" s="148"/>
      <c r="G1" s="148"/>
      <c r="H1" s="148"/>
      <c r="I1" s="51"/>
      <c r="J1" s="51"/>
      <c r="K1" s="51"/>
      <c r="L1" s="51"/>
      <c r="M1" s="51"/>
      <c r="N1" s="51"/>
      <c r="O1" s="52"/>
      <c r="P1" s="52"/>
      <c r="Q1" s="52"/>
      <c r="R1" s="52"/>
      <c r="S1" s="52"/>
      <c r="T1" s="52"/>
      <c r="U1" s="52"/>
      <c r="V1" s="52"/>
      <c r="W1" s="51"/>
      <c r="X1" s="51"/>
    </row>
    <row r="2" spans="1:24" ht="16.5" thickBo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3"/>
    </row>
    <row r="3" spans="1:24" ht="15" thickTop="1" thickBot="1" x14ac:dyDescent="0.4">
      <c r="A3" s="149" t="s">
        <v>159</v>
      </c>
      <c r="B3" s="150"/>
      <c r="C3" s="151"/>
      <c r="D3" s="151"/>
      <c r="E3" s="151"/>
      <c r="F3" s="151"/>
      <c r="G3" s="151"/>
      <c r="H3" s="152"/>
      <c r="I3" s="153" t="s">
        <v>68</v>
      </c>
      <c r="J3" s="154"/>
      <c r="K3" s="154"/>
      <c r="L3" s="154"/>
      <c r="M3" s="154"/>
      <c r="N3" s="154"/>
      <c r="O3" s="154"/>
      <c r="P3" s="154"/>
      <c r="Q3" s="155" t="s">
        <v>69</v>
      </c>
      <c r="R3" s="156"/>
      <c r="S3" s="157"/>
      <c r="T3" s="157"/>
      <c r="U3" s="157"/>
      <c r="V3" s="157"/>
      <c r="W3" s="157"/>
      <c r="X3" s="158"/>
    </row>
    <row r="4" spans="1:24" ht="15" thickTop="1" thickBot="1" x14ac:dyDescent="0.4">
      <c r="A4" s="159" t="s">
        <v>70</v>
      </c>
      <c r="B4" s="150"/>
      <c r="C4" s="152" t="s">
        <v>71</v>
      </c>
      <c r="D4" s="160"/>
      <c r="E4" s="160"/>
      <c r="F4" s="160"/>
      <c r="G4" s="160"/>
      <c r="H4" s="161"/>
      <c r="I4" s="159" t="s">
        <v>70</v>
      </c>
      <c r="J4" s="150"/>
      <c r="K4" s="152" t="s">
        <v>72</v>
      </c>
      <c r="L4" s="160"/>
      <c r="M4" s="160"/>
      <c r="N4" s="160"/>
      <c r="O4" s="160"/>
      <c r="P4" s="161"/>
      <c r="Q4" s="159" t="s">
        <v>70</v>
      </c>
      <c r="R4" s="150"/>
      <c r="S4" s="152" t="s">
        <v>72</v>
      </c>
      <c r="T4" s="160"/>
      <c r="U4" s="160"/>
      <c r="V4" s="160"/>
      <c r="W4" s="160"/>
      <c r="X4" s="161"/>
    </row>
    <row r="5" spans="1:24" ht="15" thickTop="1" thickBot="1" x14ac:dyDescent="0.4">
      <c r="A5" s="54" t="s">
        <v>73</v>
      </c>
      <c r="B5" s="55"/>
      <c r="C5" s="151" t="s">
        <v>74</v>
      </c>
      <c r="D5" s="151"/>
      <c r="E5" s="151"/>
      <c r="F5" s="151"/>
      <c r="G5" s="151"/>
      <c r="H5" s="56" t="s">
        <v>75</v>
      </c>
      <c r="I5" s="54" t="s">
        <v>73</v>
      </c>
      <c r="J5" s="55"/>
      <c r="K5" s="151" t="s">
        <v>74</v>
      </c>
      <c r="L5" s="151"/>
      <c r="M5" s="151"/>
      <c r="N5" s="151"/>
      <c r="O5" s="151"/>
      <c r="P5" s="56" t="s">
        <v>75</v>
      </c>
      <c r="Q5" s="57" t="s">
        <v>73</v>
      </c>
      <c r="R5" s="58"/>
      <c r="S5" s="162" t="s">
        <v>74</v>
      </c>
      <c r="T5" s="163"/>
      <c r="U5" s="163"/>
      <c r="V5" s="163"/>
      <c r="W5" s="164"/>
      <c r="X5" s="59" t="s">
        <v>75</v>
      </c>
    </row>
    <row r="6" spans="1:24" ht="14.65" thickTop="1" x14ac:dyDescent="0.35">
      <c r="A6" s="60">
        <v>0.39583333333333331</v>
      </c>
      <c r="B6" s="61" t="s">
        <v>76</v>
      </c>
      <c r="C6" s="62" t="s">
        <v>71</v>
      </c>
      <c r="D6" s="97">
        <v>1</v>
      </c>
      <c r="E6" s="63" t="s">
        <v>56</v>
      </c>
      <c r="F6" s="97" t="s">
        <v>161</v>
      </c>
      <c r="G6" s="64" t="s">
        <v>131</v>
      </c>
      <c r="H6" s="100" t="s">
        <v>130</v>
      </c>
      <c r="I6" s="112">
        <v>0.39583333333333331</v>
      </c>
      <c r="J6" s="113" t="s">
        <v>76</v>
      </c>
      <c r="K6" s="114" t="s">
        <v>78</v>
      </c>
      <c r="L6" s="115">
        <v>0</v>
      </c>
      <c r="M6" s="115" t="s">
        <v>56</v>
      </c>
      <c r="N6" s="115">
        <v>5</v>
      </c>
      <c r="O6" s="116" t="s">
        <v>79</v>
      </c>
      <c r="P6" s="68" t="s">
        <v>57</v>
      </c>
      <c r="Q6" s="65">
        <v>0.39583333333333331</v>
      </c>
      <c r="R6" s="61" t="s">
        <v>76</v>
      </c>
      <c r="S6" s="66" t="s">
        <v>80</v>
      </c>
      <c r="T6" s="63">
        <v>3</v>
      </c>
      <c r="U6" s="63" t="s">
        <v>56</v>
      </c>
      <c r="V6" s="63">
        <v>2</v>
      </c>
      <c r="W6" s="67" t="s">
        <v>81</v>
      </c>
      <c r="X6" s="69" t="s">
        <v>82</v>
      </c>
    </row>
    <row r="7" spans="1:24" ht="14.25" x14ac:dyDescent="0.35">
      <c r="A7" s="70">
        <v>0.44791666666666669</v>
      </c>
      <c r="B7" s="71" t="s">
        <v>83</v>
      </c>
      <c r="C7" s="72" t="s">
        <v>84</v>
      </c>
      <c r="D7" s="73">
        <v>0</v>
      </c>
      <c r="E7" s="73" t="s">
        <v>56</v>
      </c>
      <c r="F7" s="73">
        <v>2</v>
      </c>
      <c r="G7" s="74" t="s">
        <v>85</v>
      </c>
      <c r="H7" s="75" t="s">
        <v>58</v>
      </c>
      <c r="I7" s="70">
        <v>0.44791666666666669</v>
      </c>
      <c r="J7" s="71" t="s">
        <v>83</v>
      </c>
      <c r="K7" s="72" t="s">
        <v>86</v>
      </c>
      <c r="L7" s="73">
        <v>1</v>
      </c>
      <c r="M7" s="73" t="s">
        <v>56</v>
      </c>
      <c r="N7" s="73">
        <v>1</v>
      </c>
      <c r="O7" s="74" t="s">
        <v>72</v>
      </c>
      <c r="P7" s="76" t="s">
        <v>87</v>
      </c>
      <c r="Q7" s="70">
        <v>0.44791666666666669</v>
      </c>
      <c r="R7" s="71" t="s">
        <v>83</v>
      </c>
      <c r="S7" s="72" t="s">
        <v>88</v>
      </c>
      <c r="T7" s="73">
        <v>2</v>
      </c>
      <c r="U7" s="73" t="s">
        <v>56</v>
      </c>
      <c r="V7" s="73">
        <v>1</v>
      </c>
      <c r="W7" s="74" t="s">
        <v>89</v>
      </c>
      <c r="X7" s="77" t="s">
        <v>59</v>
      </c>
    </row>
    <row r="8" spans="1:24" ht="14.25" x14ac:dyDescent="0.35">
      <c r="A8" s="70"/>
      <c r="B8" s="71"/>
      <c r="C8" s="78"/>
      <c r="D8" s="79"/>
      <c r="E8" s="79"/>
      <c r="F8" s="79"/>
      <c r="G8" s="80"/>
      <c r="H8" s="81"/>
      <c r="I8" s="70"/>
      <c r="J8" s="71"/>
      <c r="K8" s="72"/>
      <c r="L8" s="73"/>
      <c r="M8" s="73"/>
      <c r="N8" s="73"/>
      <c r="O8" s="74"/>
      <c r="P8" s="75"/>
      <c r="Q8" s="70"/>
      <c r="R8" s="71"/>
      <c r="S8" s="72"/>
      <c r="T8" s="73"/>
      <c r="U8" s="73"/>
      <c r="V8" s="73"/>
      <c r="W8" s="74"/>
      <c r="X8" s="77"/>
    </row>
    <row r="9" spans="1:24" ht="14.25" x14ac:dyDescent="0.35">
      <c r="A9" s="70">
        <v>0.53125</v>
      </c>
      <c r="B9" s="71"/>
      <c r="C9" s="72" t="s">
        <v>71</v>
      </c>
      <c r="D9" s="73">
        <v>3</v>
      </c>
      <c r="E9" s="73" t="s">
        <v>56</v>
      </c>
      <c r="F9" s="73">
        <v>0</v>
      </c>
      <c r="G9" s="74" t="s">
        <v>140</v>
      </c>
      <c r="H9" s="75"/>
      <c r="I9" s="70">
        <v>0.53125</v>
      </c>
      <c r="J9" s="71"/>
      <c r="K9" s="72" t="s">
        <v>79</v>
      </c>
      <c r="L9" s="73">
        <v>1</v>
      </c>
      <c r="M9" s="73" t="s">
        <v>56</v>
      </c>
      <c r="N9" s="73">
        <v>0</v>
      </c>
      <c r="O9" s="74" t="s">
        <v>124</v>
      </c>
      <c r="P9" s="75"/>
      <c r="Q9" s="70">
        <v>0.53125</v>
      </c>
      <c r="R9" s="71"/>
      <c r="S9" s="72" t="s">
        <v>126</v>
      </c>
      <c r="T9" s="73">
        <v>1</v>
      </c>
      <c r="U9" s="73" t="s">
        <v>56</v>
      </c>
      <c r="V9" s="73">
        <v>1</v>
      </c>
      <c r="W9" s="74" t="s">
        <v>127</v>
      </c>
      <c r="X9" s="77" t="s">
        <v>82</v>
      </c>
    </row>
    <row r="10" spans="1:24" ht="14.65" thickBot="1" x14ac:dyDescent="0.4">
      <c r="A10" s="70">
        <v>0.58333333333333337</v>
      </c>
      <c r="B10" s="104"/>
      <c r="C10" s="105" t="s">
        <v>77</v>
      </c>
      <c r="D10" s="95">
        <v>4</v>
      </c>
      <c r="E10" s="95" t="s">
        <v>56</v>
      </c>
      <c r="F10" s="95">
        <v>0</v>
      </c>
      <c r="G10" s="106" t="s">
        <v>85</v>
      </c>
      <c r="H10" s="107" t="s">
        <v>58</v>
      </c>
      <c r="I10" s="70">
        <v>0.58333333333333337</v>
      </c>
      <c r="J10" s="71"/>
      <c r="K10" s="72" t="s">
        <v>72</v>
      </c>
      <c r="L10" s="73">
        <v>2</v>
      </c>
      <c r="M10" s="73" t="s">
        <v>56</v>
      </c>
      <c r="N10" s="73">
        <v>2</v>
      </c>
      <c r="O10" s="74" t="s">
        <v>125</v>
      </c>
      <c r="P10" s="75" t="s">
        <v>60</v>
      </c>
      <c r="Q10" s="70">
        <v>0.58333333333333337</v>
      </c>
      <c r="R10" s="71"/>
      <c r="S10" s="72" t="s">
        <v>128</v>
      </c>
      <c r="T10" s="73">
        <v>0</v>
      </c>
      <c r="U10" s="73" t="s">
        <v>56</v>
      </c>
      <c r="V10" s="73">
        <v>1</v>
      </c>
      <c r="W10" s="74" t="s">
        <v>129</v>
      </c>
      <c r="X10" s="77" t="s">
        <v>59</v>
      </c>
    </row>
    <row r="11" spans="1:24" ht="14.25" x14ac:dyDescent="0.35">
      <c r="A11" s="82"/>
      <c r="B11" s="170" t="s">
        <v>157</v>
      </c>
      <c r="C11" s="171"/>
      <c r="D11" s="171"/>
      <c r="E11" s="171"/>
      <c r="F11" s="171"/>
      <c r="G11" s="171"/>
      <c r="H11" s="172"/>
      <c r="I11" s="165" t="s">
        <v>90</v>
      </c>
      <c r="J11" s="165"/>
      <c r="K11" s="165"/>
      <c r="L11" s="165"/>
      <c r="M11" s="165"/>
      <c r="N11" s="165"/>
      <c r="O11" s="165"/>
      <c r="P11" s="166"/>
      <c r="Q11" s="70"/>
      <c r="R11" s="71"/>
      <c r="S11" s="72"/>
      <c r="T11" s="73"/>
      <c r="U11" s="73"/>
      <c r="V11" s="73"/>
      <c r="W11" s="83"/>
      <c r="X11" s="75"/>
    </row>
    <row r="12" spans="1:24" ht="14.65" thickBot="1" x14ac:dyDescent="0.4">
      <c r="A12" s="103"/>
      <c r="B12" s="173"/>
      <c r="C12" s="174"/>
      <c r="D12" s="174"/>
      <c r="E12" s="174"/>
      <c r="F12" s="174"/>
      <c r="G12" s="174"/>
      <c r="H12" s="175"/>
      <c r="I12" s="167"/>
      <c r="J12" s="167"/>
      <c r="K12" s="167"/>
      <c r="L12" s="167"/>
      <c r="M12" s="167"/>
      <c r="N12" s="167"/>
      <c r="O12" s="167"/>
      <c r="P12" s="168"/>
      <c r="Q12" s="84"/>
      <c r="R12" s="85"/>
      <c r="S12" s="86"/>
      <c r="T12" s="87"/>
      <c r="U12" s="87"/>
      <c r="V12" s="87"/>
      <c r="W12" s="88"/>
      <c r="X12" s="89"/>
    </row>
    <row r="13" spans="1:24" ht="15" thickTop="1" thickBot="1" x14ac:dyDescent="0.4">
      <c r="A13" s="159" t="s">
        <v>91</v>
      </c>
      <c r="B13" s="163"/>
      <c r="C13" s="163"/>
      <c r="D13" s="163"/>
      <c r="E13" s="163"/>
      <c r="F13" s="163"/>
      <c r="G13" s="163"/>
      <c r="H13" s="169"/>
      <c r="I13" s="159" t="s">
        <v>92</v>
      </c>
      <c r="J13" s="160"/>
      <c r="K13" s="160"/>
      <c r="L13" s="160"/>
      <c r="M13" s="160"/>
      <c r="N13" s="160"/>
      <c r="O13" s="160"/>
      <c r="P13" s="161"/>
      <c r="Q13" s="90"/>
      <c r="R13" s="90"/>
      <c r="S13" s="90"/>
      <c r="T13" s="90"/>
      <c r="U13" s="90"/>
      <c r="V13" s="90"/>
      <c r="W13" s="90"/>
      <c r="X13" s="90"/>
    </row>
    <row r="14" spans="1:24" ht="15" thickTop="1" thickBot="1" x14ac:dyDescent="0.4">
      <c r="A14" s="159" t="s">
        <v>70</v>
      </c>
      <c r="B14" s="150"/>
      <c r="C14" s="152" t="s">
        <v>93</v>
      </c>
      <c r="D14" s="160"/>
      <c r="E14" s="160"/>
      <c r="F14" s="160"/>
      <c r="G14" s="160"/>
      <c r="H14" s="161"/>
      <c r="I14" s="159" t="s">
        <v>70</v>
      </c>
      <c r="J14" s="150"/>
      <c r="K14" s="152" t="s">
        <v>94</v>
      </c>
      <c r="L14" s="160"/>
      <c r="M14" s="160"/>
      <c r="N14" s="160"/>
      <c r="O14" s="160"/>
      <c r="P14" s="161"/>
      <c r="Q14" s="90"/>
      <c r="R14" s="90"/>
      <c r="S14" s="90"/>
      <c r="T14" s="90"/>
      <c r="U14" s="90"/>
      <c r="V14" s="90"/>
      <c r="W14" s="90"/>
      <c r="X14" s="90"/>
    </row>
    <row r="15" spans="1:24" ht="15" thickTop="1" thickBot="1" x14ac:dyDescent="0.4">
      <c r="A15" s="54" t="s">
        <v>73</v>
      </c>
      <c r="B15" s="91"/>
      <c r="C15" s="152" t="s">
        <v>74</v>
      </c>
      <c r="D15" s="160"/>
      <c r="E15" s="160"/>
      <c r="F15" s="160"/>
      <c r="G15" s="150"/>
      <c r="H15" s="56" t="s">
        <v>75</v>
      </c>
      <c r="I15" s="54" t="s">
        <v>73</v>
      </c>
      <c r="J15" s="55"/>
      <c r="K15" s="151" t="s">
        <v>74</v>
      </c>
      <c r="L15" s="151"/>
      <c r="M15" s="151"/>
      <c r="N15" s="151"/>
      <c r="O15" s="151"/>
      <c r="P15" s="56" t="s">
        <v>75</v>
      </c>
      <c r="Q15" s="90"/>
      <c r="R15" s="90"/>
      <c r="S15" s="90"/>
      <c r="T15" s="90"/>
      <c r="U15" s="90"/>
      <c r="V15" s="90"/>
      <c r="W15" s="90"/>
      <c r="X15" s="90"/>
    </row>
    <row r="16" spans="1:24" ht="14.65" thickTop="1" x14ac:dyDescent="0.35">
      <c r="A16" s="65">
        <v>0.39583333333333331</v>
      </c>
      <c r="B16" s="61" t="s">
        <v>76</v>
      </c>
      <c r="C16" s="66" t="s">
        <v>95</v>
      </c>
      <c r="D16" s="63">
        <v>2</v>
      </c>
      <c r="E16" s="63" t="s">
        <v>56</v>
      </c>
      <c r="F16" s="63">
        <v>1</v>
      </c>
      <c r="G16" s="67" t="s">
        <v>96</v>
      </c>
      <c r="H16" s="77" t="s">
        <v>97</v>
      </c>
      <c r="I16" s="65">
        <v>0.4375</v>
      </c>
      <c r="J16" s="61" t="s">
        <v>76</v>
      </c>
      <c r="K16" s="66" t="s">
        <v>98</v>
      </c>
      <c r="L16" s="63" t="s">
        <v>161</v>
      </c>
      <c r="M16" s="63" t="s">
        <v>56</v>
      </c>
      <c r="N16" s="63">
        <v>1</v>
      </c>
      <c r="O16" s="67" t="s">
        <v>94</v>
      </c>
      <c r="P16" s="102" t="s">
        <v>151</v>
      </c>
      <c r="Q16" s="90"/>
      <c r="R16" s="90"/>
      <c r="S16" s="90"/>
      <c r="T16" s="90"/>
      <c r="U16" s="90"/>
      <c r="V16" s="90"/>
      <c r="W16" s="90"/>
      <c r="X16" s="90"/>
    </row>
    <row r="17" spans="1:24" ht="14.25" x14ac:dyDescent="0.35">
      <c r="A17" s="70">
        <v>0.44791666666666669</v>
      </c>
      <c r="B17" s="71" t="s">
        <v>83</v>
      </c>
      <c r="C17" s="72" t="s">
        <v>99</v>
      </c>
      <c r="D17" s="73">
        <v>1</v>
      </c>
      <c r="E17" s="73" t="s">
        <v>56</v>
      </c>
      <c r="F17" s="73" t="s">
        <v>161</v>
      </c>
      <c r="G17" s="74" t="s">
        <v>133</v>
      </c>
      <c r="H17" s="101" t="s">
        <v>132</v>
      </c>
      <c r="I17" s="70">
        <v>0.48958333333333331</v>
      </c>
      <c r="J17" s="71" t="s">
        <v>83</v>
      </c>
      <c r="K17" s="72" t="s">
        <v>100</v>
      </c>
      <c r="L17" s="73">
        <v>3</v>
      </c>
      <c r="M17" s="73" t="s">
        <v>56</v>
      </c>
      <c r="N17" s="73">
        <v>1</v>
      </c>
      <c r="O17" s="74" t="s">
        <v>101</v>
      </c>
      <c r="P17" s="77"/>
      <c r="Q17" s="90"/>
      <c r="R17" s="90"/>
      <c r="S17" s="90"/>
      <c r="T17" s="90"/>
      <c r="U17" s="90"/>
      <c r="V17" s="90"/>
      <c r="W17" s="90"/>
      <c r="X17" s="90"/>
    </row>
    <row r="18" spans="1:24" ht="14.25" x14ac:dyDescent="0.35">
      <c r="A18" s="70"/>
      <c r="B18" s="71"/>
      <c r="C18" s="72"/>
      <c r="D18" s="73"/>
      <c r="E18" s="73"/>
      <c r="F18" s="73"/>
      <c r="G18" s="74"/>
      <c r="H18" s="77"/>
      <c r="I18" s="70"/>
      <c r="J18" s="71"/>
      <c r="K18" s="72"/>
      <c r="L18" s="73"/>
      <c r="M18" s="73"/>
      <c r="N18" s="73"/>
      <c r="O18" s="74"/>
      <c r="P18" s="77"/>
      <c r="Q18" s="90"/>
      <c r="R18" s="90"/>
      <c r="S18" s="90"/>
      <c r="T18" s="90"/>
      <c r="U18" s="90"/>
      <c r="V18" s="90"/>
      <c r="W18" s="90"/>
      <c r="X18" s="90"/>
    </row>
    <row r="19" spans="1:24" ht="14.25" x14ac:dyDescent="0.35">
      <c r="A19" s="70">
        <v>0.53125</v>
      </c>
      <c r="B19" s="71"/>
      <c r="C19" s="72" t="s">
        <v>138</v>
      </c>
      <c r="D19" s="73">
        <v>3</v>
      </c>
      <c r="E19" s="73" t="s">
        <v>56</v>
      </c>
      <c r="F19" s="73">
        <v>2</v>
      </c>
      <c r="G19" s="74" t="s">
        <v>139</v>
      </c>
      <c r="H19" s="75"/>
      <c r="I19" s="117">
        <v>0.57291666666666663</v>
      </c>
      <c r="J19" s="118"/>
      <c r="K19" s="119" t="s">
        <v>154</v>
      </c>
      <c r="L19" s="120" t="s">
        <v>161</v>
      </c>
      <c r="M19" s="120" t="s">
        <v>56</v>
      </c>
      <c r="N19" s="120">
        <v>1</v>
      </c>
      <c r="O19" s="121" t="s">
        <v>155</v>
      </c>
      <c r="P19" s="122" t="s">
        <v>162</v>
      </c>
      <c r="Q19" s="90"/>
      <c r="R19" s="90"/>
      <c r="S19" s="90"/>
      <c r="T19" s="90"/>
      <c r="U19" s="90"/>
      <c r="V19" s="90"/>
      <c r="W19" s="90"/>
      <c r="X19" s="90"/>
    </row>
    <row r="20" spans="1:24" ht="14.25" x14ac:dyDescent="0.35">
      <c r="A20" s="70">
        <v>0.58333333333333337</v>
      </c>
      <c r="B20" s="71"/>
      <c r="C20" s="72" t="s">
        <v>144</v>
      </c>
      <c r="D20" s="73">
        <v>0</v>
      </c>
      <c r="E20" s="73" t="s">
        <v>56</v>
      </c>
      <c r="F20" s="73">
        <v>2</v>
      </c>
      <c r="G20" s="74" t="s">
        <v>145</v>
      </c>
      <c r="H20" s="75"/>
      <c r="I20" s="70">
        <v>0.625</v>
      </c>
      <c r="J20" s="71"/>
      <c r="K20" s="72" t="s">
        <v>152</v>
      </c>
      <c r="L20" s="73">
        <v>1</v>
      </c>
      <c r="M20" s="73" t="s">
        <v>56</v>
      </c>
      <c r="N20" s="73">
        <v>4</v>
      </c>
      <c r="O20" s="74" t="s">
        <v>153</v>
      </c>
      <c r="P20" s="75" t="s">
        <v>61</v>
      </c>
      <c r="Q20" s="90"/>
      <c r="R20" s="90"/>
      <c r="S20" s="90"/>
      <c r="T20" s="90"/>
      <c r="U20" s="90"/>
      <c r="V20" s="90"/>
      <c r="W20" s="90"/>
      <c r="X20" s="90"/>
    </row>
    <row r="21" spans="1:24" ht="14.25" x14ac:dyDescent="0.35">
      <c r="A21" s="70"/>
      <c r="B21" s="71"/>
      <c r="C21" s="72"/>
      <c r="D21" s="73"/>
      <c r="E21" s="73"/>
      <c r="F21" s="73"/>
      <c r="G21" s="74"/>
      <c r="H21" s="75"/>
      <c r="I21" s="70"/>
      <c r="J21" s="71"/>
      <c r="K21" s="72"/>
      <c r="L21" s="73"/>
      <c r="M21" s="73"/>
      <c r="N21" s="73"/>
      <c r="O21" s="74"/>
      <c r="P21" s="77"/>
      <c r="Q21" s="90"/>
      <c r="R21" s="90"/>
      <c r="S21" s="90"/>
      <c r="T21" s="90"/>
      <c r="U21" s="90"/>
      <c r="V21" s="90"/>
      <c r="W21" s="90"/>
      <c r="X21" s="90"/>
    </row>
    <row r="22" spans="1:24" ht="14.65" thickBot="1" x14ac:dyDescent="0.4">
      <c r="A22" s="92"/>
      <c r="B22" s="87"/>
      <c r="C22" s="86"/>
      <c r="D22" s="87"/>
      <c r="E22" s="87"/>
      <c r="F22" s="87"/>
      <c r="G22" s="88"/>
      <c r="H22" s="89"/>
      <c r="I22" s="92"/>
      <c r="J22" s="87"/>
      <c r="K22" s="86"/>
      <c r="L22" s="87"/>
      <c r="M22" s="87"/>
      <c r="N22" s="87"/>
      <c r="O22" s="88"/>
      <c r="P22" s="89"/>
      <c r="Q22" s="90"/>
      <c r="R22" s="90"/>
      <c r="S22" s="90"/>
      <c r="T22" s="90"/>
      <c r="U22" s="90"/>
      <c r="V22" s="90"/>
      <c r="W22" s="90"/>
      <c r="X22" s="90"/>
    </row>
    <row r="23" spans="1:24" ht="15" thickTop="1" thickBot="1" x14ac:dyDescent="0.4">
      <c r="A23" s="159" t="s">
        <v>160</v>
      </c>
      <c r="B23" s="160"/>
      <c r="C23" s="160"/>
      <c r="D23" s="160"/>
      <c r="E23" s="160"/>
      <c r="F23" s="160"/>
      <c r="G23" s="160"/>
      <c r="H23" s="161"/>
      <c r="I23" s="159" t="s">
        <v>102</v>
      </c>
      <c r="J23" s="160"/>
      <c r="K23" s="160"/>
      <c r="L23" s="160"/>
      <c r="M23" s="160"/>
      <c r="N23" s="160"/>
      <c r="O23" s="160"/>
      <c r="P23" s="161"/>
      <c r="Q23" s="159" t="s">
        <v>103</v>
      </c>
      <c r="R23" s="160"/>
      <c r="S23" s="160"/>
      <c r="T23" s="160"/>
      <c r="U23" s="160"/>
      <c r="V23" s="160"/>
      <c r="W23" s="160"/>
      <c r="X23" s="161"/>
    </row>
    <row r="24" spans="1:24" ht="15" thickTop="1" thickBot="1" x14ac:dyDescent="0.4">
      <c r="A24" s="159" t="s">
        <v>70</v>
      </c>
      <c r="B24" s="150"/>
      <c r="C24" s="152" t="s">
        <v>93</v>
      </c>
      <c r="D24" s="160"/>
      <c r="E24" s="160"/>
      <c r="F24" s="160"/>
      <c r="G24" s="160"/>
      <c r="H24" s="161"/>
      <c r="I24" s="159" t="s">
        <v>70</v>
      </c>
      <c r="J24" s="150"/>
      <c r="K24" s="152" t="s">
        <v>104</v>
      </c>
      <c r="L24" s="160"/>
      <c r="M24" s="160"/>
      <c r="N24" s="160"/>
      <c r="O24" s="160"/>
      <c r="P24" s="161"/>
      <c r="Q24" s="159" t="s">
        <v>70</v>
      </c>
      <c r="R24" s="150"/>
      <c r="S24" s="152" t="s">
        <v>105</v>
      </c>
      <c r="T24" s="160"/>
      <c r="U24" s="160"/>
      <c r="V24" s="160"/>
      <c r="W24" s="160"/>
      <c r="X24" s="161"/>
    </row>
    <row r="25" spans="1:24" ht="15" thickTop="1" thickBot="1" x14ac:dyDescent="0.4">
      <c r="A25" s="54" t="s">
        <v>73</v>
      </c>
      <c r="B25" s="91"/>
      <c r="C25" s="152" t="s">
        <v>74</v>
      </c>
      <c r="D25" s="160"/>
      <c r="E25" s="160"/>
      <c r="F25" s="160"/>
      <c r="G25" s="150"/>
      <c r="H25" s="56" t="s">
        <v>75</v>
      </c>
      <c r="I25" s="54" t="s">
        <v>73</v>
      </c>
      <c r="J25" s="91"/>
      <c r="K25" s="152" t="s">
        <v>74</v>
      </c>
      <c r="L25" s="160"/>
      <c r="M25" s="160"/>
      <c r="N25" s="160"/>
      <c r="O25" s="150"/>
      <c r="P25" s="56" t="s">
        <v>75</v>
      </c>
      <c r="Q25" s="54" t="s">
        <v>73</v>
      </c>
      <c r="R25" s="55"/>
      <c r="S25" s="151" t="s">
        <v>74</v>
      </c>
      <c r="T25" s="151"/>
      <c r="U25" s="151"/>
      <c r="V25" s="151"/>
      <c r="W25" s="151"/>
      <c r="X25" s="56" t="s">
        <v>75</v>
      </c>
    </row>
    <row r="26" spans="1:24" ht="14.65" thickTop="1" x14ac:dyDescent="0.35">
      <c r="A26" s="65">
        <v>0.39583333333333331</v>
      </c>
      <c r="B26" s="61" t="s">
        <v>76</v>
      </c>
      <c r="C26" s="66" t="s">
        <v>106</v>
      </c>
      <c r="D26" s="63">
        <v>1</v>
      </c>
      <c r="E26" s="63" t="s">
        <v>56</v>
      </c>
      <c r="F26" s="63">
        <v>2</v>
      </c>
      <c r="G26" s="67" t="s">
        <v>93</v>
      </c>
      <c r="H26" s="93" t="s">
        <v>107</v>
      </c>
      <c r="I26" s="65">
        <v>0.39583333333333331</v>
      </c>
      <c r="J26" s="61" t="s">
        <v>76</v>
      </c>
      <c r="K26" s="72" t="s">
        <v>108</v>
      </c>
      <c r="L26" s="97">
        <v>2</v>
      </c>
      <c r="M26" s="63" t="s">
        <v>56</v>
      </c>
      <c r="N26" s="97">
        <v>1</v>
      </c>
      <c r="O26" s="74" t="s">
        <v>109</v>
      </c>
      <c r="P26" s="93"/>
      <c r="Q26" s="65">
        <v>0.39583333333333331</v>
      </c>
      <c r="R26" s="61" t="s">
        <v>76</v>
      </c>
      <c r="S26" s="72" t="s">
        <v>105</v>
      </c>
      <c r="T26" s="97">
        <v>1</v>
      </c>
      <c r="U26" s="63" t="s">
        <v>56</v>
      </c>
      <c r="V26" s="97">
        <v>1</v>
      </c>
      <c r="W26" s="74" t="s">
        <v>110</v>
      </c>
      <c r="X26" s="93"/>
    </row>
    <row r="27" spans="1:24" ht="14.25" x14ac:dyDescent="0.35">
      <c r="A27" s="70">
        <v>0.44791666666666669</v>
      </c>
      <c r="B27" s="71" t="s">
        <v>83</v>
      </c>
      <c r="C27" s="72" t="s">
        <v>111</v>
      </c>
      <c r="D27" s="73">
        <v>1</v>
      </c>
      <c r="E27" s="73" t="s">
        <v>56</v>
      </c>
      <c r="F27" s="73" t="s">
        <v>161</v>
      </c>
      <c r="G27" s="74" t="s">
        <v>112</v>
      </c>
      <c r="H27" s="101" t="s">
        <v>134</v>
      </c>
      <c r="I27" s="70">
        <v>0.44791666666666669</v>
      </c>
      <c r="J27" s="71" t="s">
        <v>83</v>
      </c>
      <c r="K27" s="72" t="s">
        <v>113</v>
      </c>
      <c r="L27" s="73">
        <v>2</v>
      </c>
      <c r="M27" s="73" t="s">
        <v>56</v>
      </c>
      <c r="N27" s="73">
        <v>4</v>
      </c>
      <c r="O27" s="74" t="s">
        <v>114</v>
      </c>
      <c r="P27" s="77"/>
      <c r="Q27" s="70">
        <v>0.44791666666666669</v>
      </c>
      <c r="R27" s="71" t="s">
        <v>83</v>
      </c>
      <c r="S27" s="72" t="s">
        <v>104</v>
      </c>
      <c r="T27" s="73">
        <v>0</v>
      </c>
      <c r="U27" s="73" t="s">
        <v>56</v>
      </c>
      <c r="V27" s="73">
        <v>1</v>
      </c>
      <c r="W27" s="74" t="s">
        <v>115</v>
      </c>
      <c r="X27" s="77" t="s">
        <v>62</v>
      </c>
    </row>
    <row r="28" spans="1:24" ht="14.25" x14ac:dyDescent="0.35">
      <c r="A28" s="70"/>
      <c r="B28" s="71"/>
      <c r="C28" s="78"/>
      <c r="D28" s="79"/>
      <c r="E28" s="79"/>
      <c r="F28" s="79"/>
      <c r="G28" s="80"/>
      <c r="H28" s="77"/>
      <c r="I28" s="70"/>
      <c r="J28" s="71"/>
      <c r="K28" s="78"/>
      <c r="L28" s="79"/>
      <c r="M28" s="79"/>
      <c r="N28" s="79"/>
      <c r="O28" s="80"/>
      <c r="P28" s="77"/>
      <c r="Q28" s="70"/>
      <c r="R28" s="71"/>
      <c r="S28" s="78"/>
      <c r="T28" s="79"/>
      <c r="U28" s="79"/>
      <c r="V28" s="79"/>
      <c r="W28" s="80"/>
      <c r="X28" s="77"/>
    </row>
    <row r="29" spans="1:24" ht="14.25" x14ac:dyDescent="0.35">
      <c r="A29" s="70">
        <v>0.53125</v>
      </c>
      <c r="B29" s="71"/>
      <c r="C29" s="72" t="s">
        <v>136</v>
      </c>
      <c r="D29" s="73">
        <v>2</v>
      </c>
      <c r="E29" s="73" t="s">
        <v>56</v>
      </c>
      <c r="F29" s="73">
        <v>1</v>
      </c>
      <c r="G29" s="74" t="s">
        <v>137</v>
      </c>
      <c r="H29" s="75"/>
      <c r="I29" s="70">
        <v>0.53125</v>
      </c>
      <c r="J29" s="71"/>
      <c r="K29" s="72" t="s">
        <v>113</v>
      </c>
      <c r="L29" s="73" t="s">
        <v>161</v>
      </c>
      <c r="M29" s="73" t="s">
        <v>56</v>
      </c>
      <c r="N29" s="73">
        <v>1</v>
      </c>
      <c r="O29" s="74" t="s">
        <v>141</v>
      </c>
      <c r="P29" s="101" t="s">
        <v>142</v>
      </c>
      <c r="Q29" s="70">
        <v>0.53125</v>
      </c>
      <c r="R29" s="71"/>
      <c r="S29" s="72" t="s">
        <v>135</v>
      </c>
      <c r="T29" s="73">
        <v>0</v>
      </c>
      <c r="U29" s="73" t="s">
        <v>56</v>
      </c>
      <c r="V29" s="73">
        <v>3</v>
      </c>
      <c r="W29" s="74" t="s">
        <v>46</v>
      </c>
      <c r="X29" s="77" t="s">
        <v>116</v>
      </c>
    </row>
    <row r="30" spans="1:24" ht="14.65" thickBot="1" x14ac:dyDescent="0.4">
      <c r="A30" s="70">
        <v>0.58333333333333337</v>
      </c>
      <c r="B30" s="104"/>
      <c r="C30" s="105" t="s">
        <v>149</v>
      </c>
      <c r="D30" s="95">
        <v>3</v>
      </c>
      <c r="E30" s="95" t="s">
        <v>56</v>
      </c>
      <c r="F30" s="95">
        <v>2</v>
      </c>
      <c r="G30" s="106" t="s">
        <v>53</v>
      </c>
      <c r="H30" s="107" t="s">
        <v>63</v>
      </c>
      <c r="I30" s="70">
        <v>0.58333333333333337</v>
      </c>
      <c r="J30" s="71"/>
      <c r="K30" s="72" t="s">
        <v>114</v>
      </c>
      <c r="L30" s="73">
        <v>2</v>
      </c>
      <c r="M30" s="73" t="s">
        <v>56</v>
      </c>
      <c r="N30" s="73">
        <v>4</v>
      </c>
      <c r="O30" s="74" t="s">
        <v>150</v>
      </c>
      <c r="P30" s="77" t="s">
        <v>64</v>
      </c>
      <c r="Q30" s="70">
        <v>0.58333333333333337</v>
      </c>
      <c r="R30" s="71"/>
      <c r="S30" s="72" t="s">
        <v>105</v>
      </c>
      <c r="T30" s="73">
        <v>3</v>
      </c>
      <c r="U30" s="73" t="s">
        <v>56</v>
      </c>
      <c r="V30" s="73">
        <v>2</v>
      </c>
      <c r="W30" s="74" t="s">
        <v>143</v>
      </c>
      <c r="X30" s="77" t="s">
        <v>62</v>
      </c>
    </row>
    <row r="31" spans="1:24" ht="14.25" x14ac:dyDescent="0.35">
      <c r="A31" s="82"/>
      <c r="B31" s="170" t="s">
        <v>158</v>
      </c>
      <c r="C31" s="171"/>
      <c r="D31" s="171"/>
      <c r="E31" s="171"/>
      <c r="F31" s="171"/>
      <c r="G31" s="171"/>
      <c r="H31" s="172"/>
      <c r="I31" s="109"/>
      <c r="J31" s="71"/>
      <c r="K31" s="72"/>
      <c r="L31" s="73"/>
      <c r="M31" s="73"/>
      <c r="N31" s="73"/>
      <c r="O31" s="74"/>
      <c r="P31" s="75"/>
      <c r="Q31" s="70"/>
      <c r="R31" s="71"/>
      <c r="S31" s="72"/>
      <c r="T31" s="73"/>
      <c r="U31" s="73"/>
      <c r="V31" s="73"/>
      <c r="W31" s="74"/>
      <c r="X31" s="75"/>
    </row>
    <row r="32" spans="1:24" ht="14.65" thickBot="1" x14ac:dyDescent="0.4">
      <c r="A32" s="108"/>
      <c r="B32" s="173"/>
      <c r="C32" s="174"/>
      <c r="D32" s="174"/>
      <c r="E32" s="174"/>
      <c r="F32" s="174"/>
      <c r="G32" s="174"/>
      <c r="H32" s="175"/>
      <c r="I32" s="110"/>
      <c r="J32" s="85"/>
      <c r="K32" s="86"/>
      <c r="L32" s="87"/>
      <c r="M32" s="87"/>
      <c r="N32" s="87"/>
      <c r="O32" s="88"/>
      <c r="P32" s="89"/>
      <c r="Q32" s="84"/>
      <c r="R32" s="85"/>
      <c r="S32" s="86"/>
      <c r="T32" s="87"/>
      <c r="U32" s="87"/>
      <c r="V32" s="87"/>
      <c r="W32" s="88"/>
      <c r="X32" s="89"/>
    </row>
    <row r="33" spans="1:24" ht="15" thickTop="1" thickBot="1" x14ac:dyDescent="0.4">
      <c r="A33" s="159" t="s">
        <v>117</v>
      </c>
      <c r="B33" s="163"/>
      <c r="C33" s="163"/>
      <c r="D33" s="163"/>
      <c r="E33" s="163"/>
      <c r="F33" s="163"/>
      <c r="G33" s="163"/>
      <c r="H33" s="169"/>
      <c r="I33" s="159"/>
      <c r="J33" s="160"/>
      <c r="K33" s="160"/>
      <c r="L33" s="160"/>
      <c r="M33" s="160"/>
      <c r="N33" s="160"/>
      <c r="O33" s="160"/>
      <c r="P33" s="161"/>
      <c r="Q33" s="90"/>
      <c r="R33" s="90"/>
      <c r="S33" s="90"/>
      <c r="T33" s="90"/>
      <c r="U33" s="90"/>
      <c r="V33" s="90"/>
      <c r="W33" s="90"/>
      <c r="X33" s="90"/>
    </row>
    <row r="34" spans="1:24" ht="15" thickTop="1" thickBot="1" x14ac:dyDescent="0.4">
      <c r="A34" s="159" t="s">
        <v>70</v>
      </c>
      <c r="B34" s="150"/>
      <c r="C34" s="152" t="s">
        <v>118</v>
      </c>
      <c r="D34" s="160"/>
      <c r="E34" s="160"/>
      <c r="F34" s="160"/>
      <c r="G34" s="160"/>
      <c r="H34" s="161"/>
      <c r="I34" s="91"/>
      <c r="J34" s="91"/>
      <c r="K34" s="91"/>
      <c r="L34" s="99"/>
      <c r="M34" s="91"/>
      <c r="N34" s="99"/>
      <c r="O34" s="91"/>
      <c r="P34" s="94"/>
      <c r="Q34" s="90"/>
      <c r="R34" s="90"/>
      <c r="S34" s="90"/>
      <c r="T34" s="90"/>
      <c r="U34" s="90"/>
      <c r="V34" s="90"/>
      <c r="W34" s="90"/>
      <c r="X34" s="90"/>
    </row>
    <row r="35" spans="1:24" ht="15" thickTop="1" thickBot="1" x14ac:dyDescent="0.4">
      <c r="A35" s="54" t="s">
        <v>73</v>
      </c>
      <c r="B35" s="91"/>
      <c r="C35" s="152" t="s">
        <v>74</v>
      </c>
      <c r="D35" s="160"/>
      <c r="E35" s="160"/>
      <c r="F35" s="160"/>
      <c r="G35" s="150"/>
      <c r="H35" s="56" t="s">
        <v>75</v>
      </c>
      <c r="I35" s="55"/>
      <c r="J35" s="55"/>
      <c r="K35" s="151"/>
      <c r="L35" s="151"/>
      <c r="M35" s="151"/>
      <c r="N35" s="151"/>
      <c r="O35" s="151"/>
      <c r="P35" s="56"/>
      <c r="Q35" s="90"/>
      <c r="R35" s="90"/>
      <c r="S35" s="90"/>
      <c r="T35" s="90"/>
      <c r="U35" s="90"/>
      <c r="V35" s="90"/>
      <c r="W35" s="90"/>
      <c r="X35" s="90"/>
    </row>
    <row r="36" spans="1:24" ht="14.65" thickTop="1" x14ac:dyDescent="0.35">
      <c r="A36" s="65">
        <v>0.4375</v>
      </c>
      <c r="B36" s="61" t="s">
        <v>76</v>
      </c>
      <c r="C36" s="72" t="s">
        <v>119</v>
      </c>
      <c r="D36" s="95">
        <v>0</v>
      </c>
      <c r="E36" s="95" t="s">
        <v>56</v>
      </c>
      <c r="F36" s="95">
        <v>7</v>
      </c>
      <c r="G36" s="74" t="s">
        <v>120</v>
      </c>
      <c r="H36" s="75"/>
      <c r="I36" s="65"/>
      <c r="J36" s="61"/>
      <c r="K36" s="72"/>
      <c r="L36" s="97"/>
      <c r="M36" s="63"/>
      <c r="N36" s="97"/>
      <c r="O36" s="74"/>
      <c r="P36" s="68"/>
      <c r="Q36" s="90"/>
      <c r="R36" s="90"/>
      <c r="S36" s="90"/>
      <c r="T36" s="90"/>
      <c r="U36" s="90"/>
      <c r="V36" s="90"/>
      <c r="W36" s="90"/>
      <c r="X36" s="90"/>
    </row>
    <row r="37" spans="1:24" ht="14.25" x14ac:dyDescent="0.35">
      <c r="A37" s="70">
        <v>0.48958333333333331</v>
      </c>
      <c r="B37" s="71" t="s">
        <v>83</v>
      </c>
      <c r="C37" s="72" t="s">
        <v>121</v>
      </c>
      <c r="D37" s="95">
        <v>0</v>
      </c>
      <c r="E37" s="95" t="s">
        <v>56</v>
      </c>
      <c r="F37" s="95">
        <v>2</v>
      </c>
      <c r="G37" s="74" t="s">
        <v>122</v>
      </c>
      <c r="H37" s="77"/>
      <c r="I37" s="70"/>
      <c r="J37" s="71"/>
      <c r="K37" s="72"/>
      <c r="L37" s="73"/>
      <c r="M37" s="73"/>
      <c r="N37" s="73"/>
      <c r="O37" s="74"/>
      <c r="P37" s="75"/>
      <c r="Q37" s="90"/>
      <c r="R37" s="90"/>
      <c r="S37" s="90"/>
      <c r="T37" s="90"/>
      <c r="U37" s="90"/>
      <c r="V37" s="90"/>
      <c r="W37" s="90"/>
      <c r="X37" s="90"/>
    </row>
    <row r="38" spans="1:24" ht="14.25" x14ac:dyDescent="0.35">
      <c r="A38" s="70">
        <v>0.54166666666666663</v>
      </c>
      <c r="B38" s="71"/>
      <c r="C38" s="72" t="s">
        <v>123</v>
      </c>
      <c r="D38" s="73">
        <v>3</v>
      </c>
      <c r="E38" s="79"/>
      <c r="F38" s="111">
        <v>1</v>
      </c>
      <c r="G38" s="73" t="s">
        <v>148</v>
      </c>
      <c r="H38" s="77"/>
      <c r="I38" s="70"/>
      <c r="J38" s="71"/>
      <c r="K38" s="78"/>
      <c r="L38" s="79"/>
      <c r="M38" s="79"/>
      <c r="N38" s="79"/>
      <c r="O38" s="80"/>
      <c r="P38" s="96"/>
      <c r="Q38" s="90"/>
      <c r="R38" s="90"/>
      <c r="S38" s="90"/>
      <c r="T38" s="90"/>
      <c r="U38" s="90"/>
      <c r="V38" s="90"/>
      <c r="W38" s="90"/>
      <c r="X38" s="90"/>
    </row>
    <row r="39" spans="1:24" ht="14.25" x14ac:dyDescent="0.35">
      <c r="A39" s="70">
        <v>0.59375</v>
      </c>
      <c r="B39" s="71"/>
      <c r="C39" s="72" t="s">
        <v>146</v>
      </c>
      <c r="D39" s="97">
        <v>1</v>
      </c>
      <c r="E39" s="97" t="s">
        <v>56</v>
      </c>
      <c r="F39" s="97">
        <v>2</v>
      </c>
      <c r="G39" s="74" t="s">
        <v>147</v>
      </c>
      <c r="H39" s="75" t="s">
        <v>65</v>
      </c>
      <c r="I39" s="70"/>
      <c r="J39" s="71"/>
      <c r="K39" s="72"/>
      <c r="L39" s="73"/>
      <c r="M39" s="73"/>
      <c r="N39" s="73"/>
      <c r="O39" s="74"/>
      <c r="P39" s="75"/>
      <c r="Q39" s="90"/>
      <c r="R39" s="90"/>
      <c r="S39" s="90"/>
      <c r="T39" s="90"/>
      <c r="U39" s="90"/>
      <c r="V39" s="90"/>
      <c r="W39" s="90"/>
      <c r="X39" s="90"/>
    </row>
    <row r="40" spans="1:24" ht="14.25" x14ac:dyDescent="0.35">
      <c r="A40" s="70">
        <v>0.64583333333333337</v>
      </c>
      <c r="B40" s="71"/>
      <c r="C40" s="72" t="s">
        <v>156</v>
      </c>
      <c r="D40" s="73">
        <v>5</v>
      </c>
      <c r="E40" s="73" t="s">
        <v>56</v>
      </c>
      <c r="F40" s="73">
        <v>0</v>
      </c>
      <c r="G40" s="74" t="s">
        <v>123</v>
      </c>
      <c r="H40" s="75" t="s">
        <v>66</v>
      </c>
      <c r="I40" s="70"/>
      <c r="J40" s="71"/>
      <c r="K40" s="72"/>
      <c r="L40" s="73"/>
      <c r="M40" s="73"/>
      <c r="N40" s="73"/>
      <c r="O40" s="74"/>
      <c r="P40" s="75"/>
      <c r="Q40" s="90"/>
      <c r="R40" s="90"/>
      <c r="S40" s="90"/>
      <c r="T40" s="90"/>
      <c r="U40" s="90"/>
      <c r="V40" s="90"/>
      <c r="W40" s="90"/>
      <c r="X40" s="90"/>
    </row>
    <row r="41" spans="1:24" ht="14.25" x14ac:dyDescent="0.35">
      <c r="A41" s="70"/>
      <c r="B41" s="71"/>
      <c r="C41" s="72"/>
      <c r="D41" s="73"/>
      <c r="E41" s="73"/>
      <c r="F41" s="73"/>
      <c r="G41" s="74"/>
      <c r="H41" s="77"/>
      <c r="I41" s="70"/>
      <c r="J41" s="71"/>
      <c r="K41" s="72"/>
      <c r="L41" s="73"/>
      <c r="M41" s="73"/>
      <c r="N41" s="73"/>
      <c r="O41" s="74"/>
      <c r="P41" s="77"/>
      <c r="Q41" s="90"/>
      <c r="R41" s="90"/>
      <c r="S41" s="90"/>
      <c r="T41" s="90"/>
      <c r="U41" s="90"/>
      <c r="V41" s="90"/>
      <c r="W41" s="90"/>
      <c r="X41" s="90"/>
    </row>
    <row r="42" spans="1:24" ht="14.65" thickBot="1" x14ac:dyDescent="0.4">
      <c r="A42" s="92"/>
      <c r="B42" s="87"/>
      <c r="C42" s="86"/>
      <c r="D42" s="87"/>
      <c r="E42" s="87"/>
      <c r="F42" s="87"/>
      <c r="G42" s="88"/>
      <c r="H42" s="89"/>
      <c r="I42" s="92"/>
      <c r="J42" s="87"/>
      <c r="K42" s="86"/>
      <c r="L42" s="87"/>
      <c r="M42" s="87"/>
      <c r="N42" s="87"/>
      <c r="O42" s="88"/>
      <c r="P42" s="89"/>
      <c r="Q42" s="90"/>
      <c r="R42" s="90"/>
      <c r="S42" s="90"/>
      <c r="T42" s="90"/>
      <c r="U42" s="90"/>
      <c r="V42" s="90"/>
      <c r="W42" s="90"/>
      <c r="X42" s="90"/>
    </row>
    <row r="43" spans="1:24" ht="13.15" thickTop="1" x14ac:dyDescent="0.35"/>
  </sheetData>
  <autoFilter ref="A3:X7" xr:uid="{00000000-0001-0000-0800-000000000000}">
    <filterColumn colId="0" showButton="0"/>
    <filterColumn colId="1" showButton="0"/>
    <filterColumn colId="2" showButton="0"/>
    <filterColumn colId="3" hiddenButton="1" showButton="0"/>
    <filterColumn colId="4" showButton="0"/>
    <filterColumn colId="5" hiddenButton="1" showButton="0"/>
    <filterColumn colId="6" showButton="0"/>
    <filterColumn colId="8" showButton="0"/>
    <filterColumn colId="9" showButton="0"/>
    <filterColumn colId="10" showButton="0"/>
    <filterColumn colId="11" hiddenButton="1" showButton="0"/>
    <filterColumn colId="12" showButton="0"/>
    <filterColumn colId="13" hiddenButton="1" showButton="0"/>
    <filterColumn colId="14" showButton="0"/>
    <filterColumn colId="16" showButton="0"/>
    <filterColumn colId="17" showButton="0"/>
    <filterColumn colId="18" showButton="0"/>
    <filterColumn colId="19" hiddenButton="1" showButton="0"/>
    <filterColumn colId="20" showButton="0"/>
    <filterColumn colId="21" hiddenButton="1" showButton="0"/>
    <filterColumn colId="22" showButton="0"/>
  </autoFilter>
  <mergeCells count="42">
    <mergeCell ref="C35:G35"/>
    <mergeCell ref="K35:O35"/>
    <mergeCell ref="C25:G25"/>
    <mergeCell ref="K25:O25"/>
    <mergeCell ref="S25:W25"/>
    <mergeCell ref="A33:H33"/>
    <mergeCell ref="I33:P33"/>
    <mergeCell ref="A34:B34"/>
    <mergeCell ref="C34:H34"/>
    <mergeCell ref="B31:H32"/>
    <mergeCell ref="A23:H23"/>
    <mergeCell ref="I23:P23"/>
    <mergeCell ref="Q23:X23"/>
    <mergeCell ref="A24:B24"/>
    <mergeCell ref="C24:H24"/>
    <mergeCell ref="I24:J24"/>
    <mergeCell ref="K24:P24"/>
    <mergeCell ref="Q24:R24"/>
    <mergeCell ref="S24:X24"/>
    <mergeCell ref="A14:B14"/>
    <mergeCell ref="C14:H14"/>
    <mergeCell ref="I14:J14"/>
    <mergeCell ref="K14:P14"/>
    <mergeCell ref="C15:G15"/>
    <mergeCell ref="K15:O15"/>
    <mergeCell ref="C5:G5"/>
    <mergeCell ref="K5:O5"/>
    <mergeCell ref="S5:W5"/>
    <mergeCell ref="I11:P12"/>
    <mergeCell ref="A13:H13"/>
    <mergeCell ref="I13:P13"/>
    <mergeCell ref="B11:H12"/>
    <mergeCell ref="A1:H1"/>
    <mergeCell ref="A3:H3"/>
    <mergeCell ref="I3:P3"/>
    <mergeCell ref="Q3:X3"/>
    <mergeCell ref="A4:B4"/>
    <mergeCell ref="C4:H4"/>
    <mergeCell ref="I4:J4"/>
    <mergeCell ref="K4:P4"/>
    <mergeCell ref="Q4:R4"/>
    <mergeCell ref="S4:X4"/>
  </mergeCells>
  <phoneticPr fontId="4"/>
  <pageMargins left="0.7" right="0.7" top="0.75" bottom="0.75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A</vt:lpstr>
      <vt:lpstr>B</vt:lpstr>
      <vt:lpstr>C</vt:lpstr>
      <vt:lpstr>D</vt:lpstr>
      <vt:lpstr>aa</vt:lpstr>
      <vt:lpstr>bb</vt:lpstr>
      <vt:lpstr>cc</vt:lpstr>
      <vt:lpstr>dd</vt:lpstr>
      <vt:lpstr>最終日結果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2022-08-24T13:49:37Z</cp:lastPrinted>
  <dcterms:created xsi:type="dcterms:W3CDTF">2022-08-24T13:48:31Z</dcterms:created>
  <dcterms:modified xsi:type="dcterms:W3CDTF">2022-08-24T13:49:58Z</dcterms:modified>
</cp:coreProperties>
</file>