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teve\Documents\MonOver50Web\"/>
    </mc:Choice>
  </mc:AlternateContent>
  <xr:revisionPtr revIDLastSave="0" documentId="13_ncr:1_{10791F9E-EF33-456F-9E28-D4D89C765AB6}" xr6:coauthVersionLast="47" xr6:coauthVersionMax="47" xr10:uidLastSave="{00000000-0000-0000-0000-000000000000}"/>
  <bookViews>
    <workbookView xWindow="-75" yWindow="0" windowWidth="26865" windowHeight="15150" xr2:uid="{421C5457-0AAE-4670-8A8D-86B339B6392B}"/>
  </bookViews>
  <sheets>
    <sheet name="Wk5" sheetId="97" r:id="rId1"/>
    <sheet name="Wk4" sheetId="96" r:id="rId2"/>
    <sheet name="Wk3" sheetId="95" r:id="rId3"/>
    <sheet name="Wk2" sheetId="94" r:id="rId4"/>
    <sheet name="Wk1" sheetId="9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06" i="97" l="1"/>
  <c r="M105" i="97"/>
  <c r="M104" i="97"/>
  <c r="M103" i="97"/>
  <c r="M102" i="97"/>
  <c r="M101" i="97"/>
  <c r="M100" i="97"/>
  <c r="M99" i="97"/>
  <c r="M98" i="97"/>
  <c r="M97" i="97"/>
  <c r="M96" i="97"/>
  <c r="M95" i="97"/>
  <c r="M94" i="97"/>
  <c r="M93" i="97"/>
  <c r="M92" i="97"/>
  <c r="M91" i="97"/>
  <c r="M90" i="97"/>
  <c r="M89" i="97"/>
  <c r="M88" i="97"/>
  <c r="M87" i="97"/>
  <c r="M86" i="97"/>
  <c r="M85" i="97"/>
  <c r="M84" i="97"/>
  <c r="M83" i="97"/>
  <c r="M82" i="97"/>
  <c r="M81" i="97"/>
  <c r="M80" i="97"/>
  <c r="AD107" i="97"/>
  <c r="AE95" i="97"/>
  <c r="AC95" i="97"/>
  <c r="AB95" i="97"/>
  <c r="AA95" i="97"/>
  <c r="AD78" i="97"/>
  <c r="AO110" i="97"/>
  <c r="AN110" i="97"/>
  <c r="AL110" i="97"/>
  <c r="AL11" i="97" s="1"/>
  <c r="AL12" i="97" s="1"/>
  <c r="AK110" i="97"/>
  <c r="AK11" i="97" s="1"/>
  <c r="AK12" i="97" s="1"/>
  <c r="AJ110" i="97"/>
  <c r="AJ11" i="97" s="1"/>
  <c r="AG110" i="97"/>
  <c r="AG11" i="97" s="1"/>
  <c r="AG12" i="97" s="1"/>
  <c r="AF110" i="97"/>
  <c r="AF11" i="97" s="1"/>
  <c r="AF12" i="97" s="1"/>
  <c r="AE110" i="97"/>
  <c r="AE11" i="97" s="1"/>
  <c r="AD109" i="97"/>
  <c r="AD108" i="97"/>
  <c r="AD106" i="97"/>
  <c r="AE103" i="97"/>
  <c r="AC103" i="97"/>
  <c r="AB103" i="97"/>
  <c r="AA103" i="97"/>
  <c r="AE101" i="97"/>
  <c r="AC101" i="97"/>
  <c r="AB101" i="97"/>
  <c r="AA101" i="97"/>
  <c r="AD100" i="97"/>
  <c r="AD99" i="97"/>
  <c r="AD98" i="97"/>
  <c r="AD101" i="97" s="1"/>
  <c r="AD94" i="97"/>
  <c r="AD93" i="97"/>
  <c r="AD92" i="97"/>
  <c r="AD91" i="97"/>
  <c r="AD90" i="97"/>
  <c r="AD89" i="97"/>
  <c r="AD88" i="97"/>
  <c r="AD87" i="97"/>
  <c r="AD86" i="97"/>
  <c r="AD85" i="97"/>
  <c r="AD84" i="97"/>
  <c r="AD83" i="97"/>
  <c r="AD82" i="97"/>
  <c r="AD81" i="97"/>
  <c r="AD80" i="97"/>
  <c r="AD79" i="97"/>
  <c r="G75" i="97"/>
  <c r="C75" i="97"/>
  <c r="AR66" i="97"/>
  <c r="P9" i="97" s="1"/>
  <c r="AP66" i="97"/>
  <c r="N9" i="97" s="1"/>
  <c r="AO66" i="97"/>
  <c r="L9" i="97" s="1"/>
  <c r="O9" i="97" s="1"/>
  <c r="AN66" i="97"/>
  <c r="AE66" i="97"/>
  <c r="P7" i="97" s="1"/>
  <c r="AC66" i="97"/>
  <c r="AB66" i="97"/>
  <c r="L7" i="97" s="1"/>
  <c r="O7" i="97" s="1"/>
  <c r="AA66" i="97"/>
  <c r="AQ65" i="97"/>
  <c r="AD65" i="97"/>
  <c r="AQ64" i="97"/>
  <c r="AD64" i="97"/>
  <c r="AQ63" i="97"/>
  <c r="AD63" i="97"/>
  <c r="AQ62" i="97"/>
  <c r="AD62" i="97"/>
  <c r="AQ61" i="97"/>
  <c r="AD61" i="97"/>
  <c r="AQ60" i="97"/>
  <c r="AD60" i="97"/>
  <c r="AQ59" i="97"/>
  <c r="AD59" i="97"/>
  <c r="AQ58" i="97"/>
  <c r="AD58" i="97"/>
  <c r="AQ57" i="97"/>
  <c r="AD57" i="97"/>
  <c r="AQ56" i="97"/>
  <c r="AD56" i="97"/>
  <c r="AQ55" i="97"/>
  <c r="AD55" i="97"/>
  <c r="AQ54" i="97"/>
  <c r="AD54" i="97"/>
  <c r="AR53" i="97"/>
  <c r="P4" i="97" s="1"/>
  <c r="AP53" i="97"/>
  <c r="N4" i="97" s="1"/>
  <c r="AO53" i="97"/>
  <c r="L4" i="97" s="1"/>
  <c r="O4" i="97" s="1"/>
  <c r="AN53" i="97"/>
  <c r="AE53" i="97"/>
  <c r="P10" i="97" s="1"/>
  <c r="AC53" i="97"/>
  <c r="N10" i="97" s="1"/>
  <c r="AB53" i="97"/>
  <c r="L10" i="97" s="1"/>
  <c r="O10" i="97" s="1"/>
  <c r="AA53" i="97"/>
  <c r="AQ52" i="97"/>
  <c r="AD52" i="97"/>
  <c r="AQ51" i="97"/>
  <c r="AD51" i="97"/>
  <c r="AQ50" i="97"/>
  <c r="AD50" i="97"/>
  <c r="AQ49" i="97"/>
  <c r="AD49" i="97"/>
  <c r="AQ48" i="97"/>
  <c r="AD48" i="97"/>
  <c r="AQ47" i="97"/>
  <c r="AD47" i="97"/>
  <c r="G51" i="97"/>
  <c r="AQ46" i="97"/>
  <c r="AD46" i="97"/>
  <c r="L50" i="97"/>
  <c r="O50" i="97" s="1"/>
  <c r="G50" i="97"/>
  <c r="AQ45" i="97"/>
  <c r="AD45" i="97"/>
  <c r="AQ44" i="97"/>
  <c r="AD44" i="97"/>
  <c r="AQ43" i="97"/>
  <c r="AD43" i="97"/>
  <c r="AQ42" i="97"/>
  <c r="AD42" i="97"/>
  <c r="AQ41" i="97"/>
  <c r="AD41" i="97"/>
  <c r="AR40" i="97"/>
  <c r="P6" i="97" s="1"/>
  <c r="AP40" i="97"/>
  <c r="N6" i="97" s="1"/>
  <c r="AO40" i="97"/>
  <c r="L6" i="97" s="1"/>
  <c r="O6" i="97" s="1"/>
  <c r="AN40" i="97"/>
  <c r="AE40" i="97"/>
  <c r="P11" i="97" s="1"/>
  <c r="AC40" i="97"/>
  <c r="AB40" i="97"/>
  <c r="L11" i="97" s="1"/>
  <c r="O11" i="97" s="1"/>
  <c r="AA40" i="97"/>
  <c r="AQ39" i="97"/>
  <c r="AD39" i="97"/>
  <c r="AQ38" i="97"/>
  <c r="AD38" i="97"/>
  <c r="AQ37" i="97"/>
  <c r="AD37" i="97"/>
  <c r="AQ36" i="97"/>
  <c r="AD36" i="97"/>
  <c r="AQ35" i="97"/>
  <c r="AD35" i="97"/>
  <c r="AQ34" i="97"/>
  <c r="AD34" i="97"/>
  <c r="AQ33" i="97"/>
  <c r="AD33" i="97"/>
  <c r="AQ32" i="97"/>
  <c r="AD32" i="97"/>
  <c r="AQ31" i="97"/>
  <c r="AD31" i="97"/>
  <c r="AQ30" i="97"/>
  <c r="AD30" i="97"/>
  <c r="AQ29" i="97"/>
  <c r="AD29" i="97"/>
  <c r="AQ28" i="97"/>
  <c r="AD28" i="97"/>
  <c r="AR27" i="97"/>
  <c r="AP27" i="97"/>
  <c r="N8" i="97" s="1"/>
  <c r="AO27" i="97"/>
  <c r="L8" i="97" s="1"/>
  <c r="O8" i="97" s="1"/>
  <c r="AN27" i="97"/>
  <c r="AE27" i="97"/>
  <c r="P5" i="97" s="1"/>
  <c r="AC27" i="97"/>
  <c r="N5" i="97" s="1"/>
  <c r="AB27" i="97"/>
  <c r="L5" i="97" s="1"/>
  <c r="AA27" i="97"/>
  <c r="AQ26" i="97"/>
  <c r="AD26" i="97"/>
  <c r="AQ25" i="97"/>
  <c r="AD25" i="97"/>
  <c r="AQ24" i="97"/>
  <c r="AD24" i="97"/>
  <c r="AQ23" i="97"/>
  <c r="AD23" i="97"/>
  <c r="AQ22" i="97"/>
  <c r="AD22" i="97"/>
  <c r="AQ21" i="97"/>
  <c r="AD21" i="97"/>
  <c r="AQ20" i="97"/>
  <c r="AD20" i="97"/>
  <c r="AQ19" i="97"/>
  <c r="AD19" i="97"/>
  <c r="AQ18" i="97"/>
  <c r="AD18" i="97"/>
  <c r="AQ17" i="97"/>
  <c r="AD17" i="97"/>
  <c r="AQ16" i="97"/>
  <c r="AD16" i="97"/>
  <c r="AQ15" i="97"/>
  <c r="AD15" i="97"/>
  <c r="B14" i="97"/>
  <c r="M12" i="97"/>
  <c r="I12" i="97"/>
  <c r="H12" i="97"/>
  <c r="G12" i="97"/>
  <c r="J11" i="97"/>
  <c r="K11" i="97" s="1"/>
  <c r="AD10" i="97"/>
  <c r="J8" i="97"/>
  <c r="K8" i="97" s="1"/>
  <c r="AD9" i="97"/>
  <c r="J10" i="97"/>
  <c r="K10" i="97" s="1"/>
  <c r="AD8" i="97"/>
  <c r="J9" i="97"/>
  <c r="K9" i="97" s="1"/>
  <c r="AD7" i="97"/>
  <c r="J7" i="97"/>
  <c r="K7" i="97" s="1"/>
  <c r="AD6" i="97"/>
  <c r="J6" i="97"/>
  <c r="K6" i="97" s="1"/>
  <c r="AD4" i="97"/>
  <c r="J4" i="97"/>
  <c r="K4" i="97" s="1"/>
  <c r="AD3" i="97"/>
  <c r="J5" i="97"/>
  <c r="K5" i="97" s="1"/>
  <c r="AD5" i="97"/>
  <c r="M96" i="96"/>
  <c r="M95" i="96"/>
  <c r="M94" i="96"/>
  <c r="M93" i="96"/>
  <c r="M92" i="96"/>
  <c r="M91" i="96"/>
  <c r="M90" i="96"/>
  <c r="M89" i="96"/>
  <c r="M88" i="96"/>
  <c r="M87" i="96"/>
  <c r="M86" i="96"/>
  <c r="M85" i="96"/>
  <c r="M84" i="96"/>
  <c r="M83" i="96"/>
  <c r="M82" i="96"/>
  <c r="M81" i="96"/>
  <c r="M80" i="96"/>
  <c r="AD81" i="96"/>
  <c r="AD91" i="96"/>
  <c r="AO109" i="96"/>
  <c r="AN109" i="96"/>
  <c r="AL109" i="96"/>
  <c r="AK109" i="96"/>
  <c r="AJ109" i="96"/>
  <c r="AJ11" i="96" s="1"/>
  <c r="AJ12" i="96" s="1"/>
  <c r="AG109" i="96"/>
  <c r="AF109" i="96"/>
  <c r="AF11" i="96" s="1"/>
  <c r="AF12" i="96" s="1"/>
  <c r="AE109" i="96"/>
  <c r="AD108" i="96"/>
  <c r="AD107" i="96"/>
  <c r="AD106" i="96"/>
  <c r="AE102" i="96"/>
  <c r="AC102" i="96"/>
  <c r="AB102" i="96"/>
  <c r="AA102" i="96"/>
  <c r="AE100" i="96"/>
  <c r="AC100" i="96"/>
  <c r="AB100" i="96"/>
  <c r="AA100" i="96"/>
  <c r="AD99" i="96"/>
  <c r="AD98" i="96"/>
  <c r="AD97" i="96"/>
  <c r="AD100" i="96" s="1"/>
  <c r="AE94" i="96"/>
  <c r="AC94" i="96"/>
  <c r="AB94" i="96"/>
  <c r="AA94" i="96"/>
  <c r="AD93" i="96"/>
  <c r="AD92" i="96"/>
  <c r="AD90" i="96"/>
  <c r="AD89" i="96"/>
  <c r="AD88" i="96"/>
  <c r="AD87" i="96"/>
  <c r="AD86" i="96"/>
  <c r="AD85" i="96"/>
  <c r="AD84" i="96"/>
  <c r="AD83" i="96"/>
  <c r="AD82" i="96"/>
  <c r="AD80" i="96"/>
  <c r="AD79" i="96"/>
  <c r="AD78" i="96"/>
  <c r="G75" i="96"/>
  <c r="C75" i="96"/>
  <c r="AR66" i="96"/>
  <c r="P8" i="96" s="1"/>
  <c r="AP66" i="96"/>
  <c r="N8" i="96" s="1"/>
  <c r="AO66" i="96"/>
  <c r="AN66" i="96"/>
  <c r="AE66" i="96"/>
  <c r="P7" i="96" s="1"/>
  <c r="AC66" i="96"/>
  <c r="AB66" i="96"/>
  <c r="L7" i="96" s="1"/>
  <c r="O7" i="96" s="1"/>
  <c r="AA66" i="96"/>
  <c r="AQ65" i="96"/>
  <c r="AD65" i="96"/>
  <c r="AQ64" i="96"/>
  <c r="AD64" i="96"/>
  <c r="AQ63" i="96"/>
  <c r="AD63" i="96"/>
  <c r="AQ62" i="96"/>
  <c r="AD62" i="96"/>
  <c r="AQ61" i="96"/>
  <c r="AD61" i="96"/>
  <c r="AQ60" i="96"/>
  <c r="AD60" i="96"/>
  <c r="AQ59" i="96"/>
  <c r="AD59" i="96"/>
  <c r="AQ58" i="96"/>
  <c r="AD58" i="96"/>
  <c r="AQ57" i="96"/>
  <c r="AD57" i="96"/>
  <c r="AQ56" i="96"/>
  <c r="AD56" i="96"/>
  <c r="AQ55" i="96"/>
  <c r="AD55" i="96"/>
  <c r="AQ54" i="96"/>
  <c r="AD54" i="96"/>
  <c r="AR53" i="96"/>
  <c r="P5" i="96" s="1"/>
  <c r="AP53" i="96"/>
  <c r="AO53" i="96"/>
  <c r="L5" i="96" s="1"/>
  <c r="O5" i="96" s="1"/>
  <c r="AN53" i="96"/>
  <c r="AE53" i="96"/>
  <c r="P9" i="96" s="1"/>
  <c r="AC53" i="96"/>
  <c r="AB53" i="96"/>
  <c r="L9" i="96" s="1"/>
  <c r="O9" i="96" s="1"/>
  <c r="AA53" i="96"/>
  <c r="AQ52" i="96"/>
  <c r="AD52" i="96"/>
  <c r="AQ51" i="96"/>
  <c r="AD51" i="96"/>
  <c r="G47" i="96"/>
  <c r="AQ50" i="96"/>
  <c r="AD50" i="96"/>
  <c r="L46" i="96"/>
  <c r="O46" i="96" s="1"/>
  <c r="G46" i="96"/>
  <c r="AQ49" i="96"/>
  <c r="AD49" i="96"/>
  <c r="AQ48" i="96"/>
  <c r="AD48" i="96"/>
  <c r="AQ47" i="96"/>
  <c r="AD47" i="96"/>
  <c r="AQ46" i="96"/>
  <c r="AD46" i="96"/>
  <c r="AQ45" i="96"/>
  <c r="AD45" i="96"/>
  <c r="AQ44" i="96"/>
  <c r="AD44" i="96"/>
  <c r="AQ43" i="96"/>
  <c r="AD43" i="96"/>
  <c r="AQ42" i="96"/>
  <c r="AD42" i="96"/>
  <c r="AQ41" i="96"/>
  <c r="AD41" i="96"/>
  <c r="AR40" i="96"/>
  <c r="P6" i="96" s="1"/>
  <c r="AP40" i="96"/>
  <c r="AO40" i="96"/>
  <c r="L6" i="96" s="1"/>
  <c r="AN40" i="96"/>
  <c r="AE40" i="96"/>
  <c r="AC40" i="96"/>
  <c r="AB40" i="96"/>
  <c r="AA40" i="96"/>
  <c r="AQ39" i="96"/>
  <c r="AD39" i="96"/>
  <c r="AQ38" i="96"/>
  <c r="AD38" i="96"/>
  <c r="AQ37" i="96"/>
  <c r="AD37" i="96"/>
  <c r="AQ36" i="96"/>
  <c r="AD36" i="96"/>
  <c r="AQ35" i="96"/>
  <c r="AD35" i="96"/>
  <c r="AQ34" i="96"/>
  <c r="AD34" i="96"/>
  <c r="AQ33" i="96"/>
  <c r="AD33" i="96"/>
  <c r="AQ32" i="96"/>
  <c r="AD32" i="96"/>
  <c r="AQ31" i="96"/>
  <c r="AD31" i="96"/>
  <c r="AQ30" i="96"/>
  <c r="AD30" i="96"/>
  <c r="AQ29" i="96"/>
  <c r="AD29" i="96"/>
  <c r="AQ28" i="96"/>
  <c r="AD28" i="96"/>
  <c r="AR27" i="96"/>
  <c r="AP27" i="96"/>
  <c r="N10" i="96" s="1"/>
  <c r="AO27" i="96"/>
  <c r="L10" i="96" s="1"/>
  <c r="O10" i="96" s="1"/>
  <c r="AN27" i="96"/>
  <c r="AE27" i="96"/>
  <c r="P4" i="96" s="1"/>
  <c r="AC27" i="96"/>
  <c r="N4" i="96" s="1"/>
  <c r="AB27" i="96"/>
  <c r="AA27" i="96"/>
  <c r="AQ26" i="96"/>
  <c r="AD26" i="96"/>
  <c r="AQ25" i="96"/>
  <c r="AD25" i="96"/>
  <c r="AQ24" i="96"/>
  <c r="AD24" i="96"/>
  <c r="AQ23" i="96"/>
  <c r="AD23" i="96"/>
  <c r="AQ22" i="96"/>
  <c r="AD22" i="96"/>
  <c r="AQ21" i="96"/>
  <c r="AD21" i="96"/>
  <c r="AQ20" i="96"/>
  <c r="AD20" i="96"/>
  <c r="AQ19" i="96"/>
  <c r="AD19" i="96"/>
  <c r="AQ18" i="96"/>
  <c r="AD18" i="96"/>
  <c r="AQ17" i="96"/>
  <c r="AD17" i="96"/>
  <c r="AQ16" i="96"/>
  <c r="AD16" i="96"/>
  <c r="AQ15" i="96"/>
  <c r="AD15" i="96"/>
  <c r="B14" i="96"/>
  <c r="M12" i="96"/>
  <c r="I12" i="96"/>
  <c r="H12" i="96"/>
  <c r="G12" i="96"/>
  <c r="AL11" i="96"/>
  <c r="AL12" i="96" s="1"/>
  <c r="AK11" i="96"/>
  <c r="AK12" i="96" s="1"/>
  <c r="AG11" i="96"/>
  <c r="AG12" i="96" s="1"/>
  <c r="AE11" i="96"/>
  <c r="AE12" i="96" s="1"/>
  <c r="J11" i="96"/>
  <c r="K11" i="96" s="1"/>
  <c r="AD10" i="96"/>
  <c r="J9" i="96"/>
  <c r="K9" i="96" s="1"/>
  <c r="AD7" i="96"/>
  <c r="P10" i="96"/>
  <c r="J10" i="96"/>
  <c r="K10" i="96" s="1"/>
  <c r="AD9" i="96"/>
  <c r="J8" i="96"/>
  <c r="K8" i="96" s="1"/>
  <c r="AD8" i="96"/>
  <c r="J7" i="96"/>
  <c r="K7" i="96" s="1"/>
  <c r="AD6" i="96"/>
  <c r="J5" i="96"/>
  <c r="K5" i="96" s="1"/>
  <c r="AD5" i="96"/>
  <c r="L4" i="96"/>
  <c r="O4" i="96" s="1"/>
  <c r="J4" i="96"/>
  <c r="K4" i="96" s="1"/>
  <c r="AD4" i="96"/>
  <c r="J6" i="96"/>
  <c r="K6" i="96" s="1"/>
  <c r="AD3" i="96"/>
  <c r="M99" i="95"/>
  <c r="M98" i="95"/>
  <c r="M97" i="95"/>
  <c r="M96" i="95"/>
  <c r="M95" i="95"/>
  <c r="M94" i="95"/>
  <c r="M93" i="95"/>
  <c r="M92" i="95"/>
  <c r="M91" i="95"/>
  <c r="M90" i="95"/>
  <c r="M89" i="95"/>
  <c r="M88" i="95"/>
  <c r="M87" i="95"/>
  <c r="M86" i="95"/>
  <c r="M85" i="95"/>
  <c r="M84" i="95"/>
  <c r="M83" i="95"/>
  <c r="M82" i="95"/>
  <c r="M81" i="95"/>
  <c r="M80" i="95"/>
  <c r="AD83" i="95"/>
  <c r="AD86" i="95"/>
  <c r="AD87" i="95"/>
  <c r="AD90" i="95"/>
  <c r="AO109" i="95"/>
  <c r="AN109" i="95"/>
  <c r="AL109" i="95"/>
  <c r="AL11" i="95" s="1"/>
  <c r="AL12" i="95" s="1"/>
  <c r="AK109" i="95"/>
  <c r="AK11" i="95" s="1"/>
  <c r="AK12" i="95" s="1"/>
  <c r="AJ109" i="95"/>
  <c r="AG109" i="95"/>
  <c r="AG11" i="95" s="1"/>
  <c r="AG12" i="95" s="1"/>
  <c r="AF109" i="95"/>
  <c r="AF11" i="95" s="1"/>
  <c r="AF12" i="95" s="1"/>
  <c r="AE109" i="95"/>
  <c r="AD108" i="95"/>
  <c r="AD107" i="95"/>
  <c r="AD106" i="95"/>
  <c r="AD109" i="95" s="1"/>
  <c r="AE100" i="95"/>
  <c r="AC100" i="95"/>
  <c r="AB100" i="95"/>
  <c r="AA100" i="95"/>
  <c r="AE98" i="95"/>
  <c r="AC98" i="95"/>
  <c r="AB98" i="95"/>
  <c r="AA98" i="95"/>
  <c r="AD97" i="95"/>
  <c r="AD96" i="95"/>
  <c r="AD95" i="95"/>
  <c r="AE92" i="95"/>
  <c r="AC92" i="95"/>
  <c r="AB92" i="95"/>
  <c r="AA92" i="95"/>
  <c r="AD91" i="95"/>
  <c r="AD89" i="95"/>
  <c r="AD88" i="95"/>
  <c r="AD85" i="95"/>
  <c r="AD84" i="95"/>
  <c r="AD82" i="95"/>
  <c r="AD81" i="95"/>
  <c r="AD80" i="95"/>
  <c r="AD79" i="95"/>
  <c r="AD78" i="95"/>
  <c r="AR66" i="95"/>
  <c r="AP66" i="95"/>
  <c r="AO66" i="95"/>
  <c r="L8" i="95" s="1"/>
  <c r="O8" i="95" s="1"/>
  <c r="AN66" i="95"/>
  <c r="AE66" i="95"/>
  <c r="P7" i="95" s="1"/>
  <c r="AC66" i="95"/>
  <c r="AB66" i="95"/>
  <c r="AA66" i="95"/>
  <c r="AQ65" i="95"/>
  <c r="AD65" i="95"/>
  <c r="AQ64" i="95"/>
  <c r="AD64" i="95"/>
  <c r="AQ63" i="95"/>
  <c r="AD63" i="95"/>
  <c r="AQ62" i="95"/>
  <c r="AD62" i="95"/>
  <c r="AQ61" i="95"/>
  <c r="AD61" i="95"/>
  <c r="AQ60" i="95"/>
  <c r="AD60" i="95"/>
  <c r="AQ59" i="95"/>
  <c r="AD59" i="95"/>
  <c r="AQ58" i="95"/>
  <c r="AD58" i="95"/>
  <c r="AQ57" i="95"/>
  <c r="AD57" i="95"/>
  <c r="AQ56" i="95"/>
  <c r="AD56" i="95"/>
  <c r="AQ55" i="95"/>
  <c r="AD55" i="95"/>
  <c r="AQ54" i="95"/>
  <c r="AD54" i="95"/>
  <c r="AR53" i="95"/>
  <c r="P6" i="95" s="1"/>
  <c r="AP53" i="95"/>
  <c r="AO53" i="95"/>
  <c r="L6" i="95" s="1"/>
  <c r="O6" i="95" s="1"/>
  <c r="AN53" i="95"/>
  <c r="AE53" i="95"/>
  <c r="AC53" i="95"/>
  <c r="AB53" i="95"/>
  <c r="L10" i="95" s="1"/>
  <c r="O10" i="95" s="1"/>
  <c r="AA53" i="95"/>
  <c r="AQ52" i="95"/>
  <c r="AD52" i="95"/>
  <c r="AQ51" i="95"/>
  <c r="AD51" i="95"/>
  <c r="AQ50" i="95"/>
  <c r="AD50" i="95"/>
  <c r="AQ49" i="95"/>
  <c r="AD49" i="95"/>
  <c r="AQ48" i="95"/>
  <c r="AD48" i="95"/>
  <c r="AQ47" i="95"/>
  <c r="AD47" i="95"/>
  <c r="AQ46" i="95"/>
  <c r="AD46" i="95"/>
  <c r="AQ45" i="95"/>
  <c r="AD45" i="95"/>
  <c r="AQ44" i="95"/>
  <c r="AD44" i="95"/>
  <c r="AQ43" i="95"/>
  <c r="AD43" i="95"/>
  <c r="AQ42" i="95"/>
  <c r="AD42" i="95"/>
  <c r="AQ41" i="95"/>
  <c r="AD41" i="95"/>
  <c r="AR40" i="95"/>
  <c r="AP40" i="95"/>
  <c r="AO40" i="95"/>
  <c r="L4" i="95" s="1"/>
  <c r="AN40" i="95"/>
  <c r="AE40" i="95"/>
  <c r="P11" i="95" s="1"/>
  <c r="AC40" i="95"/>
  <c r="N11" i="95" s="1"/>
  <c r="AB40" i="95"/>
  <c r="L11" i="95" s="1"/>
  <c r="O11" i="95" s="1"/>
  <c r="AA40" i="95"/>
  <c r="AD82" i="94"/>
  <c r="G75" i="95"/>
  <c r="C75" i="95"/>
  <c r="P8" i="95"/>
  <c r="L7" i="95"/>
  <c r="O7" i="95" s="1"/>
  <c r="P10" i="95"/>
  <c r="G51" i="95"/>
  <c r="L50" i="95"/>
  <c r="O50" i="95" s="1"/>
  <c r="G50" i="95"/>
  <c r="P4" i="95"/>
  <c r="AQ39" i="95"/>
  <c r="AD39" i="95"/>
  <c r="AQ38" i="95"/>
  <c r="AD38" i="95"/>
  <c r="AQ37" i="95"/>
  <c r="AD37" i="95"/>
  <c r="AQ36" i="95"/>
  <c r="AD36" i="95"/>
  <c r="AQ35" i="95"/>
  <c r="AD35" i="95"/>
  <c r="AQ34" i="95"/>
  <c r="AD34" i="95"/>
  <c r="AQ33" i="95"/>
  <c r="AD33" i="95"/>
  <c r="AQ32" i="95"/>
  <c r="AD32" i="95"/>
  <c r="AQ31" i="95"/>
  <c r="AD31" i="95"/>
  <c r="AQ30" i="95"/>
  <c r="AD30" i="95"/>
  <c r="AQ29" i="95"/>
  <c r="AD29" i="95"/>
  <c r="AQ28" i="95"/>
  <c r="AD28" i="95"/>
  <c r="AR27" i="95"/>
  <c r="P9" i="95" s="1"/>
  <c r="AP27" i="95"/>
  <c r="N9" i="95" s="1"/>
  <c r="AO27" i="95"/>
  <c r="L9" i="95" s="1"/>
  <c r="O9" i="95" s="1"/>
  <c r="AN27" i="95"/>
  <c r="AE27" i="95"/>
  <c r="P5" i="95" s="1"/>
  <c r="AC27" i="95"/>
  <c r="AB27" i="95"/>
  <c r="L5" i="95" s="1"/>
  <c r="O5" i="95" s="1"/>
  <c r="AA27" i="95"/>
  <c r="AQ26" i="95"/>
  <c r="AD26" i="95"/>
  <c r="AQ25" i="95"/>
  <c r="AD25" i="95"/>
  <c r="AQ24" i="95"/>
  <c r="AD24" i="95"/>
  <c r="AQ23" i="95"/>
  <c r="AD23" i="95"/>
  <c r="AQ22" i="95"/>
  <c r="AD22" i="95"/>
  <c r="AQ21" i="95"/>
  <c r="AD21" i="95"/>
  <c r="AQ20" i="95"/>
  <c r="AD20" i="95"/>
  <c r="AQ19" i="95"/>
  <c r="AD19" i="95"/>
  <c r="AQ18" i="95"/>
  <c r="AD18" i="95"/>
  <c r="AQ17" i="95"/>
  <c r="AD17" i="95"/>
  <c r="AQ16" i="95"/>
  <c r="AD16" i="95"/>
  <c r="AQ15" i="95"/>
  <c r="AD15" i="95"/>
  <c r="B14" i="95"/>
  <c r="M12" i="95"/>
  <c r="I12" i="95"/>
  <c r="H12" i="95"/>
  <c r="G12" i="95"/>
  <c r="J11" i="95"/>
  <c r="K11" i="95" s="1"/>
  <c r="AD10" i="95"/>
  <c r="J9" i="95"/>
  <c r="K9" i="95" s="1"/>
  <c r="AD8" i="95"/>
  <c r="J10" i="95"/>
  <c r="K10" i="95" s="1"/>
  <c r="AD7" i="95"/>
  <c r="J8" i="95"/>
  <c r="K8" i="95" s="1"/>
  <c r="AD6" i="95"/>
  <c r="J6" i="95"/>
  <c r="K6" i="95" s="1"/>
  <c r="AD4" i="95"/>
  <c r="J7" i="95"/>
  <c r="K7" i="95" s="1"/>
  <c r="AD3" i="95"/>
  <c r="J5" i="95"/>
  <c r="K5" i="95" s="1"/>
  <c r="AD9" i="95"/>
  <c r="J4" i="95"/>
  <c r="K4" i="95" s="1"/>
  <c r="AD5" i="95"/>
  <c r="M98" i="94"/>
  <c r="M97" i="94"/>
  <c r="M96" i="94"/>
  <c r="M95" i="94"/>
  <c r="M94" i="94"/>
  <c r="M93" i="94"/>
  <c r="M92" i="94"/>
  <c r="M91" i="94"/>
  <c r="M90" i="94"/>
  <c r="M89" i="94"/>
  <c r="M88" i="94"/>
  <c r="M87" i="94"/>
  <c r="M86" i="94"/>
  <c r="M85" i="94"/>
  <c r="M84" i="94"/>
  <c r="M83" i="94"/>
  <c r="M82" i="94"/>
  <c r="M81" i="94"/>
  <c r="M80" i="94"/>
  <c r="AE88" i="94"/>
  <c r="AC88" i="94"/>
  <c r="AB88" i="94"/>
  <c r="AA88" i="94"/>
  <c r="AD87" i="94"/>
  <c r="AD83" i="94"/>
  <c r="AD92" i="94"/>
  <c r="AD80" i="94"/>
  <c r="AD91" i="94"/>
  <c r="AD85" i="94"/>
  <c r="AO105" i="94"/>
  <c r="AN105" i="94"/>
  <c r="AL105" i="94"/>
  <c r="AL11" i="94" s="1"/>
  <c r="AL12" i="94" s="1"/>
  <c r="AK105" i="94"/>
  <c r="AK11" i="94" s="1"/>
  <c r="AK12" i="94" s="1"/>
  <c r="AJ105" i="94"/>
  <c r="AJ11" i="94" s="1"/>
  <c r="AG105" i="94"/>
  <c r="AG11" i="94" s="1"/>
  <c r="AG12" i="94" s="1"/>
  <c r="AF105" i="94"/>
  <c r="AF11" i="94" s="1"/>
  <c r="AF12" i="94" s="1"/>
  <c r="AE105" i="94"/>
  <c r="AE11" i="94" s="1"/>
  <c r="AD104" i="94"/>
  <c r="AD103" i="94"/>
  <c r="AE96" i="94"/>
  <c r="AC96" i="94"/>
  <c r="AB96" i="94"/>
  <c r="AA96" i="94"/>
  <c r="AE94" i="94"/>
  <c r="AC94" i="94"/>
  <c r="AB94" i="94"/>
  <c r="AA94" i="94"/>
  <c r="AD93" i="94"/>
  <c r="AD86" i="94"/>
  <c r="AD84" i="94"/>
  <c r="AD81" i="94"/>
  <c r="AD79" i="94"/>
  <c r="AD78" i="94"/>
  <c r="G75" i="94"/>
  <c r="C75" i="94"/>
  <c r="AR66" i="94"/>
  <c r="P8" i="94" s="1"/>
  <c r="AP66" i="94"/>
  <c r="N8" i="94" s="1"/>
  <c r="AO66" i="94"/>
  <c r="L8" i="94" s="1"/>
  <c r="O8" i="94" s="1"/>
  <c r="AN66" i="94"/>
  <c r="AE66" i="94"/>
  <c r="P6" i="94" s="1"/>
  <c r="AC66" i="94"/>
  <c r="N6" i="94" s="1"/>
  <c r="AB66" i="94"/>
  <c r="L6" i="94" s="1"/>
  <c r="O6" i="94" s="1"/>
  <c r="AA66" i="94"/>
  <c r="AQ65" i="94"/>
  <c r="AD65" i="94"/>
  <c r="AQ64" i="94"/>
  <c r="AD64" i="94"/>
  <c r="AQ63" i="94"/>
  <c r="AD63" i="94"/>
  <c r="AQ62" i="94"/>
  <c r="AD62" i="94"/>
  <c r="AQ61" i="94"/>
  <c r="AD61" i="94"/>
  <c r="AQ60" i="94"/>
  <c r="AD60" i="94"/>
  <c r="AQ59" i="94"/>
  <c r="AD59" i="94"/>
  <c r="AQ58" i="94"/>
  <c r="AD58" i="94"/>
  <c r="AQ57" i="94"/>
  <c r="AD57" i="94"/>
  <c r="AQ56" i="94"/>
  <c r="AD56" i="94"/>
  <c r="AQ55" i="94"/>
  <c r="AD55" i="94"/>
  <c r="AQ54" i="94"/>
  <c r="AD54" i="94"/>
  <c r="AR53" i="94"/>
  <c r="AP53" i="94"/>
  <c r="AO53" i="94"/>
  <c r="L7" i="94" s="1"/>
  <c r="O7" i="94" s="1"/>
  <c r="AN53" i="94"/>
  <c r="AE53" i="94"/>
  <c r="P9" i="94" s="1"/>
  <c r="AC53" i="94"/>
  <c r="AB53" i="94"/>
  <c r="AA53" i="94"/>
  <c r="AQ52" i="94"/>
  <c r="AD52" i="94"/>
  <c r="AQ51" i="94"/>
  <c r="AD51" i="94"/>
  <c r="AQ50" i="94"/>
  <c r="AD50" i="94"/>
  <c r="AQ49" i="94"/>
  <c r="AD49" i="94"/>
  <c r="G49" i="94"/>
  <c r="AQ48" i="94"/>
  <c r="AD48" i="94"/>
  <c r="L48" i="94"/>
  <c r="G48" i="94"/>
  <c r="AQ47" i="94"/>
  <c r="AD47" i="94"/>
  <c r="AQ46" i="94"/>
  <c r="AD46" i="94"/>
  <c r="AQ45" i="94"/>
  <c r="AD45" i="94"/>
  <c r="AQ44" i="94"/>
  <c r="AD44" i="94"/>
  <c r="AQ43" i="94"/>
  <c r="AD43" i="94"/>
  <c r="AQ42" i="94"/>
  <c r="AD42" i="94"/>
  <c r="AQ41" i="94"/>
  <c r="AD41" i="94"/>
  <c r="AR40" i="94"/>
  <c r="P4" i="94" s="1"/>
  <c r="AP40" i="94"/>
  <c r="N4" i="94" s="1"/>
  <c r="AO40" i="94"/>
  <c r="L4" i="94" s="1"/>
  <c r="AN40" i="94"/>
  <c r="AE40" i="94"/>
  <c r="P11" i="94" s="1"/>
  <c r="AC40" i="94"/>
  <c r="N11" i="94" s="1"/>
  <c r="AB40" i="94"/>
  <c r="L11" i="94" s="1"/>
  <c r="O11" i="94" s="1"/>
  <c r="AA40" i="94"/>
  <c r="AQ39" i="94"/>
  <c r="AD39" i="94"/>
  <c r="AQ38" i="94"/>
  <c r="AD38" i="94"/>
  <c r="AQ37" i="94"/>
  <c r="AD37" i="94"/>
  <c r="AQ36" i="94"/>
  <c r="AD36" i="94"/>
  <c r="AQ35" i="94"/>
  <c r="AD35" i="94"/>
  <c r="AQ34" i="94"/>
  <c r="AD34" i="94"/>
  <c r="AQ33" i="94"/>
  <c r="AD33" i="94"/>
  <c r="AQ32" i="94"/>
  <c r="AD32" i="94"/>
  <c r="AQ31" i="94"/>
  <c r="AD31" i="94"/>
  <c r="AQ30" i="94"/>
  <c r="AD30" i="94"/>
  <c r="AQ29" i="94"/>
  <c r="AD29" i="94"/>
  <c r="AQ28" i="94"/>
  <c r="AD28" i="94"/>
  <c r="AR27" i="94"/>
  <c r="P10" i="94" s="1"/>
  <c r="AP27" i="94"/>
  <c r="N10" i="94" s="1"/>
  <c r="AO27" i="94"/>
  <c r="L10" i="94" s="1"/>
  <c r="O10" i="94" s="1"/>
  <c r="AN27" i="94"/>
  <c r="AE27" i="94"/>
  <c r="P5" i="94" s="1"/>
  <c r="AC27" i="94"/>
  <c r="AB27" i="94"/>
  <c r="L5" i="94" s="1"/>
  <c r="O5" i="94" s="1"/>
  <c r="AA27" i="94"/>
  <c r="AQ26" i="94"/>
  <c r="AD26" i="94"/>
  <c r="AQ25" i="94"/>
  <c r="AD25" i="94"/>
  <c r="AQ24" i="94"/>
  <c r="AD24" i="94"/>
  <c r="AQ23" i="94"/>
  <c r="AD23" i="94"/>
  <c r="AQ22" i="94"/>
  <c r="AD22" i="94"/>
  <c r="AQ21" i="94"/>
  <c r="AD21" i="94"/>
  <c r="AQ20" i="94"/>
  <c r="AD20" i="94"/>
  <c r="AQ19" i="94"/>
  <c r="AD19" i="94"/>
  <c r="AQ18" i="94"/>
  <c r="AD18" i="94"/>
  <c r="AQ17" i="94"/>
  <c r="AD17" i="94"/>
  <c r="AQ16" i="94"/>
  <c r="AD16" i="94"/>
  <c r="AQ15" i="94"/>
  <c r="AD15" i="94"/>
  <c r="B14" i="94"/>
  <c r="M12" i="94"/>
  <c r="I12" i="94"/>
  <c r="H12" i="94"/>
  <c r="G12" i="94"/>
  <c r="J11" i="94"/>
  <c r="K11" i="94" s="1"/>
  <c r="AD10" i="94"/>
  <c r="J8" i="94"/>
  <c r="K8" i="94" s="1"/>
  <c r="AD5" i="94"/>
  <c r="J10" i="94"/>
  <c r="K10" i="94" s="1"/>
  <c r="AD9" i="94"/>
  <c r="J6" i="94"/>
  <c r="K6" i="94" s="1"/>
  <c r="AD8" i="94"/>
  <c r="N9" i="94"/>
  <c r="L9" i="94"/>
  <c r="O9" i="94" s="1"/>
  <c r="J9" i="94"/>
  <c r="K9" i="94" s="1"/>
  <c r="AD7" i="94"/>
  <c r="N5" i="94"/>
  <c r="J5" i="94"/>
  <c r="K5" i="94" s="1"/>
  <c r="AD4" i="94"/>
  <c r="P7" i="94"/>
  <c r="N7" i="94"/>
  <c r="J7" i="94"/>
  <c r="K7" i="94" s="1"/>
  <c r="AD3" i="94"/>
  <c r="J4" i="94"/>
  <c r="K4" i="94" s="1"/>
  <c r="AD6" i="94"/>
  <c r="M90" i="93"/>
  <c r="M89" i="93"/>
  <c r="M88" i="93"/>
  <c r="M87" i="93"/>
  <c r="M86" i="93"/>
  <c r="M85" i="93"/>
  <c r="M84" i="93"/>
  <c r="M83" i="93"/>
  <c r="M82" i="93"/>
  <c r="M81" i="93"/>
  <c r="M80" i="93"/>
  <c r="AD97" i="93"/>
  <c r="AD81" i="93"/>
  <c r="AE88" i="93"/>
  <c r="AC88" i="93"/>
  <c r="AB88" i="93"/>
  <c r="AA88" i="93"/>
  <c r="AE83" i="93"/>
  <c r="AC83" i="93"/>
  <c r="AB83" i="93"/>
  <c r="AA83" i="93"/>
  <c r="AO99" i="93"/>
  <c r="AN99" i="93"/>
  <c r="AL99" i="93"/>
  <c r="AK99" i="93"/>
  <c r="AJ99" i="93"/>
  <c r="AG99" i="93"/>
  <c r="AF99" i="93"/>
  <c r="AE99" i="93"/>
  <c r="AD82" i="93"/>
  <c r="AR66" i="93"/>
  <c r="AP66" i="93"/>
  <c r="AO66" i="93"/>
  <c r="AN66" i="93"/>
  <c r="AQ65" i="93"/>
  <c r="AQ64" i="93"/>
  <c r="AQ63" i="93"/>
  <c r="AQ62" i="93"/>
  <c r="AQ61" i="93"/>
  <c r="AQ60" i="93"/>
  <c r="AQ59" i="93"/>
  <c r="AQ58" i="93"/>
  <c r="AQ57" i="93"/>
  <c r="AQ56" i="93"/>
  <c r="AQ55" i="93"/>
  <c r="AQ54" i="93"/>
  <c r="AR53" i="93"/>
  <c r="AP53" i="93"/>
  <c r="AO53" i="93"/>
  <c r="AN53" i="93"/>
  <c r="AQ52" i="93"/>
  <c r="AQ51" i="93"/>
  <c r="AQ50" i="93"/>
  <c r="AQ49" i="93"/>
  <c r="AQ48" i="93"/>
  <c r="AQ47" i="93"/>
  <c r="AQ46" i="93"/>
  <c r="AQ45" i="93"/>
  <c r="AQ44" i="93"/>
  <c r="AQ43" i="93"/>
  <c r="AQ42" i="93"/>
  <c r="AQ41" i="93"/>
  <c r="AR40" i="93"/>
  <c r="AP40" i="93"/>
  <c r="AO40" i="93"/>
  <c r="AN40" i="93"/>
  <c r="AQ39" i="93"/>
  <c r="AQ38" i="93"/>
  <c r="AQ37" i="93"/>
  <c r="AQ36" i="93"/>
  <c r="AQ35" i="93"/>
  <c r="AQ34" i="93"/>
  <c r="AQ33" i="93"/>
  <c r="AQ32" i="93"/>
  <c r="AQ31" i="93"/>
  <c r="AQ30" i="93"/>
  <c r="AQ29" i="93"/>
  <c r="AQ28" i="93"/>
  <c r="AR27" i="93"/>
  <c r="AP27" i="93"/>
  <c r="AO27" i="93"/>
  <c r="AN27" i="93"/>
  <c r="AQ26" i="93"/>
  <c r="AQ25" i="93"/>
  <c r="AQ24" i="93"/>
  <c r="AQ23" i="93"/>
  <c r="AQ22" i="93"/>
  <c r="AQ21" i="93"/>
  <c r="AQ20" i="93"/>
  <c r="AQ19" i="93"/>
  <c r="AQ18" i="93"/>
  <c r="AQ17" i="93"/>
  <c r="AQ16" i="93"/>
  <c r="AQ15" i="93"/>
  <c r="AE66" i="93"/>
  <c r="AC66" i="93"/>
  <c r="AB66" i="93"/>
  <c r="AA66" i="93"/>
  <c r="AD65" i="93"/>
  <c r="AD64" i="93"/>
  <c r="AD63" i="93"/>
  <c r="AD62" i="93"/>
  <c r="AD61" i="93"/>
  <c r="AD60" i="93"/>
  <c r="AD59" i="93"/>
  <c r="AD58" i="93"/>
  <c r="AD57" i="93"/>
  <c r="AD56" i="93"/>
  <c r="AD55" i="93"/>
  <c r="AD54" i="93"/>
  <c r="AE53" i="93"/>
  <c r="AC53" i="93"/>
  <c r="AB53" i="93"/>
  <c r="AA53" i="93"/>
  <c r="AD52" i="93"/>
  <c r="AD51" i="93"/>
  <c r="AD50" i="93"/>
  <c r="AD49" i="93"/>
  <c r="AD48" i="93"/>
  <c r="AD47" i="93"/>
  <c r="AD46" i="93"/>
  <c r="AD45" i="93"/>
  <c r="AD44" i="93"/>
  <c r="AD43" i="93"/>
  <c r="AD42" i="93"/>
  <c r="AD41" i="93"/>
  <c r="AE40" i="93"/>
  <c r="AC40" i="93"/>
  <c r="AB40" i="93"/>
  <c r="AA40" i="93"/>
  <c r="AD39" i="93"/>
  <c r="AD38" i="93"/>
  <c r="AD37" i="93"/>
  <c r="AD36" i="93"/>
  <c r="AD35" i="93"/>
  <c r="AD34" i="93"/>
  <c r="AD33" i="93"/>
  <c r="AD32" i="93"/>
  <c r="AD31" i="93"/>
  <c r="AD30" i="93"/>
  <c r="AD29" i="93"/>
  <c r="AD28" i="93"/>
  <c r="AD26" i="93"/>
  <c r="AD25" i="93"/>
  <c r="AD24" i="93"/>
  <c r="AD23" i="93"/>
  <c r="AD22" i="93"/>
  <c r="AD21" i="93"/>
  <c r="AD20" i="93"/>
  <c r="AD19" i="93"/>
  <c r="AD18" i="93"/>
  <c r="AD17" i="93"/>
  <c r="AD16" i="93"/>
  <c r="J6" i="93"/>
  <c r="J5" i="93"/>
  <c r="J11" i="93"/>
  <c r="J8" i="93"/>
  <c r="J7" i="93"/>
  <c r="J10" i="93"/>
  <c r="J9" i="93"/>
  <c r="AD95" i="97" l="1"/>
  <c r="AM107" i="97"/>
  <c r="AH107" i="97"/>
  <c r="AD53" i="97"/>
  <c r="AD103" i="97"/>
  <c r="AD66" i="97"/>
  <c r="N7" i="97"/>
  <c r="AD40" i="97"/>
  <c r="N11" i="97"/>
  <c r="AR67" i="97"/>
  <c r="P8" i="97"/>
  <c r="P12" i="97" s="1"/>
  <c r="AM7" i="97"/>
  <c r="AH7" i="97"/>
  <c r="AQ53" i="97"/>
  <c r="N12" i="97"/>
  <c r="AQ66" i="97"/>
  <c r="AD27" i="97"/>
  <c r="AO67" i="97"/>
  <c r="AQ40" i="97"/>
  <c r="AE102" i="97"/>
  <c r="AC102" i="97"/>
  <c r="AB102" i="97"/>
  <c r="AD102" i="97"/>
  <c r="AN67" i="97"/>
  <c r="AM109" i="97"/>
  <c r="AH109" i="97"/>
  <c r="AM108" i="97"/>
  <c r="AH108" i="97"/>
  <c r="AD110" i="97"/>
  <c r="AM106" i="97"/>
  <c r="AH106" i="97"/>
  <c r="AP67" i="97"/>
  <c r="AQ27" i="97"/>
  <c r="AJ12" i="97"/>
  <c r="AE12" i="97"/>
  <c r="AM10" i="97"/>
  <c r="AH10" i="97"/>
  <c r="AM9" i="97"/>
  <c r="AH9" i="97"/>
  <c r="AM8" i="97"/>
  <c r="AH8" i="97"/>
  <c r="AH6" i="97"/>
  <c r="AM6" i="97"/>
  <c r="AH4" i="97"/>
  <c r="AM4" i="97"/>
  <c r="AM3" i="97"/>
  <c r="AH3" i="97"/>
  <c r="L12" i="97"/>
  <c r="O5" i="97"/>
  <c r="AM5" i="97"/>
  <c r="AH5" i="97"/>
  <c r="AD102" i="96"/>
  <c r="L8" i="96"/>
  <c r="O8" i="96" s="1"/>
  <c r="AQ66" i="96"/>
  <c r="AD27" i="96"/>
  <c r="AQ27" i="96"/>
  <c r="AB101" i="96"/>
  <c r="AE101" i="96"/>
  <c r="AD94" i="96"/>
  <c r="AD101" i="96" s="1"/>
  <c r="AC101" i="96"/>
  <c r="AN67" i="96"/>
  <c r="AM4" i="96"/>
  <c r="AH4" i="96"/>
  <c r="AH108" i="96"/>
  <c r="AM108" i="96"/>
  <c r="AM107" i="96"/>
  <c r="AH107" i="96"/>
  <c r="AD109" i="96"/>
  <c r="AM106" i="96"/>
  <c r="AH106" i="96"/>
  <c r="N7" i="96"/>
  <c r="AD66" i="96"/>
  <c r="N5" i="96"/>
  <c r="AQ53" i="96"/>
  <c r="N9" i="96"/>
  <c r="AD53" i="96"/>
  <c r="N6" i="96"/>
  <c r="AQ40" i="96"/>
  <c r="O6" i="96"/>
  <c r="AR67" i="96"/>
  <c r="P11" i="96"/>
  <c r="P12" i="96" s="1"/>
  <c r="AP67" i="96"/>
  <c r="N11" i="96"/>
  <c r="AD40" i="96"/>
  <c r="AO67" i="96"/>
  <c r="L11" i="96"/>
  <c r="AH10" i="96"/>
  <c r="AM10" i="96"/>
  <c r="AH7" i="96"/>
  <c r="AM7" i="96"/>
  <c r="AH9" i="96"/>
  <c r="AM9" i="96"/>
  <c r="AH8" i="96"/>
  <c r="AM8" i="96"/>
  <c r="AH6" i="96"/>
  <c r="AM6" i="96"/>
  <c r="AH5" i="96"/>
  <c r="AM5" i="96"/>
  <c r="AM3" i="96"/>
  <c r="AH3" i="96"/>
  <c r="AQ40" i="95"/>
  <c r="AD100" i="95"/>
  <c r="AD53" i="95"/>
  <c r="AQ66" i="95"/>
  <c r="AQ53" i="95"/>
  <c r="AD66" i="95"/>
  <c r="AO67" i="95"/>
  <c r="AH109" i="95"/>
  <c r="AD92" i="95"/>
  <c r="AE99" i="95"/>
  <c r="AC99" i="95"/>
  <c r="AB99" i="95"/>
  <c r="AD98" i="95"/>
  <c r="AN67" i="95"/>
  <c r="AR67" i="95"/>
  <c r="AM108" i="95"/>
  <c r="AH108" i="95"/>
  <c r="AM107" i="95"/>
  <c r="AH107" i="95"/>
  <c r="AM106" i="95"/>
  <c r="AH106" i="95"/>
  <c r="AP67" i="95"/>
  <c r="AD40" i="95"/>
  <c r="AJ11" i="95"/>
  <c r="AE11" i="95"/>
  <c r="N8" i="95"/>
  <c r="N7" i="95"/>
  <c r="N6" i="95"/>
  <c r="N10" i="95"/>
  <c r="N4" i="95"/>
  <c r="O4" i="95"/>
  <c r="L12" i="95"/>
  <c r="AQ27" i="95"/>
  <c r="AD27" i="95"/>
  <c r="N5" i="95"/>
  <c r="AM10" i="95"/>
  <c r="AH10" i="95"/>
  <c r="AH8" i="95"/>
  <c r="AM8" i="95"/>
  <c r="AH7" i="95"/>
  <c r="AM7" i="95"/>
  <c r="AM6" i="95"/>
  <c r="AH6" i="95"/>
  <c r="AM4" i="95"/>
  <c r="AH4" i="95"/>
  <c r="AM3" i="95"/>
  <c r="AH3" i="95"/>
  <c r="AH9" i="95"/>
  <c r="AM9" i="95"/>
  <c r="AM5" i="95"/>
  <c r="AH5" i="95"/>
  <c r="P12" i="95"/>
  <c r="AD53" i="94"/>
  <c r="AD88" i="94"/>
  <c r="AD27" i="94"/>
  <c r="AD66" i="94"/>
  <c r="AQ27" i="94"/>
  <c r="N12" i="94"/>
  <c r="AQ66" i="94"/>
  <c r="AQ40" i="94"/>
  <c r="AD96" i="94"/>
  <c r="AR67" i="94"/>
  <c r="P12" i="94"/>
  <c r="AQ53" i="94"/>
  <c r="AO67" i="94"/>
  <c r="AH10" i="94"/>
  <c r="AM10" i="94"/>
  <c r="AM5" i="94"/>
  <c r="AH5" i="94"/>
  <c r="AM8" i="94"/>
  <c r="AH8" i="94"/>
  <c r="AD94" i="94"/>
  <c r="AB95" i="94"/>
  <c r="AE95" i="94"/>
  <c r="AC95" i="94"/>
  <c r="AN67" i="94"/>
  <c r="AH104" i="94"/>
  <c r="AM104" i="94"/>
  <c r="AD105" i="94"/>
  <c r="AM103" i="94"/>
  <c r="AH103" i="94"/>
  <c r="AD40" i="94"/>
  <c r="AP67" i="94"/>
  <c r="AJ12" i="94"/>
  <c r="AE12" i="94"/>
  <c r="AH9" i="94"/>
  <c r="AM9" i="94"/>
  <c r="AM7" i="94"/>
  <c r="AH7" i="94"/>
  <c r="AM4" i="94"/>
  <c r="AH4" i="94"/>
  <c r="AH3" i="94"/>
  <c r="AM3" i="94"/>
  <c r="L12" i="94"/>
  <c r="O4" i="94"/>
  <c r="AH6" i="94"/>
  <c r="AM6" i="94"/>
  <c r="AM97" i="93"/>
  <c r="AH97" i="93"/>
  <c r="AQ66" i="93"/>
  <c r="AQ53" i="93"/>
  <c r="AQ40" i="93"/>
  <c r="AQ27" i="93"/>
  <c r="AD66" i="93"/>
  <c r="AD53" i="93"/>
  <c r="AD40" i="93"/>
  <c r="AQ67" i="97" l="1"/>
  <c r="AA102" i="97"/>
  <c r="AH110" i="97"/>
  <c r="AM110" i="97"/>
  <c r="AD11" i="97"/>
  <c r="AQ67" i="96"/>
  <c r="AM109" i="96"/>
  <c r="AA101" i="96"/>
  <c r="AH109" i="96"/>
  <c r="AD11" i="96"/>
  <c r="N12" i="96"/>
  <c r="O11" i="96"/>
  <c r="L12" i="96"/>
  <c r="AQ67" i="95"/>
  <c r="AD99" i="95"/>
  <c r="AM109" i="95"/>
  <c r="AA99" i="95"/>
  <c r="AD11" i="95"/>
  <c r="AJ12" i="95"/>
  <c r="AE12" i="95"/>
  <c r="N12" i="95"/>
  <c r="AQ67" i="94"/>
  <c r="AD95" i="94"/>
  <c r="AA95" i="94"/>
  <c r="AH105" i="94"/>
  <c r="AM105" i="94"/>
  <c r="AD11" i="94"/>
  <c r="AD98" i="93"/>
  <c r="AE90" i="93"/>
  <c r="AC90" i="93"/>
  <c r="AB90" i="93"/>
  <c r="AA90" i="93"/>
  <c r="AD87" i="93"/>
  <c r="AD88" i="93" s="1"/>
  <c r="AD80" i="93"/>
  <c r="AD79" i="93"/>
  <c r="AD78" i="93"/>
  <c r="G75" i="93"/>
  <c r="C75" i="93"/>
  <c r="N5" i="93"/>
  <c r="P10" i="93"/>
  <c r="N10" i="93"/>
  <c r="L10" i="93"/>
  <c r="O10" i="93" s="1"/>
  <c r="P7" i="93"/>
  <c r="N7" i="93"/>
  <c r="AE27" i="93"/>
  <c r="P6" i="93" s="1"/>
  <c r="AC27" i="93"/>
  <c r="N6" i="93" s="1"/>
  <c r="AB27" i="93"/>
  <c r="L6" i="93" s="1"/>
  <c r="O6" i="93" s="1"/>
  <c r="AA27" i="93"/>
  <c r="G49" i="93"/>
  <c r="L48" i="93"/>
  <c r="O48" i="93" s="1"/>
  <c r="G48" i="93"/>
  <c r="AD15" i="93"/>
  <c r="P8" i="93"/>
  <c r="N8" i="93"/>
  <c r="L8" i="93"/>
  <c r="O8" i="93" s="1"/>
  <c r="P11" i="93"/>
  <c r="N11" i="93"/>
  <c r="L11" i="93"/>
  <c r="O11" i="93" s="1"/>
  <c r="P4" i="93"/>
  <c r="N4" i="93"/>
  <c r="P9" i="93"/>
  <c r="N9" i="93"/>
  <c r="B14" i="93"/>
  <c r="M12" i="93"/>
  <c r="I12" i="93"/>
  <c r="H12" i="93"/>
  <c r="G12" i="93"/>
  <c r="K6" i="93"/>
  <c r="AD10" i="93"/>
  <c r="K11" i="93"/>
  <c r="AD9" i="93"/>
  <c r="P5" i="93"/>
  <c r="K5" i="93"/>
  <c r="AD7" i="93"/>
  <c r="K8" i="93"/>
  <c r="AD4" i="93"/>
  <c r="K7" i="93"/>
  <c r="AD6" i="93"/>
  <c r="K10" i="93"/>
  <c r="AD8" i="93"/>
  <c r="K9" i="93"/>
  <c r="AD5" i="93"/>
  <c r="J4" i="93"/>
  <c r="K4" i="93" s="1"/>
  <c r="AD3" i="93"/>
  <c r="AD12" i="97" l="1"/>
  <c r="AM12" i="97" s="1"/>
  <c r="AH11" i="97"/>
  <c r="AM11" i="97"/>
  <c r="AD12" i="96"/>
  <c r="AM12" i="96" s="1"/>
  <c r="AH11" i="96"/>
  <c r="AM11" i="96"/>
  <c r="AD12" i="95"/>
  <c r="AM12" i="95" s="1"/>
  <c r="AM11" i="95"/>
  <c r="AH11" i="95"/>
  <c r="AD12" i="94"/>
  <c r="AM12" i="94" s="1"/>
  <c r="AH11" i="94"/>
  <c r="AM11" i="94"/>
  <c r="AD83" i="93"/>
  <c r="AM98" i="93"/>
  <c r="AD99" i="93"/>
  <c r="AA89" i="93" s="1"/>
  <c r="AM7" i="93"/>
  <c r="AH7" i="93"/>
  <c r="AM4" i="93"/>
  <c r="AH4" i="93"/>
  <c r="AH6" i="93"/>
  <c r="AM6" i="93"/>
  <c r="AM8" i="93"/>
  <c r="AH8" i="93"/>
  <c r="AH5" i="93"/>
  <c r="AM5" i="93"/>
  <c r="AH98" i="93"/>
  <c r="L4" i="93"/>
  <c r="O4" i="93" s="1"/>
  <c r="L9" i="93"/>
  <c r="O9" i="93" s="1"/>
  <c r="L7" i="93"/>
  <c r="O7" i="93" s="1"/>
  <c r="AD27" i="93"/>
  <c r="AR67" i="93"/>
  <c r="P12" i="93"/>
  <c r="L5" i="93"/>
  <c r="O5" i="93" s="1"/>
  <c r="N12" i="93"/>
  <c r="AP67" i="93"/>
  <c r="AO67" i="93"/>
  <c r="AD90" i="93"/>
  <c r="AN67" i="93"/>
  <c r="AH3" i="93"/>
  <c r="AM3" i="93"/>
  <c r="AQ67" i="93" l="1"/>
  <c r="L12" i="93"/>
  <c r="AD11" i="93" l="1"/>
  <c r="AF11" i="93"/>
  <c r="AF12" i="93" s="1"/>
  <c r="AG11" i="93"/>
  <c r="AG12" i="93" s="1"/>
  <c r="AE11" i="93"/>
  <c r="AE12" i="93" s="1"/>
  <c r="AH99" i="93"/>
  <c r="AJ11" i="93"/>
  <c r="AJ12" i="93" s="1"/>
  <c r="AK11" i="93"/>
  <c r="AK12" i="93" s="1"/>
  <c r="AL11" i="93"/>
  <c r="AL12" i="93" s="1"/>
  <c r="AM99" i="93"/>
  <c r="AE89" i="93"/>
  <c r="AB89" i="93"/>
  <c r="AD89" i="93"/>
  <c r="AC89" i="93"/>
  <c r="AD12" i="93" l="1"/>
  <c r="AM12" i="93" s="1"/>
  <c r="AH11" i="93"/>
  <c r="AM11" i="93"/>
</calcChain>
</file>

<file path=xl/sharedStrings.xml><?xml version="1.0" encoding="utf-8"?>
<sst xmlns="http://schemas.openxmlformats.org/spreadsheetml/2006/main" count="2491" uniqueCount="316">
  <si>
    <t>GOALIE STATISTICS</t>
  </si>
  <si>
    <t>Team</t>
  </si>
  <si>
    <t>PIM</t>
  </si>
  <si>
    <t>GP</t>
  </si>
  <si>
    <t>GA</t>
  </si>
  <si>
    <t>SO</t>
  </si>
  <si>
    <t>ENG</t>
  </si>
  <si>
    <t>W</t>
  </si>
  <si>
    <t>L</t>
  </si>
  <si>
    <t>T</t>
  </si>
  <si>
    <t>GF</t>
  </si>
  <si>
    <t>PTS.</t>
  </si>
  <si>
    <t>PCT.</t>
  </si>
  <si>
    <t>Assists</t>
  </si>
  <si>
    <t>State Farm</t>
  </si>
  <si>
    <t>Bret Beaudry</t>
  </si>
  <si>
    <t>Canadiens</t>
  </si>
  <si>
    <t>Eriton</t>
  </si>
  <si>
    <t>Direct Staff</t>
  </si>
  <si>
    <t>Substitute Goalies</t>
  </si>
  <si>
    <t>Season Totals</t>
  </si>
  <si>
    <t xml:space="preserve"> Team</t>
  </si>
  <si>
    <t>G</t>
  </si>
  <si>
    <t>A</t>
  </si>
  <si>
    <t>Pts.</t>
  </si>
  <si>
    <t>Period</t>
  </si>
  <si>
    <t>SF/Subs</t>
  </si>
  <si>
    <t>Penalties:</t>
  </si>
  <si>
    <t>Mike Nardone</t>
  </si>
  <si>
    <t>Frank Taylor</t>
  </si>
  <si>
    <t>Joe Moceri</t>
  </si>
  <si>
    <t>Lee Castiglioni</t>
  </si>
  <si>
    <t>Pat Parrott</t>
  </si>
  <si>
    <t>Tom Dupart</t>
  </si>
  <si>
    <t>Al Rosinski</t>
  </si>
  <si>
    <t>State Farm Totals</t>
  </si>
  <si>
    <t>Cdns/Subs</t>
  </si>
  <si>
    <t>Bill Tucker</t>
  </si>
  <si>
    <t xml:space="preserve"> </t>
  </si>
  <si>
    <t>Rich Dudzinski</t>
  </si>
  <si>
    <t>Joe Grazioli</t>
  </si>
  <si>
    <t>Direct/Subs</t>
  </si>
  <si>
    <t>John Higgins</t>
  </si>
  <si>
    <t xml:space="preserve">                    </t>
  </si>
  <si>
    <t>Steve Yollick</t>
  </si>
  <si>
    <t>Angelo Peruzzi</t>
  </si>
  <si>
    <t>Clay Barker</t>
  </si>
  <si>
    <t>Lew Bishop</t>
  </si>
  <si>
    <t>Jim Klott</t>
  </si>
  <si>
    <t>Mike Robins</t>
  </si>
  <si>
    <t>Direct Staff Totals</t>
  </si>
  <si>
    <t>Eriton/Subs</t>
  </si>
  <si>
    <t>Dane Foucher</t>
  </si>
  <si>
    <t>Gene Zyla</t>
  </si>
  <si>
    <t>Dave Reed</t>
  </si>
  <si>
    <t>Total Penalties</t>
  </si>
  <si>
    <t>Eriton Totals</t>
  </si>
  <si>
    <t>SHUTOUTS:</t>
  </si>
  <si>
    <t>Tony Chaivre</t>
  </si>
  <si>
    <t>Tom Kokuba</t>
  </si>
  <si>
    <t>Gerald Honkanen</t>
  </si>
  <si>
    <t>Mike Bayer</t>
  </si>
  <si>
    <t>HAT TRICKS:</t>
  </si>
  <si>
    <t>PLAYMAKERS:</t>
  </si>
  <si>
    <t>Leading Scorers</t>
  </si>
  <si>
    <t>Jim Seisser</t>
  </si>
  <si>
    <t>Chris Yakey</t>
  </si>
  <si>
    <t>Score</t>
  </si>
  <si>
    <t>PCT</t>
  </si>
  <si>
    <t>GA AVG</t>
  </si>
  <si>
    <t>Minutes</t>
  </si>
  <si>
    <t>Chris Douglas</t>
  </si>
  <si>
    <t>TOTALS FROM TEAMS</t>
  </si>
  <si>
    <t>Week</t>
  </si>
  <si>
    <t>Penalty Leaders</t>
  </si>
  <si>
    <t>Tim Kiefiuk</t>
  </si>
  <si>
    <t>Don Roser</t>
  </si>
  <si>
    <t>Name</t>
  </si>
  <si>
    <t>Glenn Smith</t>
  </si>
  <si>
    <t>PATCHES</t>
  </si>
  <si>
    <t>Mike Phillips</t>
  </si>
  <si>
    <t>SUBSTITUTE TOTALS</t>
  </si>
  <si>
    <t>Gerry Zyla</t>
  </si>
  <si>
    <t>SUBSTITUTE STATISTICS</t>
  </si>
  <si>
    <t>Assist(s)</t>
  </si>
  <si>
    <t>Goal</t>
  </si>
  <si>
    <t>Roger Weiss</t>
  </si>
  <si>
    <t>Sons of the Flag</t>
  </si>
  <si>
    <t>Stiletto</t>
  </si>
  <si>
    <t>Sons of the Flag Totals</t>
  </si>
  <si>
    <t>Stiletto Totals</t>
  </si>
  <si>
    <t>SotF/Subs</t>
  </si>
  <si>
    <t>SotF</t>
  </si>
  <si>
    <t>Stilleto</t>
  </si>
  <si>
    <t>Frank Barket</t>
  </si>
  <si>
    <t>None</t>
  </si>
  <si>
    <t>Total Assists</t>
  </si>
  <si>
    <t>Total Goals</t>
  </si>
  <si>
    <t>Dennis Powers</t>
  </si>
  <si>
    <t>Mark Schweiger</t>
  </si>
  <si>
    <t>Cdns</t>
  </si>
  <si>
    <t>St Farm</t>
  </si>
  <si>
    <t>Dir Staff</t>
  </si>
  <si>
    <t>Rtg</t>
  </si>
  <si>
    <t>No.</t>
  </si>
  <si>
    <t>Sub Scoring</t>
  </si>
  <si>
    <t>Regulars Subbing</t>
  </si>
  <si>
    <t>EastSide Canadiens</t>
  </si>
  <si>
    <t>EastSide Canadiens Totals</t>
  </si>
  <si>
    <t>Goalie Subs</t>
  </si>
  <si>
    <t>Curt Yakey</t>
  </si>
  <si>
    <t>Ed Buxton</t>
  </si>
  <si>
    <t>Dave Mutart</t>
  </si>
  <si>
    <t>Darrell Amoe</t>
  </si>
  <si>
    <t>Unassisted</t>
  </si>
  <si>
    <t>Dawn Fullerton</t>
  </si>
  <si>
    <t>LEAGUE TOTALS</t>
  </si>
  <si>
    <t>Mark Rodgers</t>
  </si>
  <si>
    <t>Tom Darling</t>
  </si>
  <si>
    <t>USA MEN'S OVER FIFTY HOCKEY ASSOCIATION</t>
  </si>
  <si>
    <t>Marc Lueckhoff</t>
  </si>
  <si>
    <t>Mark Houle</t>
  </si>
  <si>
    <t>The Sheer Shop</t>
  </si>
  <si>
    <t>Mike Muszynski</t>
  </si>
  <si>
    <t>The Sheer Shop Totals</t>
  </si>
  <si>
    <t>Chris Kowalski</t>
  </si>
  <si>
    <t>Sheer</t>
  </si>
  <si>
    <t>Sheer/Subs</t>
  </si>
  <si>
    <t>Sheer Shop</t>
  </si>
  <si>
    <t>Kevin Mahon</t>
  </si>
  <si>
    <t>Craig DiPaola</t>
  </si>
  <si>
    <t>Greg Wills</t>
  </si>
  <si>
    <t>Tom Bonk</t>
  </si>
  <si>
    <t>Aaron Jacob</t>
  </si>
  <si>
    <t>Ed Lewan</t>
  </si>
  <si>
    <t>.</t>
  </si>
  <si>
    <t>Gary Sirvio</t>
  </si>
  <si>
    <t>9:15 #2</t>
  </si>
  <si>
    <t>9:15 #3</t>
  </si>
  <si>
    <t>10:15 #2</t>
  </si>
  <si>
    <t>10:15 #3</t>
  </si>
  <si>
    <t>Lee Klott</t>
  </si>
  <si>
    <t>Stiletto/Subs</t>
  </si>
  <si>
    <t>Bill Bayer</t>
  </si>
  <si>
    <t>Bill Griffith</t>
  </si>
  <si>
    <t>Robert Visingardi</t>
  </si>
  <si>
    <t>REGULAR SUBSTITUTE TOTALS</t>
  </si>
  <si>
    <t>Joe Varani</t>
  </si>
  <si>
    <t>Steve Gottschalk</t>
  </si>
  <si>
    <t>Jodi DiVito</t>
  </si>
  <si>
    <t>Derek Polsdorfer</t>
  </si>
  <si>
    <t>Keith Leduc</t>
  </si>
  <si>
    <t>Dan Guest</t>
  </si>
  <si>
    <t>Belle Isle Awning</t>
  </si>
  <si>
    <t>Belle Isle Awning Totals</t>
  </si>
  <si>
    <t>Belle</t>
  </si>
  <si>
    <t>Belle/Subs</t>
  </si>
  <si>
    <t>#2  Direct Staff</t>
  </si>
  <si>
    <t>Belle Isle</t>
  </si>
  <si>
    <t>Keith Foucher</t>
  </si>
  <si>
    <t>Craig Teichman</t>
  </si>
  <si>
    <t>Nick Rine</t>
  </si>
  <si>
    <t>Dan Stevens</t>
  </si>
  <si>
    <t>Mike Leduc</t>
  </si>
  <si>
    <t>Bob Barnauskas</t>
  </si>
  <si>
    <t>Art Luz</t>
  </si>
  <si>
    <t>Steve Lemieux</t>
  </si>
  <si>
    <t>Rick Zwieg</t>
  </si>
  <si>
    <t>Todd Barc (sub)</t>
  </si>
  <si>
    <t>Todd Barc</t>
  </si>
  <si>
    <t>Ron Filarski</t>
  </si>
  <si>
    <t>Dave Rosso</t>
  </si>
  <si>
    <t>Dale DiBartolomeo</t>
  </si>
  <si>
    <t>Brian Bunnell</t>
  </si>
  <si>
    <t>Bob Lackie</t>
  </si>
  <si>
    <t>Dave Kenny</t>
  </si>
  <si>
    <t>Rob Duff</t>
  </si>
  <si>
    <t>Jim Churilla</t>
  </si>
  <si>
    <t>Brad Herman</t>
  </si>
  <si>
    <t>U C Kurta</t>
  </si>
  <si>
    <t>Rick Batchelder</t>
  </si>
  <si>
    <t>#1  Stiletto</t>
  </si>
  <si>
    <t>#3  Sons of the Flag</t>
  </si>
  <si>
    <t>#4  Eriton</t>
  </si>
  <si>
    <t>#5  The Sheer Shop</t>
  </si>
  <si>
    <t>#6  Belle Isle Awning</t>
  </si>
  <si>
    <t>#7  State Farm</t>
  </si>
  <si>
    <t>#8  EastSide Canadiens</t>
  </si>
  <si>
    <t>Trip Maghielse</t>
  </si>
  <si>
    <t>Mark Dawson</t>
  </si>
  <si>
    <t>Pete Guzzardo</t>
  </si>
  <si>
    <t>Ken LaVigne</t>
  </si>
  <si>
    <t>Glen Wodnicki</t>
  </si>
  <si>
    <t>James Burden</t>
  </si>
  <si>
    <t>James Burden  Hook</t>
  </si>
  <si>
    <t>Jim Churilla  Interference</t>
  </si>
  <si>
    <t>Steve Gottschalk &amp; Greg Wills</t>
  </si>
  <si>
    <t>Dave Mutart  High Stick</t>
  </si>
  <si>
    <t>Ron Filarski (sub)</t>
  </si>
  <si>
    <t>Craig DiPaola &amp; Brad Herman</t>
  </si>
  <si>
    <t>Darrell Amoe  Rough</t>
  </si>
  <si>
    <t>Pete Guzzardo  Trip</t>
  </si>
  <si>
    <t>Dave Rosso  Slash</t>
  </si>
  <si>
    <t>Rocco Rizzo</t>
  </si>
  <si>
    <t>Christopher Gadulka</t>
  </si>
  <si>
    <t>Dave Rosso &amp; Glenn Smith</t>
  </si>
  <si>
    <t>Glenn Smith &amp; Dave Reed</t>
  </si>
  <si>
    <t>Dave Reed &amp; Dave Rosso</t>
  </si>
  <si>
    <t>Dave Rosso &amp; Steve Lemieux</t>
  </si>
  <si>
    <t>Tom Kokuba &amp; Glenn Smith</t>
  </si>
  <si>
    <t>Glen Wodnicki &amp; Dennis Powers</t>
  </si>
  <si>
    <t>2026/2027 REGULAR SEASON</t>
  </si>
  <si>
    <t>Prior</t>
  </si>
  <si>
    <t>+/-</t>
  </si>
  <si>
    <t>Lee Klott - Stiletto</t>
  </si>
  <si>
    <t>Dave Rosso - Stiletto</t>
  </si>
  <si>
    <t>Glenn Smith - Stiletto</t>
  </si>
  <si>
    <t>Steve Gottschalk - State Farm</t>
  </si>
  <si>
    <t>Roger Weiss &amp; Angelo Peruzzi</t>
  </si>
  <si>
    <t>Nick Rine  Trip</t>
  </si>
  <si>
    <t>Alex Wright (sub)  Elbow Major</t>
  </si>
  <si>
    <t>Alex Wright (sub)  Game Misconduct</t>
  </si>
  <si>
    <t>Lew Bishop &amp; Glenn Smith</t>
  </si>
  <si>
    <t>Jim Klott &amp; Nick Rine</t>
  </si>
  <si>
    <t>Christopher Gadulka (sub) - Stiletto</t>
  </si>
  <si>
    <t>Gene Zyla  Rough</t>
  </si>
  <si>
    <t>Empty Net Goal</t>
  </si>
  <si>
    <t>Trip Maghielse &amp; Angelo Peruzzi</t>
  </si>
  <si>
    <t>Bill Tucker  Trip</t>
  </si>
  <si>
    <t>Tim Kiefiuk  Unsportsmanlike</t>
  </si>
  <si>
    <t>Curt Yakey &amp; Robert Visingardi</t>
  </si>
  <si>
    <t>Pat Parrott (sub) &amp; Steve Yollick</t>
  </si>
  <si>
    <t>Jim Churilla  Rough</t>
  </si>
  <si>
    <t>Bill Bayer  Hook</t>
  </si>
  <si>
    <t>Ed Buxton  Rough</t>
  </si>
  <si>
    <t>Greg Pozzo (sub)</t>
  </si>
  <si>
    <t>Bobby Hathcock (sub) &amp; Gerry Zyla</t>
  </si>
  <si>
    <t>Lee Castiglioni &amp; Dan Stevens</t>
  </si>
  <si>
    <t>Greg Pozzo (sub) (5) - Belle Isle</t>
  </si>
  <si>
    <t>Keith Foucher &amp; Joe Grazioli</t>
  </si>
  <si>
    <t>Greg Pozzo</t>
  </si>
  <si>
    <t>Mark Cicchini</t>
  </si>
  <si>
    <t>Bobby Hathcock</t>
  </si>
  <si>
    <t>Alex Wright</t>
  </si>
  <si>
    <t>Pr Wk</t>
  </si>
  <si>
    <t>Greg Fleming</t>
  </si>
  <si>
    <t>Pat Parrott  Trip</t>
  </si>
  <si>
    <t>John Higgins  Hold</t>
  </si>
  <si>
    <t>Joe Moceri  Hook</t>
  </si>
  <si>
    <t>Steve Gottschalk &amp; U C Kurta</t>
  </si>
  <si>
    <t>Jim Churilla &amp; U C Kurta</t>
  </si>
  <si>
    <t>Greg Wills &amp; U C Kurta</t>
  </si>
  <si>
    <t>James Burden &amp; U C Kurta</t>
  </si>
  <si>
    <t>Greg Wills &amp; Tony Chaivre</t>
  </si>
  <si>
    <t>Dave Kissel (sub) &amp; Lew Bishop</t>
  </si>
  <si>
    <t>Angelo Peruzzi  Hold</t>
  </si>
  <si>
    <t>Bobby Hathcock (sub)</t>
  </si>
  <si>
    <t>Gene Zyla &amp; Clay Barker</t>
  </si>
  <si>
    <t>Gerry Zyla &amp; Bobby Hathcock (sub)</t>
  </si>
  <si>
    <t>Art Luz &amp; Mark Houle</t>
  </si>
  <si>
    <t>Dawn Fullerton &amp; Don Roser</t>
  </si>
  <si>
    <t>Rob Duff &amp; Robert Visingardi</t>
  </si>
  <si>
    <t>Curt Yakey &amp; Chris Yakey</t>
  </si>
  <si>
    <t>Neil Henriques</t>
  </si>
  <si>
    <t>Jerry Todd</t>
  </si>
  <si>
    <t>James Knight</t>
  </si>
  <si>
    <t>Dave Kissel</t>
  </si>
  <si>
    <t>Pat Grady</t>
  </si>
  <si>
    <t>U C Kurta (4) - State Farm</t>
  </si>
  <si>
    <t>Gene Zyla - Direct Staff</t>
  </si>
  <si>
    <t>Dennis Powers - Belle Isle Awning</t>
  </si>
  <si>
    <t>Clay Barker - Direct Staff</t>
  </si>
  <si>
    <t>Bill Griffith  Hook</t>
  </si>
  <si>
    <t>Marc Lueckhoff &amp; Tom Bonk</t>
  </si>
  <si>
    <t>Don Roser  Interference</t>
  </si>
  <si>
    <t>Mark Rodgers  Hook</t>
  </si>
  <si>
    <t>Darrell Amoe &amp; Bill Tucker</t>
  </si>
  <si>
    <t>Greg Wills &amp; Tom Dupart</t>
  </si>
  <si>
    <t>Jim Churilla &amp; Tom Dupart</t>
  </si>
  <si>
    <t>Steve Gottschalk &amp; Tom Dupart</t>
  </si>
  <si>
    <t>Joe Grazioli &amp; Keith Foucher</t>
  </si>
  <si>
    <t>Dave Mutart &amp; Bill Griffith</t>
  </si>
  <si>
    <t>Glenn Smith &amp; Rick Zwieg</t>
  </si>
  <si>
    <t>Dale DiBartolomeo &amp; Brad Herman</t>
  </si>
  <si>
    <t>Larry Sterling</t>
  </si>
  <si>
    <t>Wayne Coatney</t>
  </si>
  <si>
    <t>Rick Zwieg - Stiletto</t>
  </si>
  <si>
    <t>Steve Gottschalk (4) - State Farm</t>
  </si>
  <si>
    <t>Greg Wills (4) - State Farm</t>
  </si>
  <si>
    <t>Tom Dupart - State Farm</t>
  </si>
  <si>
    <t>Gerald Honkanen  Too Many Men</t>
  </si>
  <si>
    <t>ALL SUBSTITUTE TOTALS</t>
  </si>
  <si>
    <t>Dan Stevens - Eriton</t>
  </si>
  <si>
    <t>Ed Buxton &amp; Bill Bayer</t>
  </si>
  <si>
    <t>Ed Buxton &amp; Dawn Fullerton</t>
  </si>
  <si>
    <t>Lary Sterling (sub)  Slash</t>
  </si>
  <si>
    <t>Dan Stevens  Hold</t>
  </si>
  <si>
    <t>Chris Douglas &amp; Greg Wills</t>
  </si>
  <si>
    <t>Dave Reed &amp; Lee Klott</t>
  </si>
  <si>
    <t>Dave Rosso &amp; Dave Reed</t>
  </si>
  <si>
    <t>Mike Muszynski &amp; Mike Phillips</t>
  </si>
  <si>
    <t>Robert Visingardi &amp; Rob Duff</t>
  </si>
  <si>
    <t>Mike Robins  Trip</t>
  </si>
  <si>
    <t>Pete Guzzardo &amp; Kevin Mahon</t>
  </si>
  <si>
    <t>Dennis Powers &amp; Glen Wodnicki</t>
  </si>
  <si>
    <t>Dennis Powers &amp; Bill Bayer</t>
  </si>
  <si>
    <t>Bill Tucker &amp; Mike Nardone</t>
  </si>
  <si>
    <t>Lee Klott &amp; Dave Reed</t>
  </si>
  <si>
    <t>Dan Guest &amp; Robert Visingardi</t>
  </si>
  <si>
    <t>Aaron Jacob - Belle Isle Awning</t>
  </si>
  <si>
    <t>Jodi DiVito (sub) - The Sheer Shop</t>
  </si>
  <si>
    <t>Bret  Beaudry - State Farm</t>
  </si>
  <si>
    <t>Ray Babisch</t>
  </si>
  <si>
    <t>Ed Buxton - Belle Isle Awning</t>
  </si>
  <si>
    <t>Dave Reed - Stiletto</t>
  </si>
  <si>
    <t>Kevin Mahon - The Sheer 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</si>
</sst>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1" x14ac:knownFonts="1">
    <font>
      <sz val="10"/>
      <name val="Arial"/>
    </font>
    <font>
      <b/>
      <sz val="16"/>
      <name val="Arial"/>
      <family val="2"/>
    </font>
    <font>
      <b/>
      <sz val="12"/>
      <name val="Arial"/>
      <family val="2"/>
    </font>
    <font>
      <b/>
      <u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5">
    <xf numFmtId="0" fontId="0" fillId="0" borderId="0" xfId="0"/>
    <xf numFmtId="0" fontId="5" fillId="0" borderId="0" xfId="0" applyFont="1"/>
    <xf numFmtId="0" fontId="6" fillId="0" borderId="1" xfId="0" applyFont="1" applyBorder="1"/>
    <xf numFmtId="0" fontId="0" fillId="0" borderId="1" xfId="0" applyBorder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2" xfId="0" applyFont="1" applyBorder="1"/>
    <xf numFmtId="0" fontId="0" fillId="0" borderId="2" xfId="0" applyBorder="1"/>
    <xf numFmtId="0" fontId="6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0" xfId="0" applyFont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4" borderId="0" xfId="0" applyFont="1" applyFill="1"/>
    <xf numFmtId="0" fontId="2" fillId="4" borderId="0" xfId="0" applyFont="1" applyFill="1" applyAlignment="1">
      <alignment horizontal="left"/>
    </xf>
    <xf numFmtId="0" fontId="7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2" fontId="2" fillId="0" borderId="0" xfId="1" applyNumberFormat="1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1" xfId="0" applyFont="1" applyBorder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2" xfId="0" applyFont="1" applyBorder="1"/>
    <xf numFmtId="0" fontId="4" fillId="0" borderId="2" xfId="0" applyFont="1" applyBorder="1"/>
    <xf numFmtId="2" fontId="2" fillId="0" borderId="2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8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4" fillId="3" borderId="0" xfId="0" applyFont="1" applyFill="1"/>
    <xf numFmtId="0" fontId="2" fillId="3" borderId="0" xfId="0" applyFont="1" applyFill="1"/>
    <xf numFmtId="0" fontId="6" fillId="3" borderId="0" xfId="1" applyFont="1" applyFill="1"/>
    <xf numFmtId="0" fontId="6" fillId="3" borderId="0" xfId="0" applyFont="1" applyFill="1"/>
    <xf numFmtId="0" fontId="2" fillId="5" borderId="0" xfId="0" applyFont="1" applyFill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2" fillId="3" borderId="1" xfId="0" applyFont="1" applyFill="1" applyBorder="1"/>
    <xf numFmtId="2" fontId="2" fillId="0" borderId="2" xfId="1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4" fillId="3" borderId="0" xfId="0" applyFont="1" applyFill="1" applyAlignment="1">
      <alignment horizontal="right"/>
    </xf>
    <xf numFmtId="0" fontId="8" fillId="0" borderId="2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quotePrefix="1" applyFont="1" applyBorder="1" applyAlignment="1">
      <alignment horizontal="center"/>
    </xf>
    <xf numFmtId="164" fontId="2" fillId="0" borderId="0" xfId="0" applyNumberFormat="1" applyFont="1"/>
    <xf numFmtId="164" fontId="2" fillId="0" borderId="0" xfId="0" applyNumberFormat="1" applyFont="1" applyAlignment="1">
      <alignment horizontal="center"/>
    </xf>
    <xf numFmtId="0" fontId="2" fillId="0" borderId="1" xfId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4" fontId="6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Fill="1"/>
    <xf numFmtId="0" fontId="0" fillId="0" borderId="0" xfId="0" applyFill="1"/>
    <xf numFmtId="0" fontId="2" fillId="0" borderId="0" xfId="0" applyFont="1" applyFill="1"/>
    <xf numFmtId="0" fontId="6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/>
  </cellXfs>
  <cellStyles count="2">
    <cellStyle name="Normal" xfId="0" builtinId="0"/>
    <cellStyle name="Normal 2" xfId="1" xr:uid="{E251F169-391B-4AC0-889B-2E2491414A02}"/>
  </cellStyles>
  <dxfs count="25"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FF505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50CB6-3F34-435B-9BA5-62FE7B15FA02}">
  <dimension ref="A1:AS147"/>
  <sheetViews>
    <sheetView tabSelected="1" zoomScale="72" zoomScaleNormal="72" zoomScaleSheetLayoutView="78" workbookViewId="0">
      <selection activeCell="C2" sqref="C2"/>
    </sheetView>
  </sheetViews>
  <sheetFormatPr defaultRowHeight="12.75" x14ac:dyDescent="0.2"/>
  <cols>
    <col min="1" max="1" width="2.7109375" customWidth="1"/>
    <col min="2" max="2" width="13.140625" customWidth="1"/>
    <col min="3" max="3" width="8.7109375" customWidth="1"/>
    <col min="4" max="4" width="8.28515625" customWidth="1"/>
    <col min="5" max="5" width="9.7109375" customWidth="1"/>
    <col min="6" max="6" width="5.85546875" customWidth="1"/>
    <col min="7" max="13" width="9.7109375" customWidth="1"/>
    <col min="14" max="16" width="10.7109375" customWidth="1"/>
    <col min="17" max="17" width="9.7109375" customWidth="1"/>
    <col min="18" max="19" width="2.7109375" customWidth="1"/>
    <col min="20" max="20" width="5.85546875" customWidth="1"/>
    <col min="21" max="24" width="6" customWidth="1"/>
    <col min="25" max="25" width="4.7109375" customWidth="1"/>
    <col min="26" max="26" width="10.7109375" customWidth="1"/>
    <col min="27" max="31" width="5.85546875" customWidth="1"/>
    <col min="32" max="32" width="5.28515625" customWidth="1"/>
    <col min="33" max="33" width="5.85546875" customWidth="1"/>
    <col min="34" max="37" width="6" customWidth="1"/>
    <col min="38" max="38" width="4.7109375" customWidth="1"/>
    <col min="39" max="39" width="10.7109375" customWidth="1"/>
    <col min="40" max="44" width="5.85546875" customWidth="1"/>
    <col min="45" max="45" width="2.7109375" customWidth="1"/>
  </cols>
  <sheetData>
    <row r="1" spans="1:45" ht="24" customHeight="1" x14ac:dyDescent="0.3">
      <c r="A1" s="39"/>
      <c r="B1" s="65" t="s">
        <v>119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39"/>
      <c r="S1" s="39"/>
      <c r="T1" s="65" t="s">
        <v>119</v>
      </c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39"/>
    </row>
    <row r="2" spans="1:45" ht="18.600000000000001" customHeight="1" thickBot="1" x14ac:dyDescent="0.35">
      <c r="A2" s="36"/>
      <c r="B2" s="26" t="s">
        <v>73</v>
      </c>
      <c r="C2" s="26">
        <v>5</v>
      </c>
      <c r="D2" s="25"/>
      <c r="E2" s="25"/>
      <c r="F2" s="25"/>
      <c r="G2" s="66" t="s">
        <v>211</v>
      </c>
      <c r="H2" s="66"/>
      <c r="I2" s="66"/>
      <c r="J2" s="66"/>
      <c r="K2" s="66"/>
      <c r="L2" s="66"/>
      <c r="M2" s="66"/>
      <c r="N2" s="25"/>
      <c r="O2" s="25"/>
      <c r="P2" s="25"/>
      <c r="Q2" s="25"/>
      <c r="R2" s="36"/>
      <c r="S2" s="36"/>
      <c r="V2" s="37" t="s">
        <v>103</v>
      </c>
      <c r="W2" s="10" t="s">
        <v>0</v>
      </c>
      <c r="X2" s="10"/>
      <c r="Y2" s="10"/>
      <c r="Z2" s="10"/>
      <c r="AA2" s="10" t="s">
        <v>1</v>
      </c>
      <c r="AB2" s="10"/>
      <c r="AC2" s="10"/>
      <c r="AD2" s="37" t="s">
        <v>3</v>
      </c>
      <c r="AE2" s="37" t="s">
        <v>7</v>
      </c>
      <c r="AF2" s="37" t="s">
        <v>8</v>
      </c>
      <c r="AG2" s="37" t="s">
        <v>9</v>
      </c>
      <c r="AH2" s="61" t="s">
        <v>68</v>
      </c>
      <c r="AI2" s="61"/>
      <c r="AJ2" s="37" t="s">
        <v>4</v>
      </c>
      <c r="AK2" s="37" t="s">
        <v>6</v>
      </c>
      <c r="AL2" s="37" t="s">
        <v>5</v>
      </c>
      <c r="AM2" s="37" t="s">
        <v>69</v>
      </c>
      <c r="AN2" s="21"/>
      <c r="AO2" s="11"/>
      <c r="AP2" s="11"/>
      <c r="AQ2" s="22"/>
      <c r="AR2" s="22"/>
      <c r="AS2" s="39"/>
    </row>
    <row r="3" spans="1:45" ht="18.75" thickBot="1" x14ac:dyDescent="0.3">
      <c r="A3" s="36"/>
      <c r="B3" s="4" t="s">
        <v>104</v>
      </c>
      <c r="C3" s="2" t="s">
        <v>77</v>
      </c>
      <c r="D3" s="2"/>
      <c r="E3" s="3"/>
      <c r="F3" s="2"/>
      <c r="G3" s="4" t="s">
        <v>7</v>
      </c>
      <c r="H3" s="4" t="s">
        <v>8</v>
      </c>
      <c r="I3" s="4" t="s">
        <v>9</v>
      </c>
      <c r="J3" s="4" t="s">
        <v>11</v>
      </c>
      <c r="K3" s="4" t="s">
        <v>12</v>
      </c>
      <c r="L3" s="4" t="s">
        <v>10</v>
      </c>
      <c r="M3" s="4" t="s">
        <v>4</v>
      </c>
      <c r="N3" s="4" t="s">
        <v>13</v>
      </c>
      <c r="O3" s="58" t="s">
        <v>213</v>
      </c>
      <c r="P3" s="4" t="s">
        <v>2</v>
      </c>
      <c r="Q3" s="4" t="s">
        <v>244</v>
      </c>
      <c r="R3" s="36"/>
      <c r="S3" s="36"/>
      <c r="V3" s="27">
        <v>8</v>
      </c>
      <c r="W3" s="21" t="s">
        <v>15</v>
      </c>
      <c r="Y3" s="21"/>
      <c r="Z3" s="21"/>
      <c r="AA3" s="21" t="s">
        <v>14</v>
      </c>
      <c r="AC3" s="22"/>
      <c r="AD3" s="22">
        <f>+AE3+AF3+AG3</f>
        <v>5</v>
      </c>
      <c r="AE3" s="22">
        <v>4</v>
      </c>
      <c r="AF3" s="22">
        <v>1</v>
      </c>
      <c r="AG3" s="22">
        <v>0</v>
      </c>
      <c r="AH3" s="60">
        <f>+(AE3*2+AG3)/(2*AD3)</f>
        <v>0.8</v>
      </c>
      <c r="AI3" s="60"/>
      <c r="AJ3" s="22">
        <v>8</v>
      </c>
      <c r="AK3" s="22">
        <v>1</v>
      </c>
      <c r="AL3" s="22">
        <v>1</v>
      </c>
      <c r="AM3" s="24">
        <f>+AJ3/AD3</f>
        <v>1.6</v>
      </c>
      <c r="AO3" s="22"/>
      <c r="AR3" s="22"/>
      <c r="AS3" s="39"/>
    </row>
    <row r="4" spans="1:45" ht="18" x14ac:dyDescent="0.25">
      <c r="A4" s="36"/>
      <c r="B4" s="5">
        <v>7</v>
      </c>
      <c r="C4" s="6" t="s">
        <v>14</v>
      </c>
      <c r="D4" s="11"/>
      <c r="E4" s="6"/>
      <c r="F4" s="11"/>
      <c r="G4" s="5">
        <v>4</v>
      </c>
      <c r="H4" s="5">
        <v>1</v>
      </c>
      <c r="I4" s="5">
        <v>0</v>
      </c>
      <c r="J4" s="5">
        <f>2*G4+I4</f>
        <v>8</v>
      </c>
      <c r="K4" s="35">
        <f>+J4/((G4+H4+I4)*2)</f>
        <v>0.8</v>
      </c>
      <c r="L4" s="5">
        <f>+$AO$53</f>
        <v>22</v>
      </c>
      <c r="M4" s="5">
        <v>9</v>
      </c>
      <c r="N4" s="5">
        <f>$AP$53</f>
        <v>29</v>
      </c>
      <c r="O4" s="5">
        <f>+L4-M4</f>
        <v>13</v>
      </c>
      <c r="P4" s="5">
        <f>$AR$53</f>
        <v>6</v>
      </c>
      <c r="Q4" s="5">
        <v>1</v>
      </c>
      <c r="R4" s="40"/>
      <c r="S4" s="36"/>
      <c r="V4" s="27">
        <v>8</v>
      </c>
      <c r="W4" s="21" t="s">
        <v>133</v>
      </c>
      <c r="Y4" s="21"/>
      <c r="AA4" s="21" t="s">
        <v>158</v>
      </c>
      <c r="AC4" s="22"/>
      <c r="AD4" s="22">
        <f>+AE4+AF4+AG4</f>
        <v>5</v>
      </c>
      <c r="AE4" s="22">
        <v>3</v>
      </c>
      <c r="AF4" s="22">
        <v>1</v>
      </c>
      <c r="AG4" s="22">
        <v>1</v>
      </c>
      <c r="AH4" s="60">
        <f>+(AE4*2+AG4)/(2*AD4)</f>
        <v>0.7</v>
      </c>
      <c r="AI4" s="60"/>
      <c r="AJ4" s="22">
        <v>8</v>
      </c>
      <c r="AK4" s="22">
        <v>0</v>
      </c>
      <c r="AL4" s="22">
        <v>1</v>
      </c>
      <c r="AM4" s="24">
        <f>+AJ4/AD4</f>
        <v>1.6</v>
      </c>
      <c r="AO4" s="22"/>
      <c r="AP4" s="5"/>
      <c r="AR4" s="22"/>
      <c r="AS4" s="39"/>
    </row>
    <row r="5" spans="1:45" ht="18" x14ac:dyDescent="0.25">
      <c r="A5" s="36"/>
      <c r="B5" s="5">
        <v>1</v>
      </c>
      <c r="C5" s="6" t="s">
        <v>88</v>
      </c>
      <c r="D5" s="11"/>
      <c r="E5" s="11"/>
      <c r="F5" s="11"/>
      <c r="G5" s="5">
        <v>3</v>
      </c>
      <c r="H5" s="5">
        <v>1</v>
      </c>
      <c r="I5" s="5">
        <v>1</v>
      </c>
      <c r="J5" s="5">
        <f>2*G5+I5</f>
        <v>7</v>
      </c>
      <c r="K5" s="35">
        <f>+J5/((G5+H5+I5)*2)</f>
        <v>0.7</v>
      </c>
      <c r="L5" s="5">
        <f>+$AB$27</f>
        <v>13</v>
      </c>
      <c r="M5" s="5">
        <v>11</v>
      </c>
      <c r="N5" s="5">
        <f>+$AC$27</f>
        <v>24</v>
      </c>
      <c r="O5" s="5">
        <f>+L5-M5</f>
        <v>2</v>
      </c>
      <c r="P5" s="5">
        <f>+$AE$27</f>
        <v>6</v>
      </c>
      <c r="Q5" s="5">
        <v>1</v>
      </c>
      <c r="R5" s="40"/>
      <c r="S5" s="36"/>
      <c r="V5" s="27">
        <v>7.5</v>
      </c>
      <c r="W5" s="21" t="s">
        <v>75</v>
      </c>
      <c r="Y5" s="21"/>
      <c r="AA5" s="21" t="s">
        <v>128</v>
      </c>
      <c r="AC5" s="22"/>
      <c r="AD5" s="22">
        <f>+AE5+AF5+AG5</f>
        <v>1</v>
      </c>
      <c r="AE5" s="22">
        <v>0</v>
      </c>
      <c r="AF5" s="22">
        <v>1</v>
      </c>
      <c r="AG5" s="22">
        <v>0</v>
      </c>
      <c r="AH5" s="60">
        <f>+(AE5*2+AG5)/(2*AD5)</f>
        <v>0</v>
      </c>
      <c r="AI5" s="60"/>
      <c r="AJ5" s="22">
        <v>2</v>
      </c>
      <c r="AK5" s="22">
        <v>0</v>
      </c>
      <c r="AL5" s="22">
        <v>0</v>
      </c>
      <c r="AM5" s="24">
        <f>+AJ5/AD5</f>
        <v>2</v>
      </c>
      <c r="AO5" s="22"/>
      <c r="AP5" s="5"/>
      <c r="AR5" s="22"/>
      <c r="AS5" s="39"/>
    </row>
    <row r="6" spans="1:45" ht="18" x14ac:dyDescent="0.25">
      <c r="A6" s="36"/>
      <c r="B6" s="5">
        <v>6</v>
      </c>
      <c r="C6" s="6" t="s">
        <v>153</v>
      </c>
      <c r="D6" s="11"/>
      <c r="E6" s="11"/>
      <c r="F6" s="11"/>
      <c r="G6" s="5">
        <v>3</v>
      </c>
      <c r="H6" s="5">
        <v>1</v>
      </c>
      <c r="I6" s="5">
        <v>1</v>
      </c>
      <c r="J6" s="5">
        <f>2*G6+I6</f>
        <v>7</v>
      </c>
      <c r="K6" s="35">
        <f>+J6/((G6+H6+I6)*2)</f>
        <v>0.7</v>
      </c>
      <c r="L6" s="5">
        <f>+$AO$40</f>
        <v>16</v>
      </c>
      <c r="M6" s="5">
        <v>8</v>
      </c>
      <c r="N6" s="5">
        <f>$AP$40</f>
        <v>21</v>
      </c>
      <c r="O6" s="5">
        <f>+L6-M6</f>
        <v>8</v>
      </c>
      <c r="P6" s="5">
        <f>$AR$40</f>
        <v>6</v>
      </c>
      <c r="Q6" s="5">
        <v>3</v>
      </c>
      <c r="R6" s="40"/>
      <c r="S6" s="36"/>
      <c r="V6" s="27">
        <v>7</v>
      </c>
      <c r="W6" s="21" t="s">
        <v>173</v>
      </c>
      <c r="Y6" s="21"/>
      <c r="AA6" s="21" t="s">
        <v>17</v>
      </c>
      <c r="AC6" s="22"/>
      <c r="AD6" s="22">
        <f>+AE6+AF6+AG6</f>
        <v>5</v>
      </c>
      <c r="AE6" s="22">
        <v>2</v>
      </c>
      <c r="AF6" s="22">
        <v>2</v>
      </c>
      <c r="AG6" s="22">
        <v>1</v>
      </c>
      <c r="AH6" s="60">
        <f>+(AE6*2+AG6)/(2*AD6)</f>
        <v>0.5</v>
      </c>
      <c r="AI6" s="60"/>
      <c r="AJ6" s="22">
        <v>12</v>
      </c>
      <c r="AK6" s="22">
        <v>2</v>
      </c>
      <c r="AL6" s="22">
        <v>0</v>
      </c>
      <c r="AM6" s="24">
        <f>+AJ6/AD6</f>
        <v>2.4</v>
      </c>
      <c r="AO6" s="22"/>
      <c r="AP6" s="5"/>
      <c r="AR6" s="22"/>
      <c r="AS6" s="39"/>
    </row>
    <row r="7" spans="1:45" ht="18" x14ac:dyDescent="0.25">
      <c r="A7" s="36"/>
      <c r="B7" s="5">
        <v>4</v>
      </c>
      <c r="C7" s="6" t="s">
        <v>17</v>
      </c>
      <c r="D7" s="11"/>
      <c r="E7" s="6"/>
      <c r="F7" s="11"/>
      <c r="G7" s="5">
        <v>2</v>
      </c>
      <c r="H7" s="5">
        <v>2</v>
      </c>
      <c r="I7" s="5">
        <v>1</v>
      </c>
      <c r="J7" s="5">
        <f>2*G7+I7</f>
        <v>5</v>
      </c>
      <c r="K7" s="35">
        <f>+J7/((G7+H7+I7)*2)</f>
        <v>0.5</v>
      </c>
      <c r="L7" s="5">
        <f>+$AB$66</f>
        <v>13</v>
      </c>
      <c r="M7" s="5">
        <v>14</v>
      </c>
      <c r="N7" s="5">
        <f>+$AC$66</f>
        <v>15</v>
      </c>
      <c r="O7" s="5">
        <f>+L7-M7</f>
        <v>-1</v>
      </c>
      <c r="P7" s="5">
        <f>+$AE$66</f>
        <v>10</v>
      </c>
      <c r="Q7" s="5">
        <v>3</v>
      </c>
      <c r="R7" s="40"/>
      <c r="S7" s="36"/>
      <c r="V7" s="27">
        <v>7.5</v>
      </c>
      <c r="W7" s="21" t="s">
        <v>167</v>
      </c>
      <c r="Y7" s="21"/>
      <c r="Z7" s="21"/>
      <c r="AA7" s="16" t="s">
        <v>88</v>
      </c>
      <c r="AD7" s="22">
        <f>+AE7+AF7+AG7</f>
        <v>4</v>
      </c>
      <c r="AE7" s="22">
        <v>2</v>
      </c>
      <c r="AF7" s="22">
        <v>1</v>
      </c>
      <c r="AG7" s="22">
        <v>1</v>
      </c>
      <c r="AH7" s="60">
        <f>+(AE7*2+AG7)/(2*AD7)</f>
        <v>0.625</v>
      </c>
      <c r="AI7" s="60"/>
      <c r="AJ7" s="22">
        <v>11</v>
      </c>
      <c r="AK7" s="22">
        <v>0</v>
      </c>
      <c r="AL7" s="22">
        <v>1</v>
      </c>
      <c r="AM7" s="24">
        <f>+AJ7/AD7</f>
        <v>2.75</v>
      </c>
      <c r="AO7" s="22"/>
      <c r="AP7" s="5"/>
      <c r="AR7" s="22"/>
      <c r="AS7" s="39"/>
    </row>
    <row r="8" spans="1:45" ht="18" x14ac:dyDescent="0.25">
      <c r="A8" s="36"/>
      <c r="B8" s="5">
        <v>5</v>
      </c>
      <c r="C8" s="6" t="s">
        <v>122</v>
      </c>
      <c r="D8" s="11"/>
      <c r="E8" s="6"/>
      <c r="F8" s="11"/>
      <c r="G8" s="5">
        <v>2</v>
      </c>
      <c r="H8" s="5">
        <v>3</v>
      </c>
      <c r="I8" s="5">
        <v>0</v>
      </c>
      <c r="J8" s="5">
        <f>2*G8+I8</f>
        <v>4</v>
      </c>
      <c r="K8" s="35">
        <f>+J8/((G8+H8+I8)*2)</f>
        <v>0.4</v>
      </c>
      <c r="L8" s="5">
        <f>+$AO$27</f>
        <v>13</v>
      </c>
      <c r="M8" s="5">
        <v>11</v>
      </c>
      <c r="N8" s="5">
        <f>$AP$27</f>
        <v>16</v>
      </c>
      <c r="O8" s="5">
        <f>+L8-M8</f>
        <v>2</v>
      </c>
      <c r="P8" s="5">
        <f>$AR$27</f>
        <v>12</v>
      </c>
      <c r="Q8" s="5">
        <v>7</v>
      </c>
      <c r="R8" s="40"/>
      <c r="S8" s="36"/>
      <c r="V8" s="27">
        <v>7</v>
      </c>
      <c r="W8" s="21" t="s">
        <v>149</v>
      </c>
      <c r="Y8" s="21"/>
      <c r="AA8" s="21" t="s">
        <v>92</v>
      </c>
      <c r="AC8" s="22"/>
      <c r="AD8" s="22">
        <f>+AE8+AF8+AG8</f>
        <v>5</v>
      </c>
      <c r="AE8" s="22">
        <v>0</v>
      </c>
      <c r="AF8" s="22">
        <v>2</v>
      </c>
      <c r="AG8" s="22">
        <v>3</v>
      </c>
      <c r="AH8" s="60">
        <f>+(AE8*2+AG8)/(2*AD8)</f>
        <v>0.3</v>
      </c>
      <c r="AI8" s="60"/>
      <c r="AJ8" s="22">
        <v>16</v>
      </c>
      <c r="AK8" s="22">
        <v>0</v>
      </c>
      <c r="AL8" s="22">
        <v>0</v>
      </c>
      <c r="AM8" s="24">
        <f>+AJ8/AD8</f>
        <v>3.2</v>
      </c>
      <c r="AO8" s="22"/>
      <c r="AP8" s="5"/>
      <c r="AR8" s="22"/>
      <c r="AS8" s="39"/>
    </row>
    <row r="9" spans="1:45" ht="18" x14ac:dyDescent="0.25">
      <c r="A9" s="36"/>
      <c r="B9" s="5">
        <v>8</v>
      </c>
      <c r="C9" s="6" t="s">
        <v>107</v>
      </c>
      <c r="D9" s="11"/>
      <c r="E9" s="11"/>
      <c r="F9" s="11"/>
      <c r="G9" s="5">
        <v>1</v>
      </c>
      <c r="H9" s="5">
        <v>2</v>
      </c>
      <c r="I9" s="5">
        <v>2</v>
      </c>
      <c r="J9" s="5">
        <f>2*G9+I9</f>
        <v>4</v>
      </c>
      <c r="K9" s="35">
        <f>+J9/((G9+H9+I9)*2)</f>
        <v>0.4</v>
      </c>
      <c r="L9" s="5">
        <f>+$AO$66</f>
        <v>12</v>
      </c>
      <c r="M9" s="5">
        <v>16</v>
      </c>
      <c r="N9" s="5">
        <f>+$AP$66</f>
        <v>20</v>
      </c>
      <c r="O9" s="5">
        <f>+L9-M9</f>
        <v>-4</v>
      </c>
      <c r="P9" s="5">
        <f>+$AR$66</f>
        <v>0</v>
      </c>
      <c r="Q9" s="5">
        <v>5</v>
      </c>
      <c r="R9" s="40"/>
      <c r="S9" s="36"/>
      <c r="V9" s="27">
        <v>7.5</v>
      </c>
      <c r="W9" s="21" t="s">
        <v>66</v>
      </c>
      <c r="Y9" s="21"/>
      <c r="AA9" s="21" t="s">
        <v>16</v>
      </c>
      <c r="AC9" s="22"/>
      <c r="AD9" s="22">
        <f>+AE9+AF9+AG9</f>
        <v>5</v>
      </c>
      <c r="AE9" s="22">
        <v>1</v>
      </c>
      <c r="AF9" s="22">
        <v>2</v>
      </c>
      <c r="AG9" s="22">
        <v>2</v>
      </c>
      <c r="AH9" s="60">
        <f>+(AE9*2+AG9)/(2*AD9)</f>
        <v>0.4</v>
      </c>
      <c r="AI9" s="60"/>
      <c r="AJ9" s="22">
        <v>16</v>
      </c>
      <c r="AK9" s="22">
        <v>0</v>
      </c>
      <c r="AL9" s="22">
        <v>0</v>
      </c>
      <c r="AM9" s="24">
        <f>+AJ9/AD9</f>
        <v>3.2</v>
      </c>
      <c r="AO9" s="22"/>
      <c r="AP9" s="5"/>
      <c r="AR9" s="22"/>
      <c r="AS9" s="39"/>
    </row>
    <row r="10" spans="1:45" ht="18" x14ac:dyDescent="0.25">
      <c r="A10" s="40"/>
      <c r="B10" s="5">
        <v>3</v>
      </c>
      <c r="C10" s="6" t="s">
        <v>87</v>
      </c>
      <c r="D10" s="11"/>
      <c r="E10" s="6"/>
      <c r="F10" s="11"/>
      <c r="G10" s="5">
        <v>0</v>
      </c>
      <c r="H10" s="5">
        <v>2</v>
      </c>
      <c r="I10" s="5">
        <v>3</v>
      </c>
      <c r="J10" s="5">
        <f>2*G10+I10</f>
        <v>3</v>
      </c>
      <c r="K10" s="35">
        <f>+J10/((G10+H10+I10)*2)</f>
        <v>0.3</v>
      </c>
      <c r="L10" s="5">
        <f>+$AB$53</f>
        <v>8</v>
      </c>
      <c r="M10" s="5">
        <v>16</v>
      </c>
      <c r="N10" s="5">
        <f>+$AC$53</f>
        <v>11</v>
      </c>
      <c r="O10" s="5">
        <f>+L10-M10</f>
        <v>-8</v>
      </c>
      <c r="P10" s="5">
        <f>+$AE$53</f>
        <v>17</v>
      </c>
      <c r="Q10" s="5">
        <v>6</v>
      </c>
      <c r="R10" s="40"/>
      <c r="S10" s="40"/>
      <c r="V10" s="27">
        <v>7</v>
      </c>
      <c r="W10" s="21" t="s">
        <v>136</v>
      </c>
      <c r="Y10" s="21"/>
      <c r="AA10" s="21" t="s">
        <v>18</v>
      </c>
      <c r="AC10" s="22"/>
      <c r="AD10" s="22">
        <f t="shared" ref="AD10" si="0">+AE10+AF10+AG10</f>
        <v>4</v>
      </c>
      <c r="AE10" s="22">
        <v>0</v>
      </c>
      <c r="AF10" s="22">
        <v>2</v>
      </c>
      <c r="AG10" s="22">
        <v>2</v>
      </c>
      <c r="AH10" s="60">
        <f t="shared" ref="AH10:AH11" si="1">+(AE10*2+AG10)/(2*AD10)</f>
        <v>0.25</v>
      </c>
      <c r="AI10" s="60"/>
      <c r="AJ10" s="22">
        <v>16</v>
      </c>
      <c r="AK10" s="22">
        <v>1</v>
      </c>
      <c r="AL10" s="22">
        <v>0</v>
      </c>
      <c r="AM10" s="24">
        <f t="shared" ref="AM10:AM12" si="2">+AJ10/AD10</f>
        <v>4</v>
      </c>
      <c r="AO10" s="22"/>
      <c r="AP10" s="5"/>
      <c r="AR10" s="22"/>
      <c r="AS10" s="39"/>
    </row>
    <row r="11" spans="1:45" ht="18.75" thickBot="1" x14ac:dyDescent="0.3">
      <c r="A11" s="40"/>
      <c r="B11" s="5">
        <v>2</v>
      </c>
      <c r="C11" s="6" t="s">
        <v>18</v>
      </c>
      <c r="D11" s="11"/>
      <c r="E11" s="6"/>
      <c r="F11" s="11"/>
      <c r="G11" s="5">
        <v>0</v>
      </c>
      <c r="H11" s="5">
        <v>3</v>
      </c>
      <c r="I11" s="5">
        <v>2</v>
      </c>
      <c r="J11" s="5">
        <f>2*G11+I11</f>
        <v>2</v>
      </c>
      <c r="K11" s="35">
        <f>+J11/((G11+H11+I11)*2)</f>
        <v>0.2</v>
      </c>
      <c r="L11" s="5">
        <f>+$AB$40</f>
        <v>10</v>
      </c>
      <c r="M11" s="5">
        <v>22</v>
      </c>
      <c r="N11" s="5">
        <f>$AC$40</f>
        <v>14</v>
      </c>
      <c r="O11" s="5">
        <f>+L11-M11</f>
        <v>-12</v>
      </c>
      <c r="P11" s="5">
        <f>$AE$40</f>
        <v>4</v>
      </c>
      <c r="Q11" s="5">
        <v>8</v>
      </c>
      <c r="R11" s="40"/>
      <c r="S11" s="40"/>
      <c r="W11" s="21" t="s">
        <v>19</v>
      </c>
      <c r="Y11" s="21"/>
      <c r="Z11" s="21"/>
      <c r="AA11" s="11"/>
      <c r="AB11" s="21"/>
      <c r="AC11" s="22"/>
      <c r="AD11" s="22">
        <f>+AD110</f>
        <v>6</v>
      </c>
      <c r="AE11" s="22">
        <f>+AE110</f>
        <v>3</v>
      </c>
      <c r="AF11" s="22">
        <f>+AF110</f>
        <v>3</v>
      </c>
      <c r="AG11" s="22">
        <f>+AG110</f>
        <v>0</v>
      </c>
      <c r="AH11" s="63">
        <f t="shared" si="1"/>
        <v>0.5</v>
      </c>
      <c r="AI11" s="63"/>
      <c r="AJ11" s="22">
        <f>+AJ110</f>
        <v>9</v>
      </c>
      <c r="AK11" s="22">
        <f>+AK110</f>
        <v>5</v>
      </c>
      <c r="AL11" s="22">
        <f>+AL110</f>
        <v>2</v>
      </c>
      <c r="AM11" s="24">
        <f t="shared" si="2"/>
        <v>1.5</v>
      </c>
      <c r="AN11" s="21"/>
      <c r="AO11" s="11"/>
      <c r="AP11" s="5"/>
      <c r="AR11" s="11"/>
      <c r="AS11" s="39"/>
    </row>
    <row r="12" spans="1:45" ht="18" x14ac:dyDescent="0.25">
      <c r="A12" s="40"/>
      <c r="B12" s="7"/>
      <c r="C12" s="7"/>
      <c r="D12" s="7"/>
      <c r="E12" s="8"/>
      <c r="F12" s="7"/>
      <c r="G12" s="9">
        <f>SUM(G4:G11)</f>
        <v>15</v>
      </c>
      <c r="H12" s="9">
        <f>SUM(H4:H11)</f>
        <v>15</v>
      </c>
      <c r="I12" s="9">
        <f>SUM(I4:I11)</f>
        <v>10</v>
      </c>
      <c r="J12" s="9"/>
      <c r="K12" s="9"/>
      <c r="L12" s="9">
        <f>SUM(L4:L11)</f>
        <v>107</v>
      </c>
      <c r="M12" s="9">
        <f>SUM(M4:M11)</f>
        <v>107</v>
      </c>
      <c r="N12" s="9">
        <f>SUM(N4:N11)</f>
        <v>150</v>
      </c>
      <c r="O12" s="9"/>
      <c r="P12" s="9">
        <f>SUM(P4:P11)</f>
        <v>61</v>
      </c>
      <c r="Q12" s="9"/>
      <c r="R12" s="40"/>
      <c r="S12" s="40"/>
      <c r="V12" s="32"/>
      <c r="W12" s="32"/>
      <c r="X12" s="31" t="s">
        <v>20</v>
      </c>
      <c r="Y12" s="32"/>
      <c r="Z12" s="32"/>
      <c r="AA12" s="32"/>
      <c r="AB12" s="31"/>
      <c r="AC12" s="15"/>
      <c r="AD12" s="15">
        <f>SUM(AD3:AD11)</f>
        <v>40</v>
      </c>
      <c r="AE12" s="15">
        <f>SUM(AE3:AE11)</f>
        <v>15</v>
      </c>
      <c r="AF12" s="15">
        <f>SUM(AF3:AF11)</f>
        <v>15</v>
      </c>
      <c r="AG12" s="15">
        <f>SUM(AG3:AG11)</f>
        <v>10</v>
      </c>
      <c r="AH12" s="15"/>
      <c r="AI12" s="15"/>
      <c r="AJ12" s="15">
        <f>SUM(AJ3:AJ11)</f>
        <v>98</v>
      </c>
      <c r="AK12" s="15">
        <f>SUM(AK3:AK11)</f>
        <v>9</v>
      </c>
      <c r="AL12" s="15">
        <f>SUM(AL3:AL11)</f>
        <v>5</v>
      </c>
      <c r="AM12" s="33">
        <f t="shared" si="2"/>
        <v>2.4500000000000002</v>
      </c>
      <c r="AS12" s="39"/>
    </row>
    <row r="13" spans="1:45" ht="15.75" x14ac:dyDescent="0.25">
      <c r="A13" s="41"/>
      <c r="B13" s="1"/>
      <c r="C13" s="1"/>
      <c r="D13" s="1"/>
      <c r="Q13" s="1"/>
      <c r="R13" s="41"/>
      <c r="S13" s="41"/>
      <c r="AS13" s="39"/>
    </row>
    <row r="14" spans="1:45" ht="15.95" customHeight="1" thickBot="1" x14ac:dyDescent="0.3">
      <c r="A14" s="41"/>
      <c r="B14" s="47" t="str">
        <f>"Week "&amp;TEXT(C2,"##")&amp;" Summary:"</f>
        <v>Week 5 Summary:</v>
      </c>
      <c r="C14" s="48"/>
      <c r="D14" s="48"/>
      <c r="E14" s="64">
        <v>46307</v>
      </c>
      <c r="F14" s="64"/>
      <c r="G14" s="36" t="s">
        <v>67</v>
      </c>
      <c r="H14" s="36" t="s">
        <v>25</v>
      </c>
      <c r="I14" s="36" t="s">
        <v>85</v>
      </c>
      <c r="J14" s="39"/>
      <c r="K14" s="39"/>
      <c r="L14" s="36" t="s">
        <v>84</v>
      </c>
      <c r="M14" s="39"/>
      <c r="N14" s="39"/>
      <c r="O14" s="39"/>
      <c r="P14" s="39"/>
      <c r="Q14" s="39"/>
      <c r="R14" s="41"/>
      <c r="S14" s="41"/>
      <c r="T14" s="23" t="s">
        <v>103</v>
      </c>
      <c r="U14" s="51" t="s">
        <v>77</v>
      </c>
      <c r="V14" s="51"/>
      <c r="W14" s="51"/>
      <c r="X14" s="51"/>
      <c r="Y14" s="51" t="s">
        <v>104</v>
      </c>
      <c r="Z14" s="17" t="s">
        <v>21</v>
      </c>
      <c r="AA14" s="23" t="s">
        <v>3</v>
      </c>
      <c r="AB14" s="23" t="s">
        <v>22</v>
      </c>
      <c r="AC14" s="23" t="s">
        <v>23</v>
      </c>
      <c r="AD14" s="23" t="s">
        <v>24</v>
      </c>
      <c r="AE14" s="23" t="s">
        <v>2</v>
      </c>
      <c r="AF14" s="45"/>
      <c r="AG14" s="23" t="s">
        <v>103</v>
      </c>
      <c r="AH14" s="51" t="s">
        <v>77</v>
      </c>
      <c r="AI14" s="51"/>
      <c r="AJ14" s="51"/>
      <c r="AK14" s="51"/>
      <c r="AL14" s="51" t="s">
        <v>104</v>
      </c>
      <c r="AM14" s="17" t="s">
        <v>21</v>
      </c>
      <c r="AN14" s="23" t="s">
        <v>3</v>
      </c>
      <c r="AO14" s="23" t="s">
        <v>22</v>
      </c>
      <c r="AP14" s="23" t="s">
        <v>23</v>
      </c>
      <c r="AQ14" s="23" t="s">
        <v>24</v>
      </c>
      <c r="AR14" s="23" t="s">
        <v>2</v>
      </c>
      <c r="AS14" s="39"/>
    </row>
    <row r="15" spans="1:45" ht="15.95" customHeight="1" x14ac:dyDescent="0.25">
      <c r="A15" s="41"/>
      <c r="B15" s="42" t="s">
        <v>137</v>
      </c>
      <c r="C15" s="67" t="s">
        <v>185</v>
      </c>
      <c r="D15" s="68"/>
      <c r="E15" s="69"/>
      <c r="F15" s="69"/>
      <c r="G15" s="70">
        <v>5</v>
      </c>
      <c r="H15" s="71">
        <v>1</v>
      </c>
      <c r="I15" s="69" t="s">
        <v>98</v>
      </c>
      <c r="J15" s="21"/>
      <c r="K15" s="21"/>
      <c r="L15" s="21" t="s">
        <v>293</v>
      </c>
      <c r="M15" s="21"/>
      <c r="N15" s="21"/>
      <c r="O15" s="21"/>
      <c r="P15" s="21"/>
      <c r="Q15" s="21"/>
      <c r="R15" s="41"/>
      <c r="S15" s="41"/>
      <c r="T15" s="12" t="s">
        <v>88</v>
      </c>
      <c r="U15" s="12"/>
      <c r="V15" s="12"/>
      <c r="W15" s="12"/>
      <c r="X15" s="13"/>
      <c r="Y15" s="14" t="s">
        <v>142</v>
      </c>
      <c r="AA15" s="22">
        <v>6</v>
      </c>
      <c r="AB15" s="22">
        <v>0</v>
      </c>
      <c r="AC15" s="22">
        <v>1</v>
      </c>
      <c r="AD15" s="22">
        <f t="shared" ref="AD15:AD26" si="3">+AB15+AC15</f>
        <v>1</v>
      </c>
      <c r="AE15" s="22">
        <v>0</v>
      </c>
      <c r="AF15" s="45"/>
      <c r="AG15" s="18" t="s">
        <v>122</v>
      </c>
      <c r="AH15" s="18"/>
      <c r="AI15" s="18"/>
      <c r="AJ15" s="18"/>
      <c r="AK15" s="18"/>
      <c r="AL15" s="16" t="s">
        <v>127</v>
      </c>
      <c r="AN15" s="22">
        <v>10</v>
      </c>
      <c r="AO15" s="22">
        <v>2</v>
      </c>
      <c r="AP15" s="22">
        <v>1</v>
      </c>
      <c r="AQ15" s="22">
        <f t="shared" ref="AQ15:AQ26" si="4">+AO15+AP15</f>
        <v>3</v>
      </c>
      <c r="AR15" s="22">
        <v>0</v>
      </c>
      <c r="AS15" s="39"/>
    </row>
    <row r="16" spans="1:45" ht="15.95" customHeight="1" x14ac:dyDescent="0.25">
      <c r="A16" s="41"/>
      <c r="B16" s="22" t="s">
        <v>27</v>
      </c>
      <c r="C16" s="68"/>
      <c r="D16" s="69" t="s">
        <v>95</v>
      </c>
      <c r="E16" s="69"/>
      <c r="F16" s="69"/>
      <c r="G16" s="69"/>
      <c r="H16" s="71">
        <v>2</v>
      </c>
      <c r="I16" s="69" t="s">
        <v>143</v>
      </c>
      <c r="J16" s="21"/>
      <c r="K16" s="21"/>
      <c r="L16" s="21" t="s">
        <v>304</v>
      </c>
      <c r="M16" s="21"/>
      <c r="N16" s="21"/>
      <c r="O16" s="21"/>
      <c r="P16" s="21"/>
      <c r="Q16" s="21"/>
      <c r="R16" s="41"/>
      <c r="S16" s="41"/>
      <c r="T16" s="27">
        <v>8</v>
      </c>
      <c r="U16" s="21" t="s">
        <v>167</v>
      </c>
      <c r="V16" s="21"/>
      <c r="W16" s="21"/>
      <c r="X16" s="27"/>
      <c r="Y16" s="22">
        <v>1</v>
      </c>
      <c r="Z16" s="16" t="s">
        <v>93</v>
      </c>
      <c r="AA16" s="22">
        <v>4</v>
      </c>
      <c r="AB16" s="22">
        <v>0</v>
      </c>
      <c r="AC16" s="22">
        <v>1</v>
      </c>
      <c r="AD16" s="22">
        <f t="shared" si="3"/>
        <v>1</v>
      </c>
      <c r="AE16" s="22">
        <v>0</v>
      </c>
      <c r="AF16" s="45"/>
      <c r="AG16" s="27">
        <v>7.5</v>
      </c>
      <c r="AH16" s="21" t="s">
        <v>75</v>
      </c>
      <c r="AI16" s="21"/>
      <c r="AJ16" s="21"/>
      <c r="AK16" s="21"/>
      <c r="AL16" s="22">
        <v>1</v>
      </c>
      <c r="AM16" s="21" t="s">
        <v>126</v>
      </c>
      <c r="AN16" s="22">
        <v>1</v>
      </c>
      <c r="AO16" s="22">
        <v>0</v>
      </c>
      <c r="AP16" s="22">
        <v>0</v>
      </c>
      <c r="AQ16" s="22">
        <f t="shared" si="4"/>
        <v>0</v>
      </c>
      <c r="AR16" s="22">
        <v>2</v>
      </c>
      <c r="AS16" s="39"/>
    </row>
    <row r="17" spans="1:45" ht="15.95" customHeight="1" x14ac:dyDescent="0.25">
      <c r="A17" s="41"/>
      <c r="B17" s="22"/>
      <c r="C17" s="68"/>
      <c r="D17" s="69"/>
      <c r="E17" s="69"/>
      <c r="F17" s="69"/>
      <c r="G17" s="69"/>
      <c r="H17" s="71">
        <v>2</v>
      </c>
      <c r="I17" s="69" t="s">
        <v>98</v>
      </c>
      <c r="J17" s="21"/>
      <c r="K17" s="21"/>
      <c r="L17" s="21" t="s">
        <v>111</v>
      </c>
      <c r="M17" s="21"/>
      <c r="N17" s="21"/>
      <c r="O17" s="21"/>
      <c r="P17" s="21"/>
      <c r="Q17" s="21"/>
      <c r="R17" s="41"/>
      <c r="S17" s="41"/>
      <c r="T17" s="27">
        <v>9.5</v>
      </c>
      <c r="U17" s="21" t="s">
        <v>141</v>
      </c>
      <c r="V17" s="21"/>
      <c r="W17" s="21"/>
      <c r="X17" s="27"/>
      <c r="Y17" s="22">
        <v>5</v>
      </c>
      <c r="Z17" s="16" t="s">
        <v>93</v>
      </c>
      <c r="AA17" s="22">
        <v>4</v>
      </c>
      <c r="AB17" s="22">
        <v>5</v>
      </c>
      <c r="AC17" s="22">
        <v>2</v>
      </c>
      <c r="AD17" s="22">
        <f t="shared" si="3"/>
        <v>7</v>
      </c>
      <c r="AE17" s="22">
        <v>0</v>
      </c>
      <c r="AF17" s="45"/>
      <c r="AG17" s="27">
        <v>9.5</v>
      </c>
      <c r="AH17" s="21" t="s">
        <v>190</v>
      </c>
      <c r="AI17" s="21"/>
      <c r="AJ17" s="21"/>
      <c r="AK17" s="21"/>
      <c r="AL17" s="22">
        <v>7</v>
      </c>
      <c r="AM17" s="21" t="s">
        <v>126</v>
      </c>
      <c r="AN17" s="22">
        <v>5</v>
      </c>
      <c r="AO17" s="22">
        <v>2</v>
      </c>
      <c r="AP17" s="22">
        <v>3</v>
      </c>
      <c r="AQ17" s="22">
        <f t="shared" si="4"/>
        <v>5</v>
      </c>
      <c r="AR17" s="22">
        <v>2</v>
      </c>
      <c r="AS17" s="39"/>
    </row>
    <row r="18" spans="1:45" ht="15.95" customHeight="1" x14ac:dyDescent="0.25">
      <c r="A18" s="41"/>
      <c r="C18" s="68"/>
      <c r="D18" s="68"/>
      <c r="E18" s="68"/>
      <c r="F18" s="68"/>
      <c r="G18" s="68"/>
      <c r="H18" s="71">
        <v>2</v>
      </c>
      <c r="I18" s="69" t="s">
        <v>76</v>
      </c>
      <c r="L18" s="21" t="s">
        <v>294</v>
      </c>
      <c r="R18" s="41"/>
      <c r="S18" s="41"/>
      <c r="T18" s="27">
        <v>8.5</v>
      </c>
      <c r="U18" s="21" t="s">
        <v>78</v>
      </c>
      <c r="V18" s="21"/>
      <c r="W18" s="21"/>
      <c r="X18" s="27"/>
      <c r="Y18" s="22">
        <v>9</v>
      </c>
      <c r="Z18" s="16" t="s">
        <v>93</v>
      </c>
      <c r="AA18" s="22">
        <v>5</v>
      </c>
      <c r="AB18" s="22">
        <v>2</v>
      </c>
      <c r="AC18" s="22">
        <v>5</v>
      </c>
      <c r="AD18" s="22">
        <f t="shared" si="3"/>
        <v>7</v>
      </c>
      <c r="AE18" s="22">
        <v>0</v>
      </c>
      <c r="AF18" s="45"/>
      <c r="AG18" s="27">
        <v>8.5</v>
      </c>
      <c r="AH18" s="21" t="s">
        <v>42</v>
      </c>
      <c r="AK18" s="21"/>
      <c r="AL18" s="22">
        <v>8</v>
      </c>
      <c r="AM18" s="21" t="s">
        <v>126</v>
      </c>
      <c r="AN18" s="22">
        <v>3</v>
      </c>
      <c r="AO18" s="22">
        <v>4</v>
      </c>
      <c r="AP18" s="22">
        <v>1</v>
      </c>
      <c r="AQ18" s="22">
        <f t="shared" si="4"/>
        <v>5</v>
      </c>
      <c r="AR18" s="22">
        <v>2</v>
      </c>
      <c r="AS18" s="39"/>
    </row>
    <row r="19" spans="1:45" ht="15.95" customHeight="1" x14ac:dyDescent="0.25">
      <c r="A19" s="41"/>
      <c r="C19" s="68"/>
      <c r="D19" s="68"/>
      <c r="E19" s="68"/>
      <c r="F19" s="68"/>
      <c r="G19" s="68"/>
      <c r="H19" s="71">
        <v>2</v>
      </c>
      <c r="I19" s="69" t="s">
        <v>192</v>
      </c>
      <c r="L19" s="21" t="s">
        <v>305</v>
      </c>
      <c r="R19" s="41"/>
      <c r="S19" s="41"/>
      <c r="T19" s="27">
        <v>8</v>
      </c>
      <c r="U19" s="21" t="s">
        <v>171</v>
      </c>
      <c r="V19" s="21"/>
      <c r="W19" s="21"/>
      <c r="X19" s="27"/>
      <c r="Y19" s="22">
        <v>13</v>
      </c>
      <c r="Z19" s="16" t="s">
        <v>93</v>
      </c>
      <c r="AA19" s="22">
        <v>5</v>
      </c>
      <c r="AB19" s="22">
        <v>2</v>
      </c>
      <c r="AC19" s="22">
        <v>4</v>
      </c>
      <c r="AD19" s="22">
        <f t="shared" si="3"/>
        <v>6</v>
      </c>
      <c r="AE19" s="22">
        <v>2</v>
      </c>
      <c r="AF19" s="45"/>
      <c r="AG19" s="27">
        <v>8.5</v>
      </c>
      <c r="AH19" s="21" t="s">
        <v>28</v>
      </c>
      <c r="AL19" s="22">
        <v>10</v>
      </c>
      <c r="AM19" s="21" t="s">
        <v>126</v>
      </c>
      <c r="AN19" s="22">
        <v>5</v>
      </c>
      <c r="AO19" s="22">
        <v>1</v>
      </c>
      <c r="AP19" s="22">
        <v>1</v>
      </c>
      <c r="AQ19" s="22">
        <f t="shared" si="4"/>
        <v>2</v>
      </c>
      <c r="AR19" s="22">
        <v>0</v>
      </c>
      <c r="AS19" s="39"/>
    </row>
    <row r="20" spans="1:45" ht="15.95" customHeight="1" x14ac:dyDescent="0.25">
      <c r="A20" s="41"/>
      <c r="C20" s="68"/>
      <c r="D20" s="68"/>
      <c r="E20" s="68"/>
      <c r="F20" s="68"/>
      <c r="G20" s="68"/>
      <c r="H20" s="71"/>
      <c r="I20" s="69"/>
      <c r="L20" s="21"/>
      <c r="R20" s="41"/>
      <c r="S20" s="41"/>
      <c r="T20" s="27">
        <v>7.5</v>
      </c>
      <c r="U20" s="21" t="s">
        <v>59</v>
      </c>
      <c r="V20" s="21"/>
      <c r="W20" s="21"/>
      <c r="X20" s="27"/>
      <c r="Y20" s="22">
        <v>4</v>
      </c>
      <c r="Z20" s="16" t="s">
        <v>93</v>
      </c>
      <c r="AA20" s="22">
        <v>3</v>
      </c>
      <c r="AB20" s="22">
        <v>0</v>
      </c>
      <c r="AC20" s="22">
        <v>1</v>
      </c>
      <c r="AD20" s="22">
        <f t="shared" si="3"/>
        <v>1</v>
      </c>
      <c r="AE20" s="22">
        <v>0</v>
      </c>
      <c r="AF20" s="45"/>
      <c r="AG20" s="27">
        <v>8.5</v>
      </c>
      <c r="AH20" s="21" t="s">
        <v>129</v>
      </c>
      <c r="AK20" s="21"/>
      <c r="AL20" s="22">
        <v>27</v>
      </c>
      <c r="AM20" s="21" t="s">
        <v>126</v>
      </c>
      <c r="AN20" s="22">
        <v>4</v>
      </c>
      <c r="AO20" s="22">
        <v>1</v>
      </c>
      <c r="AP20" s="22">
        <v>3</v>
      </c>
      <c r="AQ20" s="22">
        <f t="shared" si="4"/>
        <v>4</v>
      </c>
      <c r="AR20" s="22">
        <v>0</v>
      </c>
      <c r="AS20" s="39"/>
    </row>
    <row r="21" spans="1:45" ht="15.95" customHeight="1" x14ac:dyDescent="0.25">
      <c r="A21" s="41"/>
      <c r="B21" s="22" t="s">
        <v>38</v>
      </c>
      <c r="C21" s="67" t="s">
        <v>182</v>
      </c>
      <c r="D21" s="68"/>
      <c r="E21" s="68"/>
      <c r="F21" s="69"/>
      <c r="G21" s="70">
        <v>0</v>
      </c>
      <c r="H21" s="71"/>
      <c r="I21" s="69"/>
      <c r="J21" s="21"/>
      <c r="K21" s="21"/>
      <c r="L21" s="21"/>
      <c r="M21" s="21"/>
      <c r="N21" s="21"/>
      <c r="O21" s="21"/>
      <c r="P21" s="21"/>
      <c r="Q21" s="21"/>
      <c r="R21" s="41"/>
      <c r="S21" s="41"/>
      <c r="T21" s="27">
        <v>7.5</v>
      </c>
      <c r="U21" s="21" t="s">
        <v>166</v>
      </c>
      <c r="V21" s="21"/>
      <c r="W21" s="21"/>
      <c r="X21" s="27"/>
      <c r="Y21" s="22">
        <v>11</v>
      </c>
      <c r="Z21" s="16" t="s">
        <v>93</v>
      </c>
      <c r="AA21" s="22">
        <v>4</v>
      </c>
      <c r="AB21" s="22">
        <v>1</v>
      </c>
      <c r="AC21" s="22">
        <v>1</v>
      </c>
      <c r="AD21" s="22">
        <f t="shared" si="3"/>
        <v>2</v>
      </c>
      <c r="AE21" s="22">
        <v>0</v>
      </c>
      <c r="AF21" s="45"/>
      <c r="AG21" s="27">
        <v>7.5</v>
      </c>
      <c r="AH21" s="21" t="s">
        <v>44</v>
      </c>
      <c r="AI21" s="21"/>
      <c r="AJ21" s="21"/>
      <c r="AK21" s="21"/>
      <c r="AL21" s="22">
        <v>5</v>
      </c>
      <c r="AM21" s="21" t="s">
        <v>126</v>
      </c>
      <c r="AN21" s="22">
        <v>4</v>
      </c>
      <c r="AO21" s="22">
        <v>0</v>
      </c>
      <c r="AP21" s="22">
        <v>2</v>
      </c>
      <c r="AQ21" s="22">
        <f t="shared" si="4"/>
        <v>2</v>
      </c>
      <c r="AR21" s="22">
        <v>0</v>
      </c>
      <c r="AS21" s="39"/>
    </row>
    <row r="22" spans="1:45" ht="15.95" customHeight="1" x14ac:dyDescent="0.25">
      <c r="A22" s="41"/>
      <c r="B22" s="22" t="s">
        <v>27</v>
      </c>
      <c r="C22" s="69"/>
      <c r="D22" s="72" t="s">
        <v>95</v>
      </c>
      <c r="E22" s="69"/>
      <c r="F22" s="69"/>
      <c r="G22" s="70"/>
      <c r="H22" s="71"/>
      <c r="I22" s="69"/>
      <c r="J22" s="21"/>
      <c r="K22" s="21"/>
      <c r="L22" s="21"/>
      <c r="M22" s="21"/>
      <c r="N22" s="21"/>
      <c r="O22" s="21"/>
      <c r="P22" s="21"/>
      <c r="Q22" s="21"/>
      <c r="R22" s="41"/>
      <c r="S22" s="41"/>
      <c r="T22" s="27">
        <v>7.5</v>
      </c>
      <c r="U22" s="21" t="s">
        <v>54</v>
      </c>
      <c r="V22" s="21"/>
      <c r="W22" s="21"/>
      <c r="X22" s="27"/>
      <c r="Y22" s="22">
        <v>15</v>
      </c>
      <c r="Z22" s="16" t="s">
        <v>93</v>
      </c>
      <c r="AA22" s="22">
        <v>5</v>
      </c>
      <c r="AB22" s="22">
        <v>3</v>
      </c>
      <c r="AC22" s="22">
        <v>5</v>
      </c>
      <c r="AD22" s="22">
        <f t="shared" si="3"/>
        <v>8</v>
      </c>
      <c r="AE22" s="22">
        <v>0</v>
      </c>
      <c r="AF22" s="45"/>
      <c r="AG22" s="27">
        <v>7.5</v>
      </c>
      <c r="AH22" s="21" t="s">
        <v>117</v>
      </c>
      <c r="AI22" s="21"/>
      <c r="AJ22" s="21"/>
      <c r="AL22" s="22">
        <v>14</v>
      </c>
      <c r="AM22" s="21" t="s">
        <v>126</v>
      </c>
      <c r="AN22" s="22">
        <v>4</v>
      </c>
      <c r="AO22" s="22">
        <v>0</v>
      </c>
      <c r="AP22" s="22">
        <v>0</v>
      </c>
      <c r="AQ22" s="22">
        <f t="shared" si="4"/>
        <v>0</v>
      </c>
      <c r="AR22" s="22">
        <v>2</v>
      </c>
      <c r="AS22" s="39"/>
    </row>
    <row r="23" spans="1:45" ht="15.95" customHeight="1" x14ac:dyDescent="0.25">
      <c r="A23" s="41"/>
      <c r="B23" s="36"/>
      <c r="C23" s="46"/>
      <c r="D23" s="46"/>
      <c r="E23" s="46"/>
      <c r="F23" s="46"/>
      <c r="G23" s="42"/>
      <c r="H23" s="45"/>
      <c r="I23" s="46"/>
      <c r="J23" s="46"/>
      <c r="K23" s="45"/>
      <c r="L23" s="45"/>
      <c r="M23" s="45"/>
      <c r="N23" s="45"/>
      <c r="O23" s="45"/>
      <c r="P23" s="45"/>
      <c r="Q23" s="45"/>
      <c r="R23" s="41"/>
      <c r="S23" s="41"/>
      <c r="T23" s="27">
        <v>7</v>
      </c>
      <c r="U23" s="21" t="s">
        <v>161</v>
      </c>
      <c r="V23" s="21"/>
      <c r="W23" s="21"/>
      <c r="X23" s="27"/>
      <c r="Y23" s="22">
        <v>2</v>
      </c>
      <c r="Z23" s="16" t="s">
        <v>93</v>
      </c>
      <c r="AA23" s="22">
        <v>4</v>
      </c>
      <c r="AB23" s="22">
        <v>0</v>
      </c>
      <c r="AC23" s="22">
        <v>1</v>
      </c>
      <c r="AD23" s="22">
        <f t="shared" si="3"/>
        <v>1</v>
      </c>
      <c r="AE23" s="22">
        <v>2</v>
      </c>
      <c r="AF23" s="45"/>
      <c r="AG23" s="27">
        <v>7.5</v>
      </c>
      <c r="AH23" s="21" t="s">
        <v>37</v>
      </c>
      <c r="AI23" s="21"/>
      <c r="AJ23" s="21"/>
      <c r="AK23" s="21"/>
      <c r="AL23" s="22">
        <v>21</v>
      </c>
      <c r="AM23" s="21" t="s">
        <v>126</v>
      </c>
      <c r="AN23" s="22">
        <v>5</v>
      </c>
      <c r="AO23" s="22">
        <v>1</v>
      </c>
      <c r="AP23" s="22">
        <v>3</v>
      </c>
      <c r="AQ23" s="22">
        <f t="shared" si="4"/>
        <v>4</v>
      </c>
      <c r="AR23" s="22">
        <v>2</v>
      </c>
      <c r="AS23" s="44"/>
    </row>
    <row r="24" spans="1:45" ht="15.95" customHeight="1" x14ac:dyDescent="0.25">
      <c r="A24" s="41"/>
      <c r="B24" s="42" t="s">
        <v>138</v>
      </c>
      <c r="C24" s="67" t="s">
        <v>181</v>
      </c>
      <c r="D24" s="73"/>
      <c r="E24" s="68"/>
      <c r="F24" s="69"/>
      <c r="G24" s="70">
        <v>3</v>
      </c>
      <c r="H24" s="22">
        <v>1</v>
      </c>
      <c r="I24" s="21" t="s">
        <v>78</v>
      </c>
      <c r="J24" s="21"/>
      <c r="K24" s="21"/>
      <c r="L24" s="21" t="s">
        <v>307</v>
      </c>
      <c r="M24" s="21"/>
      <c r="N24" s="21"/>
      <c r="O24" s="21"/>
      <c r="P24" s="21"/>
      <c r="Q24" s="21"/>
      <c r="R24" s="41"/>
      <c r="S24" s="41"/>
      <c r="T24" s="27">
        <v>6.5</v>
      </c>
      <c r="U24" s="21" t="s">
        <v>48</v>
      </c>
      <c r="V24" s="21"/>
      <c r="W24" s="21"/>
      <c r="X24" s="27"/>
      <c r="Y24" s="22">
        <v>7</v>
      </c>
      <c r="Z24" s="16" t="s">
        <v>93</v>
      </c>
      <c r="AA24" s="22">
        <v>5</v>
      </c>
      <c r="AB24" s="22">
        <v>0</v>
      </c>
      <c r="AC24" s="22">
        <v>1</v>
      </c>
      <c r="AD24" s="22">
        <f t="shared" si="3"/>
        <v>1</v>
      </c>
      <c r="AE24" s="22">
        <v>0</v>
      </c>
      <c r="AF24" s="45"/>
      <c r="AG24" s="27">
        <v>6.5</v>
      </c>
      <c r="AH24" s="21" t="s">
        <v>113</v>
      </c>
      <c r="AI24" s="21"/>
      <c r="AJ24" s="21"/>
      <c r="AK24" s="21"/>
      <c r="AL24" s="22">
        <v>11</v>
      </c>
      <c r="AM24" s="21" t="s">
        <v>126</v>
      </c>
      <c r="AN24" s="22">
        <v>5</v>
      </c>
      <c r="AO24" s="22">
        <v>1</v>
      </c>
      <c r="AP24" s="22">
        <v>1</v>
      </c>
      <c r="AQ24" s="22">
        <f t="shared" si="4"/>
        <v>2</v>
      </c>
      <c r="AR24" s="22">
        <v>2</v>
      </c>
      <c r="AS24" s="36"/>
    </row>
    <row r="25" spans="1:45" ht="15.95" customHeight="1" x14ac:dyDescent="0.25">
      <c r="A25" s="41"/>
      <c r="B25" s="22" t="s">
        <v>27</v>
      </c>
      <c r="C25" s="68"/>
      <c r="D25" s="69" t="s">
        <v>95</v>
      </c>
      <c r="E25" s="69"/>
      <c r="F25" s="69"/>
      <c r="G25" s="69"/>
      <c r="H25" s="22">
        <v>1</v>
      </c>
      <c r="I25" s="21" t="s">
        <v>171</v>
      </c>
      <c r="J25" s="21"/>
      <c r="K25" s="21"/>
      <c r="L25" s="21" t="s">
        <v>298</v>
      </c>
      <c r="M25" s="21"/>
      <c r="N25" s="21"/>
      <c r="O25" s="21"/>
      <c r="P25" s="21"/>
      <c r="Q25" s="21"/>
      <c r="R25" s="41"/>
      <c r="S25" s="41"/>
      <c r="T25" s="27">
        <v>6</v>
      </c>
      <c r="U25" s="21" t="s">
        <v>47</v>
      </c>
      <c r="Y25" s="22">
        <v>3</v>
      </c>
      <c r="Z25" s="16" t="s">
        <v>93</v>
      </c>
      <c r="AA25" s="22">
        <v>5</v>
      </c>
      <c r="AB25" s="22">
        <v>0</v>
      </c>
      <c r="AC25" s="22">
        <v>2</v>
      </c>
      <c r="AD25" s="22">
        <f t="shared" si="3"/>
        <v>2</v>
      </c>
      <c r="AE25" s="22">
        <v>0</v>
      </c>
      <c r="AF25" s="45"/>
      <c r="AG25" s="27">
        <v>6.5</v>
      </c>
      <c r="AH25" s="21" t="s">
        <v>174</v>
      </c>
      <c r="AI25" s="21"/>
      <c r="AJ25" s="21"/>
      <c r="AK25" s="21"/>
      <c r="AL25" s="22">
        <v>3</v>
      </c>
      <c r="AM25" s="21" t="s">
        <v>126</v>
      </c>
      <c r="AN25" s="22">
        <v>5</v>
      </c>
      <c r="AO25" s="22">
        <v>1</v>
      </c>
      <c r="AP25" s="22">
        <v>1</v>
      </c>
      <c r="AQ25" s="22">
        <f t="shared" si="4"/>
        <v>2</v>
      </c>
      <c r="AR25" s="22">
        <v>0</v>
      </c>
      <c r="AS25" s="36"/>
    </row>
    <row r="26" spans="1:45" ht="15.95" customHeight="1" x14ac:dyDescent="0.25">
      <c r="A26" s="41"/>
      <c r="C26" s="68"/>
      <c r="D26" s="68"/>
      <c r="E26" s="68"/>
      <c r="F26" s="68"/>
      <c r="G26" s="68"/>
      <c r="H26" s="22">
        <v>2</v>
      </c>
      <c r="I26" s="21" t="s">
        <v>141</v>
      </c>
      <c r="J26" s="21"/>
      <c r="K26" s="21"/>
      <c r="L26" s="21" t="s">
        <v>299</v>
      </c>
      <c r="M26" s="21"/>
      <c r="N26" s="21"/>
      <c r="O26" s="21"/>
      <c r="P26" s="21"/>
      <c r="Q26" s="21"/>
      <c r="R26" s="41"/>
      <c r="S26" s="41"/>
      <c r="T26" s="27">
        <v>6.5</v>
      </c>
      <c r="U26" s="21" t="s">
        <v>60</v>
      </c>
      <c r="V26" s="21"/>
      <c r="W26" s="21"/>
      <c r="X26" s="27"/>
      <c r="Y26" s="22">
        <v>14</v>
      </c>
      <c r="Z26" s="16" t="s">
        <v>93</v>
      </c>
      <c r="AA26" s="22">
        <v>5</v>
      </c>
      <c r="AB26" s="22">
        <v>0</v>
      </c>
      <c r="AC26" s="22">
        <v>0</v>
      </c>
      <c r="AD26" s="22">
        <f t="shared" si="3"/>
        <v>0</v>
      </c>
      <c r="AE26" s="22">
        <v>2</v>
      </c>
      <c r="AF26" s="45"/>
      <c r="AG26" s="27">
        <v>6</v>
      </c>
      <c r="AH26" s="21" t="s">
        <v>191</v>
      </c>
      <c r="AI26" s="21"/>
      <c r="AJ26" s="21"/>
      <c r="AK26" s="21"/>
      <c r="AL26" s="22">
        <v>28</v>
      </c>
      <c r="AM26" s="21" t="s">
        <v>126</v>
      </c>
      <c r="AN26" s="22">
        <v>4</v>
      </c>
      <c r="AO26" s="22">
        <v>0</v>
      </c>
      <c r="AP26" s="22">
        <v>0</v>
      </c>
      <c r="AQ26" s="22">
        <f t="shared" si="4"/>
        <v>0</v>
      </c>
      <c r="AR26" s="22">
        <v>0</v>
      </c>
      <c r="AS26" s="36"/>
    </row>
    <row r="27" spans="1:45" ht="15.95" customHeight="1" thickBot="1" x14ac:dyDescent="0.3">
      <c r="A27" s="41"/>
      <c r="C27" s="68"/>
      <c r="D27" s="68"/>
      <c r="E27" s="68"/>
      <c r="F27" s="68"/>
      <c r="G27" s="68"/>
      <c r="I27" s="21"/>
      <c r="J27" s="21"/>
      <c r="K27" s="21"/>
      <c r="L27" s="21"/>
      <c r="M27" s="21"/>
      <c r="N27" s="21"/>
      <c r="O27" s="21"/>
      <c r="P27" s="21"/>
      <c r="Q27" s="21"/>
      <c r="R27" s="41"/>
      <c r="S27" s="41"/>
      <c r="T27" s="17" t="s">
        <v>90</v>
      </c>
      <c r="U27" s="17"/>
      <c r="V27" s="17"/>
      <c r="W27" s="17"/>
      <c r="X27" s="17"/>
      <c r="Y27" s="17"/>
      <c r="Z27" s="17"/>
      <c r="AA27" s="23">
        <f>SUM(AA15:AA26)</f>
        <v>55</v>
      </c>
      <c r="AB27" s="23">
        <f>SUM(AB15:AB26)</f>
        <v>13</v>
      </c>
      <c r="AC27" s="23">
        <f>SUM(AC15:AC26)</f>
        <v>24</v>
      </c>
      <c r="AD27" s="23">
        <f>+AC27+AB27</f>
        <v>37</v>
      </c>
      <c r="AE27" s="23">
        <f>SUM(AE15:AE26)</f>
        <v>6</v>
      </c>
      <c r="AF27" s="45"/>
      <c r="AG27" s="17" t="s">
        <v>124</v>
      </c>
      <c r="AH27" s="17"/>
      <c r="AI27" s="17"/>
      <c r="AJ27" s="17"/>
      <c r="AK27" s="17"/>
      <c r="AL27" s="17"/>
      <c r="AM27" s="17"/>
      <c r="AN27" s="23">
        <f>SUM(AN15:AN26)</f>
        <v>55</v>
      </c>
      <c r="AO27" s="23">
        <f>SUM(AO15:AO26)</f>
        <v>13</v>
      </c>
      <c r="AP27" s="23">
        <f>SUM(AP15:AP26)</f>
        <v>16</v>
      </c>
      <c r="AQ27" s="23">
        <f>+AP27+AO27</f>
        <v>29</v>
      </c>
      <c r="AR27" s="23">
        <f>SUM(AR15:AR26)</f>
        <v>12</v>
      </c>
      <c r="AS27" s="36"/>
    </row>
    <row r="28" spans="1:45" ht="15.95" customHeight="1" x14ac:dyDescent="0.25">
      <c r="A28" s="41"/>
      <c r="C28" s="67" t="s">
        <v>187</v>
      </c>
      <c r="D28" s="68"/>
      <c r="E28" s="68"/>
      <c r="F28" s="68"/>
      <c r="G28" s="70">
        <v>3</v>
      </c>
      <c r="H28" s="22">
        <v>1</v>
      </c>
      <c r="I28" s="21" t="s">
        <v>176</v>
      </c>
      <c r="J28" s="21"/>
      <c r="K28" s="21"/>
      <c r="L28" s="21" t="s">
        <v>300</v>
      </c>
      <c r="M28" s="21"/>
      <c r="N28" s="21"/>
      <c r="O28" s="21"/>
      <c r="P28" s="21"/>
      <c r="Q28" s="21"/>
      <c r="R28" s="41"/>
      <c r="S28" s="41"/>
      <c r="T28" s="19" t="s">
        <v>18</v>
      </c>
      <c r="U28" s="19"/>
      <c r="V28" s="19"/>
      <c r="W28" s="19"/>
      <c r="X28" s="19"/>
      <c r="Y28" s="16" t="s">
        <v>41</v>
      </c>
      <c r="AA28" s="22">
        <v>5</v>
      </c>
      <c r="AB28" s="22">
        <v>1</v>
      </c>
      <c r="AC28" s="22">
        <v>2</v>
      </c>
      <c r="AD28" s="22">
        <f t="shared" ref="AD28:AD39" si="5">+AB28+AC28</f>
        <v>3</v>
      </c>
      <c r="AE28" s="22">
        <v>0</v>
      </c>
      <c r="AF28" s="45"/>
      <c r="AG28" s="18" t="s">
        <v>153</v>
      </c>
      <c r="AH28" s="18"/>
      <c r="AI28" s="18"/>
      <c r="AJ28" s="18"/>
      <c r="AK28" s="18"/>
      <c r="AL28" s="16" t="s">
        <v>156</v>
      </c>
      <c r="AN28" s="22">
        <v>5</v>
      </c>
      <c r="AO28" s="22">
        <v>5</v>
      </c>
      <c r="AP28" s="22">
        <v>0</v>
      </c>
      <c r="AQ28" s="22">
        <f t="shared" ref="AQ28:AQ39" si="6">+AO28+AP28</f>
        <v>5</v>
      </c>
      <c r="AR28" s="22">
        <v>0</v>
      </c>
      <c r="AS28" s="36"/>
    </row>
    <row r="29" spans="1:45" ht="15.95" customHeight="1" x14ac:dyDescent="0.25">
      <c r="A29" s="41"/>
      <c r="B29" s="22" t="s">
        <v>27</v>
      </c>
      <c r="C29" s="69"/>
      <c r="D29" s="69" t="s">
        <v>95</v>
      </c>
      <c r="E29" s="69"/>
      <c r="F29" s="69"/>
      <c r="G29" s="70"/>
      <c r="H29" s="22">
        <v>2</v>
      </c>
      <c r="I29" s="21" t="s">
        <v>80</v>
      </c>
      <c r="J29" s="21"/>
      <c r="K29" s="21"/>
      <c r="L29" s="21" t="s">
        <v>308</v>
      </c>
      <c r="M29" s="21"/>
      <c r="N29" s="21"/>
      <c r="O29" s="21"/>
      <c r="P29" s="21"/>
      <c r="Q29" s="21"/>
      <c r="R29" s="41"/>
      <c r="S29" s="41"/>
      <c r="T29" s="27">
        <v>7</v>
      </c>
      <c r="U29" s="21" t="s">
        <v>136</v>
      </c>
      <c r="Y29" s="22"/>
      <c r="Z29" s="21" t="s">
        <v>102</v>
      </c>
      <c r="AA29" s="22">
        <v>4</v>
      </c>
      <c r="AB29" s="22">
        <v>0</v>
      </c>
      <c r="AC29" s="22">
        <v>0</v>
      </c>
      <c r="AD29" s="22">
        <f t="shared" si="5"/>
        <v>0</v>
      </c>
      <c r="AE29" s="22">
        <v>0</v>
      </c>
      <c r="AF29" s="45"/>
      <c r="AG29" s="27">
        <v>8</v>
      </c>
      <c r="AH29" s="21" t="s">
        <v>133</v>
      </c>
      <c r="AL29" s="22">
        <v>1</v>
      </c>
      <c r="AM29" s="21" t="s">
        <v>155</v>
      </c>
      <c r="AN29" s="22">
        <v>5</v>
      </c>
      <c r="AO29" s="22">
        <v>0</v>
      </c>
      <c r="AP29" s="22">
        <v>1</v>
      </c>
      <c r="AQ29" s="22">
        <f t="shared" si="6"/>
        <v>1</v>
      </c>
      <c r="AR29" s="22">
        <v>0</v>
      </c>
      <c r="AS29" s="36"/>
    </row>
    <row r="30" spans="1:45" ht="15.95" customHeight="1" x14ac:dyDescent="0.25">
      <c r="A30" s="41"/>
      <c r="H30" s="22">
        <v>2</v>
      </c>
      <c r="I30" s="21" t="s">
        <v>80</v>
      </c>
      <c r="J30" s="21"/>
      <c r="K30" s="21"/>
      <c r="L30" s="21" t="s">
        <v>301</v>
      </c>
      <c r="M30" s="21"/>
      <c r="N30" s="21"/>
      <c r="O30" s="21"/>
      <c r="P30" s="21"/>
      <c r="Q30" s="21"/>
      <c r="R30" s="41"/>
      <c r="S30" s="41"/>
      <c r="T30" s="27">
        <v>9.5</v>
      </c>
      <c r="U30" s="21" t="s">
        <v>53</v>
      </c>
      <c r="V30" s="21"/>
      <c r="W30" s="21"/>
      <c r="X30" s="27"/>
      <c r="Y30" s="22">
        <v>14</v>
      </c>
      <c r="Z30" s="21" t="s">
        <v>102</v>
      </c>
      <c r="AA30" s="22">
        <v>5</v>
      </c>
      <c r="AB30" s="22">
        <v>7</v>
      </c>
      <c r="AC30" s="22">
        <v>1</v>
      </c>
      <c r="AD30" s="22">
        <f t="shared" si="5"/>
        <v>8</v>
      </c>
      <c r="AE30" s="22">
        <v>2</v>
      </c>
      <c r="AF30" s="45"/>
      <c r="AG30" s="27">
        <v>9.5</v>
      </c>
      <c r="AH30" s="21" t="s">
        <v>192</v>
      </c>
      <c r="AI30" s="21"/>
      <c r="AJ30" s="21"/>
      <c r="AK30" s="21"/>
      <c r="AL30" s="22">
        <v>19</v>
      </c>
      <c r="AM30" s="21" t="s">
        <v>155</v>
      </c>
      <c r="AN30" s="22">
        <v>4</v>
      </c>
      <c r="AO30" s="22">
        <v>2</v>
      </c>
      <c r="AP30" s="22">
        <v>3</v>
      </c>
      <c r="AQ30" s="22">
        <f t="shared" si="6"/>
        <v>5</v>
      </c>
      <c r="AR30" s="22">
        <v>0</v>
      </c>
      <c r="AS30" s="36"/>
    </row>
    <row r="31" spans="1:45" ht="15.95" customHeight="1" x14ac:dyDescent="0.25">
      <c r="A31" s="41"/>
      <c r="B31" s="36"/>
      <c r="C31" s="46"/>
      <c r="D31" s="46"/>
      <c r="E31" s="46"/>
      <c r="F31" s="46"/>
      <c r="G31" s="42"/>
      <c r="H31" s="45"/>
      <c r="I31" s="46"/>
      <c r="J31" s="46"/>
      <c r="K31" s="45"/>
      <c r="L31" s="45"/>
      <c r="M31" s="45"/>
      <c r="N31" s="45"/>
      <c r="O31" s="45"/>
      <c r="P31" s="45"/>
      <c r="Q31" s="45"/>
      <c r="R31" s="41"/>
      <c r="S31" s="41"/>
      <c r="T31" s="27">
        <v>9</v>
      </c>
      <c r="U31" s="21" t="s">
        <v>151</v>
      </c>
      <c r="V31" s="21"/>
      <c r="W31" s="21"/>
      <c r="X31" s="27"/>
      <c r="Y31" s="22">
        <v>11</v>
      </c>
      <c r="Z31" s="21" t="s">
        <v>102</v>
      </c>
      <c r="AA31" s="22">
        <v>2</v>
      </c>
      <c r="AB31" s="22">
        <v>1</v>
      </c>
      <c r="AC31" s="22">
        <v>0</v>
      </c>
      <c r="AD31" s="22">
        <f t="shared" si="5"/>
        <v>1</v>
      </c>
      <c r="AE31" s="22">
        <v>0</v>
      </c>
      <c r="AF31" s="45"/>
      <c r="AG31" s="27">
        <v>9</v>
      </c>
      <c r="AH31" s="21" t="s">
        <v>76</v>
      </c>
      <c r="AI31" s="21"/>
      <c r="AJ31" s="21"/>
      <c r="AK31" s="21"/>
      <c r="AL31" s="22">
        <v>22</v>
      </c>
      <c r="AM31" s="21" t="s">
        <v>155</v>
      </c>
      <c r="AN31" s="22">
        <v>5</v>
      </c>
      <c r="AO31" s="22">
        <v>2</v>
      </c>
      <c r="AP31" s="22">
        <v>2</v>
      </c>
      <c r="AQ31" s="22">
        <f t="shared" si="6"/>
        <v>4</v>
      </c>
      <c r="AR31" s="22">
        <v>2</v>
      </c>
      <c r="AS31" s="36"/>
    </row>
    <row r="32" spans="1:45" ht="15.95" customHeight="1" x14ac:dyDescent="0.25">
      <c r="A32" s="41"/>
      <c r="B32" s="42" t="s">
        <v>139</v>
      </c>
      <c r="C32" s="6" t="s">
        <v>183</v>
      </c>
      <c r="F32" s="20"/>
      <c r="G32" s="5">
        <v>0</v>
      </c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41"/>
      <c r="S32" s="41"/>
      <c r="T32" s="27">
        <v>8.5</v>
      </c>
      <c r="U32" s="21" t="s">
        <v>82</v>
      </c>
      <c r="V32" s="21"/>
      <c r="W32" s="21"/>
      <c r="X32" s="27"/>
      <c r="Y32" s="22">
        <v>16</v>
      </c>
      <c r="Z32" s="21" t="s">
        <v>102</v>
      </c>
      <c r="AA32" s="22">
        <v>5</v>
      </c>
      <c r="AB32" s="22">
        <v>0</v>
      </c>
      <c r="AC32" s="22">
        <v>3</v>
      </c>
      <c r="AD32" s="22">
        <f t="shared" si="5"/>
        <v>3</v>
      </c>
      <c r="AE32" s="22">
        <v>0</v>
      </c>
      <c r="AF32" s="45"/>
      <c r="AG32" s="27">
        <v>8</v>
      </c>
      <c r="AH32" s="21" t="s">
        <v>143</v>
      </c>
      <c r="AI32" s="21"/>
      <c r="AJ32" s="21"/>
      <c r="AK32" s="21"/>
      <c r="AL32" s="22">
        <v>14</v>
      </c>
      <c r="AM32" s="21" t="s">
        <v>155</v>
      </c>
      <c r="AN32" s="22">
        <v>5</v>
      </c>
      <c r="AO32" s="22">
        <v>3</v>
      </c>
      <c r="AP32" s="22">
        <v>2</v>
      </c>
      <c r="AQ32" s="22">
        <f t="shared" si="6"/>
        <v>5</v>
      </c>
      <c r="AR32" s="22">
        <v>2</v>
      </c>
      <c r="AS32" s="36"/>
    </row>
    <row r="33" spans="1:45" ht="15.95" customHeight="1" x14ac:dyDescent="0.25">
      <c r="A33" s="41"/>
      <c r="B33" s="22" t="s">
        <v>27</v>
      </c>
      <c r="C33" s="21" t="s">
        <v>295</v>
      </c>
      <c r="D33" s="21"/>
      <c r="E33" s="21"/>
      <c r="H33" s="22"/>
      <c r="I33" s="21"/>
      <c r="J33" s="21"/>
      <c r="K33" s="21"/>
      <c r="L33" s="21"/>
      <c r="M33" s="21"/>
      <c r="N33" s="21"/>
      <c r="O33" s="21"/>
      <c r="P33" s="21"/>
      <c r="Q33" s="21"/>
      <c r="R33" s="41"/>
      <c r="S33" s="41"/>
      <c r="T33" s="27">
        <v>8</v>
      </c>
      <c r="U33" s="21" t="s">
        <v>163</v>
      </c>
      <c r="Y33" s="22">
        <v>44</v>
      </c>
      <c r="Z33" s="21" t="s">
        <v>102</v>
      </c>
      <c r="AA33" s="22">
        <v>5</v>
      </c>
      <c r="AB33" s="22">
        <v>0</v>
      </c>
      <c r="AC33" s="22">
        <v>0</v>
      </c>
      <c r="AD33" s="22">
        <f t="shared" si="5"/>
        <v>0</v>
      </c>
      <c r="AE33" s="22">
        <v>0</v>
      </c>
      <c r="AF33" s="45"/>
      <c r="AG33" s="27">
        <v>7.5</v>
      </c>
      <c r="AH33" s="21" t="s">
        <v>111</v>
      </c>
      <c r="AI33" s="21"/>
      <c r="AJ33" s="21"/>
      <c r="AK33" s="21"/>
      <c r="AL33" s="22">
        <v>24</v>
      </c>
      <c r="AM33" s="21" t="s">
        <v>155</v>
      </c>
      <c r="AN33" s="22">
        <v>5</v>
      </c>
      <c r="AO33" s="22">
        <v>2</v>
      </c>
      <c r="AP33" s="22">
        <v>3</v>
      </c>
      <c r="AQ33" s="22">
        <f t="shared" si="6"/>
        <v>5</v>
      </c>
      <c r="AR33" s="22">
        <v>2</v>
      </c>
      <c r="AS33" s="36"/>
    </row>
    <row r="34" spans="1:45" ht="15.95" customHeight="1" x14ac:dyDescent="0.25">
      <c r="A34" s="41"/>
      <c r="C34" s="69" t="s">
        <v>296</v>
      </c>
      <c r="D34" s="68"/>
      <c r="E34" s="68"/>
      <c r="H34" s="22"/>
      <c r="R34" s="41"/>
      <c r="S34" s="41"/>
      <c r="T34" s="27">
        <v>7.5</v>
      </c>
      <c r="U34" s="21" t="s">
        <v>45</v>
      </c>
      <c r="V34" s="21"/>
      <c r="W34" s="21"/>
      <c r="X34" s="27"/>
      <c r="Y34" s="22">
        <v>72</v>
      </c>
      <c r="Z34" s="21" t="s">
        <v>102</v>
      </c>
      <c r="AA34" s="22">
        <v>5</v>
      </c>
      <c r="AB34" s="22">
        <v>0</v>
      </c>
      <c r="AC34" s="22">
        <v>2</v>
      </c>
      <c r="AD34" s="22">
        <f t="shared" si="5"/>
        <v>2</v>
      </c>
      <c r="AE34" s="22">
        <v>2</v>
      </c>
      <c r="AF34" s="45"/>
      <c r="AG34" s="27">
        <v>7.5</v>
      </c>
      <c r="AH34" s="21" t="s">
        <v>98</v>
      </c>
      <c r="AI34" s="21"/>
      <c r="AJ34" s="21"/>
      <c r="AK34" s="21"/>
      <c r="AL34" s="22">
        <v>44</v>
      </c>
      <c r="AM34" s="21" t="s">
        <v>155</v>
      </c>
      <c r="AN34" s="22">
        <v>5</v>
      </c>
      <c r="AO34" s="22">
        <v>2</v>
      </c>
      <c r="AP34" s="22">
        <v>7</v>
      </c>
      <c r="AQ34" s="22">
        <f t="shared" si="6"/>
        <v>9</v>
      </c>
      <c r="AR34" s="22">
        <v>0</v>
      </c>
      <c r="AS34" s="36"/>
    </row>
    <row r="35" spans="1:45" ht="15.95" customHeight="1" x14ac:dyDescent="0.25">
      <c r="A35" s="41" t="s">
        <v>43</v>
      </c>
      <c r="C35" s="68"/>
      <c r="D35" s="68"/>
      <c r="E35" s="68"/>
      <c r="H35" s="22"/>
      <c r="R35" s="41"/>
      <c r="S35" s="41"/>
      <c r="T35" s="27">
        <v>7.5</v>
      </c>
      <c r="U35" s="21" t="s">
        <v>188</v>
      </c>
      <c r="V35" s="21"/>
      <c r="W35" s="21"/>
      <c r="X35" s="27"/>
      <c r="Y35" s="22">
        <v>55</v>
      </c>
      <c r="Z35" s="21" t="s">
        <v>102</v>
      </c>
      <c r="AA35" s="22">
        <v>4</v>
      </c>
      <c r="AB35" s="22">
        <v>0</v>
      </c>
      <c r="AC35" s="22">
        <v>1</v>
      </c>
      <c r="AD35" s="22">
        <f t="shared" si="5"/>
        <v>1</v>
      </c>
      <c r="AE35" s="22">
        <v>0</v>
      </c>
      <c r="AF35" s="45"/>
      <c r="AG35" s="27">
        <v>7</v>
      </c>
      <c r="AH35" s="21" t="s">
        <v>61</v>
      </c>
      <c r="AI35" s="21"/>
      <c r="AJ35" s="21"/>
      <c r="AK35" s="21"/>
      <c r="AL35" s="22">
        <v>5</v>
      </c>
      <c r="AM35" s="21" t="s">
        <v>155</v>
      </c>
      <c r="AN35" s="22">
        <v>3</v>
      </c>
      <c r="AO35" s="22">
        <v>0</v>
      </c>
      <c r="AP35" s="22">
        <v>1</v>
      </c>
      <c r="AQ35" s="22">
        <f t="shared" si="6"/>
        <v>1</v>
      </c>
      <c r="AR35" s="22">
        <v>0</v>
      </c>
      <c r="AS35" s="36"/>
    </row>
    <row r="36" spans="1:45" ht="15.95" customHeight="1" x14ac:dyDescent="0.25">
      <c r="A36" s="41"/>
      <c r="C36" s="67" t="s">
        <v>186</v>
      </c>
      <c r="D36" s="74"/>
      <c r="E36" s="69"/>
      <c r="F36" s="21"/>
      <c r="G36" s="5">
        <v>3</v>
      </c>
      <c r="H36" s="22">
        <v>1</v>
      </c>
      <c r="I36" s="21" t="s">
        <v>193</v>
      </c>
      <c r="J36" s="21"/>
      <c r="K36" s="21"/>
      <c r="L36" s="21"/>
      <c r="M36" s="21" t="s">
        <v>114</v>
      </c>
      <c r="N36" s="21"/>
      <c r="O36" s="21"/>
      <c r="P36" s="21"/>
      <c r="Q36" s="21"/>
      <c r="R36" s="41"/>
      <c r="S36" s="41"/>
      <c r="T36" s="27">
        <v>6.5</v>
      </c>
      <c r="U36" s="21" t="s">
        <v>46</v>
      </c>
      <c r="V36" s="21"/>
      <c r="W36" s="21"/>
      <c r="X36" s="27"/>
      <c r="Y36" s="22">
        <v>24</v>
      </c>
      <c r="Z36" s="21" t="s">
        <v>102</v>
      </c>
      <c r="AA36" s="22">
        <v>5</v>
      </c>
      <c r="AB36" s="22">
        <v>0</v>
      </c>
      <c r="AC36" s="22">
        <v>3</v>
      </c>
      <c r="AD36" s="22">
        <f t="shared" si="5"/>
        <v>3</v>
      </c>
      <c r="AE36" s="22">
        <v>0</v>
      </c>
      <c r="AF36" s="45"/>
      <c r="AG36" s="27">
        <v>7</v>
      </c>
      <c r="AH36" s="21" t="s">
        <v>164</v>
      </c>
      <c r="AI36" s="21"/>
      <c r="AJ36" s="21"/>
      <c r="AK36" s="21"/>
      <c r="AL36" s="22">
        <v>10</v>
      </c>
      <c r="AM36" s="21" t="s">
        <v>155</v>
      </c>
      <c r="AN36" s="22">
        <v>5</v>
      </c>
      <c r="AO36" s="22">
        <v>0</v>
      </c>
      <c r="AP36" s="22">
        <v>0</v>
      </c>
      <c r="AQ36" s="22">
        <f t="shared" si="6"/>
        <v>0</v>
      </c>
      <c r="AR36" s="22">
        <v>0</v>
      </c>
      <c r="AS36" s="36"/>
    </row>
    <row r="37" spans="1:45" ht="15.95" customHeight="1" x14ac:dyDescent="0.25">
      <c r="A37" s="41"/>
      <c r="B37" s="22" t="s">
        <v>27</v>
      </c>
      <c r="C37" s="21"/>
      <c r="D37" s="16" t="s">
        <v>95</v>
      </c>
      <c r="H37" s="22">
        <v>2</v>
      </c>
      <c r="I37" s="21" t="s">
        <v>148</v>
      </c>
      <c r="J37" s="21"/>
      <c r="K37" s="21"/>
      <c r="L37" s="21" t="s">
        <v>297</v>
      </c>
      <c r="M37" s="21"/>
      <c r="N37" s="21"/>
      <c r="O37" s="21"/>
      <c r="P37" s="21"/>
      <c r="Q37" s="21"/>
      <c r="R37" s="41"/>
      <c r="S37" s="41"/>
      <c r="T37" s="27">
        <v>6.5</v>
      </c>
      <c r="U37" s="21" t="s">
        <v>189</v>
      </c>
      <c r="Y37" s="22">
        <v>88</v>
      </c>
      <c r="Z37" s="21" t="s">
        <v>102</v>
      </c>
      <c r="AA37" s="22">
        <v>4</v>
      </c>
      <c r="AB37" s="22">
        <v>1</v>
      </c>
      <c r="AC37" s="22">
        <v>0</v>
      </c>
      <c r="AD37" s="22">
        <f t="shared" si="5"/>
        <v>1</v>
      </c>
      <c r="AE37" s="22">
        <v>0</v>
      </c>
      <c r="AF37" s="45"/>
      <c r="AG37" s="27">
        <v>6.5</v>
      </c>
      <c r="AH37" s="21" t="s">
        <v>94</v>
      </c>
      <c r="AI37" s="21"/>
      <c r="AJ37" s="21"/>
      <c r="AK37" s="21"/>
      <c r="AL37" s="22">
        <v>12</v>
      </c>
      <c r="AM37" s="21" t="s">
        <v>155</v>
      </c>
      <c r="AN37" s="22">
        <v>4</v>
      </c>
      <c r="AO37" s="22">
        <v>0</v>
      </c>
      <c r="AP37" s="22">
        <v>0</v>
      </c>
      <c r="AQ37" s="22">
        <f t="shared" si="6"/>
        <v>0</v>
      </c>
      <c r="AR37" s="22">
        <v>0</v>
      </c>
      <c r="AS37" s="36"/>
    </row>
    <row r="38" spans="1:45" ht="15.95" customHeight="1" x14ac:dyDescent="0.25">
      <c r="A38" s="41"/>
      <c r="H38" s="22">
        <v>2</v>
      </c>
      <c r="I38" s="21" t="s">
        <v>71</v>
      </c>
      <c r="J38" s="21"/>
      <c r="K38" s="21"/>
      <c r="L38" s="21" t="s">
        <v>177</v>
      </c>
      <c r="M38" s="21"/>
      <c r="N38" s="21"/>
      <c r="O38" s="21"/>
      <c r="P38" s="21" t="s">
        <v>226</v>
      </c>
      <c r="Q38" s="21"/>
      <c r="R38" s="41"/>
      <c r="S38" s="41"/>
      <c r="T38" s="27">
        <v>6</v>
      </c>
      <c r="U38" s="21" t="s">
        <v>86</v>
      </c>
      <c r="Y38" s="22">
        <v>23</v>
      </c>
      <c r="Z38" s="21" t="s">
        <v>102</v>
      </c>
      <c r="AA38" s="22">
        <v>5</v>
      </c>
      <c r="AB38" s="22">
        <v>0</v>
      </c>
      <c r="AC38" s="22">
        <v>1</v>
      </c>
      <c r="AD38" s="22">
        <f t="shared" si="5"/>
        <v>1</v>
      </c>
      <c r="AE38" s="22">
        <v>0</v>
      </c>
      <c r="AF38" s="45"/>
      <c r="AG38" s="27">
        <v>6.5</v>
      </c>
      <c r="AH38" s="21" t="s">
        <v>115</v>
      </c>
      <c r="AI38" s="21"/>
      <c r="AJ38" s="21"/>
      <c r="AK38" s="21"/>
      <c r="AL38" s="22">
        <v>8</v>
      </c>
      <c r="AM38" s="21" t="s">
        <v>155</v>
      </c>
      <c r="AN38" s="22">
        <v>4</v>
      </c>
      <c r="AO38" s="22">
        <v>0</v>
      </c>
      <c r="AP38" s="22">
        <v>2</v>
      </c>
      <c r="AQ38" s="22">
        <f t="shared" si="6"/>
        <v>2</v>
      </c>
      <c r="AR38" s="22">
        <v>0</v>
      </c>
      <c r="AS38" s="36"/>
    </row>
    <row r="39" spans="1:45" ht="15.95" customHeight="1" x14ac:dyDescent="0.25">
      <c r="A39" s="41"/>
      <c r="B39" s="36"/>
      <c r="C39" s="46"/>
      <c r="D39" s="46"/>
      <c r="E39" s="46"/>
      <c r="F39" s="46"/>
      <c r="G39" s="42"/>
      <c r="H39" s="45"/>
      <c r="I39" s="46"/>
      <c r="J39" s="46"/>
      <c r="K39" s="46"/>
      <c r="L39" s="46"/>
      <c r="M39" s="46"/>
      <c r="N39" s="46"/>
      <c r="O39" s="46"/>
      <c r="P39" s="46"/>
      <c r="Q39" s="46"/>
      <c r="R39" s="41"/>
      <c r="S39" s="41"/>
      <c r="T39" s="27">
        <v>6</v>
      </c>
      <c r="U39" s="21" t="s">
        <v>49</v>
      </c>
      <c r="V39" s="21"/>
      <c r="W39" s="21"/>
      <c r="X39" s="27"/>
      <c r="Y39" s="22">
        <v>4</v>
      </c>
      <c r="Z39" s="21" t="s">
        <v>102</v>
      </c>
      <c r="AA39" s="22">
        <v>5</v>
      </c>
      <c r="AB39" s="22">
        <v>0</v>
      </c>
      <c r="AC39" s="22">
        <v>1</v>
      </c>
      <c r="AD39" s="22">
        <f t="shared" si="5"/>
        <v>1</v>
      </c>
      <c r="AE39" s="22">
        <v>0</v>
      </c>
      <c r="AF39" s="45"/>
      <c r="AG39" s="27">
        <v>6</v>
      </c>
      <c r="AH39" s="21" t="s">
        <v>65</v>
      </c>
      <c r="AI39" s="21"/>
      <c r="AJ39" s="21"/>
      <c r="AK39" s="21"/>
      <c r="AL39" s="22">
        <v>9</v>
      </c>
      <c r="AM39" s="21" t="s">
        <v>155</v>
      </c>
      <c r="AN39" s="22">
        <v>5</v>
      </c>
      <c r="AO39" s="22">
        <v>0</v>
      </c>
      <c r="AP39" s="22">
        <v>0</v>
      </c>
      <c r="AQ39" s="22">
        <f t="shared" si="6"/>
        <v>0</v>
      </c>
      <c r="AR39" s="22">
        <v>0</v>
      </c>
      <c r="AS39" s="36"/>
    </row>
    <row r="40" spans="1:45" ht="15.95" customHeight="1" thickBot="1" x14ac:dyDescent="0.3">
      <c r="A40" s="41"/>
      <c r="B40" s="42" t="s">
        <v>140</v>
      </c>
      <c r="C40" s="67" t="s">
        <v>184</v>
      </c>
      <c r="D40" s="68"/>
      <c r="E40" s="73"/>
      <c r="F40" s="73"/>
      <c r="G40" s="70">
        <v>6</v>
      </c>
      <c r="H40" s="22">
        <v>1</v>
      </c>
      <c r="I40" s="21" t="s">
        <v>28</v>
      </c>
      <c r="J40" s="21"/>
      <c r="K40" s="21"/>
      <c r="L40" s="21" t="s">
        <v>42</v>
      </c>
      <c r="M40" s="21"/>
      <c r="N40" s="21"/>
      <c r="O40" s="21"/>
      <c r="P40" s="21"/>
      <c r="Q40" s="21"/>
      <c r="R40" s="41"/>
      <c r="S40" s="41"/>
      <c r="T40" s="17" t="s">
        <v>50</v>
      </c>
      <c r="U40" s="17"/>
      <c r="V40" s="17"/>
      <c r="W40" s="17"/>
      <c r="X40" s="17"/>
      <c r="Y40" s="17"/>
      <c r="Z40" s="17"/>
      <c r="AA40" s="23">
        <f>SUM(AA28:AA39)</f>
        <v>54</v>
      </c>
      <c r="AB40" s="23">
        <f>SUM(AB28:AB39)</f>
        <v>10</v>
      </c>
      <c r="AC40" s="23">
        <f>SUM(AC28:AC39)</f>
        <v>14</v>
      </c>
      <c r="AD40" s="23">
        <f>+AC40+AB40</f>
        <v>24</v>
      </c>
      <c r="AE40" s="23">
        <f>SUM(AE28:AE39)</f>
        <v>4</v>
      </c>
      <c r="AF40" s="45"/>
      <c r="AG40" s="17" t="s">
        <v>154</v>
      </c>
      <c r="AH40" s="17"/>
      <c r="AI40" s="17"/>
      <c r="AJ40" s="17"/>
      <c r="AK40" s="17"/>
      <c r="AL40" s="17"/>
      <c r="AM40" s="17"/>
      <c r="AN40" s="23">
        <f>SUM(AN28:AN39)</f>
        <v>55</v>
      </c>
      <c r="AO40" s="23">
        <f>SUM(AO28:AO39)</f>
        <v>16</v>
      </c>
      <c r="AP40" s="23">
        <f>SUM(AP28:AP39)</f>
        <v>21</v>
      </c>
      <c r="AQ40" s="23">
        <f>+AP40+AO40</f>
        <v>37</v>
      </c>
      <c r="AR40" s="23">
        <f>SUM(AR28:AR39)</f>
        <v>6</v>
      </c>
      <c r="AS40" s="36"/>
    </row>
    <row r="41" spans="1:45" ht="15.95" customHeight="1" x14ac:dyDescent="0.25">
      <c r="A41" s="41"/>
      <c r="B41" s="22" t="s">
        <v>27</v>
      </c>
      <c r="C41" s="72"/>
      <c r="D41" s="72" t="s">
        <v>95</v>
      </c>
      <c r="E41" s="72"/>
      <c r="F41" s="68"/>
      <c r="G41" s="68"/>
      <c r="H41" s="22">
        <v>1</v>
      </c>
      <c r="I41" s="21" t="s">
        <v>42</v>
      </c>
      <c r="J41" s="21"/>
      <c r="K41" s="21"/>
      <c r="L41" s="21" t="s">
        <v>306</v>
      </c>
      <c r="M41" s="21"/>
      <c r="N41" s="21"/>
      <c r="O41" s="21"/>
      <c r="P41" s="21"/>
      <c r="Q41" s="21"/>
      <c r="R41" s="41"/>
      <c r="S41" s="41"/>
      <c r="T41" s="12" t="s">
        <v>87</v>
      </c>
      <c r="U41" s="12"/>
      <c r="V41" s="12"/>
      <c r="W41" s="12"/>
      <c r="X41" s="13"/>
      <c r="Y41" s="14" t="s">
        <v>91</v>
      </c>
      <c r="AA41" s="22">
        <v>5</v>
      </c>
      <c r="AB41" s="22">
        <v>2</v>
      </c>
      <c r="AC41" s="22">
        <v>0</v>
      </c>
      <c r="AD41" s="22">
        <f t="shared" ref="AD41:AD52" si="7">+AB41+AC41</f>
        <v>2</v>
      </c>
      <c r="AE41" s="22">
        <v>15</v>
      </c>
      <c r="AF41" s="45"/>
      <c r="AG41" s="19" t="s">
        <v>14</v>
      </c>
      <c r="AH41" s="19"/>
      <c r="AI41" s="19"/>
      <c r="AJ41" s="19"/>
      <c r="AK41" s="19"/>
      <c r="AL41" s="16" t="s">
        <v>26</v>
      </c>
      <c r="AN41" s="22">
        <v>2</v>
      </c>
      <c r="AO41" s="22">
        <v>0</v>
      </c>
      <c r="AP41" s="22">
        <v>0</v>
      </c>
      <c r="AQ41" s="22">
        <f t="shared" ref="AQ41:AQ52" si="8">+AO41+AP41</f>
        <v>0</v>
      </c>
      <c r="AR41" s="22">
        <v>0</v>
      </c>
      <c r="AS41" s="36"/>
    </row>
    <row r="42" spans="1:45" ht="15.95" customHeight="1" x14ac:dyDescent="0.25">
      <c r="A42" s="41"/>
      <c r="C42" s="72"/>
      <c r="D42" s="72"/>
      <c r="E42" s="72"/>
      <c r="F42" s="72"/>
      <c r="G42" s="72"/>
      <c r="H42" s="22">
        <v>1</v>
      </c>
      <c r="I42" s="21" t="s">
        <v>190</v>
      </c>
      <c r="J42" s="21"/>
      <c r="K42" s="21"/>
      <c r="L42" s="21" t="s">
        <v>129</v>
      </c>
      <c r="M42" s="21"/>
      <c r="N42" s="21"/>
      <c r="O42" s="21"/>
      <c r="P42" s="21"/>
      <c r="Q42" s="21"/>
      <c r="R42" s="41"/>
      <c r="S42" s="41"/>
      <c r="T42" s="27">
        <v>7</v>
      </c>
      <c r="U42" s="21" t="s">
        <v>149</v>
      </c>
      <c r="V42" s="21"/>
      <c r="W42" s="21"/>
      <c r="X42" s="27"/>
      <c r="Y42" s="22">
        <v>1</v>
      </c>
      <c r="Z42" s="21" t="s">
        <v>92</v>
      </c>
      <c r="AA42" s="22">
        <v>5</v>
      </c>
      <c r="AB42" s="22">
        <v>0</v>
      </c>
      <c r="AC42" s="22">
        <v>0</v>
      </c>
      <c r="AD42" s="22">
        <f t="shared" si="7"/>
        <v>0</v>
      </c>
      <c r="AE42" s="22">
        <v>0</v>
      </c>
      <c r="AF42" s="45"/>
      <c r="AG42" s="27">
        <v>8</v>
      </c>
      <c r="AH42" s="21" t="s">
        <v>15</v>
      </c>
      <c r="AL42" s="22"/>
      <c r="AM42" s="21" t="s">
        <v>101</v>
      </c>
      <c r="AN42" s="22">
        <v>5</v>
      </c>
      <c r="AO42" s="22">
        <v>0</v>
      </c>
      <c r="AP42" s="22">
        <v>0</v>
      </c>
      <c r="AQ42" s="22">
        <f t="shared" si="8"/>
        <v>0</v>
      </c>
      <c r="AR42" s="22">
        <v>0</v>
      </c>
      <c r="AS42" s="36"/>
    </row>
    <row r="43" spans="1:45" ht="15.95" customHeight="1" x14ac:dyDescent="0.25">
      <c r="A43" s="41"/>
      <c r="C43" s="68"/>
      <c r="D43" s="68"/>
      <c r="E43" s="68"/>
      <c r="F43" s="68"/>
      <c r="G43" s="68"/>
      <c r="H43" s="22">
        <v>1</v>
      </c>
      <c r="I43" s="21" t="s">
        <v>113</v>
      </c>
      <c r="L43" s="21" t="s">
        <v>129</v>
      </c>
      <c r="R43" s="41"/>
      <c r="S43" s="41"/>
      <c r="T43" s="27">
        <v>9.5</v>
      </c>
      <c r="U43" s="21" t="s">
        <v>121</v>
      </c>
      <c r="V43" s="21"/>
      <c r="W43" s="21"/>
      <c r="X43" s="27"/>
      <c r="Y43" s="22">
        <v>7</v>
      </c>
      <c r="Z43" s="21" t="s">
        <v>92</v>
      </c>
      <c r="AA43" s="22">
        <v>4</v>
      </c>
      <c r="AB43" s="22">
        <v>2</v>
      </c>
      <c r="AC43" s="22">
        <v>1</v>
      </c>
      <c r="AD43" s="22">
        <f t="shared" si="7"/>
        <v>3</v>
      </c>
      <c r="AE43" s="22">
        <v>0</v>
      </c>
      <c r="AF43" s="45"/>
      <c r="AG43" s="27">
        <v>9</v>
      </c>
      <c r="AH43" s="21" t="s">
        <v>148</v>
      </c>
      <c r="AI43" s="21"/>
      <c r="AJ43" s="21"/>
      <c r="AK43" s="21"/>
      <c r="AL43" s="22">
        <v>59</v>
      </c>
      <c r="AM43" s="21" t="s">
        <v>101</v>
      </c>
      <c r="AN43" s="22">
        <v>5</v>
      </c>
      <c r="AO43" s="22">
        <v>9</v>
      </c>
      <c r="AP43" s="22">
        <v>6</v>
      </c>
      <c r="AQ43" s="22">
        <f t="shared" si="8"/>
        <v>15</v>
      </c>
      <c r="AR43" s="22">
        <v>0</v>
      </c>
      <c r="AS43" s="36"/>
    </row>
    <row r="44" spans="1:45" ht="15.95" customHeight="1" x14ac:dyDescent="0.25">
      <c r="A44" s="41"/>
      <c r="C44" s="68"/>
      <c r="D44" s="68"/>
      <c r="E44" s="68"/>
      <c r="F44" s="68"/>
      <c r="G44" s="68"/>
      <c r="H44" s="22">
        <v>1</v>
      </c>
      <c r="I44" s="21" t="s">
        <v>190</v>
      </c>
      <c r="L44" s="21"/>
      <c r="M44" s="21" t="s">
        <v>114</v>
      </c>
      <c r="N44" s="21"/>
      <c r="O44" s="21"/>
      <c r="R44" s="41"/>
      <c r="S44" s="41"/>
      <c r="T44" s="27">
        <v>8.5</v>
      </c>
      <c r="U44" s="21" t="s">
        <v>172</v>
      </c>
      <c r="V44" s="21"/>
      <c r="W44" s="21"/>
      <c r="X44" s="27"/>
      <c r="Y44" s="22">
        <v>8</v>
      </c>
      <c r="Z44" s="21" t="s">
        <v>92</v>
      </c>
      <c r="AA44" s="22">
        <v>5</v>
      </c>
      <c r="AB44" s="22">
        <v>1</v>
      </c>
      <c r="AC44" s="22">
        <v>4</v>
      </c>
      <c r="AD44" s="22">
        <f t="shared" si="7"/>
        <v>5</v>
      </c>
      <c r="AE44" s="22">
        <v>0</v>
      </c>
      <c r="AF44" s="45"/>
      <c r="AG44" s="27">
        <v>9</v>
      </c>
      <c r="AH44" s="21" t="s">
        <v>118</v>
      </c>
      <c r="AI44" s="21"/>
      <c r="AJ44" s="21"/>
      <c r="AK44" s="21"/>
      <c r="AL44" s="22">
        <v>53</v>
      </c>
      <c r="AM44" s="21" t="s">
        <v>101</v>
      </c>
      <c r="AN44" s="22">
        <v>5</v>
      </c>
      <c r="AO44" s="22">
        <v>4</v>
      </c>
      <c r="AP44" s="22">
        <v>1</v>
      </c>
      <c r="AQ44" s="22">
        <f t="shared" si="8"/>
        <v>5</v>
      </c>
      <c r="AR44" s="22">
        <v>0</v>
      </c>
      <c r="AS44" s="36"/>
    </row>
    <row r="45" spans="1:45" ht="15.95" customHeight="1" x14ac:dyDescent="0.25">
      <c r="A45" s="41"/>
      <c r="C45" s="68"/>
      <c r="D45" s="68"/>
      <c r="E45" s="68"/>
      <c r="F45" s="68"/>
      <c r="G45" s="68"/>
      <c r="H45" s="22">
        <v>2</v>
      </c>
      <c r="I45" s="21" t="s">
        <v>174</v>
      </c>
      <c r="L45" s="21" t="s">
        <v>303</v>
      </c>
      <c r="R45" s="41"/>
      <c r="S45" s="41"/>
      <c r="T45" s="27">
        <v>8</v>
      </c>
      <c r="U45" s="21" t="s">
        <v>178</v>
      </c>
      <c r="V45" s="21"/>
      <c r="W45" s="21"/>
      <c r="X45" s="27"/>
      <c r="Y45" s="22">
        <v>9</v>
      </c>
      <c r="Z45" s="21" t="s">
        <v>92</v>
      </c>
      <c r="AA45" s="22">
        <v>5</v>
      </c>
      <c r="AB45" s="22">
        <v>0</v>
      </c>
      <c r="AC45" s="22">
        <v>3</v>
      </c>
      <c r="AD45" s="22">
        <f t="shared" si="7"/>
        <v>3</v>
      </c>
      <c r="AE45" s="22">
        <v>0</v>
      </c>
      <c r="AF45" s="45"/>
      <c r="AG45" s="27">
        <v>8</v>
      </c>
      <c r="AH45" s="21" t="s">
        <v>71</v>
      </c>
      <c r="AI45" s="21"/>
      <c r="AJ45" s="21"/>
      <c r="AK45" s="21"/>
      <c r="AL45" s="22">
        <v>91</v>
      </c>
      <c r="AM45" s="21" t="s">
        <v>101</v>
      </c>
      <c r="AN45" s="22">
        <v>5</v>
      </c>
      <c r="AO45" s="22">
        <v>3</v>
      </c>
      <c r="AP45" s="22">
        <v>1</v>
      </c>
      <c r="AQ45" s="22">
        <f t="shared" si="8"/>
        <v>4</v>
      </c>
      <c r="AR45" s="22">
        <v>0</v>
      </c>
      <c r="AS45" s="36"/>
    </row>
    <row r="46" spans="1:45" ht="15.95" customHeight="1" x14ac:dyDescent="0.25">
      <c r="A46" s="41"/>
      <c r="C46" s="68"/>
      <c r="D46" s="68"/>
      <c r="E46" s="68"/>
      <c r="F46" s="68"/>
      <c r="G46" s="68"/>
      <c r="R46" s="41"/>
      <c r="S46" s="41"/>
      <c r="T46" s="27">
        <v>8</v>
      </c>
      <c r="U46" s="21" t="s">
        <v>160</v>
      </c>
      <c r="V46" s="21"/>
      <c r="W46" s="21"/>
      <c r="X46" s="27"/>
      <c r="Y46" s="22">
        <v>19</v>
      </c>
      <c r="Z46" s="21" t="s">
        <v>92</v>
      </c>
      <c r="AA46" s="22">
        <v>5</v>
      </c>
      <c r="AB46" s="22">
        <v>0</v>
      </c>
      <c r="AC46" s="22">
        <v>0</v>
      </c>
      <c r="AD46" s="22">
        <f t="shared" si="7"/>
        <v>0</v>
      </c>
      <c r="AE46" s="22">
        <v>0</v>
      </c>
      <c r="AF46" s="45"/>
      <c r="AG46" s="27">
        <v>8.5</v>
      </c>
      <c r="AH46" s="21" t="s">
        <v>131</v>
      </c>
      <c r="AI46" s="21"/>
      <c r="AJ46" s="21"/>
      <c r="AK46" s="21"/>
      <c r="AL46" s="22">
        <v>23</v>
      </c>
      <c r="AM46" s="21" t="s">
        <v>101</v>
      </c>
      <c r="AN46" s="22">
        <v>5</v>
      </c>
      <c r="AO46" s="22">
        <v>4</v>
      </c>
      <c r="AP46" s="22">
        <v>9</v>
      </c>
      <c r="AQ46" s="22">
        <f t="shared" si="8"/>
        <v>13</v>
      </c>
      <c r="AR46" s="22">
        <v>0</v>
      </c>
      <c r="AS46" s="36"/>
    </row>
    <row r="47" spans="1:45" ht="15.95" customHeight="1" x14ac:dyDescent="0.25">
      <c r="A47" s="41"/>
      <c r="C47" s="67" t="s">
        <v>157</v>
      </c>
      <c r="D47" s="68"/>
      <c r="E47" s="68"/>
      <c r="F47" s="68"/>
      <c r="G47" s="70">
        <v>0</v>
      </c>
      <c r="H47" s="22"/>
      <c r="I47" s="21"/>
      <c r="J47" s="21"/>
      <c r="K47" s="21"/>
      <c r="L47" s="21"/>
      <c r="M47" s="21"/>
      <c r="N47" s="21"/>
      <c r="P47" s="21"/>
      <c r="Q47" s="21"/>
      <c r="R47" s="41"/>
      <c r="S47" s="41"/>
      <c r="T47" s="27">
        <v>7.5</v>
      </c>
      <c r="U47" s="21" t="s">
        <v>32</v>
      </c>
      <c r="V47" s="21"/>
      <c r="W47" s="21"/>
      <c r="X47" s="27"/>
      <c r="Y47" s="22">
        <v>10</v>
      </c>
      <c r="Z47" s="21" t="s">
        <v>92</v>
      </c>
      <c r="AA47" s="22">
        <v>5</v>
      </c>
      <c r="AB47" s="22">
        <v>2</v>
      </c>
      <c r="AC47" s="22">
        <v>1</v>
      </c>
      <c r="AD47" s="22">
        <f t="shared" si="7"/>
        <v>3</v>
      </c>
      <c r="AE47" s="22">
        <v>2</v>
      </c>
      <c r="AF47" s="45"/>
      <c r="AG47" s="27">
        <v>7.5</v>
      </c>
      <c r="AH47" s="21" t="s">
        <v>179</v>
      </c>
      <c r="AI47" s="21"/>
      <c r="AJ47" s="21"/>
      <c r="AK47" s="21"/>
      <c r="AL47" s="22">
        <v>97</v>
      </c>
      <c r="AM47" s="21" t="s">
        <v>101</v>
      </c>
      <c r="AN47" s="22">
        <v>4</v>
      </c>
      <c r="AO47" s="22">
        <v>0</v>
      </c>
      <c r="AP47" s="22">
        <v>4</v>
      </c>
      <c r="AQ47" s="22">
        <f t="shared" si="8"/>
        <v>4</v>
      </c>
      <c r="AR47" s="22">
        <v>0</v>
      </c>
      <c r="AS47" s="36"/>
    </row>
    <row r="48" spans="1:45" ht="15.95" customHeight="1" x14ac:dyDescent="0.25">
      <c r="A48" s="41"/>
      <c r="B48" s="22" t="s">
        <v>27</v>
      </c>
      <c r="C48" s="69" t="s">
        <v>302</v>
      </c>
      <c r="D48" s="69"/>
      <c r="E48" s="69"/>
      <c r="F48" s="69"/>
      <c r="G48" s="69"/>
      <c r="H48" s="22"/>
      <c r="I48" s="21"/>
      <c r="J48" s="21"/>
      <c r="K48" s="21"/>
      <c r="L48" s="21"/>
      <c r="M48" s="21"/>
      <c r="N48" s="21"/>
      <c r="P48" s="21"/>
      <c r="Q48" s="21"/>
      <c r="R48" s="41"/>
      <c r="S48" s="41"/>
      <c r="T48" s="27">
        <v>7.5</v>
      </c>
      <c r="U48" s="21" t="s">
        <v>130</v>
      </c>
      <c r="V48" s="21"/>
      <c r="W48" s="21"/>
      <c r="X48" s="27"/>
      <c r="Y48" s="22">
        <v>2</v>
      </c>
      <c r="Z48" s="21" t="s">
        <v>92</v>
      </c>
      <c r="AA48" s="22">
        <v>5</v>
      </c>
      <c r="AB48" s="22">
        <v>1</v>
      </c>
      <c r="AC48" s="22">
        <v>1</v>
      </c>
      <c r="AD48" s="22">
        <f t="shared" si="7"/>
        <v>2</v>
      </c>
      <c r="AE48" s="22">
        <v>0</v>
      </c>
      <c r="AF48" s="45"/>
      <c r="AG48" s="27">
        <v>7.5</v>
      </c>
      <c r="AH48" s="21" t="s">
        <v>193</v>
      </c>
      <c r="AI48" s="21"/>
      <c r="AJ48" s="21"/>
      <c r="AK48" s="21"/>
      <c r="AL48" s="22">
        <v>5</v>
      </c>
      <c r="AM48" s="21" t="s">
        <v>101</v>
      </c>
      <c r="AN48" s="22">
        <v>5</v>
      </c>
      <c r="AO48" s="22">
        <v>2</v>
      </c>
      <c r="AP48" s="22">
        <v>1</v>
      </c>
      <c r="AQ48" s="22">
        <f t="shared" si="8"/>
        <v>3</v>
      </c>
      <c r="AR48" s="22">
        <v>2</v>
      </c>
      <c r="AS48" s="36"/>
    </row>
    <row r="49" spans="1:45" ht="15.95" customHeight="1" x14ac:dyDescent="0.25">
      <c r="A49" s="41"/>
      <c r="B49" s="36"/>
      <c r="C49" s="46"/>
      <c r="D49" s="46"/>
      <c r="E49" s="46"/>
      <c r="F49" s="46"/>
      <c r="G49" s="42"/>
      <c r="H49" s="45"/>
      <c r="I49" s="46"/>
      <c r="J49" s="46"/>
      <c r="K49" s="45"/>
      <c r="L49" s="45"/>
      <c r="M49" s="45"/>
      <c r="N49" s="45"/>
      <c r="O49" s="45"/>
      <c r="P49" s="45"/>
      <c r="Q49" s="55"/>
      <c r="R49" s="41"/>
      <c r="S49" s="41"/>
      <c r="T49" s="27">
        <v>7</v>
      </c>
      <c r="U49" s="21" t="s">
        <v>34</v>
      </c>
      <c r="V49" s="21"/>
      <c r="W49" s="21"/>
      <c r="X49" s="27"/>
      <c r="Y49" s="22">
        <v>5</v>
      </c>
      <c r="Z49" s="21" t="s">
        <v>92</v>
      </c>
      <c r="AA49" s="22">
        <v>5</v>
      </c>
      <c r="AB49" s="22">
        <v>0</v>
      </c>
      <c r="AC49" s="22">
        <v>0</v>
      </c>
      <c r="AD49" s="22">
        <f t="shared" si="7"/>
        <v>0</v>
      </c>
      <c r="AE49" s="22">
        <v>0</v>
      </c>
      <c r="AF49" s="45"/>
      <c r="AG49" s="27">
        <v>7.5</v>
      </c>
      <c r="AH49" s="21" t="s">
        <v>177</v>
      </c>
      <c r="AI49" s="21"/>
      <c r="AJ49" s="21"/>
      <c r="AK49" s="21"/>
      <c r="AL49" s="22">
        <v>2</v>
      </c>
      <c r="AM49" s="21" t="s">
        <v>101</v>
      </c>
      <c r="AN49" s="22">
        <v>5</v>
      </c>
      <c r="AO49" s="22">
        <v>0</v>
      </c>
      <c r="AP49" s="22">
        <v>3</v>
      </c>
      <c r="AQ49" s="22">
        <f t="shared" si="8"/>
        <v>3</v>
      </c>
      <c r="AR49" s="22">
        <v>4</v>
      </c>
      <c r="AS49" s="36"/>
    </row>
    <row r="50" spans="1:45" ht="15.95" customHeight="1" x14ac:dyDescent="0.25">
      <c r="A50" s="41"/>
      <c r="B50" s="11"/>
      <c r="C50" s="11"/>
      <c r="D50" s="11"/>
      <c r="E50" s="21" t="s">
        <v>97</v>
      </c>
      <c r="F50" s="21"/>
      <c r="G50" s="5">
        <f>SUM(G14:G49)</f>
        <v>20</v>
      </c>
      <c r="H50" s="5"/>
      <c r="I50" s="20"/>
      <c r="J50" s="21" t="s">
        <v>55</v>
      </c>
      <c r="K50" s="20"/>
      <c r="L50" s="5">
        <f>COUNTA(C14:C49)-8</f>
        <v>3</v>
      </c>
      <c r="N50" s="21" t="s">
        <v>70</v>
      </c>
      <c r="O50" s="5">
        <f>+L50*2</f>
        <v>6</v>
      </c>
      <c r="P50" s="5"/>
      <c r="Q50" s="11"/>
      <c r="R50" s="41"/>
      <c r="S50" s="41"/>
      <c r="T50" s="27">
        <v>7</v>
      </c>
      <c r="U50" s="21" t="s">
        <v>39</v>
      </c>
      <c r="V50" s="21"/>
      <c r="W50" s="21"/>
      <c r="X50" s="27"/>
      <c r="Y50" s="22">
        <v>27</v>
      </c>
      <c r="Z50" s="21" t="s">
        <v>92</v>
      </c>
      <c r="AA50" s="22">
        <v>4</v>
      </c>
      <c r="AB50" s="22">
        <v>0</v>
      </c>
      <c r="AC50" s="22">
        <v>0</v>
      </c>
      <c r="AD50" s="22">
        <f t="shared" si="7"/>
        <v>0</v>
      </c>
      <c r="AE50" s="22">
        <v>0</v>
      </c>
      <c r="AF50" s="45"/>
      <c r="AG50" s="27">
        <v>7</v>
      </c>
      <c r="AH50" s="21" t="s">
        <v>58</v>
      </c>
      <c r="AI50" s="21"/>
      <c r="AJ50" s="21"/>
      <c r="AK50" s="21"/>
      <c r="AL50" s="22">
        <v>7</v>
      </c>
      <c r="AM50" s="21" t="s">
        <v>101</v>
      </c>
      <c r="AN50" s="22">
        <v>4</v>
      </c>
      <c r="AO50" s="22">
        <v>0</v>
      </c>
      <c r="AP50" s="22">
        <v>1</v>
      </c>
      <c r="AQ50" s="22">
        <f t="shared" si="8"/>
        <v>1</v>
      </c>
      <c r="AR50" s="22">
        <v>0</v>
      </c>
      <c r="AS50" s="36"/>
    </row>
    <row r="51" spans="1:45" ht="15.95" customHeight="1" x14ac:dyDescent="0.25">
      <c r="A51" s="41"/>
      <c r="E51" s="21" t="s">
        <v>96</v>
      </c>
      <c r="F51" s="21"/>
      <c r="G51" s="5">
        <f>COUNTA(L15:L49)+COUNTIF(L15:L49,"*&amp;*")</f>
        <v>31</v>
      </c>
      <c r="O51" t="s">
        <v>135</v>
      </c>
      <c r="R51" s="41"/>
      <c r="S51" s="41"/>
      <c r="T51" s="27">
        <v>6</v>
      </c>
      <c r="U51" s="21" t="s">
        <v>99</v>
      </c>
      <c r="Y51" s="22">
        <v>13</v>
      </c>
      <c r="Z51" s="21" t="s">
        <v>92</v>
      </c>
      <c r="AA51" s="22">
        <v>4</v>
      </c>
      <c r="AB51" s="22">
        <v>0</v>
      </c>
      <c r="AC51" s="22">
        <v>0</v>
      </c>
      <c r="AD51" s="22">
        <f t="shared" si="7"/>
        <v>0</v>
      </c>
      <c r="AE51" s="22">
        <v>0</v>
      </c>
      <c r="AF51" s="45"/>
      <c r="AG51" s="27">
        <v>6.5</v>
      </c>
      <c r="AH51" s="21" t="s">
        <v>29</v>
      </c>
      <c r="AI51" s="21"/>
      <c r="AJ51" s="21"/>
      <c r="AK51" s="21"/>
      <c r="AL51" s="22">
        <v>24</v>
      </c>
      <c r="AM51" s="21" t="s">
        <v>101</v>
      </c>
      <c r="AN51" s="22">
        <v>5</v>
      </c>
      <c r="AO51" s="22">
        <v>0</v>
      </c>
      <c r="AP51" s="22">
        <v>0</v>
      </c>
      <c r="AQ51" s="22">
        <f t="shared" si="8"/>
        <v>0</v>
      </c>
      <c r="AR51" s="22">
        <v>0</v>
      </c>
      <c r="AS51" s="36"/>
    </row>
    <row r="52" spans="1:45" ht="15.95" customHeight="1" x14ac:dyDescent="0.25">
      <c r="A52" s="41"/>
      <c r="R52" s="41"/>
      <c r="S52" s="41"/>
      <c r="T52" s="27">
        <v>6.5</v>
      </c>
      <c r="U52" s="21" t="s">
        <v>165</v>
      </c>
      <c r="V52" s="21"/>
      <c r="W52" s="21"/>
      <c r="X52" s="27"/>
      <c r="Y52" s="22"/>
      <c r="Z52" s="21" t="s">
        <v>92</v>
      </c>
      <c r="AA52" s="22">
        <v>3</v>
      </c>
      <c r="AB52" s="22">
        <v>0</v>
      </c>
      <c r="AC52" s="22">
        <v>1</v>
      </c>
      <c r="AD52" s="22">
        <f t="shared" si="7"/>
        <v>1</v>
      </c>
      <c r="AE52" s="22">
        <v>0</v>
      </c>
      <c r="AF52" s="45"/>
      <c r="AG52" s="27">
        <v>6</v>
      </c>
      <c r="AH52" s="21" t="s">
        <v>33</v>
      </c>
      <c r="AI52" s="21"/>
      <c r="AJ52" s="21"/>
      <c r="AK52" s="21"/>
      <c r="AL52" s="22">
        <v>66</v>
      </c>
      <c r="AM52" s="21" t="s">
        <v>101</v>
      </c>
      <c r="AN52" s="22">
        <v>5</v>
      </c>
      <c r="AO52" s="22">
        <v>0</v>
      </c>
      <c r="AP52" s="22">
        <v>3</v>
      </c>
      <c r="AQ52" s="22">
        <f t="shared" si="8"/>
        <v>3</v>
      </c>
      <c r="AR52" s="22">
        <v>0</v>
      </c>
      <c r="AS52" s="36"/>
    </row>
    <row r="53" spans="1:45" ht="15.95" customHeight="1" thickBot="1" x14ac:dyDescent="0.3">
      <c r="A53" s="41"/>
      <c r="B53" s="6" t="s">
        <v>79</v>
      </c>
      <c r="C53" s="6"/>
      <c r="N53" s="6"/>
      <c r="O53" s="6"/>
      <c r="P53" s="6"/>
      <c r="R53" s="41"/>
      <c r="S53" s="41"/>
      <c r="T53" s="17" t="s">
        <v>89</v>
      </c>
      <c r="U53" s="17"/>
      <c r="V53" s="17"/>
      <c r="W53" s="17"/>
      <c r="X53" s="17"/>
      <c r="Y53" s="17"/>
      <c r="Z53" s="17"/>
      <c r="AA53" s="23">
        <f>SUM(AA41:AA52)</f>
        <v>55</v>
      </c>
      <c r="AB53" s="23">
        <f>SUM(AB41:AB52)</f>
        <v>8</v>
      </c>
      <c r="AC53" s="23">
        <f>SUM(AC41:AC52)</f>
        <v>11</v>
      </c>
      <c r="AD53" s="23">
        <f>+AC53+AB53</f>
        <v>19</v>
      </c>
      <c r="AE53" s="23">
        <f>SUM(AE41:AE52)</f>
        <v>17</v>
      </c>
      <c r="AF53" s="45"/>
      <c r="AG53" s="17" t="s">
        <v>35</v>
      </c>
      <c r="AH53" s="17"/>
      <c r="AI53" s="17"/>
      <c r="AJ53" s="17"/>
      <c r="AK53" s="17"/>
      <c r="AL53" s="17"/>
      <c r="AM53" s="17"/>
      <c r="AN53" s="23">
        <f>SUM(AN41:AN52)</f>
        <v>55</v>
      </c>
      <c r="AO53" s="23">
        <f>SUM(AO41:AO52)</f>
        <v>22</v>
      </c>
      <c r="AP53" s="23">
        <f>SUM(AP41:AP52)</f>
        <v>29</v>
      </c>
      <c r="AQ53" s="23">
        <f>+AP53+AO53</f>
        <v>51</v>
      </c>
      <c r="AR53" s="23">
        <f>SUM(AR41:AR52)</f>
        <v>6</v>
      </c>
      <c r="AS53" s="36"/>
    </row>
    <row r="54" spans="1:45" ht="15.95" customHeight="1" x14ac:dyDescent="0.25">
      <c r="A54" s="41"/>
      <c r="R54" s="41"/>
      <c r="S54" s="41"/>
      <c r="T54" s="19" t="s">
        <v>17</v>
      </c>
      <c r="U54" s="19"/>
      <c r="V54" s="19"/>
      <c r="W54" s="19"/>
      <c r="X54" s="19"/>
      <c r="Y54" s="16" t="s">
        <v>51</v>
      </c>
      <c r="AA54" s="22">
        <v>2</v>
      </c>
      <c r="AB54" s="22">
        <v>0</v>
      </c>
      <c r="AC54" s="22">
        <v>1</v>
      </c>
      <c r="AD54" s="22">
        <f t="shared" ref="AD54:AD65" si="9">+AB54+AC54</f>
        <v>1</v>
      </c>
      <c r="AE54" s="22">
        <v>2</v>
      </c>
      <c r="AF54" s="45"/>
      <c r="AG54" s="12" t="s">
        <v>107</v>
      </c>
      <c r="AH54" s="12"/>
      <c r="AI54" s="12"/>
      <c r="AJ54" s="12"/>
      <c r="AK54" s="12"/>
      <c r="AL54" s="14" t="s">
        <v>36</v>
      </c>
      <c r="AN54" s="22">
        <v>5</v>
      </c>
      <c r="AO54" s="22">
        <v>0</v>
      </c>
      <c r="AP54" s="22">
        <v>0</v>
      </c>
      <c r="AQ54" s="22">
        <f t="shared" ref="AQ54:AQ65" si="10">+AO54+AP54</f>
        <v>0</v>
      </c>
      <c r="AR54" s="22">
        <v>0</v>
      </c>
      <c r="AS54" s="36"/>
    </row>
    <row r="55" spans="1:45" ht="15.95" customHeight="1" x14ac:dyDescent="0.25">
      <c r="A55" s="41"/>
      <c r="C55" s="6" t="s">
        <v>57</v>
      </c>
      <c r="H55" s="6" t="s">
        <v>62</v>
      </c>
      <c r="M55" s="6" t="s">
        <v>63</v>
      </c>
      <c r="R55" s="41"/>
      <c r="S55" s="41"/>
      <c r="T55" s="27">
        <v>7</v>
      </c>
      <c r="U55" s="21" t="s">
        <v>173</v>
      </c>
      <c r="V55" s="21"/>
      <c r="W55" s="21"/>
      <c r="X55" s="21"/>
      <c r="Y55" s="22">
        <v>30</v>
      </c>
      <c r="Z55" s="21" t="s">
        <v>17</v>
      </c>
      <c r="AA55" s="22">
        <v>5</v>
      </c>
      <c r="AB55" s="22">
        <v>0</v>
      </c>
      <c r="AC55" s="22">
        <v>0</v>
      </c>
      <c r="AD55" s="22">
        <f t="shared" si="9"/>
        <v>0</v>
      </c>
      <c r="AE55" s="22">
        <v>0</v>
      </c>
      <c r="AF55" s="45"/>
      <c r="AG55" s="27">
        <v>7.5</v>
      </c>
      <c r="AH55" s="21" t="s">
        <v>66</v>
      </c>
      <c r="AI55" s="21"/>
      <c r="AJ55" s="21"/>
      <c r="AK55" s="21"/>
      <c r="AL55" s="22">
        <v>68</v>
      </c>
      <c r="AM55" s="21" t="s">
        <v>100</v>
      </c>
      <c r="AN55" s="22">
        <v>5</v>
      </c>
      <c r="AO55" s="22">
        <v>0</v>
      </c>
      <c r="AP55" s="22">
        <v>1</v>
      </c>
      <c r="AQ55" s="22">
        <f t="shared" si="10"/>
        <v>1</v>
      </c>
      <c r="AR55" s="22">
        <v>0</v>
      </c>
      <c r="AS55" s="36"/>
    </row>
    <row r="56" spans="1:45" ht="15.95" customHeight="1" x14ac:dyDescent="0.25">
      <c r="A56" s="41"/>
      <c r="C56" s="21" t="s">
        <v>309</v>
      </c>
      <c r="H56" s="21" t="s">
        <v>95</v>
      </c>
      <c r="I56" s="21"/>
      <c r="J56" s="21"/>
      <c r="K56" s="21"/>
      <c r="L56" s="21"/>
      <c r="M56" s="21" t="s">
        <v>313</v>
      </c>
      <c r="N56" s="21"/>
      <c r="O56" s="21"/>
      <c r="P56" s="21"/>
      <c r="Q56" s="21"/>
      <c r="R56" s="41"/>
      <c r="S56" s="41"/>
      <c r="T56" s="27">
        <v>9.5</v>
      </c>
      <c r="U56" s="21" t="s">
        <v>162</v>
      </c>
      <c r="V56" s="21"/>
      <c r="W56" s="21"/>
      <c r="X56" s="21"/>
      <c r="Y56" s="22">
        <v>7</v>
      </c>
      <c r="Z56" s="21" t="s">
        <v>17</v>
      </c>
      <c r="AA56" s="22">
        <v>5</v>
      </c>
      <c r="AB56" s="22">
        <v>7</v>
      </c>
      <c r="AC56" s="22">
        <v>1</v>
      </c>
      <c r="AD56" s="22">
        <f t="shared" si="9"/>
        <v>8</v>
      </c>
      <c r="AE56" s="22">
        <v>2</v>
      </c>
      <c r="AF56" s="45"/>
      <c r="AG56" s="27">
        <v>9.5</v>
      </c>
      <c r="AH56" s="21" t="s">
        <v>80</v>
      </c>
      <c r="AI56" s="21"/>
      <c r="AJ56" s="21"/>
      <c r="AK56" s="21"/>
      <c r="AL56" s="22">
        <v>9</v>
      </c>
      <c r="AM56" s="21" t="s">
        <v>100</v>
      </c>
      <c r="AN56" s="22">
        <v>5</v>
      </c>
      <c r="AO56" s="22">
        <v>6</v>
      </c>
      <c r="AP56" s="22">
        <v>1</v>
      </c>
      <c r="AQ56" s="22">
        <f t="shared" si="10"/>
        <v>7</v>
      </c>
      <c r="AR56" s="22">
        <v>0</v>
      </c>
      <c r="AS56" s="36"/>
    </row>
    <row r="57" spans="1:45" ht="15.95" customHeight="1" x14ac:dyDescent="0.25">
      <c r="A57" s="41"/>
      <c r="C57" s="21" t="s">
        <v>311</v>
      </c>
      <c r="H57" s="21"/>
      <c r="I57" s="21"/>
      <c r="J57" s="21"/>
      <c r="K57" s="21"/>
      <c r="L57" s="21"/>
      <c r="M57" s="21" t="s">
        <v>314</v>
      </c>
      <c r="N57" s="21"/>
      <c r="R57" s="41"/>
      <c r="S57" s="41"/>
      <c r="T57" s="27">
        <v>8.5</v>
      </c>
      <c r="U57" s="21" t="s">
        <v>112</v>
      </c>
      <c r="V57" s="21"/>
      <c r="W57" s="21"/>
      <c r="X57" s="21"/>
      <c r="Y57" s="22">
        <v>13</v>
      </c>
      <c r="Z57" s="21" t="s">
        <v>17</v>
      </c>
      <c r="AA57" s="22">
        <v>5</v>
      </c>
      <c r="AB57" s="22">
        <v>0</v>
      </c>
      <c r="AC57" s="22">
        <v>1</v>
      </c>
      <c r="AD57" s="22">
        <f t="shared" si="9"/>
        <v>1</v>
      </c>
      <c r="AE57" s="22">
        <v>2</v>
      </c>
      <c r="AF57" s="45"/>
      <c r="AG57" s="27">
        <v>8.5</v>
      </c>
      <c r="AH57" s="21" t="s">
        <v>145</v>
      </c>
      <c r="AI57" s="21"/>
      <c r="AJ57" s="21"/>
      <c r="AK57" s="21"/>
      <c r="AL57" s="22">
        <v>2</v>
      </c>
      <c r="AM57" s="21" t="s">
        <v>100</v>
      </c>
      <c r="AN57" s="22">
        <v>5</v>
      </c>
      <c r="AO57" s="22">
        <v>0</v>
      </c>
      <c r="AP57" s="22">
        <v>6</v>
      </c>
      <c r="AQ57" s="22">
        <f t="shared" si="10"/>
        <v>6</v>
      </c>
      <c r="AR57" s="22">
        <v>0</v>
      </c>
      <c r="AS57" s="36"/>
    </row>
    <row r="58" spans="1:45" ht="15.95" customHeight="1" x14ac:dyDescent="0.25">
      <c r="A58" s="41"/>
      <c r="C58" s="21" t="s">
        <v>310</v>
      </c>
      <c r="H58" s="21"/>
      <c r="I58" s="21"/>
      <c r="J58" s="21"/>
      <c r="K58" s="21"/>
      <c r="L58" s="21"/>
      <c r="M58" s="21" t="s">
        <v>315</v>
      </c>
      <c r="N58" s="21"/>
      <c r="R58" s="41"/>
      <c r="S58" s="41"/>
      <c r="T58" s="27">
        <v>8.5</v>
      </c>
      <c r="U58" s="21" t="s">
        <v>144</v>
      </c>
      <c r="V58" s="21"/>
      <c r="W58" s="21"/>
      <c r="X58" s="21"/>
      <c r="Y58" s="22">
        <v>9</v>
      </c>
      <c r="Z58" s="16" t="s">
        <v>17</v>
      </c>
      <c r="AA58" s="22">
        <v>4</v>
      </c>
      <c r="AB58" s="22">
        <v>2</v>
      </c>
      <c r="AC58" s="22">
        <v>4</v>
      </c>
      <c r="AD58" s="22">
        <f t="shared" si="9"/>
        <v>6</v>
      </c>
      <c r="AE58" s="22">
        <v>2</v>
      </c>
      <c r="AF58" s="45"/>
      <c r="AG58" s="27">
        <v>8</v>
      </c>
      <c r="AH58" s="21" t="s">
        <v>176</v>
      </c>
      <c r="AI58" s="21"/>
      <c r="AJ58" s="21"/>
      <c r="AK58" s="21"/>
      <c r="AL58" s="22">
        <v>15</v>
      </c>
      <c r="AM58" s="21" t="s">
        <v>100</v>
      </c>
      <c r="AN58" s="22">
        <v>5</v>
      </c>
      <c r="AO58" s="22">
        <v>1</v>
      </c>
      <c r="AP58" s="22">
        <v>3</v>
      </c>
      <c r="AQ58" s="22">
        <f t="shared" si="10"/>
        <v>4</v>
      </c>
      <c r="AR58" s="22">
        <v>0</v>
      </c>
      <c r="AS58" s="36"/>
    </row>
    <row r="59" spans="1:45" ht="15.95" customHeight="1" x14ac:dyDescent="0.25">
      <c r="A59" s="41"/>
      <c r="M59" s="21"/>
      <c r="R59" s="41"/>
      <c r="S59" s="41"/>
      <c r="T59" s="27">
        <v>7.5</v>
      </c>
      <c r="U59" s="21" t="s">
        <v>31</v>
      </c>
      <c r="Y59" s="22">
        <v>2</v>
      </c>
      <c r="Z59" s="21" t="s">
        <v>17</v>
      </c>
      <c r="AA59" s="22">
        <v>5</v>
      </c>
      <c r="AB59" s="22">
        <v>0</v>
      </c>
      <c r="AC59" s="22">
        <v>1</v>
      </c>
      <c r="AD59" s="22">
        <f t="shared" si="9"/>
        <v>1</v>
      </c>
      <c r="AE59" s="22">
        <v>0</v>
      </c>
      <c r="AF59" s="45"/>
      <c r="AG59" s="27">
        <v>8</v>
      </c>
      <c r="AH59" s="21" t="s">
        <v>123</v>
      </c>
      <c r="AI59" s="21"/>
      <c r="AJ59" s="21"/>
      <c r="AK59" s="21"/>
      <c r="AL59" s="22">
        <v>8</v>
      </c>
      <c r="AM59" s="21" t="s">
        <v>100</v>
      </c>
      <c r="AN59" s="22">
        <v>5</v>
      </c>
      <c r="AO59" s="22">
        <v>1</v>
      </c>
      <c r="AP59" s="22">
        <v>1</v>
      </c>
      <c r="AQ59" s="22">
        <f t="shared" si="10"/>
        <v>2</v>
      </c>
      <c r="AR59" s="22">
        <v>0</v>
      </c>
      <c r="AS59" s="36"/>
    </row>
    <row r="60" spans="1:45" ht="15.95" customHeight="1" x14ac:dyDescent="0.25">
      <c r="A60" s="41"/>
      <c r="R60" s="41"/>
      <c r="S60" s="41"/>
      <c r="T60" s="27">
        <v>7.5</v>
      </c>
      <c r="U60" s="21" t="s">
        <v>134</v>
      </c>
      <c r="X60" s="21"/>
      <c r="Y60" s="22">
        <v>5</v>
      </c>
      <c r="Z60" s="21" t="s">
        <v>17</v>
      </c>
      <c r="AA60" s="22">
        <v>5</v>
      </c>
      <c r="AB60" s="22">
        <v>0</v>
      </c>
      <c r="AC60" s="22">
        <v>0</v>
      </c>
      <c r="AD60" s="22">
        <f t="shared" si="9"/>
        <v>0</v>
      </c>
      <c r="AE60" s="22">
        <v>0</v>
      </c>
      <c r="AF60" s="45"/>
      <c r="AG60" s="27">
        <v>7.5</v>
      </c>
      <c r="AH60" s="21" t="s">
        <v>110</v>
      </c>
      <c r="AJ60" s="21"/>
      <c r="AK60" s="21"/>
      <c r="AL60" s="22">
        <v>7</v>
      </c>
      <c r="AM60" s="21" t="s">
        <v>100</v>
      </c>
      <c r="AN60" s="22">
        <v>5</v>
      </c>
      <c r="AO60" s="22">
        <v>2</v>
      </c>
      <c r="AP60" s="22">
        <v>4</v>
      </c>
      <c r="AQ60" s="22">
        <f t="shared" si="10"/>
        <v>6</v>
      </c>
      <c r="AR60" s="22">
        <v>0</v>
      </c>
      <c r="AS60" s="36"/>
    </row>
    <row r="61" spans="1:45" ht="15.95" customHeight="1" x14ac:dyDescent="0.25">
      <c r="A61" s="41"/>
      <c r="R61" s="36"/>
      <c r="S61" s="41"/>
      <c r="T61" s="27">
        <v>7.5</v>
      </c>
      <c r="U61" s="21" t="s">
        <v>159</v>
      </c>
      <c r="Y61" s="22">
        <v>19</v>
      </c>
      <c r="Z61" s="21" t="s">
        <v>17</v>
      </c>
      <c r="AA61" s="22">
        <v>4</v>
      </c>
      <c r="AB61" s="22">
        <v>1</v>
      </c>
      <c r="AC61" s="22">
        <v>4</v>
      </c>
      <c r="AD61" s="22">
        <f t="shared" si="9"/>
        <v>5</v>
      </c>
      <c r="AE61" s="22">
        <v>0</v>
      </c>
      <c r="AF61" s="45"/>
      <c r="AG61" s="27">
        <v>7.5</v>
      </c>
      <c r="AH61" s="21" t="s">
        <v>120</v>
      </c>
      <c r="AI61" s="21"/>
      <c r="AJ61" s="21"/>
      <c r="AK61" s="21"/>
      <c r="AL61" s="22">
        <v>10</v>
      </c>
      <c r="AM61" s="21" t="s">
        <v>100</v>
      </c>
      <c r="AN61" s="22">
        <v>3</v>
      </c>
      <c r="AO61" s="22">
        <v>1</v>
      </c>
      <c r="AP61" s="22">
        <v>1</v>
      </c>
      <c r="AQ61" s="22">
        <f t="shared" si="10"/>
        <v>2</v>
      </c>
      <c r="AR61" s="22">
        <v>0</v>
      </c>
      <c r="AS61" s="36"/>
    </row>
    <row r="62" spans="1:45" ht="15.95" customHeight="1" x14ac:dyDescent="0.25">
      <c r="A62" s="41"/>
      <c r="R62" s="41"/>
      <c r="S62" s="41"/>
      <c r="T62" s="27">
        <v>7</v>
      </c>
      <c r="U62" s="21" t="s">
        <v>52</v>
      </c>
      <c r="V62" s="21"/>
      <c r="W62" s="21"/>
      <c r="X62" s="21"/>
      <c r="Y62" s="22">
        <v>11</v>
      </c>
      <c r="Z62" s="21" t="s">
        <v>17</v>
      </c>
      <c r="AA62" s="22">
        <v>5</v>
      </c>
      <c r="AB62" s="22">
        <v>2</v>
      </c>
      <c r="AC62" s="22">
        <v>1</v>
      </c>
      <c r="AD62" s="22">
        <f t="shared" si="9"/>
        <v>3</v>
      </c>
      <c r="AE62" s="22">
        <v>0</v>
      </c>
      <c r="AF62" s="45"/>
      <c r="AG62" s="27">
        <v>6.5</v>
      </c>
      <c r="AH62" s="21" t="s">
        <v>125</v>
      </c>
      <c r="AI62" s="21"/>
      <c r="AJ62" s="21"/>
      <c r="AK62" s="21"/>
      <c r="AL62" s="22">
        <v>1</v>
      </c>
      <c r="AM62" s="21" t="s">
        <v>100</v>
      </c>
      <c r="AN62" s="22">
        <v>4</v>
      </c>
      <c r="AO62" s="22">
        <v>0</v>
      </c>
      <c r="AP62" s="22">
        <v>0</v>
      </c>
      <c r="AQ62" s="22">
        <f t="shared" si="10"/>
        <v>0</v>
      </c>
      <c r="AR62" s="22">
        <v>0</v>
      </c>
      <c r="AS62" s="36"/>
    </row>
    <row r="63" spans="1:45" ht="15.95" customHeight="1" x14ac:dyDescent="0.25">
      <c r="A63" s="36"/>
      <c r="R63" s="36"/>
      <c r="S63" s="41"/>
      <c r="T63" s="27">
        <v>6.5</v>
      </c>
      <c r="U63" s="21" t="s">
        <v>30</v>
      </c>
      <c r="V63" s="21"/>
      <c r="W63" s="21"/>
      <c r="X63" s="21"/>
      <c r="Y63" s="22">
        <v>22</v>
      </c>
      <c r="Z63" s="21" t="s">
        <v>17</v>
      </c>
      <c r="AA63" s="22">
        <v>5</v>
      </c>
      <c r="AB63" s="22">
        <v>0</v>
      </c>
      <c r="AC63" s="22">
        <v>0</v>
      </c>
      <c r="AD63" s="22">
        <f t="shared" si="9"/>
        <v>0</v>
      </c>
      <c r="AE63" s="22">
        <v>2</v>
      </c>
      <c r="AF63" s="45"/>
      <c r="AG63" s="27">
        <v>7</v>
      </c>
      <c r="AH63" s="21" t="s">
        <v>132</v>
      </c>
      <c r="AI63" s="21"/>
      <c r="AJ63" s="21"/>
      <c r="AK63" s="21"/>
      <c r="AL63" s="22">
        <v>14</v>
      </c>
      <c r="AM63" s="21" t="s">
        <v>100</v>
      </c>
      <c r="AN63" s="22">
        <v>5</v>
      </c>
      <c r="AO63" s="22">
        <v>0</v>
      </c>
      <c r="AP63" s="22">
        <v>1</v>
      </c>
      <c r="AQ63" s="22">
        <f t="shared" si="10"/>
        <v>1</v>
      </c>
      <c r="AR63" s="22">
        <v>0</v>
      </c>
      <c r="AS63" s="36"/>
    </row>
    <row r="64" spans="1:45" ht="15.95" customHeight="1" x14ac:dyDescent="0.25">
      <c r="A64" s="41"/>
      <c r="R64" s="41"/>
      <c r="S64" s="41"/>
      <c r="T64" s="27">
        <v>6.5</v>
      </c>
      <c r="U64" s="21" t="s">
        <v>40</v>
      </c>
      <c r="V64" s="21"/>
      <c r="W64" s="21"/>
      <c r="X64" s="21"/>
      <c r="Y64" s="22">
        <v>4</v>
      </c>
      <c r="Z64" s="21" t="s">
        <v>17</v>
      </c>
      <c r="AA64" s="22">
        <v>5</v>
      </c>
      <c r="AB64" s="22">
        <v>1</v>
      </c>
      <c r="AC64" s="22">
        <v>2</v>
      </c>
      <c r="AD64" s="22">
        <f t="shared" si="9"/>
        <v>3</v>
      </c>
      <c r="AE64" s="22">
        <v>0</v>
      </c>
      <c r="AF64" s="45"/>
      <c r="AG64" s="27">
        <v>6.5</v>
      </c>
      <c r="AH64" s="21" t="s">
        <v>152</v>
      </c>
      <c r="AI64" s="21"/>
      <c r="AJ64" s="21"/>
      <c r="AK64" s="21"/>
      <c r="AL64" s="22">
        <v>6</v>
      </c>
      <c r="AM64" s="21" t="s">
        <v>100</v>
      </c>
      <c r="AN64" s="22">
        <v>5</v>
      </c>
      <c r="AO64" s="22">
        <v>0</v>
      </c>
      <c r="AP64" s="22">
        <v>1</v>
      </c>
      <c r="AQ64" s="22">
        <f t="shared" si="10"/>
        <v>1</v>
      </c>
      <c r="AR64" s="22">
        <v>0</v>
      </c>
      <c r="AS64" s="36"/>
    </row>
    <row r="65" spans="1:45" ht="15.95" customHeight="1" x14ac:dyDescent="0.25">
      <c r="A65" s="36"/>
      <c r="R65" s="36"/>
      <c r="S65" s="41"/>
      <c r="T65" s="27">
        <v>6</v>
      </c>
      <c r="U65" s="21" t="s">
        <v>147</v>
      </c>
      <c r="Y65" s="22">
        <v>24</v>
      </c>
      <c r="Z65" s="21" t="s">
        <v>17</v>
      </c>
      <c r="AA65" s="22">
        <v>5</v>
      </c>
      <c r="AB65" s="22">
        <v>0</v>
      </c>
      <c r="AC65" s="22">
        <v>0</v>
      </c>
      <c r="AD65" s="22">
        <f t="shared" si="9"/>
        <v>0</v>
      </c>
      <c r="AE65" s="22">
        <v>0</v>
      </c>
      <c r="AF65" s="45"/>
      <c r="AG65" s="27">
        <v>6</v>
      </c>
      <c r="AH65" s="21" t="s">
        <v>150</v>
      </c>
      <c r="AI65" s="21"/>
      <c r="AJ65" s="21"/>
      <c r="AK65" s="21"/>
      <c r="AL65" s="22">
        <v>12</v>
      </c>
      <c r="AM65" s="21" t="s">
        <v>100</v>
      </c>
      <c r="AN65" s="22">
        <v>3</v>
      </c>
      <c r="AO65" s="22">
        <v>1</v>
      </c>
      <c r="AP65" s="22">
        <v>1</v>
      </c>
      <c r="AQ65" s="22">
        <f t="shared" si="10"/>
        <v>2</v>
      </c>
      <c r="AR65" s="22">
        <v>0</v>
      </c>
      <c r="AS65" s="36"/>
    </row>
    <row r="66" spans="1:45" ht="15.95" customHeight="1" thickBot="1" x14ac:dyDescent="0.3">
      <c r="A66" s="41"/>
      <c r="R66" s="36"/>
      <c r="S66" s="41"/>
      <c r="T66" s="17" t="s">
        <v>56</v>
      </c>
      <c r="U66" s="17"/>
      <c r="V66" s="17"/>
      <c r="W66" s="17"/>
      <c r="X66" s="17"/>
      <c r="Y66" s="17"/>
      <c r="Z66" s="17"/>
      <c r="AA66" s="23">
        <f>SUM(AA54:AA65)</f>
        <v>55</v>
      </c>
      <c r="AB66" s="23">
        <f>SUM(AB54:AB65)</f>
        <v>13</v>
      </c>
      <c r="AC66" s="23">
        <f>SUM(AC54:AC65)</f>
        <v>15</v>
      </c>
      <c r="AD66" s="23">
        <f>+AC66+AB66</f>
        <v>28</v>
      </c>
      <c r="AE66" s="23">
        <f>SUM(AE54:AE65)</f>
        <v>10</v>
      </c>
      <c r="AF66" s="45"/>
      <c r="AG66" s="17" t="s">
        <v>108</v>
      </c>
      <c r="AH66" s="17"/>
      <c r="AI66" s="17"/>
      <c r="AJ66" s="17"/>
      <c r="AK66" s="17"/>
      <c r="AL66" s="17"/>
      <c r="AM66" s="17"/>
      <c r="AN66" s="23">
        <f>SUM(AN54:AN65)</f>
        <v>55</v>
      </c>
      <c r="AO66" s="23">
        <f>SUM(AO54:AO65)</f>
        <v>12</v>
      </c>
      <c r="AP66" s="23">
        <f>SUM(AP54:AP65)</f>
        <v>20</v>
      </c>
      <c r="AQ66" s="23">
        <f>+AP66+AO66</f>
        <v>32</v>
      </c>
      <c r="AR66" s="23">
        <f>SUM(AR54:AR65)</f>
        <v>0</v>
      </c>
      <c r="AS66" s="36"/>
    </row>
    <row r="67" spans="1:45" ht="15.95" customHeight="1" x14ac:dyDescent="0.25">
      <c r="A67" s="41"/>
      <c r="R67" s="36"/>
      <c r="S67" s="36"/>
      <c r="AG67" s="21" t="s">
        <v>116</v>
      </c>
      <c r="AH67" s="11"/>
      <c r="AI67" s="11"/>
      <c r="AJ67" s="11"/>
      <c r="AK67" s="21"/>
      <c r="AL67" s="21"/>
      <c r="AM67" s="11"/>
      <c r="AN67" s="15">
        <f>+AN27+AA40+AN40+AN53+AA53+AA66+AN66+AA27</f>
        <v>439</v>
      </c>
      <c r="AO67" s="15">
        <f>+AO27+AB40+AO40+AO53+AB53+AB66+AO66+AB27</f>
        <v>107</v>
      </c>
      <c r="AP67" s="15">
        <f>+AP27+AC40+AP40+AP53+AC53+AC66+AP66+AC27</f>
        <v>150</v>
      </c>
      <c r="AQ67" s="56">
        <f>+AQ27+AD40+AQ40+AQ53+AD53+AD66+AQ66+AD27</f>
        <v>257</v>
      </c>
      <c r="AR67" s="15">
        <f>+AR27+AE40+AR40+AR53+AE53+AE66+AR66+AE27</f>
        <v>61</v>
      </c>
      <c r="AS67" s="36"/>
    </row>
    <row r="68" spans="1:45" ht="15.95" customHeight="1" x14ac:dyDescent="0.25">
      <c r="A68" s="41"/>
      <c r="R68" s="36"/>
      <c r="S68" s="36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K68" s="21"/>
      <c r="AL68" s="21"/>
      <c r="AM68" s="11"/>
      <c r="AN68" s="22"/>
      <c r="AO68" s="22"/>
      <c r="AP68" s="22"/>
      <c r="AQ68" s="22"/>
      <c r="AR68" s="22"/>
      <c r="AS68" s="36"/>
    </row>
    <row r="69" spans="1:45" ht="15.95" customHeight="1" x14ac:dyDescent="0.25">
      <c r="A69" s="41"/>
      <c r="R69" s="36"/>
      <c r="S69" s="36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21"/>
      <c r="AH69" s="11"/>
      <c r="AI69" s="11"/>
      <c r="AJ69" s="11"/>
      <c r="AK69" s="21"/>
      <c r="AL69" s="21"/>
      <c r="AM69" s="11"/>
      <c r="AN69" s="22"/>
      <c r="AO69" s="22"/>
      <c r="AP69" s="22"/>
      <c r="AQ69" s="22"/>
      <c r="AR69" s="22"/>
      <c r="AS69" s="36"/>
    </row>
    <row r="70" spans="1:45" ht="15.95" customHeight="1" x14ac:dyDescent="0.25">
      <c r="A70" s="41"/>
      <c r="R70" s="36"/>
      <c r="S70" s="36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21"/>
      <c r="AH70" s="11"/>
      <c r="AI70" s="11"/>
      <c r="AJ70" s="11"/>
      <c r="AK70" s="21"/>
      <c r="AL70" s="21"/>
      <c r="AM70" s="11"/>
      <c r="AN70" s="22"/>
      <c r="AO70" s="22"/>
      <c r="AP70" s="22"/>
      <c r="AQ70" s="34"/>
      <c r="AR70" s="22"/>
      <c r="AS70" s="36"/>
    </row>
    <row r="71" spans="1:45" ht="15.95" customHeight="1" x14ac:dyDescent="0.25">
      <c r="A71" s="41"/>
      <c r="R71" s="36"/>
      <c r="S71" s="36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21"/>
      <c r="AH71" s="11"/>
      <c r="AI71" s="11"/>
      <c r="AJ71" s="11"/>
      <c r="AK71" s="21"/>
      <c r="AL71" s="21"/>
      <c r="AM71" s="11"/>
      <c r="AN71" s="22"/>
      <c r="AO71" s="22"/>
      <c r="AP71" s="22"/>
      <c r="AQ71" s="34"/>
      <c r="AR71" s="22"/>
      <c r="AS71" s="36"/>
    </row>
    <row r="72" spans="1:45" ht="15.95" customHeight="1" x14ac:dyDescent="0.25">
      <c r="A72" s="41"/>
      <c r="R72" s="36"/>
      <c r="S72" s="39"/>
      <c r="AS72" s="43"/>
    </row>
    <row r="73" spans="1:45" ht="15" customHeight="1" x14ac:dyDescent="0.2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43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43"/>
    </row>
    <row r="74" spans="1:45" ht="24" customHeight="1" x14ac:dyDescent="0.3">
      <c r="A74" s="39"/>
      <c r="B74" s="65" t="s">
        <v>119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39"/>
      <c r="S74" s="39"/>
      <c r="T74" s="65" t="s">
        <v>119</v>
      </c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43"/>
    </row>
    <row r="75" spans="1:45" ht="20.25" x14ac:dyDescent="0.3">
      <c r="A75" s="39"/>
      <c r="B75" s="26" t="s">
        <v>73</v>
      </c>
      <c r="C75" s="26">
        <f>+C2</f>
        <v>5</v>
      </c>
      <c r="D75" s="25"/>
      <c r="E75" s="25"/>
      <c r="F75" s="25"/>
      <c r="G75" s="66" t="str">
        <f>+G2</f>
        <v>2026/2027 REGULAR SEASON</v>
      </c>
      <c r="H75" s="66"/>
      <c r="I75" s="66"/>
      <c r="J75" s="66"/>
      <c r="K75" s="66"/>
      <c r="L75" s="66"/>
      <c r="M75" s="66"/>
      <c r="N75" s="25"/>
      <c r="O75" s="25"/>
      <c r="P75" s="25"/>
      <c r="Q75" s="25"/>
      <c r="R75" s="39"/>
      <c r="S75" s="39"/>
      <c r="T75" s="66" t="s">
        <v>83</v>
      </c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39"/>
    </row>
    <row r="76" spans="1:45" ht="18.600000000000001" customHeight="1" x14ac:dyDescent="0.3">
      <c r="A76" s="36"/>
      <c r="N76" s="25"/>
      <c r="O76" s="25"/>
      <c r="P76" s="25"/>
      <c r="Q76" s="25"/>
      <c r="R76" s="36"/>
      <c r="S76" s="36"/>
      <c r="U76" s="16"/>
      <c r="V76" s="16"/>
      <c r="W76" s="16"/>
      <c r="X76" s="16"/>
      <c r="Y76" s="16"/>
      <c r="Z76" s="16"/>
      <c r="AA76" s="16"/>
      <c r="AB76" s="29"/>
      <c r="AC76" s="29"/>
      <c r="AD76" s="29"/>
      <c r="AE76" s="29"/>
      <c r="AF76" s="30"/>
      <c r="AG76" s="29"/>
      <c r="AH76" s="29"/>
      <c r="AI76" s="29"/>
      <c r="AJ76" s="29"/>
      <c r="AK76" s="29"/>
      <c r="AL76" s="29"/>
      <c r="AM76" s="29"/>
      <c r="AN76" s="21"/>
      <c r="AO76" s="11"/>
      <c r="AP76" s="11"/>
      <c r="AQ76" s="22"/>
      <c r="AR76" s="22"/>
      <c r="AS76" s="36"/>
    </row>
    <row r="77" spans="1:45" ht="16.5" thickBot="1" x14ac:dyDescent="0.3">
      <c r="A77" s="36"/>
      <c r="R77" s="39"/>
      <c r="S77" s="39"/>
      <c r="T77" s="28" t="s">
        <v>103</v>
      </c>
      <c r="U77" s="28" t="s">
        <v>105</v>
      </c>
      <c r="V77" s="28"/>
      <c r="W77" s="38"/>
      <c r="X77" s="38"/>
      <c r="Y77" s="38"/>
      <c r="Z77" s="38"/>
      <c r="AA77" s="38" t="s">
        <v>3</v>
      </c>
      <c r="AB77" s="38" t="s">
        <v>22</v>
      </c>
      <c r="AC77" s="38" t="s">
        <v>23</v>
      </c>
      <c r="AD77" s="38" t="s">
        <v>24</v>
      </c>
      <c r="AE77" s="38" t="s">
        <v>2</v>
      </c>
      <c r="AF77" s="22"/>
      <c r="AG77" s="21"/>
      <c r="AH77" s="21"/>
      <c r="AI77" s="21"/>
      <c r="AJ77" s="22"/>
      <c r="AK77" s="22"/>
      <c r="AL77" s="22"/>
      <c r="AM77" s="22"/>
      <c r="AN77" s="22"/>
      <c r="AO77" s="22"/>
      <c r="AP77" s="22"/>
      <c r="AQ77" s="22"/>
      <c r="AR77" s="22"/>
      <c r="AS77" s="39"/>
    </row>
    <row r="78" spans="1:45" ht="15.75" customHeight="1" x14ac:dyDescent="0.25">
      <c r="A78" s="36"/>
      <c r="R78" s="39"/>
      <c r="S78" s="39"/>
      <c r="T78" s="27">
        <v>6.5</v>
      </c>
      <c r="U78" s="21" t="s">
        <v>312</v>
      </c>
      <c r="AA78" s="22">
        <v>1</v>
      </c>
      <c r="AB78" s="22">
        <v>0</v>
      </c>
      <c r="AC78" s="22">
        <v>0</v>
      </c>
      <c r="AD78" s="22">
        <f>+AB78+AC78</f>
        <v>0</v>
      </c>
      <c r="AE78" s="22">
        <v>0</v>
      </c>
      <c r="AG78" s="27"/>
      <c r="AH78" s="21"/>
      <c r="AN78" s="22"/>
      <c r="AO78" s="22"/>
      <c r="AP78" s="22"/>
      <c r="AQ78" s="22"/>
      <c r="AR78" s="22"/>
      <c r="AS78" s="39"/>
    </row>
    <row r="79" spans="1:45" ht="15.75" customHeight="1" thickBot="1" x14ac:dyDescent="0.3">
      <c r="A79" s="36"/>
      <c r="E79" s="2" t="s">
        <v>64</v>
      </c>
      <c r="F79" s="2"/>
      <c r="G79" s="2"/>
      <c r="H79" s="57" t="s">
        <v>1</v>
      </c>
      <c r="I79" s="4"/>
      <c r="J79" s="4" t="s">
        <v>3</v>
      </c>
      <c r="K79" s="4" t="s">
        <v>22</v>
      </c>
      <c r="L79" s="4" t="s">
        <v>23</v>
      </c>
      <c r="M79" s="50" t="s">
        <v>24</v>
      </c>
      <c r="R79" s="36"/>
      <c r="S79" s="36"/>
      <c r="T79" s="27">
        <v>8.5</v>
      </c>
      <c r="U79" s="21" t="s">
        <v>169</v>
      </c>
      <c r="AA79" s="22">
        <v>3</v>
      </c>
      <c r="AB79" s="22">
        <v>2</v>
      </c>
      <c r="AC79" s="22">
        <v>1</v>
      </c>
      <c r="AD79" s="22">
        <f t="shared" ref="AD79:AD82" si="11">+AB79+AC79</f>
        <v>3</v>
      </c>
      <c r="AE79" s="22">
        <v>0</v>
      </c>
      <c r="AG79" s="27"/>
      <c r="AH79" s="21"/>
      <c r="AN79" s="22"/>
      <c r="AO79" s="22"/>
      <c r="AP79" s="22"/>
      <c r="AQ79" s="22"/>
      <c r="AR79" s="22"/>
      <c r="AS79" s="36"/>
    </row>
    <row r="80" spans="1:45" ht="15.75" customHeight="1" x14ac:dyDescent="0.25">
      <c r="A80" s="36"/>
      <c r="E80" s="21" t="s">
        <v>148</v>
      </c>
      <c r="F80" s="21"/>
      <c r="G80" s="21"/>
      <c r="H80" s="21" t="s">
        <v>101</v>
      </c>
      <c r="I80" s="22"/>
      <c r="J80" s="22">
        <v>5</v>
      </c>
      <c r="K80" s="22">
        <v>9</v>
      </c>
      <c r="L80" s="22">
        <v>6</v>
      </c>
      <c r="M80" s="49">
        <f>+K80+L80</f>
        <v>15</v>
      </c>
      <c r="R80" s="36"/>
      <c r="S80" s="36"/>
      <c r="T80" s="27">
        <v>8.5</v>
      </c>
      <c r="U80" s="21" t="s">
        <v>180</v>
      </c>
      <c r="AA80" s="22">
        <v>1</v>
      </c>
      <c r="AB80" s="22">
        <v>0</v>
      </c>
      <c r="AC80" s="22">
        <v>0</v>
      </c>
      <c r="AD80" s="22">
        <f t="shared" si="11"/>
        <v>0</v>
      </c>
      <c r="AE80" s="22">
        <v>0</v>
      </c>
      <c r="AG80" s="27"/>
      <c r="AH80" s="21"/>
      <c r="AN80" s="22"/>
      <c r="AO80" s="22"/>
      <c r="AP80" s="22"/>
      <c r="AQ80" s="22"/>
      <c r="AR80" s="22"/>
      <c r="AS80" s="36"/>
    </row>
    <row r="81" spans="1:45" ht="15.75" customHeight="1" x14ac:dyDescent="0.25">
      <c r="A81" s="36"/>
      <c r="E81" s="21" t="s">
        <v>131</v>
      </c>
      <c r="F81" s="21"/>
      <c r="G81" s="21"/>
      <c r="H81" s="21" t="s">
        <v>101</v>
      </c>
      <c r="I81" s="22"/>
      <c r="J81" s="22">
        <v>5</v>
      </c>
      <c r="K81" s="22">
        <v>4</v>
      </c>
      <c r="L81" s="22">
        <v>9</v>
      </c>
      <c r="M81" s="49">
        <f>+K81+L81</f>
        <v>13</v>
      </c>
      <c r="R81" s="36"/>
      <c r="S81" s="36"/>
      <c r="T81" s="27">
        <v>6</v>
      </c>
      <c r="U81" s="21" t="s">
        <v>241</v>
      </c>
      <c r="AA81" s="22">
        <v>2</v>
      </c>
      <c r="AB81" s="22">
        <v>0</v>
      </c>
      <c r="AC81" s="22">
        <v>0</v>
      </c>
      <c r="AD81" s="22">
        <f t="shared" si="11"/>
        <v>0</v>
      </c>
      <c r="AE81" s="22">
        <v>0</v>
      </c>
      <c r="AG81" s="27"/>
      <c r="AH81" s="21"/>
      <c r="AN81" s="22"/>
      <c r="AO81" s="22"/>
      <c r="AP81" s="22"/>
      <c r="AQ81" s="22"/>
      <c r="AR81" s="22"/>
      <c r="AS81" s="36"/>
    </row>
    <row r="82" spans="1:45" ht="15.75" customHeight="1" x14ac:dyDescent="0.25">
      <c r="A82" s="36"/>
      <c r="E82" s="21" t="s">
        <v>98</v>
      </c>
      <c r="F82" s="21"/>
      <c r="G82" s="21"/>
      <c r="H82" s="21" t="s">
        <v>155</v>
      </c>
      <c r="I82" s="22"/>
      <c r="J82" s="22">
        <v>5</v>
      </c>
      <c r="K82" s="22">
        <v>2</v>
      </c>
      <c r="L82" s="22">
        <v>7</v>
      </c>
      <c r="M82" s="49">
        <f>+K82+L82</f>
        <v>9</v>
      </c>
      <c r="R82" s="36"/>
      <c r="S82" s="36"/>
      <c r="T82" s="27">
        <v>7</v>
      </c>
      <c r="U82" s="21" t="s">
        <v>285</v>
      </c>
      <c r="AA82" s="22">
        <v>1</v>
      </c>
      <c r="AB82" s="22">
        <v>0</v>
      </c>
      <c r="AC82" s="22">
        <v>0</v>
      </c>
      <c r="AD82" s="22">
        <f t="shared" si="11"/>
        <v>0</v>
      </c>
      <c r="AE82" s="22">
        <v>0</v>
      </c>
      <c r="AG82" s="27"/>
      <c r="AH82" s="21"/>
      <c r="AN82" s="22"/>
      <c r="AO82" s="22"/>
      <c r="AP82" s="22"/>
      <c r="AQ82" s="22"/>
      <c r="AR82" s="22"/>
      <c r="AS82" s="36"/>
    </row>
    <row r="83" spans="1:45" ht="15.75" customHeight="1" x14ac:dyDescent="0.25">
      <c r="A83" s="36"/>
      <c r="E83" s="21" t="s">
        <v>53</v>
      </c>
      <c r="F83" s="21"/>
      <c r="G83" s="21"/>
      <c r="H83" s="21" t="s">
        <v>102</v>
      </c>
      <c r="I83" s="22"/>
      <c r="J83" s="22">
        <v>5</v>
      </c>
      <c r="K83" s="22">
        <v>7</v>
      </c>
      <c r="L83" s="22">
        <v>1</v>
      </c>
      <c r="M83" s="49">
        <f>+K83+L83</f>
        <v>8</v>
      </c>
      <c r="R83" s="36"/>
      <c r="S83" s="36"/>
      <c r="T83" s="27">
        <v>6.5</v>
      </c>
      <c r="U83" s="21" t="s">
        <v>170</v>
      </c>
      <c r="AA83" s="22">
        <v>3</v>
      </c>
      <c r="AB83" s="22">
        <v>2</v>
      </c>
      <c r="AC83" s="22">
        <v>0</v>
      </c>
      <c r="AD83" s="22">
        <f>+AB83+AC83</f>
        <v>2</v>
      </c>
      <c r="AE83" s="22">
        <v>0</v>
      </c>
      <c r="AG83" s="27"/>
      <c r="AH83" s="21"/>
      <c r="AN83" s="22"/>
      <c r="AO83" s="22"/>
      <c r="AP83" s="22"/>
      <c r="AQ83" s="22"/>
      <c r="AR83" s="22"/>
      <c r="AS83" s="36"/>
    </row>
    <row r="84" spans="1:45" ht="15.75" customHeight="1" x14ac:dyDescent="0.25">
      <c r="A84" s="36"/>
      <c r="E84" s="21" t="s">
        <v>162</v>
      </c>
      <c r="F84" s="21"/>
      <c r="G84" s="21"/>
      <c r="H84" s="21" t="s">
        <v>17</v>
      </c>
      <c r="I84" s="22"/>
      <c r="J84" s="22">
        <v>5</v>
      </c>
      <c r="K84" s="22">
        <v>7</v>
      </c>
      <c r="L84" s="22">
        <v>1</v>
      </c>
      <c r="M84" s="49">
        <f>+K84+L84</f>
        <v>8</v>
      </c>
      <c r="R84" s="36"/>
      <c r="S84" s="36"/>
      <c r="T84" s="27">
        <v>7.5</v>
      </c>
      <c r="U84" s="21" t="s">
        <v>245</v>
      </c>
      <c r="AA84" s="22">
        <v>1</v>
      </c>
      <c r="AB84" s="22">
        <v>0</v>
      </c>
      <c r="AC84" s="22">
        <v>0</v>
      </c>
      <c r="AD84" s="22">
        <f t="shared" ref="AD84:AD92" si="12">+AB84+AC84</f>
        <v>0</v>
      </c>
      <c r="AE84" s="22">
        <v>0</v>
      </c>
      <c r="AG84" s="27"/>
      <c r="AH84" s="21"/>
      <c r="AN84" s="22"/>
      <c r="AO84" s="22"/>
      <c r="AP84" s="22"/>
      <c r="AQ84" s="22"/>
      <c r="AR84" s="22"/>
      <c r="AS84" s="36"/>
    </row>
    <row r="85" spans="1:45" ht="15.75" customHeight="1" x14ac:dyDescent="0.25">
      <c r="A85" s="36"/>
      <c r="E85" s="21" t="s">
        <v>54</v>
      </c>
      <c r="F85" s="21"/>
      <c r="G85" s="21"/>
      <c r="H85" s="16" t="s">
        <v>93</v>
      </c>
      <c r="I85" s="22"/>
      <c r="J85" s="22">
        <v>5</v>
      </c>
      <c r="K85" s="22">
        <v>3</v>
      </c>
      <c r="L85" s="22">
        <v>5</v>
      </c>
      <c r="M85" s="49">
        <f>+K85+L85</f>
        <v>8</v>
      </c>
      <c r="R85" s="36"/>
      <c r="S85" s="36"/>
      <c r="T85" s="27">
        <v>7</v>
      </c>
      <c r="U85" s="21" t="s">
        <v>267</v>
      </c>
      <c r="AA85" s="22">
        <v>1</v>
      </c>
      <c r="AB85" s="22">
        <v>0</v>
      </c>
      <c r="AC85" s="22">
        <v>0</v>
      </c>
      <c r="AD85" s="22">
        <f t="shared" si="12"/>
        <v>0</v>
      </c>
      <c r="AE85" s="22">
        <v>0</v>
      </c>
      <c r="AG85" s="27"/>
      <c r="AH85" s="21"/>
      <c r="AN85" s="22"/>
      <c r="AO85" s="22"/>
      <c r="AP85" s="22"/>
      <c r="AQ85" s="22"/>
      <c r="AR85" s="22"/>
      <c r="AS85" s="36"/>
    </row>
    <row r="86" spans="1:45" ht="15.75" customHeight="1" x14ac:dyDescent="0.25">
      <c r="A86" s="36"/>
      <c r="E86" s="21" t="s">
        <v>80</v>
      </c>
      <c r="F86" s="21"/>
      <c r="G86" s="21"/>
      <c r="H86" s="21" t="s">
        <v>100</v>
      </c>
      <c r="I86" s="22"/>
      <c r="J86" s="22">
        <v>5</v>
      </c>
      <c r="K86" s="22">
        <v>6</v>
      </c>
      <c r="L86" s="22">
        <v>1</v>
      </c>
      <c r="M86" s="49">
        <f>+K86+L86</f>
        <v>7</v>
      </c>
      <c r="R86" s="36"/>
      <c r="S86" s="36"/>
      <c r="T86" s="27">
        <v>8.5</v>
      </c>
      <c r="U86" s="21" t="s">
        <v>242</v>
      </c>
      <c r="AA86" s="22">
        <v>3</v>
      </c>
      <c r="AB86" s="22">
        <v>1</v>
      </c>
      <c r="AC86" s="22">
        <v>2</v>
      </c>
      <c r="AD86" s="22">
        <f t="shared" si="12"/>
        <v>3</v>
      </c>
      <c r="AE86" s="22">
        <v>0</v>
      </c>
      <c r="AG86" s="27"/>
      <c r="AH86" s="21"/>
      <c r="AN86" s="22"/>
      <c r="AO86" s="22"/>
      <c r="AP86" s="22"/>
      <c r="AQ86" s="22"/>
      <c r="AR86" s="22"/>
      <c r="AS86" s="40"/>
    </row>
    <row r="87" spans="1:45" ht="15.75" customHeight="1" x14ac:dyDescent="0.25">
      <c r="A87" s="36"/>
      <c r="E87" s="21" t="s">
        <v>141</v>
      </c>
      <c r="F87" s="21"/>
      <c r="G87" s="21"/>
      <c r="H87" s="16" t="s">
        <v>93</v>
      </c>
      <c r="I87" s="22"/>
      <c r="J87" s="22">
        <v>4</v>
      </c>
      <c r="K87" s="22">
        <v>5</v>
      </c>
      <c r="L87" s="22">
        <v>2</v>
      </c>
      <c r="M87" s="49">
        <f>+K87+L87</f>
        <v>7</v>
      </c>
      <c r="R87" s="40"/>
      <c r="S87" s="40"/>
      <c r="T87" s="27">
        <v>7</v>
      </c>
      <c r="U87" s="21" t="s">
        <v>175</v>
      </c>
      <c r="AA87" s="22">
        <v>4</v>
      </c>
      <c r="AB87" s="22">
        <v>0</v>
      </c>
      <c r="AC87" s="22">
        <v>0</v>
      </c>
      <c r="AD87" s="22">
        <f t="shared" si="12"/>
        <v>0</v>
      </c>
      <c r="AE87" s="22">
        <v>0</v>
      </c>
      <c r="AG87" s="27"/>
      <c r="AH87" s="21"/>
      <c r="AN87" s="22"/>
      <c r="AO87" s="22"/>
      <c r="AP87" s="22"/>
      <c r="AQ87" s="22"/>
      <c r="AR87" s="22"/>
      <c r="AS87" s="40"/>
    </row>
    <row r="88" spans="1:45" ht="15.75" customHeight="1" x14ac:dyDescent="0.25">
      <c r="A88" s="36"/>
      <c r="E88" s="21" t="s">
        <v>78</v>
      </c>
      <c r="F88" s="21"/>
      <c r="G88" s="21"/>
      <c r="H88" s="16" t="s">
        <v>93</v>
      </c>
      <c r="I88" s="22"/>
      <c r="J88" s="22">
        <v>5</v>
      </c>
      <c r="K88" s="22">
        <v>2</v>
      </c>
      <c r="L88" s="22">
        <v>5</v>
      </c>
      <c r="M88" s="49">
        <f>+K88+L88</f>
        <v>7</v>
      </c>
      <c r="R88" s="40"/>
      <c r="S88" s="40"/>
      <c r="T88" s="27">
        <v>7.5</v>
      </c>
      <c r="U88" s="21" t="s">
        <v>266</v>
      </c>
      <c r="AA88" s="22">
        <v>2</v>
      </c>
      <c r="AB88" s="22">
        <v>0</v>
      </c>
      <c r="AC88" s="22">
        <v>1</v>
      </c>
      <c r="AD88" s="22">
        <f t="shared" si="12"/>
        <v>1</v>
      </c>
      <c r="AE88" s="22">
        <v>0</v>
      </c>
      <c r="AG88" s="27"/>
      <c r="AH88" s="21"/>
      <c r="AN88" s="22"/>
      <c r="AO88" s="22"/>
      <c r="AP88" s="22"/>
      <c r="AQ88" s="22"/>
      <c r="AR88" s="22"/>
      <c r="AS88" s="40"/>
    </row>
    <row r="89" spans="1:45" ht="15.75" customHeight="1" x14ac:dyDescent="0.25">
      <c r="A89" s="36"/>
      <c r="E89" s="21" t="s">
        <v>171</v>
      </c>
      <c r="F89" s="21"/>
      <c r="G89" s="21"/>
      <c r="H89" s="16" t="s">
        <v>93</v>
      </c>
      <c r="I89" s="22"/>
      <c r="J89" s="22">
        <v>5</v>
      </c>
      <c r="K89" s="22">
        <v>2</v>
      </c>
      <c r="L89" s="22">
        <v>4</v>
      </c>
      <c r="M89" s="49">
        <f>+K89+L89</f>
        <v>6</v>
      </c>
      <c r="R89" s="40"/>
      <c r="S89" s="40"/>
      <c r="T89" s="27">
        <v>9.5</v>
      </c>
      <c r="U89" s="21" t="s">
        <v>265</v>
      </c>
      <c r="AA89" s="22">
        <v>1</v>
      </c>
      <c r="AB89" s="22">
        <v>0</v>
      </c>
      <c r="AC89" s="22">
        <v>0</v>
      </c>
      <c r="AD89" s="22">
        <f t="shared" si="12"/>
        <v>0</v>
      </c>
      <c r="AE89" s="22">
        <v>0</v>
      </c>
      <c r="AG89" s="27"/>
      <c r="AH89" s="21"/>
      <c r="AN89" s="22"/>
      <c r="AO89" s="22"/>
      <c r="AP89" s="22"/>
      <c r="AQ89" s="22"/>
      <c r="AR89" s="22"/>
      <c r="AS89" s="41"/>
    </row>
    <row r="90" spans="1:45" ht="15.75" customHeight="1" x14ac:dyDescent="0.25">
      <c r="A90" s="36"/>
      <c r="E90" s="21" t="s">
        <v>110</v>
      </c>
      <c r="G90" s="21"/>
      <c r="H90" s="21" t="s">
        <v>100</v>
      </c>
      <c r="I90" s="22"/>
      <c r="J90" s="22">
        <v>5</v>
      </c>
      <c r="K90" s="22">
        <v>2</v>
      </c>
      <c r="L90" s="22">
        <v>4</v>
      </c>
      <c r="M90" s="49">
        <f>+K90+L90</f>
        <v>6</v>
      </c>
      <c r="R90" s="41"/>
      <c r="S90" s="41"/>
      <c r="T90" s="27">
        <v>9.5</v>
      </c>
      <c r="U90" s="21" t="s">
        <v>240</v>
      </c>
      <c r="AA90" s="22">
        <v>1</v>
      </c>
      <c r="AB90" s="22">
        <v>5</v>
      </c>
      <c r="AC90" s="22">
        <v>0</v>
      </c>
      <c r="AD90" s="22">
        <f t="shared" si="12"/>
        <v>5</v>
      </c>
      <c r="AE90" s="22">
        <v>0</v>
      </c>
      <c r="AG90" s="27"/>
      <c r="AH90" s="21"/>
      <c r="AN90" s="22"/>
      <c r="AO90" s="22"/>
      <c r="AP90" s="22"/>
      <c r="AQ90" s="22"/>
      <c r="AR90" s="22"/>
      <c r="AS90" s="41"/>
    </row>
    <row r="91" spans="1:45" ht="15.75" customHeight="1" x14ac:dyDescent="0.25">
      <c r="A91" s="36"/>
      <c r="E91" s="21" t="s">
        <v>144</v>
      </c>
      <c r="F91" s="21"/>
      <c r="G91" s="21"/>
      <c r="H91" s="16" t="s">
        <v>17</v>
      </c>
      <c r="I91" s="22"/>
      <c r="J91" s="22">
        <v>4</v>
      </c>
      <c r="K91" s="22">
        <v>2</v>
      </c>
      <c r="L91" s="22">
        <v>4</v>
      </c>
      <c r="M91" s="49">
        <f>+K91+L91</f>
        <v>6</v>
      </c>
      <c r="R91" s="41"/>
      <c r="S91" s="41"/>
      <c r="T91" s="27">
        <v>7.5</v>
      </c>
      <c r="U91" s="21" t="s">
        <v>203</v>
      </c>
      <c r="AA91" s="22">
        <v>4</v>
      </c>
      <c r="AB91" s="22">
        <v>0</v>
      </c>
      <c r="AC91" s="22">
        <v>0</v>
      </c>
      <c r="AD91" s="22">
        <f t="shared" si="12"/>
        <v>0</v>
      </c>
      <c r="AE91" s="22">
        <v>0</v>
      </c>
      <c r="AG91" s="27"/>
      <c r="AH91" s="21"/>
      <c r="AN91" s="22"/>
      <c r="AO91" s="22"/>
      <c r="AP91" s="22"/>
      <c r="AQ91" s="22"/>
      <c r="AR91" s="22"/>
      <c r="AS91" s="41"/>
    </row>
    <row r="92" spans="1:45" ht="15.75" customHeight="1" x14ac:dyDescent="0.25">
      <c r="A92" s="36"/>
      <c r="E92" s="21" t="s">
        <v>145</v>
      </c>
      <c r="F92" s="21"/>
      <c r="G92" s="21"/>
      <c r="H92" s="21" t="s">
        <v>100</v>
      </c>
      <c r="I92" s="22"/>
      <c r="J92" s="22">
        <v>5</v>
      </c>
      <c r="K92" s="22">
        <v>0</v>
      </c>
      <c r="L92" s="22">
        <v>6</v>
      </c>
      <c r="M92" s="49">
        <f>+K92+L92</f>
        <v>6</v>
      </c>
      <c r="R92" s="41"/>
      <c r="S92" s="41"/>
      <c r="T92" s="27">
        <v>7.5</v>
      </c>
      <c r="U92" s="21" t="s">
        <v>284</v>
      </c>
      <c r="AA92" s="22">
        <v>2</v>
      </c>
      <c r="AB92" s="22">
        <v>0</v>
      </c>
      <c r="AC92" s="22">
        <v>0</v>
      </c>
      <c r="AD92" s="22">
        <f t="shared" si="12"/>
        <v>0</v>
      </c>
      <c r="AE92" s="22">
        <v>2</v>
      </c>
      <c r="AG92" s="27"/>
      <c r="AH92" s="21"/>
      <c r="AN92" s="22"/>
      <c r="AO92" s="22"/>
      <c r="AP92" s="22"/>
      <c r="AQ92" s="22"/>
      <c r="AR92" s="22"/>
      <c r="AS92" s="41"/>
    </row>
    <row r="93" spans="1:45" ht="15.75" customHeight="1" x14ac:dyDescent="0.25">
      <c r="A93" s="36"/>
      <c r="E93" s="21" t="s">
        <v>118</v>
      </c>
      <c r="F93" s="21"/>
      <c r="G93" s="21"/>
      <c r="H93" s="21" t="s">
        <v>101</v>
      </c>
      <c r="I93" s="22"/>
      <c r="J93" s="22">
        <v>5</v>
      </c>
      <c r="K93" s="22">
        <v>4</v>
      </c>
      <c r="L93" s="22">
        <v>1</v>
      </c>
      <c r="M93" s="49">
        <f>+K93+L93</f>
        <v>5</v>
      </c>
      <c r="R93" s="41"/>
      <c r="S93" s="41"/>
      <c r="T93" s="27">
        <v>6.5</v>
      </c>
      <c r="U93" s="21" t="s">
        <v>264</v>
      </c>
      <c r="AA93" s="22">
        <v>1</v>
      </c>
      <c r="AB93" s="22">
        <v>0</v>
      </c>
      <c r="AC93" s="22">
        <v>0</v>
      </c>
      <c r="AD93" s="22">
        <f>+AB93+AC93</f>
        <v>0</v>
      </c>
      <c r="AE93" s="22">
        <v>0</v>
      </c>
      <c r="AG93" s="27"/>
      <c r="AH93" s="21"/>
      <c r="AN93" s="22"/>
      <c r="AO93" s="22"/>
      <c r="AP93" s="22"/>
      <c r="AQ93" s="22"/>
      <c r="AR93" s="22"/>
      <c r="AS93" s="41"/>
    </row>
    <row r="94" spans="1:45" ht="15.75" customHeight="1" thickBot="1" x14ac:dyDescent="0.3">
      <c r="A94" s="36"/>
      <c r="E94" s="21" t="s">
        <v>42</v>
      </c>
      <c r="H94" s="21" t="s">
        <v>126</v>
      </c>
      <c r="I94" s="22"/>
      <c r="J94" s="22">
        <v>3</v>
      </c>
      <c r="K94" s="22">
        <v>4</v>
      </c>
      <c r="L94" s="22">
        <v>1</v>
      </c>
      <c r="M94" s="49">
        <f>+K94+L94</f>
        <v>5</v>
      </c>
      <c r="O94" s="22"/>
      <c r="R94" s="41"/>
      <c r="S94" s="41"/>
      <c r="T94" s="27">
        <v>9.5</v>
      </c>
      <c r="U94" s="21" t="s">
        <v>243</v>
      </c>
      <c r="AA94" s="22">
        <v>1</v>
      </c>
      <c r="AB94" s="22">
        <v>0</v>
      </c>
      <c r="AC94" s="22">
        <v>0</v>
      </c>
      <c r="AD94" s="22">
        <f>+AB94+AC94</f>
        <v>0</v>
      </c>
      <c r="AE94" s="22">
        <v>15</v>
      </c>
      <c r="AG94" s="27"/>
      <c r="AH94" s="21"/>
      <c r="AN94" s="22"/>
      <c r="AO94" s="22"/>
      <c r="AP94" s="22"/>
      <c r="AQ94" s="22"/>
      <c r="AR94" s="22"/>
      <c r="AS94" s="41"/>
    </row>
    <row r="95" spans="1:45" ht="15.75" customHeight="1" x14ac:dyDescent="0.25">
      <c r="A95" s="36"/>
      <c r="E95" s="21" t="s">
        <v>143</v>
      </c>
      <c r="F95" s="21"/>
      <c r="G95" s="21"/>
      <c r="H95" s="21" t="s">
        <v>155</v>
      </c>
      <c r="I95" s="22"/>
      <c r="J95" s="22">
        <v>5</v>
      </c>
      <c r="K95" s="22">
        <v>3</v>
      </c>
      <c r="L95" s="22">
        <v>2</v>
      </c>
      <c r="M95" s="49">
        <f>+K95+L95</f>
        <v>5</v>
      </c>
      <c r="O95" s="22"/>
      <c r="R95" s="41"/>
      <c r="S95" s="41"/>
      <c r="T95" s="8"/>
      <c r="U95" s="31" t="s">
        <v>81</v>
      </c>
      <c r="V95" s="8"/>
      <c r="W95" s="8"/>
      <c r="X95" s="8"/>
      <c r="Y95" s="8"/>
      <c r="Z95" s="8"/>
      <c r="AA95" s="15">
        <f>SUM(AA78:AA94)</f>
        <v>32</v>
      </c>
      <c r="AB95" s="15">
        <f t="shared" ref="AB95:AE95" si="13">SUM(AB78:AB94)</f>
        <v>10</v>
      </c>
      <c r="AC95" s="15">
        <f t="shared" si="13"/>
        <v>4</v>
      </c>
      <c r="AD95" s="15">
        <f t="shared" si="13"/>
        <v>14</v>
      </c>
      <c r="AE95" s="15">
        <f t="shared" si="13"/>
        <v>17</v>
      </c>
      <c r="AG95" s="27"/>
      <c r="AH95" s="21"/>
      <c r="AN95" s="22"/>
      <c r="AO95" s="22"/>
      <c r="AP95" s="22"/>
      <c r="AQ95" s="22"/>
      <c r="AR95" s="22"/>
      <c r="AS95" s="41"/>
    </row>
    <row r="96" spans="1:45" ht="15.75" customHeight="1" x14ac:dyDescent="0.25">
      <c r="A96" s="36"/>
      <c r="E96" s="21" t="s">
        <v>190</v>
      </c>
      <c r="F96" s="21"/>
      <c r="G96" s="21"/>
      <c r="H96" s="21" t="s">
        <v>126</v>
      </c>
      <c r="I96" s="22"/>
      <c r="J96" s="22">
        <v>5</v>
      </c>
      <c r="K96" s="22">
        <v>2</v>
      </c>
      <c r="L96" s="22">
        <v>3</v>
      </c>
      <c r="M96" s="49">
        <f>+K96+L96</f>
        <v>5</v>
      </c>
      <c r="O96" s="22"/>
      <c r="R96" s="41"/>
      <c r="S96" s="41"/>
      <c r="AQ96" s="22"/>
      <c r="AR96" s="22"/>
      <c r="AS96" s="41"/>
    </row>
    <row r="97" spans="1:45" ht="15.75" customHeight="1" thickBot="1" x14ac:dyDescent="0.3">
      <c r="A97" s="36"/>
      <c r="E97" s="21" t="s">
        <v>111</v>
      </c>
      <c r="F97" s="21"/>
      <c r="G97" s="21"/>
      <c r="H97" s="21" t="s">
        <v>155</v>
      </c>
      <c r="I97" s="22"/>
      <c r="J97" s="22">
        <v>5</v>
      </c>
      <c r="K97" s="22">
        <v>2</v>
      </c>
      <c r="L97" s="22">
        <v>3</v>
      </c>
      <c r="M97" s="49">
        <f>+K97+L97</f>
        <v>5</v>
      </c>
      <c r="O97" s="22"/>
      <c r="R97" s="41"/>
      <c r="S97" s="41"/>
      <c r="T97" s="28" t="s">
        <v>103</v>
      </c>
      <c r="U97" s="28" t="s">
        <v>106</v>
      </c>
      <c r="V97" s="28"/>
      <c r="W97" s="38"/>
      <c r="X97" s="38"/>
      <c r="Y97" s="38"/>
      <c r="Z97" s="38"/>
      <c r="AA97" s="38" t="s">
        <v>3</v>
      </c>
      <c r="AB97" s="38" t="s">
        <v>22</v>
      </c>
      <c r="AC97" s="38" t="s">
        <v>23</v>
      </c>
      <c r="AD97" s="38" t="s">
        <v>24</v>
      </c>
      <c r="AE97" s="38" t="s">
        <v>2</v>
      </c>
      <c r="AS97" s="41"/>
    </row>
    <row r="98" spans="1:45" ht="15.75" customHeight="1" x14ac:dyDescent="0.25">
      <c r="A98" s="36"/>
      <c r="E98" s="21" t="s">
        <v>192</v>
      </c>
      <c r="F98" s="21"/>
      <c r="G98" s="21"/>
      <c r="H98" s="21" t="s">
        <v>155</v>
      </c>
      <c r="I98" s="22"/>
      <c r="J98" s="22">
        <v>4</v>
      </c>
      <c r="K98" s="22">
        <v>2</v>
      </c>
      <c r="L98" s="22">
        <v>3</v>
      </c>
      <c r="M98" s="49">
        <f>+K98+L98</f>
        <v>5</v>
      </c>
      <c r="O98" s="22"/>
      <c r="R98" s="41"/>
      <c r="S98" s="41"/>
      <c r="T98" s="27">
        <v>7.5</v>
      </c>
      <c r="U98" s="21" t="s">
        <v>32</v>
      </c>
      <c r="AA98" s="22">
        <v>1</v>
      </c>
      <c r="AB98" s="22">
        <v>0</v>
      </c>
      <c r="AC98" s="22">
        <v>1</v>
      </c>
      <c r="AD98" s="22">
        <f>+AB98+AC98</f>
        <v>1</v>
      </c>
      <c r="AE98" s="22">
        <v>0</v>
      </c>
      <c r="AS98" s="41"/>
    </row>
    <row r="99" spans="1:45" ht="15.75" customHeight="1" x14ac:dyDescent="0.25">
      <c r="A99" s="36"/>
      <c r="E99" s="21" t="s">
        <v>172</v>
      </c>
      <c r="F99" s="21"/>
      <c r="G99" s="21"/>
      <c r="H99" s="21" t="s">
        <v>92</v>
      </c>
      <c r="I99" s="22"/>
      <c r="J99" s="22">
        <v>5</v>
      </c>
      <c r="K99" s="22">
        <v>1</v>
      </c>
      <c r="L99" s="22">
        <v>4</v>
      </c>
      <c r="M99" s="49">
        <f>+K99+L99</f>
        <v>5</v>
      </c>
      <c r="O99" s="22"/>
      <c r="R99" s="41"/>
      <c r="S99" s="41"/>
      <c r="T99" s="27">
        <v>6</v>
      </c>
      <c r="U99" s="21" t="s">
        <v>99</v>
      </c>
      <c r="AA99" s="22">
        <v>1</v>
      </c>
      <c r="AB99" s="22">
        <v>0</v>
      </c>
      <c r="AC99" s="22">
        <v>0</v>
      </c>
      <c r="AD99" s="22">
        <f t="shared" ref="AD99:AD100" si="14">+AB99+AC99</f>
        <v>0</v>
      </c>
      <c r="AE99" s="22">
        <v>0</v>
      </c>
      <c r="AQ99" s="22"/>
      <c r="AR99" s="22"/>
      <c r="AS99" s="41"/>
    </row>
    <row r="100" spans="1:45" ht="15.75" customHeight="1" thickBot="1" x14ac:dyDescent="0.3">
      <c r="A100" s="36"/>
      <c r="E100" s="21" t="s">
        <v>159</v>
      </c>
      <c r="H100" s="21" t="s">
        <v>17</v>
      </c>
      <c r="I100" s="22"/>
      <c r="J100" s="22">
        <v>4</v>
      </c>
      <c r="K100" s="22">
        <v>1</v>
      </c>
      <c r="L100" s="22">
        <v>4</v>
      </c>
      <c r="M100" s="49">
        <f>+K100+L100</f>
        <v>5</v>
      </c>
      <c r="O100" s="22"/>
      <c r="R100" s="41"/>
      <c r="S100" s="41"/>
      <c r="T100" s="27">
        <v>6</v>
      </c>
      <c r="U100" s="21" t="s">
        <v>86</v>
      </c>
      <c r="AA100" s="22">
        <v>1</v>
      </c>
      <c r="AB100" s="22">
        <v>0</v>
      </c>
      <c r="AC100" s="22">
        <v>0</v>
      </c>
      <c r="AD100" s="22">
        <f t="shared" si="14"/>
        <v>0</v>
      </c>
      <c r="AE100" s="22">
        <v>0</v>
      </c>
      <c r="AG100" s="27"/>
      <c r="AH100" s="21"/>
      <c r="AI100" s="21"/>
      <c r="AN100" s="22"/>
      <c r="AO100" s="22"/>
      <c r="AP100" s="22"/>
      <c r="AQ100" s="22"/>
      <c r="AR100" s="22"/>
      <c r="AS100" s="41"/>
    </row>
    <row r="101" spans="1:45" ht="15.75" customHeight="1" x14ac:dyDescent="0.25">
      <c r="A101" s="36"/>
      <c r="E101" s="21" t="s">
        <v>71</v>
      </c>
      <c r="F101" s="21"/>
      <c r="G101" s="21"/>
      <c r="H101" s="21" t="s">
        <v>101</v>
      </c>
      <c r="I101" s="22"/>
      <c r="J101" s="22">
        <v>5</v>
      </c>
      <c r="K101" s="22">
        <v>3</v>
      </c>
      <c r="L101" s="22">
        <v>1</v>
      </c>
      <c r="M101" s="49">
        <f>+K101+L101</f>
        <v>4</v>
      </c>
      <c r="O101" s="22"/>
      <c r="R101" s="41"/>
      <c r="S101" s="41"/>
      <c r="T101" s="8"/>
      <c r="U101" s="31" t="s">
        <v>146</v>
      </c>
      <c r="V101" s="8"/>
      <c r="W101" s="8"/>
      <c r="X101" s="8"/>
      <c r="Y101" s="8"/>
      <c r="Z101" s="8"/>
      <c r="AA101" s="53">
        <f>SUM(AA97:AA100)</f>
        <v>3</v>
      </c>
      <c r="AB101" s="53">
        <f>SUM(AB97:AB100)</f>
        <v>0</v>
      </c>
      <c r="AC101" s="53">
        <f>SUM(AC97:AC100)</f>
        <v>1</v>
      </c>
      <c r="AD101" s="53">
        <f>SUM(AD97:AD100)</f>
        <v>1</v>
      </c>
      <c r="AE101" s="53">
        <f>SUM(AE97:AE100)</f>
        <v>0</v>
      </c>
      <c r="AG101" s="27"/>
      <c r="AH101" s="21"/>
      <c r="AI101" s="21"/>
      <c r="AN101" s="22"/>
      <c r="AO101" s="22"/>
      <c r="AP101" s="22"/>
      <c r="AQ101" s="22"/>
      <c r="AR101" s="22"/>
      <c r="AS101" s="41"/>
    </row>
    <row r="102" spans="1:45" ht="15.75" customHeight="1" x14ac:dyDescent="0.25">
      <c r="A102" s="36"/>
      <c r="E102" s="21" t="s">
        <v>76</v>
      </c>
      <c r="F102" s="21"/>
      <c r="G102" s="21"/>
      <c r="H102" s="21" t="s">
        <v>155</v>
      </c>
      <c r="I102" s="22"/>
      <c r="J102" s="22">
        <v>5</v>
      </c>
      <c r="K102" s="22">
        <v>2</v>
      </c>
      <c r="L102" s="22">
        <v>2</v>
      </c>
      <c r="M102" s="49">
        <f>+K102+L102</f>
        <v>4</v>
      </c>
      <c r="O102" s="22"/>
      <c r="R102" s="41"/>
      <c r="S102" s="41"/>
      <c r="T102" s="27"/>
      <c r="U102" s="21" t="s">
        <v>291</v>
      </c>
      <c r="AA102" s="54">
        <f>AA95+AD110+AA101-1</f>
        <v>40</v>
      </c>
      <c r="AB102" s="54">
        <f>AB101+AB95</f>
        <v>10</v>
      </c>
      <c r="AC102" s="54">
        <f>AC101+AC95</f>
        <v>5</v>
      </c>
      <c r="AD102" s="54">
        <f>AD101+AD95</f>
        <v>15</v>
      </c>
      <c r="AE102" s="54">
        <f>AE101+AE95</f>
        <v>17</v>
      </c>
      <c r="AQ102" s="22"/>
      <c r="AR102" s="22"/>
      <c r="AS102" s="41"/>
    </row>
    <row r="103" spans="1:45" ht="15.75" customHeight="1" x14ac:dyDescent="0.25">
      <c r="A103" s="36"/>
      <c r="E103" s="21" t="s">
        <v>37</v>
      </c>
      <c r="F103" s="21"/>
      <c r="G103" s="21"/>
      <c r="H103" s="21" t="s">
        <v>126</v>
      </c>
      <c r="I103" s="22"/>
      <c r="J103" s="22">
        <v>5</v>
      </c>
      <c r="K103" s="22">
        <v>1</v>
      </c>
      <c r="L103" s="22">
        <v>3</v>
      </c>
      <c r="M103" s="49">
        <f>+K103+L103</f>
        <v>4</v>
      </c>
      <c r="O103" s="22"/>
      <c r="R103" s="41"/>
      <c r="S103" s="41"/>
      <c r="T103" s="27"/>
      <c r="U103" s="21" t="s">
        <v>72</v>
      </c>
      <c r="AA103" s="22">
        <f>+AA41+AA54+AN54+AA15+AN41+AN28+AA28+AN15</f>
        <v>40</v>
      </c>
      <c r="AB103" s="22">
        <f>+AB41+AB54+AO54+AB15+AO41+AO28+AB28+AO15</f>
        <v>10</v>
      </c>
      <c r="AC103" s="22">
        <f>+AC41+AC54+AP54+AC15+AP41+AP28+AC28+AP15</f>
        <v>5</v>
      </c>
      <c r="AD103" s="22">
        <f>+AD41+AD54+AQ54+AD15+AQ41+AQ28+AD28+AQ15</f>
        <v>15</v>
      </c>
      <c r="AE103" s="22">
        <f>+AE41+AE54+AR54+AE15+AR41+AR28+AE28+AR15</f>
        <v>17</v>
      </c>
      <c r="AQ103" s="22"/>
      <c r="AR103" s="22"/>
      <c r="AS103" s="41"/>
    </row>
    <row r="104" spans="1:45" ht="15.75" customHeight="1" x14ac:dyDescent="0.25">
      <c r="A104" s="36"/>
      <c r="E104" s="21" t="s">
        <v>176</v>
      </c>
      <c r="F104" s="21"/>
      <c r="G104" s="21"/>
      <c r="H104" s="21" t="s">
        <v>100</v>
      </c>
      <c r="I104" s="22"/>
      <c r="J104" s="22">
        <v>5</v>
      </c>
      <c r="K104" s="22">
        <v>1</v>
      </c>
      <c r="L104" s="22">
        <v>3</v>
      </c>
      <c r="M104" s="49">
        <f>+K104+L104</f>
        <v>4</v>
      </c>
      <c r="O104" s="22"/>
      <c r="R104" s="41"/>
      <c r="S104" s="41"/>
      <c r="T104" s="27"/>
      <c r="U104" s="21"/>
      <c r="AQ104" s="22"/>
      <c r="AR104" s="22"/>
      <c r="AS104" s="41"/>
    </row>
    <row r="105" spans="1:45" ht="15.75" customHeight="1" thickBot="1" x14ac:dyDescent="0.3">
      <c r="A105" s="36"/>
      <c r="E105" s="21" t="s">
        <v>129</v>
      </c>
      <c r="H105" s="21" t="s">
        <v>126</v>
      </c>
      <c r="I105" s="22"/>
      <c r="J105" s="22">
        <v>4</v>
      </c>
      <c r="K105" s="22">
        <v>1</v>
      </c>
      <c r="L105" s="22">
        <v>3</v>
      </c>
      <c r="M105" s="49">
        <f>+K105+L105</f>
        <v>4</v>
      </c>
      <c r="O105" s="22"/>
      <c r="R105" s="41"/>
      <c r="S105" s="41"/>
      <c r="T105" s="27"/>
      <c r="U105" s="21"/>
      <c r="V105" s="37" t="s">
        <v>103</v>
      </c>
      <c r="W105" s="10" t="s">
        <v>109</v>
      </c>
      <c r="X105" s="10"/>
      <c r="Y105" s="10"/>
      <c r="Z105" s="10"/>
      <c r="AA105" s="10"/>
      <c r="AB105" s="10"/>
      <c r="AC105" s="10"/>
      <c r="AD105" s="37" t="s">
        <v>3</v>
      </c>
      <c r="AE105" s="37" t="s">
        <v>7</v>
      </c>
      <c r="AF105" s="37" t="s">
        <v>8</v>
      </c>
      <c r="AG105" s="37" t="s">
        <v>9</v>
      </c>
      <c r="AH105" s="61" t="s">
        <v>68</v>
      </c>
      <c r="AI105" s="61"/>
      <c r="AJ105" s="37" t="s">
        <v>4</v>
      </c>
      <c r="AK105" s="37" t="s">
        <v>6</v>
      </c>
      <c r="AL105" s="37" t="s">
        <v>5</v>
      </c>
      <c r="AM105" s="37" t="s">
        <v>69</v>
      </c>
      <c r="AN105" s="37" t="s">
        <v>23</v>
      </c>
      <c r="AO105" s="37" t="s">
        <v>2</v>
      </c>
      <c r="AP105" s="22"/>
      <c r="AQ105" s="22"/>
      <c r="AR105" s="22"/>
      <c r="AS105" s="41"/>
    </row>
    <row r="106" spans="1:45" ht="15.75" customHeight="1" x14ac:dyDescent="0.25">
      <c r="A106" s="36"/>
      <c r="E106" s="21" t="s">
        <v>179</v>
      </c>
      <c r="F106" s="21"/>
      <c r="G106" s="21"/>
      <c r="H106" s="21" t="s">
        <v>101</v>
      </c>
      <c r="I106" s="22"/>
      <c r="J106" s="22">
        <v>4</v>
      </c>
      <c r="K106" s="22">
        <v>0</v>
      </c>
      <c r="L106" s="22">
        <v>4</v>
      </c>
      <c r="M106" s="49">
        <f>+K106+L106</f>
        <v>4</v>
      </c>
      <c r="O106" s="22"/>
      <c r="R106" s="41"/>
      <c r="S106" s="41"/>
      <c r="T106" s="27"/>
      <c r="U106" s="21"/>
      <c r="V106" s="27"/>
      <c r="W106" s="21" t="s">
        <v>45</v>
      </c>
      <c r="Y106" s="21"/>
      <c r="Z106" s="21"/>
      <c r="AA106" s="16"/>
      <c r="AD106" s="22">
        <f t="shared" ref="AD106:AD108" si="15">SUM(AE106:AG106)</f>
        <v>1</v>
      </c>
      <c r="AE106" s="22">
        <v>0</v>
      </c>
      <c r="AF106" s="22">
        <v>1</v>
      </c>
      <c r="AG106" s="22">
        <v>0</v>
      </c>
      <c r="AH106" s="62">
        <f t="shared" ref="AH106" si="16">+(AE106*2+AG106)/(2*AD106)</f>
        <v>0</v>
      </c>
      <c r="AI106" s="62"/>
      <c r="AJ106" s="22">
        <v>0</v>
      </c>
      <c r="AK106" s="22">
        <v>5</v>
      </c>
      <c r="AL106" s="22">
        <v>0</v>
      </c>
      <c r="AM106" s="24">
        <f t="shared" ref="AM106" si="17">+AJ106/AD106</f>
        <v>0</v>
      </c>
      <c r="AN106" s="22">
        <v>0</v>
      </c>
      <c r="AO106" s="22">
        <v>0</v>
      </c>
      <c r="AP106" s="22"/>
      <c r="AQ106" s="22"/>
      <c r="AR106" s="22"/>
      <c r="AS106" s="41"/>
    </row>
    <row r="107" spans="1:45" ht="15.75" customHeight="1" x14ac:dyDescent="0.25">
      <c r="A107" s="36"/>
      <c r="E107" s="21"/>
      <c r="M107" s="22"/>
      <c r="N107" s="22"/>
      <c r="O107" s="22"/>
      <c r="R107" s="41"/>
      <c r="S107" s="41"/>
      <c r="T107" s="27"/>
      <c r="U107" s="21"/>
      <c r="V107" s="27">
        <v>7</v>
      </c>
      <c r="W107" s="21" t="s">
        <v>149</v>
      </c>
      <c r="AA107" s="21"/>
      <c r="AC107" s="22"/>
      <c r="AD107" s="22">
        <f>SUM(AE107:AG107)</f>
        <v>1</v>
      </c>
      <c r="AE107" s="22">
        <v>1</v>
      </c>
      <c r="AF107" s="22">
        <v>0</v>
      </c>
      <c r="AG107" s="22">
        <v>0</v>
      </c>
      <c r="AH107" s="60">
        <f>+(AE107*2+AG107)/(2*AD107)</f>
        <v>1</v>
      </c>
      <c r="AI107" s="60"/>
      <c r="AJ107" s="22">
        <v>0</v>
      </c>
      <c r="AK107" s="22">
        <v>0</v>
      </c>
      <c r="AL107" s="22">
        <v>1</v>
      </c>
      <c r="AM107" s="24">
        <f>+AJ107/AD107</f>
        <v>0</v>
      </c>
      <c r="AN107" s="22">
        <v>0</v>
      </c>
      <c r="AO107" s="22">
        <v>0</v>
      </c>
      <c r="AP107" s="22"/>
      <c r="AS107" s="41"/>
    </row>
    <row r="108" spans="1:45" ht="15.75" customHeight="1" x14ac:dyDescent="0.25">
      <c r="A108" s="36"/>
      <c r="E108" s="21"/>
      <c r="M108" s="22"/>
      <c r="N108" s="22"/>
      <c r="O108" s="22"/>
      <c r="R108" s="41"/>
      <c r="S108" s="41"/>
      <c r="T108" s="27"/>
      <c r="U108" s="21"/>
      <c r="V108" s="27">
        <v>7.5</v>
      </c>
      <c r="W108" s="21" t="s">
        <v>204</v>
      </c>
      <c r="AA108" s="21"/>
      <c r="AC108" s="22"/>
      <c r="AD108" s="22">
        <f>SUM(AE108:AG108)</f>
        <v>2</v>
      </c>
      <c r="AE108" s="22">
        <v>1</v>
      </c>
      <c r="AF108" s="22">
        <v>1</v>
      </c>
      <c r="AG108" s="22">
        <v>0</v>
      </c>
      <c r="AH108" s="60">
        <f>+(AE108*2+AG108)/(2*AD108)</f>
        <v>0.5</v>
      </c>
      <c r="AI108" s="60"/>
      <c r="AJ108" s="22">
        <v>2</v>
      </c>
      <c r="AK108" s="22">
        <v>0</v>
      </c>
      <c r="AL108" s="22">
        <v>1</v>
      </c>
      <c r="AM108" s="24">
        <f>+AJ108/AD108</f>
        <v>1</v>
      </c>
      <c r="AN108" s="22">
        <v>0</v>
      </c>
      <c r="AO108" s="22">
        <v>0</v>
      </c>
      <c r="AP108" s="22"/>
      <c r="AQ108" s="22"/>
      <c r="AR108" s="22"/>
      <c r="AS108" s="41"/>
    </row>
    <row r="109" spans="1:45" ht="15.75" customHeight="1" thickBot="1" x14ac:dyDescent="0.3">
      <c r="A109" s="36"/>
      <c r="E109" s="21"/>
      <c r="F109" s="2" t="s">
        <v>74</v>
      </c>
      <c r="G109" s="2"/>
      <c r="H109" s="2"/>
      <c r="I109" s="57" t="s">
        <v>1</v>
      </c>
      <c r="J109" s="4"/>
      <c r="K109" s="4" t="s">
        <v>3</v>
      </c>
      <c r="L109" s="50" t="s">
        <v>2</v>
      </c>
      <c r="M109" s="22"/>
      <c r="N109" s="22"/>
      <c r="O109" s="22"/>
      <c r="R109" s="41"/>
      <c r="S109" s="41"/>
      <c r="V109" s="27">
        <v>7.5</v>
      </c>
      <c r="W109" s="21" t="s">
        <v>263</v>
      </c>
      <c r="AD109" s="22">
        <f>SUM(AE109:AG109)</f>
        <v>2</v>
      </c>
      <c r="AE109" s="22">
        <v>1</v>
      </c>
      <c r="AF109" s="22">
        <v>1</v>
      </c>
      <c r="AG109" s="22">
        <v>0</v>
      </c>
      <c r="AH109" s="60">
        <f>+(AE109*2+AG109)/(2*AD109)</f>
        <v>0.5</v>
      </c>
      <c r="AI109" s="60"/>
      <c r="AJ109" s="22">
        <v>7</v>
      </c>
      <c r="AK109" s="22">
        <v>0</v>
      </c>
      <c r="AL109" s="22">
        <v>0</v>
      </c>
      <c r="AM109" s="24">
        <f>+AJ109/AD109</f>
        <v>3.5</v>
      </c>
      <c r="AN109" s="22">
        <v>0</v>
      </c>
      <c r="AO109" s="22">
        <v>0</v>
      </c>
      <c r="AP109" s="22"/>
      <c r="AQ109" s="22"/>
      <c r="AR109" s="22"/>
      <c r="AS109" s="41"/>
    </row>
    <row r="110" spans="1:45" ht="15.75" customHeight="1" x14ac:dyDescent="0.25">
      <c r="A110" s="36"/>
      <c r="E110" s="21"/>
      <c r="F110" s="21" t="s">
        <v>177</v>
      </c>
      <c r="G110" s="21"/>
      <c r="H110" s="21"/>
      <c r="I110" s="21" t="s">
        <v>101</v>
      </c>
      <c r="J110" s="22"/>
      <c r="K110" s="22">
        <v>5</v>
      </c>
      <c r="L110" s="49">
        <v>4</v>
      </c>
      <c r="M110" s="22"/>
      <c r="N110" s="22"/>
      <c r="O110" s="22"/>
      <c r="R110" s="41"/>
      <c r="S110" s="41"/>
      <c r="V110" s="8"/>
      <c r="W110" s="32"/>
      <c r="X110" s="31" t="s">
        <v>20</v>
      </c>
      <c r="Y110" s="32"/>
      <c r="Z110" s="32"/>
      <c r="AA110" s="15"/>
      <c r="AB110" s="8"/>
      <c r="AC110" s="8"/>
      <c r="AD110" s="15">
        <f>SUM(AD106:AD109)</f>
        <v>6</v>
      </c>
      <c r="AE110" s="15">
        <f>SUM(AE106:AE109)</f>
        <v>3</v>
      </c>
      <c r="AF110" s="15">
        <f>SUM(AF106:AF109)</f>
        <v>3</v>
      </c>
      <c r="AG110" s="15">
        <f>SUM(AG106:AG109)</f>
        <v>0</v>
      </c>
      <c r="AH110" s="62">
        <f>+(AE110*2+AG110)/(2*AD110)</f>
        <v>0.5</v>
      </c>
      <c r="AI110" s="62"/>
      <c r="AJ110" s="15">
        <f>SUM(AJ106:AJ109)</f>
        <v>9</v>
      </c>
      <c r="AK110" s="15">
        <f>SUM(AK106:AK109)</f>
        <v>5</v>
      </c>
      <c r="AL110" s="15">
        <f>SUM(AL106:AL109)</f>
        <v>2</v>
      </c>
      <c r="AM110" s="52">
        <f>+AJ110/AD110</f>
        <v>1.5</v>
      </c>
      <c r="AN110" s="15">
        <f>SUM(AN106:AN109)</f>
        <v>0</v>
      </c>
      <c r="AO110" s="15">
        <f>SUM(AO106:AO109)</f>
        <v>0</v>
      </c>
      <c r="AS110" s="41"/>
    </row>
    <row r="111" spans="1:45" ht="15.75" customHeight="1" x14ac:dyDescent="0.25">
      <c r="A111" s="36"/>
      <c r="E111" s="21"/>
      <c r="F111" s="21" t="s">
        <v>75</v>
      </c>
      <c r="G111" s="21"/>
      <c r="H111" s="21"/>
      <c r="I111" s="21" t="s">
        <v>126</v>
      </c>
      <c r="J111" s="22"/>
      <c r="K111" s="22">
        <v>1</v>
      </c>
      <c r="L111" s="49">
        <v>2</v>
      </c>
      <c r="M111" s="22"/>
      <c r="N111" s="22"/>
      <c r="O111" s="22"/>
      <c r="R111" s="41"/>
      <c r="S111" s="41"/>
      <c r="AS111" s="41"/>
    </row>
    <row r="112" spans="1:45" ht="15.75" customHeight="1" x14ac:dyDescent="0.25">
      <c r="A112" s="36"/>
      <c r="E112" s="21"/>
      <c r="F112" s="21" t="s">
        <v>42</v>
      </c>
      <c r="I112" s="21" t="s">
        <v>126</v>
      </c>
      <c r="J112" s="22"/>
      <c r="K112" s="22">
        <v>3</v>
      </c>
      <c r="L112" s="49">
        <v>2</v>
      </c>
      <c r="M112" s="22"/>
      <c r="N112" s="22"/>
      <c r="O112" s="22"/>
      <c r="R112" s="41"/>
      <c r="S112" s="41"/>
      <c r="AS112" s="41"/>
    </row>
    <row r="113" spans="1:45" ht="15.75" customHeight="1" x14ac:dyDescent="0.25">
      <c r="A113" s="36"/>
      <c r="E113" s="21"/>
      <c r="F113" s="21" t="s">
        <v>144</v>
      </c>
      <c r="G113" s="21"/>
      <c r="H113" s="21"/>
      <c r="I113" s="16" t="s">
        <v>17</v>
      </c>
      <c r="J113" s="22"/>
      <c r="K113" s="22">
        <v>4</v>
      </c>
      <c r="L113" s="49">
        <v>2</v>
      </c>
      <c r="M113" s="22"/>
      <c r="N113" s="22"/>
      <c r="O113" s="22"/>
      <c r="R113" s="41"/>
      <c r="S113" s="41"/>
      <c r="AS113" s="41"/>
    </row>
    <row r="114" spans="1:45" ht="15.75" customHeight="1" x14ac:dyDescent="0.25">
      <c r="A114" s="36"/>
      <c r="E114" s="21"/>
      <c r="F114" s="21" t="s">
        <v>161</v>
      </c>
      <c r="G114" s="21"/>
      <c r="H114" s="21"/>
      <c r="I114" s="16" t="s">
        <v>93</v>
      </c>
      <c r="J114" s="22"/>
      <c r="K114" s="22">
        <v>4</v>
      </c>
      <c r="L114" s="49">
        <v>2</v>
      </c>
      <c r="M114" s="22"/>
      <c r="N114" s="22"/>
      <c r="O114" s="22"/>
      <c r="R114" s="41"/>
      <c r="S114" s="41"/>
      <c r="AS114" s="41"/>
    </row>
    <row r="115" spans="1:45" ht="15.75" customHeight="1" x14ac:dyDescent="0.25">
      <c r="A115" s="36"/>
      <c r="E115" s="21"/>
      <c r="F115" s="21" t="s">
        <v>117</v>
      </c>
      <c r="G115" s="21"/>
      <c r="H115" s="21"/>
      <c r="I115" s="21" t="s">
        <v>126</v>
      </c>
      <c r="J115" s="22"/>
      <c r="K115" s="22">
        <v>4</v>
      </c>
      <c r="L115" s="49">
        <v>2</v>
      </c>
      <c r="M115" s="22"/>
      <c r="N115" s="22"/>
      <c r="O115" s="22"/>
      <c r="R115" s="41"/>
      <c r="S115" s="41"/>
      <c r="AS115" s="41"/>
    </row>
    <row r="116" spans="1:45" ht="15.75" customHeight="1" x14ac:dyDescent="0.25">
      <c r="A116" s="36"/>
      <c r="E116" s="21"/>
      <c r="F116" s="21" t="s">
        <v>53</v>
      </c>
      <c r="G116" s="21"/>
      <c r="H116" s="21"/>
      <c r="I116" s="21" t="s">
        <v>102</v>
      </c>
      <c r="J116" s="22"/>
      <c r="K116" s="22">
        <v>5</v>
      </c>
      <c r="L116" s="49">
        <v>2</v>
      </c>
      <c r="M116" s="22"/>
      <c r="N116" s="22"/>
      <c r="O116" s="22"/>
      <c r="R116" s="41"/>
      <c r="S116" s="41"/>
      <c r="AS116" s="41"/>
    </row>
    <row r="117" spans="1:45" ht="15.75" customHeight="1" x14ac:dyDescent="0.25">
      <c r="A117" s="36"/>
      <c r="F117" s="21" t="s">
        <v>162</v>
      </c>
      <c r="G117" s="21"/>
      <c r="H117" s="21"/>
      <c r="I117" s="21" t="s">
        <v>17</v>
      </c>
      <c r="J117" s="22"/>
      <c r="K117" s="22">
        <v>5</v>
      </c>
      <c r="L117" s="49">
        <v>2</v>
      </c>
      <c r="M117" s="22"/>
      <c r="N117" s="22"/>
      <c r="O117" s="22"/>
      <c r="R117" s="41"/>
      <c r="S117" s="41"/>
      <c r="AS117" s="41"/>
    </row>
    <row r="118" spans="1:45" ht="15.75" customHeight="1" x14ac:dyDescent="0.25">
      <c r="A118" s="36"/>
      <c r="F118" s="21" t="s">
        <v>171</v>
      </c>
      <c r="G118" s="21"/>
      <c r="H118" s="21"/>
      <c r="I118" s="16" t="s">
        <v>93</v>
      </c>
      <c r="J118" s="22"/>
      <c r="K118" s="22">
        <v>5</v>
      </c>
      <c r="L118" s="49">
        <v>2</v>
      </c>
      <c r="M118" s="22"/>
      <c r="N118" s="22"/>
      <c r="O118" s="22"/>
      <c r="R118" s="41"/>
      <c r="S118" s="41"/>
      <c r="AS118" s="41"/>
    </row>
    <row r="119" spans="1:45" ht="15.75" customHeight="1" x14ac:dyDescent="0.25">
      <c r="A119" s="36"/>
      <c r="F119" s="21" t="s">
        <v>143</v>
      </c>
      <c r="G119" s="21"/>
      <c r="H119" s="21"/>
      <c r="I119" s="21" t="s">
        <v>155</v>
      </c>
      <c r="J119" s="22"/>
      <c r="K119" s="22">
        <v>5</v>
      </c>
      <c r="L119" s="49">
        <v>2</v>
      </c>
      <c r="M119" s="22"/>
      <c r="N119" s="22"/>
      <c r="O119" s="22"/>
      <c r="R119" s="41"/>
      <c r="S119" s="41"/>
      <c r="AS119" s="41"/>
    </row>
    <row r="120" spans="1:45" ht="15.75" customHeight="1" x14ac:dyDescent="0.25">
      <c r="A120" s="36"/>
      <c r="F120" s="21" t="s">
        <v>190</v>
      </c>
      <c r="G120" s="21"/>
      <c r="H120" s="21"/>
      <c r="I120" s="21" t="s">
        <v>126</v>
      </c>
      <c r="J120" s="22"/>
      <c r="K120" s="22">
        <v>5</v>
      </c>
      <c r="L120" s="49">
        <v>2</v>
      </c>
      <c r="M120" s="22"/>
      <c r="N120" s="22"/>
      <c r="O120" s="22"/>
      <c r="R120" s="41"/>
      <c r="S120" s="41"/>
      <c r="AS120" s="41"/>
    </row>
    <row r="121" spans="1:45" ht="15.75" customHeight="1" x14ac:dyDescent="0.25">
      <c r="A121" s="36"/>
      <c r="F121" s="21" t="s">
        <v>111</v>
      </c>
      <c r="G121" s="21"/>
      <c r="H121" s="21"/>
      <c r="I121" s="21" t="s">
        <v>155</v>
      </c>
      <c r="J121" s="22"/>
      <c r="K121" s="22">
        <v>5</v>
      </c>
      <c r="L121" s="49">
        <v>2</v>
      </c>
      <c r="M121" s="22"/>
      <c r="N121" s="22"/>
      <c r="O121" s="22"/>
      <c r="R121" s="41"/>
      <c r="S121" s="41"/>
      <c r="V121" s="27"/>
      <c r="W121" s="21"/>
      <c r="Y121" s="21"/>
      <c r="Z121" s="21"/>
      <c r="AA121" s="16"/>
      <c r="AD121" s="22"/>
      <c r="AE121" s="22"/>
      <c r="AF121" s="22"/>
      <c r="AG121" s="22"/>
      <c r="AH121" s="60"/>
      <c r="AI121" s="60"/>
      <c r="AJ121" s="22"/>
      <c r="AK121" s="22"/>
      <c r="AL121" s="22"/>
      <c r="AM121" s="24"/>
      <c r="AN121" s="22"/>
      <c r="AO121" s="22"/>
      <c r="AS121" s="41"/>
    </row>
    <row r="122" spans="1:45" ht="15.75" customHeight="1" x14ac:dyDescent="0.25">
      <c r="A122" s="36"/>
      <c r="F122" s="21" t="s">
        <v>76</v>
      </c>
      <c r="G122" s="21"/>
      <c r="H122" s="21"/>
      <c r="I122" s="21" t="s">
        <v>155</v>
      </c>
      <c r="J122" s="22"/>
      <c r="K122" s="22">
        <v>5</v>
      </c>
      <c r="L122" s="49">
        <v>2</v>
      </c>
      <c r="M122" s="22"/>
      <c r="N122" s="22"/>
      <c r="O122" s="22"/>
      <c r="R122" s="41"/>
      <c r="S122" s="41"/>
      <c r="AS122" s="41"/>
    </row>
    <row r="123" spans="1:45" ht="15.75" customHeight="1" x14ac:dyDescent="0.25">
      <c r="A123" s="36"/>
      <c r="F123" s="21" t="s">
        <v>37</v>
      </c>
      <c r="G123" s="21"/>
      <c r="H123" s="21"/>
      <c r="I123" s="21" t="s">
        <v>126</v>
      </c>
      <c r="J123" s="22"/>
      <c r="K123" s="22">
        <v>5</v>
      </c>
      <c r="L123" s="49">
        <v>2</v>
      </c>
      <c r="M123" s="22"/>
      <c r="N123" s="22"/>
      <c r="O123" s="22"/>
      <c r="R123" s="41"/>
      <c r="S123" s="41"/>
      <c r="AS123" s="41"/>
    </row>
    <row r="124" spans="1:45" ht="15.75" customHeight="1" x14ac:dyDescent="0.25">
      <c r="A124" s="36"/>
      <c r="D124" s="21"/>
      <c r="E124" s="21"/>
      <c r="F124" s="21" t="s">
        <v>32</v>
      </c>
      <c r="G124" s="21"/>
      <c r="H124" s="21"/>
      <c r="I124" s="21" t="s">
        <v>92</v>
      </c>
      <c r="J124" s="22"/>
      <c r="K124" s="22">
        <v>5</v>
      </c>
      <c r="L124" s="49">
        <v>2</v>
      </c>
      <c r="M124" s="22"/>
      <c r="N124" s="22"/>
      <c r="O124" s="22"/>
      <c r="R124" s="41"/>
      <c r="S124" s="41"/>
      <c r="V124" s="27"/>
      <c r="W124" s="21"/>
      <c r="Y124" s="21"/>
      <c r="Z124" s="21"/>
      <c r="AA124" s="16"/>
      <c r="AD124" s="22"/>
      <c r="AE124" s="22"/>
      <c r="AF124" s="22"/>
      <c r="AG124" s="22"/>
      <c r="AH124" s="60"/>
      <c r="AI124" s="60"/>
      <c r="AJ124" s="22"/>
      <c r="AK124" s="22"/>
      <c r="AL124" s="22"/>
      <c r="AM124" s="24"/>
      <c r="AN124" s="22"/>
      <c r="AO124" s="22"/>
      <c r="AS124" s="41"/>
    </row>
    <row r="125" spans="1:45" ht="15.75" customHeight="1" x14ac:dyDescent="0.25">
      <c r="A125" s="36"/>
      <c r="D125" s="21"/>
      <c r="E125" s="21"/>
      <c r="F125" s="21" t="s">
        <v>193</v>
      </c>
      <c r="G125" s="21"/>
      <c r="H125" s="21"/>
      <c r="I125" s="21" t="s">
        <v>101</v>
      </c>
      <c r="J125" s="22"/>
      <c r="K125" s="22">
        <v>5</v>
      </c>
      <c r="L125" s="49">
        <v>2</v>
      </c>
      <c r="M125" s="22"/>
      <c r="N125" s="22"/>
      <c r="O125" s="22"/>
      <c r="R125" s="41"/>
      <c r="S125" s="41"/>
      <c r="V125" s="27"/>
      <c r="W125" s="21"/>
      <c r="Y125" s="21"/>
      <c r="Z125" s="21"/>
      <c r="AA125" s="16"/>
      <c r="AD125" s="22"/>
      <c r="AE125" s="22"/>
      <c r="AF125" s="22"/>
      <c r="AG125" s="22"/>
      <c r="AH125" s="60"/>
      <c r="AI125" s="60"/>
      <c r="AJ125" s="22"/>
      <c r="AK125" s="22"/>
      <c r="AL125" s="22"/>
      <c r="AM125" s="24"/>
      <c r="AN125" s="22"/>
      <c r="AO125" s="22"/>
      <c r="AS125" s="41"/>
    </row>
    <row r="126" spans="1:45" ht="15.75" customHeight="1" x14ac:dyDescent="0.25">
      <c r="A126" s="36"/>
      <c r="F126" s="21" t="s">
        <v>113</v>
      </c>
      <c r="G126" s="21"/>
      <c r="H126" s="21"/>
      <c r="I126" s="21" t="s">
        <v>126</v>
      </c>
      <c r="J126" s="22"/>
      <c r="K126" s="22">
        <v>5</v>
      </c>
      <c r="L126" s="49">
        <v>2</v>
      </c>
      <c r="M126" s="22"/>
      <c r="N126" s="22"/>
      <c r="O126" s="22"/>
      <c r="R126" s="41"/>
      <c r="S126" s="41"/>
      <c r="AS126" s="41"/>
    </row>
    <row r="127" spans="1:45" ht="15.75" customHeight="1" x14ac:dyDescent="0.25">
      <c r="A127" s="36"/>
      <c r="F127" s="21" t="s">
        <v>45</v>
      </c>
      <c r="G127" s="21"/>
      <c r="H127" s="21"/>
      <c r="I127" s="21" t="s">
        <v>102</v>
      </c>
      <c r="J127" s="22"/>
      <c r="K127" s="22">
        <v>5</v>
      </c>
      <c r="L127" s="49">
        <v>2</v>
      </c>
      <c r="M127" s="22"/>
      <c r="N127" s="22"/>
      <c r="O127" s="22"/>
      <c r="R127" s="41"/>
      <c r="S127" s="41"/>
      <c r="AS127" s="41"/>
    </row>
    <row r="128" spans="1:45" ht="15.75" customHeight="1" x14ac:dyDescent="0.25">
      <c r="A128" s="36"/>
      <c r="F128" s="21" t="s">
        <v>112</v>
      </c>
      <c r="G128" s="21"/>
      <c r="H128" s="21"/>
      <c r="I128" s="21" t="s">
        <v>17</v>
      </c>
      <c r="J128" s="22"/>
      <c r="K128" s="22">
        <v>5</v>
      </c>
      <c r="L128" s="49">
        <v>2</v>
      </c>
      <c r="M128" s="22"/>
      <c r="N128" s="22"/>
      <c r="O128" s="22"/>
      <c r="R128" s="41"/>
      <c r="S128" s="41"/>
      <c r="AS128" s="41"/>
    </row>
    <row r="129" spans="1:45" ht="15.75" customHeight="1" x14ac:dyDescent="0.25">
      <c r="A129" s="36"/>
      <c r="F129" s="21" t="s">
        <v>60</v>
      </c>
      <c r="G129" s="21"/>
      <c r="H129" s="21"/>
      <c r="I129" s="16" t="s">
        <v>93</v>
      </c>
      <c r="J129" s="22"/>
      <c r="K129" s="22">
        <v>5</v>
      </c>
      <c r="L129" s="49">
        <v>2</v>
      </c>
      <c r="M129" s="22"/>
      <c r="N129" s="22"/>
      <c r="O129" s="22"/>
      <c r="R129" s="41"/>
      <c r="S129" s="41"/>
      <c r="AS129" s="41"/>
    </row>
    <row r="130" spans="1:45" ht="15.75" customHeight="1" x14ac:dyDescent="0.25">
      <c r="A130" s="36"/>
      <c r="F130" s="21" t="s">
        <v>30</v>
      </c>
      <c r="G130" s="21"/>
      <c r="H130" s="21"/>
      <c r="I130" s="21" t="s">
        <v>17</v>
      </c>
      <c r="J130" s="22"/>
      <c r="K130" s="22">
        <v>5</v>
      </c>
      <c r="L130" s="49">
        <v>2</v>
      </c>
      <c r="M130" s="22"/>
      <c r="N130" s="22"/>
      <c r="O130" s="22"/>
      <c r="R130" s="41"/>
      <c r="S130" s="41"/>
      <c r="AS130" s="41"/>
    </row>
    <row r="131" spans="1:45" ht="15.75" customHeight="1" x14ac:dyDescent="0.25">
      <c r="A131" s="36"/>
      <c r="M131" s="22"/>
      <c r="N131" s="22"/>
      <c r="O131" s="22"/>
      <c r="P131" s="22"/>
      <c r="R131" s="41"/>
      <c r="S131" s="41"/>
      <c r="AS131" s="41"/>
    </row>
    <row r="132" spans="1:45" ht="15.75" customHeight="1" x14ac:dyDescent="0.25">
      <c r="A132" s="36"/>
      <c r="R132" s="41"/>
      <c r="S132" s="41"/>
      <c r="AS132" s="41"/>
    </row>
    <row r="133" spans="1:45" ht="15.75" customHeight="1" x14ac:dyDescent="0.25">
      <c r="A133" s="36"/>
      <c r="R133" s="41"/>
      <c r="S133" s="41"/>
      <c r="AS133" s="41"/>
    </row>
    <row r="134" spans="1:45" ht="15.75" customHeight="1" x14ac:dyDescent="0.25">
      <c r="A134" s="36"/>
      <c r="R134" s="41"/>
      <c r="S134" s="41"/>
      <c r="V134" s="27"/>
      <c r="W134" s="21"/>
      <c r="X134" s="21"/>
      <c r="Y134" s="21"/>
      <c r="Z134" s="21"/>
      <c r="AA134" s="22"/>
      <c r="AD134" s="22"/>
      <c r="AE134" s="22"/>
      <c r="AF134" s="22"/>
      <c r="AG134" s="22"/>
      <c r="AH134" s="60"/>
      <c r="AI134" s="60"/>
      <c r="AJ134" s="22"/>
      <c r="AK134" s="22"/>
      <c r="AL134" s="22"/>
      <c r="AM134" s="24"/>
      <c r="AN134" s="22"/>
      <c r="AO134" s="22"/>
      <c r="AS134" s="41"/>
    </row>
    <row r="135" spans="1:45" ht="15.75" customHeight="1" x14ac:dyDescent="0.25">
      <c r="A135" s="36"/>
      <c r="R135" s="41"/>
      <c r="S135" s="41"/>
      <c r="V135" s="27"/>
      <c r="W135" s="21"/>
      <c r="X135" s="21"/>
      <c r="Y135" s="21"/>
      <c r="Z135" s="21"/>
      <c r="AA135" s="22"/>
      <c r="AD135" s="22"/>
      <c r="AE135" s="22"/>
      <c r="AF135" s="22"/>
      <c r="AG135" s="22"/>
      <c r="AH135" s="60"/>
      <c r="AI135" s="60"/>
      <c r="AJ135" s="22"/>
      <c r="AK135" s="22"/>
      <c r="AL135" s="22"/>
      <c r="AM135" s="24"/>
      <c r="AN135" s="22"/>
      <c r="AO135" s="22"/>
      <c r="AS135" s="41"/>
    </row>
    <row r="136" spans="1:45" ht="15.75" customHeight="1" x14ac:dyDescent="0.25">
      <c r="A136" s="36"/>
      <c r="R136" s="36"/>
      <c r="S136" s="36"/>
      <c r="V136" s="27"/>
      <c r="W136" s="21"/>
      <c r="X136" s="21"/>
      <c r="Y136" s="21"/>
      <c r="Z136" s="21"/>
      <c r="AA136" s="22"/>
      <c r="AD136" s="22"/>
      <c r="AE136" s="22"/>
      <c r="AF136" s="22"/>
      <c r="AG136" s="22"/>
      <c r="AH136" s="60"/>
      <c r="AI136" s="60"/>
      <c r="AJ136" s="22"/>
      <c r="AK136" s="22"/>
      <c r="AL136" s="22"/>
      <c r="AM136" s="24"/>
      <c r="AN136" s="22"/>
      <c r="AO136" s="22"/>
      <c r="AS136" s="36"/>
    </row>
    <row r="137" spans="1:45" ht="15.75" customHeight="1" x14ac:dyDescent="0.25">
      <c r="A137" s="36"/>
      <c r="R137" s="36"/>
      <c r="S137" s="36"/>
      <c r="V137" s="27"/>
      <c r="W137" s="21"/>
      <c r="X137" s="21"/>
      <c r="Y137" s="21"/>
      <c r="Z137" s="21"/>
      <c r="AA137" s="22"/>
      <c r="AD137" s="22"/>
      <c r="AE137" s="22"/>
      <c r="AF137" s="22"/>
      <c r="AG137" s="22"/>
      <c r="AH137" s="60"/>
      <c r="AI137" s="60"/>
      <c r="AJ137" s="22"/>
      <c r="AK137" s="22"/>
      <c r="AL137" s="22"/>
      <c r="AM137" s="24"/>
      <c r="AN137" s="22"/>
      <c r="AO137" s="22"/>
      <c r="AS137" s="36"/>
    </row>
    <row r="138" spans="1:45" ht="15.75" customHeight="1" x14ac:dyDescent="0.25">
      <c r="A138" s="36"/>
      <c r="R138" s="36"/>
      <c r="S138" s="36"/>
      <c r="AS138" s="36"/>
    </row>
    <row r="139" spans="1:45" ht="15.75" customHeight="1" x14ac:dyDescent="0.25">
      <c r="A139" s="36"/>
      <c r="R139" s="36"/>
      <c r="S139" s="36"/>
      <c r="T139" s="27"/>
      <c r="U139" s="21"/>
      <c r="AS139" s="36"/>
    </row>
    <row r="140" spans="1:45" ht="15.75" customHeight="1" x14ac:dyDescent="0.25">
      <c r="A140" s="36"/>
      <c r="R140" s="36"/>
      <c r="S140" s="36"/>
      <c r="T140" s="27"/>
      <c r="U140" s="21"/>
      <c r="AS140" s="36"/>
    </row>
    <row r="141" spans="1:45" ht="15.75" customHeight="1" x14ac:dyDescent="0.25">
      <c r="A141" s="36"/>
      <c r="R141" s="36"/>
      <c r="S141" s="36"/>
      <c r="T141" s="27"/>
      <c r="U141" s="21"/>
      <c r="AS141" s="36"/>
    </row>
    <row r="142" spans="1:45" ht="15.75" customHeight="1" x14ac:dyDescent="0.25">
      <c r="A142" s="36"/>
      <c r="R142" s="39"/>
      <c r="S142" s="39"/>
      <c r="AS142" s="39"/>
    </row>
    <row r="143" spans="1:45" ht="15.75" customHeight="1" x14ac:dyDescent="0.25">
      <c r="A143" s="36"/>
      <c r="R143" s="39"/>
      <c r="S143" s="39"/>
      <c r="AS143" s="39"/>
    </row>
    <row r="144" spans="1:45" ht="15.75" customHeight="1" x14ac:dyDescent="0.25">
      <c r="A144" s="36"/>
      <c r="R144" s="39"/>
      <c r="S144" s="39"/>
      <c r="AS144" s="39"/>
    </row>
    <row r="145" spans="1:45" ht="15.75" customHeight="1" x14ac:dyDescent="0.25">
      <c r="A145" s="36"/>
      <c r="D145" s="21"/>
      <c r="E145" s="21"/>
      <c r="F145" s="21"/>
      <c r="G145" s="21"/>
      <c r="I145" s="22"/>
      <c r="J145" s="22"/>
      <c r="K145" s="22"/>
      <c r="L145" s="22"/>
      <c r="M145" s="22"/>
      <c r="R145" s="39"/>
      <c r="S145" s="39"/>
      <c r="AS145" s="39"/>
    </row>
    <row r="146" spans="1:45" ht="15.75" x14ac:dyDescent="0.25">
      <c r="A146" s="36"/>
      <c r="R146" s="39"/>
      <c r="S146" s="39"/>
      <c r="AS146" s="39"/>
    </row>
    <row r="147" spans="1:45" ht="15" x14ac:dyDescent="0.2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43"/>
    </row>
  </sheetData>
  <mergeCells count="31">
    <mergeCell ref="AH124:AI124"/>
    <mergeCell ref="AH125:AI125"/>
    <mergeCell ref="AH134:AI134"/>
    <mergeCell ref="AH135:AI135"/>
    <mergeCell ref="AH136:AI136"/>
    <mergeCell ref="AH137:AI137"/>
    <mergeCell ref="AH105:AI105"/>
    <mergeCell ref="AH106:AI106"/>
    <mergeCell ref="AH108:AI108"/>
    <mergeCell ref="AH109:AI109"/>
    <mergeCell ref="AH121:AI121"/>
    <mergeCell ref="AH107:AI107"/>
    <mergeCell ref="AH110:AI110"/>
    <mergeCell ref="AH11:AI11"/>
    <mergeCell ref="E14:F14"/>
    <mergeCell ref="B74:Q74"/>
    <mergeCell ref="T74:AR74"/>
    <mergeCell ref="G75:M75"/>
    <mergeCell ref="T75:AR75"/>
    <mergeCell ref="AH5:AI5"/>
    <mergeCell ref="AH6:AI6"/>
    <mergeCell ref="AH7:AI7"/>
    <mergeCell ref="AH8:AI8"/>
    <mergeCell ref="AH9:AI9"/>
    <mergeCell ref="AH10:AI10"/>
    <mergeCell ref="B1:Q1"/>
    <mergeCell ref="T1:AR1"/>
    <mergeCell ref="G2:M2"/>
    <mergeCell ref="AH2:AI2"/>
    <mergeCell ref="AH3:AI3"/>
    <mergeCell ref="AH4:AI4"/>
  </mergeCells>
  <conditionalFormatting sqref="AA103">
    <cfRule type="cellIs" dxfId="24" priority="5" operator="notEqual">
      <formula>$AA$102</formula>
    </cfRule>
  </conditionalFormatting>
  <conditionalFormatting sqref="AB103">
    <cfRule type="cellIs" dxfId="23" priority="4" operator="notEqual">
      <formula>$AB$102</formula>
    </cfRule>
  </conditionalFormatting>
  <conditionalFormatting sqref="AC103">
    <cfRule type="cellIs" dxfId="22" priority="3" operator="notEqual">
      <formula>$AC$102</formula>
    </cfRule>
  </conditionalFormatting>
  <conditionalFormatting sqref="AD103">
    <cfRule type="cellIs" dxfId="21" priority="2" operator="notEqual">
      <formula>$AD$102</formula>
    </cfRule>
  </conditionalFormatting>
  <conditionalFormatting sqref="AE103">
    <cfRule type="cellIs" dxfId="20" priority="1" operator="notEqual">
      <formula>$AE$102</formula>
    </cfRule>
  </conditionalFormatting>
  <pageMargins left="0.25" right="0.25" top="0.25" bottom="0.25" header="0.5" footer="0.5"/>
  <pageSetup scale="65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1876A-EE8E-4B23-A29D-F755FA955A2C}">
  <dimension ref="A1:AS147"/>
  <sheetViews>
    <sheetView zoomScale="72" zoomScaleNormal="72" zoomScaleSheetLayoutView="78" workbookViewId="0">
      <selection activeCell="C2" sqref="C2"/>
    </sheetView>
  </sheetViews>
  <sheetFormatPr defaultRowHeight="12.75" x14ac:dyDescent="0.2"/>
  <cols>
    <col min="1" max="1" width="2.7109375" customWidth="1"/>
    <col min="2" max="2" width="13.140625" customWidth="1"/>
    <col min="3" max="3" width="8.7109375" customWidth="1"/>
    <col min="4" max="4" width="8.28515625" customWidth="1"/>
    <col min="5" max="5" width="9.7109375" customWidth="1"/>
    <col min="6" max="6" width="5.85546875" customWidth="1"/>
    <col min="7" max="13" width="9.7109375" customWidth="1"/>
    <col min="14" max="16" width="10.7109375" customWidth="1"/>
    <col min="17" max="17" width="9.7109375" customWidth="1"/>
    <col min="18" max="19" width="2.7109375" customWidth="1"/>
    <col min="20" max="20" width="5.85546875" customWidth="1"/>
    <col min="21" max="24" width="6" customWidth="1"/>
    <col min="25" max="25" width="4.7109375" customWidth="1"/>
    <col min="26" max="26" width="10.7109375" customWidth="1"/>
    <col min="27" max="31" width="5.85546875" customWidth="1"/>
    <col min="32" max="32" width="5.28515625" customWidth="1"/>
    <col min="33" max="33" width="5.85546875" customWidth="1"/>
    <col min="34" max="37" width="6" customWidth="1"/>
    <col min="38" max="38" width="4.7109375" customWidth="1"/>
    <col min="39" max="39" width="10.7109375" customWidth="1"/>
    <col min="40" max="44" width="5.85546875" customWidth="1"/>
    <col min="45" max="45" width="2.7109375" customWidth="1"/>
  </cols>
  <sheetData>
    <row r="1" spans="1:45" ht="24" customHeight="1" x14ac:dyDescent="0.3">
      <c r="A1" s="39"/>
      <c r="B1" s="65" t="s">
        <v>119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39"/>
      <c r="S1" s="39"/>
      <c r="T1" s="65" t="s">
        <v>119</v>
      </c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39"/>
    </row>
    <row r="2" spans="1:45" ht="18.600000000000001" customHeight="1" thickBot="1" x14ac:dyDescent="0.35">
      <c r="A2" s="36"/>
      <c r="B2" s="26" t="s">
        <v>73</v>
      </c>
      <c r="C2" s="26">
        <v>4</v>
      </c>
      <c r="D2" s="25"/>
      <c r="E2" s="25"/>
      <c r="F2" s="25"/>
      <c r="G2" s="66" t="s">
        <v>211</v>
      </c>
      <c r="H2" s="66"/>
      <c r="I2" s="66"/>
      <c r="J2" s="66"/>
      <c r="K2" s="66"/>
      <c r="L2" s="66"/>
      <c r="M2" s="66"/>
      <c r="N2" s="25"/>
      <c r="O2" s="25"/>
      <c r="P2" s="25"/>
      <c r="Q2" s="25"/>
      <c r="R2" s="36"/>
      <c r="S2" s="36"/>
      <c r="V2" s="37" t="s">
        <v>103</v>
      </c>
      <c r="W2" s="10" t="s">
        <v>0</v>
      </c>
      <c r="X2" s="10"/>
      <c r="Y2" s="10"/>
      <c r="Z2" s="10"/>
      <c r="AA2" s="10" t="s">
        <v>1</v>
      </c>
      <c r="AB2" s="10"/>
      <c r="AC2" s="10"/>
      <c r="AD2" s="37" t="s">
        <v>3</v>
      </c>
      <c r="AE2" s="37" t="s">
        <v>7</v>
      </c>
      <c r="AF2" s="37" t="s">
        <v>8</v>
      </c>
      <c r="AG2" s="37" t="s">
        <v>9</v>
      </c>
      <c r="AH2" s="61" t="s">
        <v>68</v>
      </c>
      <c r="AI2" s="61"/>
      <c r="AJ2" s="37" t="s">
        <v>4</v>
      </c>
      <c r="AK2" s="37" t="s">
        <v>6</v>
      </c>
      <c r="AL2" s="37" t="s">
        <v>5</v>
      </c>
      <c r="AM2" s="37" t="s">
        <v>69</v>
      </c>
      <c r="AN2" s="21"/>
      <c r="AO2" s="11"/>
      <c r="AP2" s="11"/>
      <c r="AQ2" s="22"/>
      <c r="AR2" s="22"/>
      <c r="AS2" s="39"/>
    </row>
    <row r="3" spans="1:45" ht="18.75" thickBot="1" x14ac:dyDescent="0.3">
      <c r="A3" s="36"/>
      <c r="B3" s="4" t="s">
        <v>104</v>
      </c>
      <c r="C3" s="2" t="s">
        <v>77</v>
      </c>
      <c r="D3" s="2"/>
      <c r="E3" s="3"/>
      <c r="F3" s="2"/>
      <c r="G3" s="4" t="s">
        <v>7</v>
      </c>
      <c r="H3" s="4" t="s">
        <v>8</v>
      </c>
      <c r="I3" s="4" t="s">
        <v>9</v>
      </c>
      <c r="J3" s="4" t="s">
        <v>11</v>
      </c>
      <c r="K3" s="4" t="s">
        <v>12</v>
      </c>
      <c r="L3" s="4" t="s">
        <v>10</v>
      </c>
      <c r="M3" s="4" t="s">
        <v>4</v>
      </c>
      <c r="N3" s="4" t="s">
        <v>13</v>
      </c>
      <c r="O3" s="58" t="s">
        <v>213</v>
      </c>
      <c r="P3" s="4" t="s">
        <v>2</v>
      </c>
      <c r="Q3" s="4" t="s">
        <v>244</v>
      </c>
      <c r="R3" s="36"/>
      <c r="S3" s="36"/>
      <c r="V3" s="27">
        <v>7.5</v>
      </c>
      <c r="W3" s="21" t="s">
        <v>75</v>
      </c>
      <c r="Y3" s="21"/>
      <c r="AA3" s="21" t="s">
        <v>128</v>
      </c>
      <c r="AC3" s="22"/>
      <c r="AD3" s="22">
        <f t="shared" ref="AD3:AD10" si="0">+AE3+AF3+AG3</f>
        <v>1</v>
      </c>
      <c r="AE3" s="22">
        <v>0</v>
      </c>
      <c r="AF3" s="22">
        <v>1</v>
      </c>
      <c r="AG3" s="22">
        <v>0</v>
      </c>
      <c r="AH3" s="62">
        <f t="shared" ref="AH3:AH10" si="1">+(AE3*2+AG3)/(2*AD3)</f>
        <v>0</v>
      </c>
      <c r="AI3" s="62"/>
      <c r="AJ3" s="22">
        <v>2</v>
      </c>
      <c r="AK3" s="22">
        <v>0</v>
      </c>
      <c r="AL3" s="22">
        <v>0</v>
      </c>
      <c r="AM3" s="24">
        <f t="shared" ref="AM3:AM10" si="2">+AJ3/AD3</f>
        <v>2</v>
      </c>
      <c r="AO3" s="22"/>
      <c r="AR3" s="22"/>
      <c r="AS3" s="39"/>
    </row>
    <row r="4" spans="1:45" ht="18" x14ac:dyDescent="0.25">
      <c r="A4" s="36"/>
      <c r="B4" s="5">
        <v>1</v>
      </c>
      <c r="C4" s="6" t="s">
        <v>88</v>
      </c>
      <c r="D4" s="11"/>
      <c r="E4" s="11"/>
      <c r="F4" s="11"/>
      <c r="G4" s="5">
        <v>3</v>
      </c>
      <c r="H4" s="5">
        <v>1</v>
      </c>
      <c r="I4" s="5">
        <v>0</v>
      </c>
      <c r="J4" s="5">
        <f t="shared" ref="J4:J11" si="3">2*G4+I4</f>
        <v>6</v>
      </c>
      <c r="K4" s="35">
        <f t="shared" ref="K4:K11" si="4">+J4/((G4+H4+I4)*2)</f>
        <v>0.75</v>
      </c>
      <c r="L4" s="5">
        <f>+$AB$27</f>
        <v>10</v>
      </c>
      <c r="M4" s="5">
        <v>8</v>
      </c>
      <c r="N4" s="5">
        <f>+$AC$27</f>
        <v>18</v>
      </c>
      <c r="O4" s="5">
        <f t="shared" ref="O4:O11" si="5">+L4-M4</f>
        <v>2</v>
      </c>
      <c r="P4" s="5">
        <f>+$AE$27</f>
        <v>6</v>
      </c>
      <c r="Q4" s="5">
        <v>2</v>
      </c>
      <c r="R4" s="40"/>
      <c r="S4" s="36"/>
      <c r="V4" s="27">
        <v>8</v>
      </c>
      <c r="W4" s="21" t="s">
        <v>15</v>
      </c>
      <c r="Y4" s="21"/>
      <c r="Z4" s="21"/>
      <c r="AA4" s="21" t="s">
        <v>14</v>
      </c>
      <c r="AC4" s="22"/>
      <c r="AD4" s="22">
        <f t="shared" si="0"/>
        <v>4</v>
      </c>
      <c r="AE4" s="22">
        <v>3</v>
      </c>
      <c r="AF4" s="22">
        <v>1</v>
      </c>
      <c r="AG4" s="22">
        <v>0</v>
      </c>
      <c r="AH4" s="60">
        <f t="shared" si="1"/>
        <v>0.75</v>
      </c>
      <c r="AI4" s="60"/>
      <c r="AJ4" s="22">
        <v>8</v>
      </c>
      <c r="AK4" s="22">
        <v>1</v>
      </c>
      <c r="AL4" s="22">
        <v>0</v>
      </c>
      <c r="AM4" s="24">
        <f t="shared" si="2"/>
        <v>2</v>
      </c>
      <c r="AO4" s="22"/>
      <c r="AP4" s="5"/>
      <c r="AR4" s="22"/>
      <c r="AS4" s="39"/>
    </row>
    <row r="5" spans="1:45" ht="18" x14ac:dyDescent="0.25">
      <c r="A5" s="36"/>
      <c r="B5" s="5">
        <v>7</v>
      </c>
      <c r="C5" s="6" t="s">
        <v>14</v>
      </c>
      <c r="D5" s="11"/>
      <c r="E5" s="6"/>
      <c r="F5" s="11"/>
      <c r="G5" s="5">
        <v>3</v>
      </c>
      <c r="H5" s="5">
        <v>1</v>
      </c>
      <c r="I5" s="5">
        <v>0</v>
      </c>
      <c r="J5" s="5">
        <f t="shared" si="3"/>
        <v>6</v>
      </c>
      <c r="K5" s="35">
        <f t="shared" si="4"/>
        <v>0.75</v>
      </c>
      <c r="L5" s="5">
        <f>+$AO$53</f>
        <v>19</v>
      </c>
      <c r="M5" s="5">
        <v>9</v>
      </c>
      <c r="N5" s="5">
        <f>$AP$53</f>
        <v>26</v>
      </c>
      <c r="O5" s="5">
        <f t="shared" si="5"/>
        <v>10</v>
      </c>
      <c r="P5" s="5">
        <f>$AR$53</f>
        <v>6</v>
      </c>
      <c r="Q5" s="5">
        <v>2</v>
      </c>
      <c r="R5" s="40"/>
      <c r="S5" s="36"/>
      <c r="V5" s="27">
        <v>8</v>
      </c>
      <c r="W5" s="21" t="s">
        <v>133</v>
      </c>
      <c r="Y5" s="21"/>
      <c r="AA5" s="21" t="s">
        <v>158</v>
      </c>
      <c r="AC5" s="22"/>
      <c r="AD5" s="22">
        <f t="shared" si="0"/>
        <v>4</v>
      </c>
      <c r="AE5" s="22">
        <v>2</v>
      </c>
      <c r="AF5" s="22">
        <v>1</v>
      </c>
      <c r="AG5" s="22">
        <v>1</v>
      </c>
      <c r="AH5" s="60">
        <f t="shared" si="1"/>
        <v>0.625</v>
      </c>
      <c r="AI5" s="60"/>
      <c r="AJ5" s="22">
        <v>8</v>
      </c>
      <c r="AK5" s="22">
        <v>0</v>
      </c>
      <c r="AL5" s="22">
        <v>0</v>
      </c>
      <c r="AM5" s="24">
        <f t="shared" si="2"/>
        <v>2</v>
      </c>
      <c r="AO5" s="22"/>
      <c r="AP5" s="5"/>
      <c r="AR5" s="22"/>
      <c r="AS5" s="39"/>
    </row>
    <row r="6" spans="1:45" ht="18" x14ac:dyDescent="0.25">
      <c r="A6" s="36"/>
      <c r="B6" s="5">
        <v>6</v>
      </c>
      <c r="C6" s="6" t="s">
        <v>153</v>
      </c>
      <c r="D6" s="11"/>
      <c r="E6" s="11"/>
      <c r="F6" s="11"/>
      <c r="G6" s="5">
        <v>2</v>
      </c>
      <c r="H6" s="5">
        <v>1</v>
      </c>
      <c r="I6" s="5">
        <v>1</v>
      </c>
      <c r="J6" s="5">
        <f t="shared" si="3"/>
        <v>5</v>
      </c>
      <c r="K6" s="35">
        <f t="shared" si="4"/>
        <v>0.625</v>
      </c>
      <c r="L6" s="5">
        <f>+$AO$40</f>
        <v>11</v>
      </c>
      <c r="M6" s="5">
        <v>8</v>
      </c>
      <c r="N6" s="5">
        <f>$AP$40</f>
        <v>12</v>
      </c>
      <c r="O6" s="5">
        <f t="shared" si="5"/>
        <v>3</v>
      </c>
      <c r="P6" s="5">
        <f>$AR$40</f>
        <v>6</v>
      </c>
      <c r="Q6" s="5">
        <v>1</v>
      </c>
      <c r="R6" s="40"/>
      <c r="S6" s="36"/>
      <c r="V6" s="27">
        <v>7</v>
      </c>
      <c r="W6" s="21" t="s">
        <v>173</v>
      </c>
      <c r="Y6" s="21"/>
      <c r="AA6" s="21" t="s">
        <v>17</v>
      </c>
      <c r="AC6" s="22"/>
      <c r="AD6" s="22">
        <f t="shared" si="0"/>
        <v>4</v>
      </c>
      <c r="AE6" s="22">
        <v>2</v>
      </c>
      <c r="AF6" s="22">
        <v>1</v>
      </c>
      <c r="AG6" s="22">
        <v>1</v>
      </c>
      <c r="AH6" s="60">
        <f t="shared" si="1"/>
        <v>0.625</v>
      </c>
      <c r="AI6" s="60"/>
      <c r="AJ6" s="22">
        <v>10</v>
      </c>
      <c r="AK6" s="22">
        <v>1</v>
      </c>
      <c r="AL6" s="22">
        <v>0</v>
      </c>
      <c r="AM6" s="24">
        <f t="shared" si="2"/>
        <v>2.5</v>
      </c>
      <c r="AO6" s="22"/>
      <c r="AP6" s="5"/>
      <c r="AR6" s="22"/>
      <c r="AS6" s="39"/>
    </row>
    <row r="7" spans="1:45" ht="18" x14ac:dyDescent="0.25">
      <c r="A7" s="36"/>
      <c r="B7" s="5">
        <v>4</v>
      </c>
      <c r="C7" s="6" t="s">
        <v>17</v>
      </c>
      <c r="D7" s="11"/>
      <c r="E7" s="6"/>
      <c r="F7" s="11"/>
      <c r="G7" s="5">
        <v>2</v>
      </c>
      <c r="H7" s="5">
        <v>1</v>
      </c>
      <c r="I7" s="5">
        <v>1</v>
      </c>
      <c r="J7" s="5">
        <f t="shared" si="3"/>
        <v>5</v>
      </c>
      <c r="K7" s="35">
        <f t="shared" si="4"/>
        <v>0.625</v>
      </c>
      <c r="L7" s="5">
        <f>+$AB$66</f>
        <v>13</v>
      </c>
      <c r="M7" s="5">
        <v>11</v>
      </c>
      <c r="N7" s="5">
        <f>+$AC$66</f>
        <v>15</v>
      </c>
      <c r="O7" s="5">
        <f t="shared" si="5"/>
        <v>2</v>
      </c>
      <c r="P7" s="5">
        <f>+$AE$66</f>
        <v>6</v>
      </c>
      <c r="Q7" s="5">
        <v>4</v>
      </c>
      <c r="R7" s="40"/>
      <c r="S7" s="36"/>
      <c r="V7" s="27">
        <v>7.5</v>
      </c>
      <c r="W7" s="21" t="s">
        <v>167</v>
      </c>
      <c r="Y7" s="21"/>
      <c r="Z7" s="21"/>
      <c r="AA7" s="16" t="s">
        <v>88</v>
      </c>
      <c r="AD7" s="22">
        <f t="shared" si="0"/>
        <v>3</v>
      </c>
      <c r="AE7" s="22">
        <v>2</v>
      </c>
      <c r="AF7" s="22">
        <v>1</v>
      </c>
      <c r="AG7" s="22">
        <v>0</v>
      </c>
      <c r="AH7" s="60">
        <f t="shared" si="1"/>
        <v>0.66666666666666663</v>
      </c>
      <c r="AI7" s="60"/>
      <c r="AJ7" s="22">
        <v>8</v>
      </c>
      <c r="AK7" s="22">
        <v>0</v>
      </c>
      <c r="AL7" s="22">
        <v>1</v>
      </c>
      <c r="AM7" s="24">
        <f t="shared" si="2"/>
        <v>2.6666666666666665</v>
      </c>
      <c r="AO7" s="22"/>
      <c r="AP7" s="5"/>
      <c r="AR7" s="22"/>
      <c r="AS7" s="39"/>
    </row>
    <row r="8" spans="1:45" ht="18" x14ac:dyDescent="0.25">
      <c r="A8" s="36"/>
      <c r="B8" s="5">
        <v>8</v>
      </c>
      <c r="C8" s="6" t="s">
        <v>107</v>
      </c>
      <c r="D8" s="11"/>
      <c r="E8" s="11"/>
      <c r="F8" s="11"/>
      <c r="G8" s="5">
        <v>1</v>
      </c>
      <c r="H8" s="5">
        <v>2</v>
      </c>
      <c r="I8" s="5">
        <v>1</v>
      </c>
      <c r="J8" s="5">
        <f t="shared" si="3"/>
        <v>3</v>
      </c>
      <c r="K8" s="35">
        <f t="shared" si="4"/>
        <v>0.375</v>
      </c>
      <c r="L8" s="5">
        <f>+$AO$66</f>
        <v>9</v>
      </c>
      <c r="M8" s="5">
        <v>13</v>
      </c>
      <c r="N8" s="5">
        <f>+$AP$66</f>
        <v>14</v>
      </c>
      <c r="O8" s="5">
        <f t="shared" si="5"/>
        <v>-4</v>
      </c>
      <c r="P8" s="5">
        <f>+$AR$66</f>
        <v>0</v>
      </c>
      <c r="Q8" s="5">
        <v>4</v>
      </c>
      <c r="R8" s="40"/>
      <c r="S8" s="36"/>
      <c r="V8" s="27">
        <v>7</v>
      </c>
      <c r="W8" s="21" t="s">
        <v>149</v>
      </c>
      <c r="Y8" s="21"/>
      <c r="AA8" s="21" t="s">
        <v>92</v>
      </c>
      <c r="AC8" s="22"/>
      <c r="AD8" s="22">
        <f t="shared" si="0"/>
        <v>4</v>
      </c>
      <c r="AE8" s="22">
        <v>0</v>
      </c>
      <c r="AF8" s="22">
        <v>1</v>
      </c>
      <c r="AG8" s="22">
        <v>3</v>
      </c>
      <c r="AH8" s="60">
        <f t="shared" si="1"/>
        <v>0.375</v>
      </c>
      <c r="AI8" s="60"/>
      <c r="AJ8" s="22">
        <v>11</v>
      </c>
      <c r="AK8" s="22">
        <v>0</v>
      </c>
      <c r="AL8" s="22">
        <v>0</v>
      </c>
      <c r="AM8" s="24">
        <f t="shared" si="2"/>
        <v>2.75</v>
      </c>
      <c r="AO8" s="22"/>
      <c r="AP8" s="5"/>
      <c r="AR8" s="22"/>
      <c r="AS8" s="39"/>
    </row>
    <row r="9" spans="1:45" ht="18" x14ac:dyDescent="0.25">
      <c r="A9" s="36"/>
      <c r="B9" s="5">
        <v>3</v>
      </c>
      <c r="C9" s="6" t="s">
        <v>87</v>
      </c>
      <c r="D9" s="11"/>
      <c r="E9" s="6"/>
      <c r="F9" s="11"/>
      <c r="G9" s="5">
        <v>0</v>
      </c>
      <c r="H9" s="5">
        <v>1</v>
      </c>
      <c r="I9" s="5">
        <v>3</v>
      </c>
      <c r="J9" s="5">
        <f t="shared" si="3"/>
        <v>3</v>
      </c>
      <c r="K9" s="35">
        <f t="shared" si="4"/>
        <v>0.375</v>
      </c>
      <c r="L9" s="5">
        <f>+$AB$53</f>
        <v>8</v>
      </c>
      <c r="M9" s="5">
        <v>11</v>
      </c>
      <c r="N9" s="5">
        <f>+$AC$53</f>
        <v>11</v>
      </c>
      <c r="O9" s="5">
        <f t="shared" si="5"/>
        <v>-3</v>
      </c>
      <c r="P9" s="5">
        <f>+$AE$53</f>
        <v>17</v>
      </c>
      <c r="Q9" s="5">
        <v>7</v>
      </c>
      <c r="R9" s="40"/>
      <c r="S9" s="36"/>
      <c r="V9" s="27">
        <v>7.5</v>
      </c>
      <c r="W9" s="21" t="s">
        <v>66</v>
      </c>
      <c r="Y9" s="21"/>
      <c r="AA9" s="21" t="s">
        <v>16</v>
      </c>
      <c r="AC9" s="22"/>
      <c r="AD9" s="22">
        <f t="shared" si="0"/>
        <v>4</v>
      </c>
      <c r="AE9" s="22">
        <v>1</v>
      </c>
      <c r="AF9" s="22">
        <v>2</v>
      </c>
      <c r="AG9" s="22">
        <v>1</v>
      </c>
      <c r="AH9" s="60">
        <f t="shared" si="1"/>
        <v>0.375</v>
      </c>
      <c r="AI9" s="60"/>
      <c r="AJ9" s="22">
        <v>13</v>
      </c>
      <c r="AK9" s="22">
        <v>0</v>
      </c>
      <c r="AL9" s="22">
        <v>0</v>
      </c>
      <c r="AM9" s="24">
        <f t="shared" si="2"/>
        <v>3.25</v>
      </c>
      <c r="AO9" s="22"/>
      <c r="AP9" s="5"/>
      <c r="AR9" s="22"/>
      <c r="AS9" s="39"/>
    </row>
    <row r="10" spans="1:45" ht="18" x14ac:dyDescent="0.25">
      <c r="A10" s="40"/>
      <c r="B10" s="5">
        <v>5</v>
      </c>
      <c r="C10" s="6" t="s">
        <v>122</v>
      </c>
      <c r="D10" s="11"/>
      <c r="E10" s="6"/>
      <c r="F10" s="11"/>
      <c r="G10" s="5">
        <v>1</v>
      </c>
      <c r="H10" s="5">
        <v>3</v>
      </c>
      <c r="I10" s="5">
        <v>0</v>
      </c>
      <c r="J10" s="5">
        <f t="shared" si="3"/>
        <v>2</v>
      </c>
      <c r="K10" s="35">
        <f t="shared" si="4"/>
        <v>0.25</v>
      </c>
      <c r="L10" s="5">
        <f>+$AO$27</f>
        <v>7</v>
      </c>
      <c r="M10" s="5">
        <v>11</v>
      </c>
      <c r="N10" s="5">
        <f>$AP$27</f>
        <v>9</v>
      </c>
      <c r="O10" s="5">
        <f t="shared" si="5"/>
        <v>-4</v>
      </c>
      <c r="P10" s="5">
        <f>$AR$27</f>
        <v>12</v>
      </c>
      <c r="Q10" s="5">
        <v>6</v>
      </c>
      <c r="R10" s="40"/>
      <c r="S10" s="40"/>
      <c r="V10" s="27">
        <v>7</v>
      </c>
      <c r="W10" s="21" t="s">
        <v>136</v>
      </c>
      <c r="Y10" s="21"/>
      <c r="AA10" s="21" t="s">
        <v>18</v>
      </c>
      <c r="AC10" s="22"/>
      <c r="AD10" s="22">
        <f t="shared" si="0"/>
        <v>3</v>
      </c>
      <c r="AE10" s="22">
        <v>0</v>
      </c>
      <c r="AF10" s="22">
        <v>1</v>
      </c>
      <c r="AG10" s="22">
        <v>2</v>
      </c>
      <c r="AH10" s="60">
        <f t="shared" si="1"/>
        <v>0.33333333333333331</v>
      </c>
      <c r="AI10" s="60"/>
      <c r="AJ10" s="22">
        <v>10</v>
      </c>
      <c r="AK10" s="22">
        <v>1</v>
      </c>
      <c r="AL10" s="22">
        <v>0</v>
      </c>
      <c r="AM10" s="24">
        <f t="shared" si="2"/>
        <v>3.3333333333333335</v>
      </c>
      <c r="AO10" s="22"/>
      <c r="AP10" s="5"/>
      <c r="AR10" s="22"/>
      <c r="AS10" s="39"/>
    </row>
    <row r="11" spans="1:45" ht="18.75" thickBot="1" x14ac:dyDescent="0.3">
      <c r="A11" s="40"/>
      <c r="B11" s="5">
        <v>2</v>
      </c>
      <c r="C11" s="6" t="s">
        <v>18</v>
      </c>
      <c r="D11" s="11"/>
      <c r="E11" s="6"/>
      <c r="F11" s="11"/>
      <c r="G11" s="5">
        <v>0</v>
      </c>
      <c r="H11" s="5">
        <v>2</v>
      </c>
      <c r="I11" s="5">
        <v>2</v>
      </c>
      <c r="J11" s="5">
        <f t="shared" si="3"/>
        <v>2</v>
      </c>
      <c r="K11" s="35">
        <f t="shared" si="4"/>
        <v>0.25</v>
      </c>
      <c r="L11" s="5">
        <f>+$AB$40</f>
        <v>10</v>
      </c>
      <c r="M11" s="5">
        <v>16</v>
      </c>
      <c r="N11" s="5">
        <f>$AC$40</f>
        <v>14</v>
      </c>
      <c r="O11" s="5">
        <f t="shared" si="5"/>
        <v>-6</v>
      </c>
      <c r="P11" s="5">
        <f>$AE$40</f>
        <v>4</v>
      </c>
      <c r="Q11" s="5">
        <v>8</v>
      </c>
      <c r="R11" s="40"/>
      <c r="S11" s="40"/>
      <c r="W11" s="21" t="s">
        <v>19</v>
      </c>
      <c r="Y11" s="21"/>
      <c r="Z11" s="21"/>
      <c r="AA11" s="11"/>
      <c r="AB11" s="21"/>
      <c r="AC11" s="22"/>
      <c r="AD11" s="22">
        <f>+AD109</f>
        <v>5</v>
      </c>
      <c r="AE11" s="22">
        <f>+AE109</f>
        <v>2</v>
      </c>
      <c r="AF11" s="22">
        <f>+AF109</f>
        <v>3</v>
      </c>
      <c r="AG11" s="22">
        <f>+AG109</f>
        <v>0</v>
      </c>
      <c r="AH11" s="63">
        <f t="shared" ref="AH11" si="6">+(AE11*2+AG11)/(2*AD11)</f>
        <v>0.4</v>
      </c>
      <c r="AI11" s="63"/>
      <c r="AJ11" s="22">
        <f>+AJ109</f>
        <v>9</v>
      </c>
      <c r="AK11" s="22">
        <f>+AK109</f>
        <v>5</v>
      </c>
      <c r="AL11" s="22">
        <f>+AL109</f>
        <v>1</v>
      </c>
      <c r="AM11" s="24">
        <f t="shared" ref="AM11:AM12" si="7">+AJ11/AD11</f>
        <v>1.8</v>
      </c>
      <c r="AN11" s="21"/>
      <c r="AO11" s="11"/>
      <c r="AP11" s="5"/>
      <c r="AR11" s="11"/>
      <c r="AS11" s="39"/>
    </row>
    <row r="12" spans="1:45" ht="18" x14ac:dyDescent="0.25">
      <c r="A12" s="40"/>
      <c r="B12" s="7"/>
      <c r="C12" s="7"/>
      <c r="D12" s="7"/>
      <c r="E12" s="8"/>
      <c r="F12" s="7"/>
      <c r="G12" s="9">
        <f>SUM(G4:G11)</f>
        <v>12</v>
      </c>
      <c r="H12" s="9">
        <f>SUM(H4:H11)</f>
        <v>12</v>
      </c>
      <c r="I12" s="9">
        <f>SUM(I4:I11)</f>
        <v>8</v>
      </c>
      <c r="J12" s="9"/>
      <c r="K12" s="9"/>
      <c r="L12" s="9">
        <f>SUM(L4:L11)</f>
        <v>87</v>
      </c>
      <c r="M12" s="9">
        <f>SUM(M4:M11)</f>
        <v>87</v>
      </c>
      <c r="N12" s="9">
        <f>SUM(N4:N11)</f>
        <v>119</v>
      </c>
      <c r="O12" s="9"/>
      <c r="P12" s="9">
        <f>SUM(P4:P11)</f>
        <v>57</v>
      </c>
      <c r="Q12" s="9"/>
      <c r="R12" s="40"/>
      <c r="S12" s="40"/>
      <c r="V12" s="32"/>
      <c r="W12" s="32"/>
      <c r="X12" s="31" t="s">
        <v>20</v>
      </c>
      <c r="Y12" s="32"/>
      <c r="Z12" s="32"/>
      <c r="AA12" s="32"/>
      <c r="AB12" s="31"/>
      <c r="AC12" s="15"/>
      <c r="AD12" s="15">
        <f>SUM(AD3:AD11)</f>
        <v>32</v>
      </c>
      <c r="AE12" s="15">
        <f>SUM(AE3:AE11)</f>
        <v>12</v>
      </c>
      <c r="AF12" s="15">
        <f>SUM(AF3:AF11)</f>
        <v>12</v>
      </c>
      <c r="AG12" s="15">
        <f>SUM(AG3:AG11)</f>
        <v>8</v>
      </c>
      <c r="AH12" s="15"/>
      <c r="AI12" s="15"/>
      <c r="AJ12" s="15">
        <f>SUM(AJ3:AJ11)</f>
        <v>79</v>
      </c>
      <c r="AK12" s="15">
        <f>SUM(AK3:AK11)</f>
        <v>8</v>
      </c>
      <c r="AL12" s="15">
        <f>SUM(AL3:AL11)</f>
        <v>2</v>
      </c>
      <c r="AM12" s="33">
        <f t="shared" si="7"/>
        <v>2.46875</v>
      </c>
      <c r="AS12" s="39"/>
    </row>
    <row r="13" spans="1:45" ht="15.75" x14ac:dyDescent="0.25">
      <c r="A13" s="41"/>
      <c r="B13" s="1"/>
      <c r="C13" s="1"/>
      <c r="D13" s="1"/>
      <c r="Q13" s="1"/>
      <c r="R13" s="41"/>
      <c r="S13" s="41"/>
      <c r="AS13" s="39"/>
    </row>
    <row r="14" spans="1:45" ht="15.95" customHeight="1" thickBot="1" x14ac:dyDescent="0.3">
      <c r="A14" s="41"/>
      <c r="B14" s="47" t="str">
        <f>"Week "&amp;TEXT(C2,"##")&amp;" Summary:"</f>
        <v>Week 4 Summary:</v>
      </c>
      <c r="C14" s="48"/>
      <c r="D14" s="48"/>
      <c r="E14" s="64">
        <v>46300</v>
      </c>
      <c r="F14" s="64"/>
      <c r="G14" s="36" t="s">
        <v>67</v>
      </c>
      <c r="H14" s="36" t="s">
        <v>25</v>
      </c>
      <c r="I14" s="36" t="s">
        <v>85</v>
      </c>
      <c r="J14" s="39"/>
      <c r="K14" s="39"/>
      <c r="L14" s="36" t="s">
        <v>84</v>
      </c>
      <c r="M14" s="39"/>
      <c r="N14" s="39"/>
      <c r="O14" s="39"/>
      <c r="P14" s="39"/>
      <c r="Q14" s="39"/>
      <c r="R14" s="41"/>
      <c r="S14" s="41"/>
      <c r="T14" s="23" t="s">
        <v>103</v>
      </c>
      <c r="U14" s="51" t="s">
        <v>77</v>
      </c>
      <c r="V14" s="51"/>
      <c r="W14" s="51"/>
      <c r="X14" s="51"/>
      <c r="Y14" s="51" t="s">
        <v>104</v>
      </c>
      <c r="Z14" s="17" t="s">
        <v>21</v>
      </c>
      <c r="AA14" s="23" t="s">
        <v>3</v>
      </c>
      <c r="AB14" s="23" t="s">
        <v>22</v>
      </c>
      <c r="AC14" s="23" t="s">
        <v>23</v>
      </c>
      <c r="AD14" s="23" t="s">
        <v>24</v>
      </c>
      <c r="AE14" s="23" t="s">
        <v>2</v>
      </c>
      <c r="AF14" s="45"/>
      <c r="AG14" s="23" t="s">
        <v>103</v>
      </c>
      <c r="AH14" s="51" t="s">
        <v>77</v>
      </c>
      <c r="AI14" s="51"/>
      <c r="AJ14" s="51"/>
      <c r="AK14" s="51"/>
      <c r="AL14" s="51" t="s">
        <v>104</v>
      </c>
      <c r="AM14" s="17" t="s">
        <v>21</v>
      </c>
      <c r="AN14" s="23" t="s">
        <v>3</v>
      </c>
      <c r="AO14" s="23" t="s">
        <v>22</v>
      </c>
      <c r="AP14" s="23" t="s">
        <v>23</v>
      </c>
      <c r="AQ14" s="23" t="s">
        <v>24</v>
      </c>
      <c r="AR14" s="23" t="s">
        <v>2</v>
      </c>
      <c r="AS14" s="39"/>
    </row>
    <row r="15" spans="1:45" ht="15.95" customHeight="1" x14ac:dyDescent="0.25">
      <c r="A15" s="41"/>
      <c r="B15" s="42" t="s">
        <v>137</v>
      </c>
      <c r="C15" s="6" t="s">
        <v>184</v>
      </c>
      <c r="E15" s="21"/>
      <c r="F15" s="21"/>
      <c r="G15" s="5">
        <v>2</v>
      </c>
      <c r="H15" s="22">
        <v>1</v>
      </c>
      <c r="I15" s="21" t="s">
        <v>42</v>
      </c>
      <c r="J15" s="21"/>
      <c r="K15" s="21"/>
      <c r="L15" s="21" t="s">
        <v>37</v>
      </c>
      <c r="M15" s="21"/>
      <c r="N15" s="21"/>
      <c r="O15" s="21"/>
      <c r="P15" s="21"/>
      <c r="Q15" s="21"/>
      <c r="R15" s="41"/>
      <c r="S15" s="41"/>
      <c r="T15" s="12" t="s">
        <v>88</v>
      </c>
      <c r="U15" s="12"/>
      <c r="V15" s="12"/>
      <c r="W15" s="12"/>
      <c r="X15" s="13"/>
      <c r="Y15" s="14" t="s">
        <v>142</v>
      </c>
      <c r="AA15" s="22">
        <v>5</v>
      </c>
      <c r="AB15" s="22">
        <v>0</v>
      </c>
      <c r="AC15" s="22">
        <v>1</v>
      </c>
      <c r="AD15" s="22">
        <f t="shared" ref="AD15:AD26" si="8">+AB15+AC15</f>
        <v>1</v>
      </c>
      <c r="AE15" s="22">
        <v>0</v>
      </c>
      <c r="AF15" s="45"/>
      <c r="AG15" s="18" t="s">
        <v>122</v>
      </c>
      <c r="AH15" s="18"/>
      <c r="AI15" s="18"/>
      <c r="AJ15" s="18"/>
      <c r="AK15" s="18"/>
      <c r="AL15" s="16" t="s">
        <v>127</v>
      </c>
      <c r="AN15" s="22">
        <v>8</v>
      </c>
      <c r="AO15" s="22">
        <v>2</v>
      </c>
      <c r="AP15" s="22">
        <v>1</v>
      </c>
      <c r="AQ15" s="22">
        <f t="shared" ref="AQ15:AQ26" si="9">+AO15+AP15</f>
        <v>3</v>
      </c>
      <c r="AR15" s="22">
        <v>0</v>
      </c>
      <c r="AS15" s="39"/>
    </row>
    <row r="16" spans="1:45" ht="15.95" customHeight="1" x14ac:dyDescent="0.25">
      <c r="A16" s="41"/>
      <c r="B16" s="22" t="s">
        <v>27</v>
      </c>
      <c r="C16" s="21" t="s">
        <v>275</v>
      </c>
      <c r="D16" s="21"/>
      <c r="E16" s="21"/>
      <c r="F16" s="21"/>
      <c r="G16" s="21"/>
      <c r="H16" s="22">
        <v>1</v>
      </c>
      <c r="I16" s="21" t="s">
        <v>42</v>
      </c>
      <c r="J16" s="21"/>
      <c r="K16" s="21"/>
      <c r="L16" s="21" t="s">
        <v>276</v>
      </c>
      <c r="M16" s="21"/>
      <c r="N16" s="21"/>
      <c r="O16" s="21"/>
      <c r="P16" s="21"/>
      <c r="Q16" s="21"/>
      <c r="R16" s="41"/>
      <c r="S16" s="41"/>
      <c r="T16" s="27">
        <v>8</v>
      </c>
      <c r="U16" s="21" t="s">
        <v>167</v>
      </c>
      <c r="V16" s="21"/>
      <c r="W16" s="21"/>
      <c r="X16" s="27"/>
      <c r="Y16" s="22">
        <v>1</v>
      </c>
      <c r="Z16" s="16" t="s">
        <v>93</v>
      </c>
      <c r="AA16" s="22">
        <v>3</v>
      </c>
      <c r="AB16" s="22">
        <v>0</v>
      </c>
      <c r="AC16" s="22">
        <v>1</v>
      </c>
      <c r="AD16" s="22">
        <f t="shared" si="8"/>
        <v>1</v>
      </c>
      <c r="AE16" s="22">
        <v>0</v>
      </c>
      <c r="AF16" s="45"/>
      <c r="AG16" s="27">
        <v>7.5</v>
      </c>
      <c r="AH16" s="21" t="s">
        <v>75</v>
      </c>
      <c r="AI16" s="21"/>
      <c r="AJ16" s="21"/>
      <c r="AK16" s="21"/>
      <c r="AL16" s="22">
        <v>1</v>
      </c>
      <c r="AM16" s="21" t="s">
        <v>126</v>
      </c>
      <c r="AN16" s="22">
        <v>1</v>
      </c>
      <c r="AO16" s="22">
        <v>0</v>
      </c>
      <c r="AP16" s="22">
        <v>0</v>
      </c>
      <c r="AQ16" s="22">
        <f t="shared" si="9"/>
        <v>0</v>
      </c>
      <c r="AR16" s="22">
        <v>2</v>
      </c>
      <c r="AS16" s="39"/>
    </row>
    <row r="17" spans="1:45" ht="15.95" customHeight="1" x14ac:dyDescent="0.25">
      <c r="A17" s="41"/>
      <c r="B17" s="22"/>
      <c r="D17" s="21"/>
      <c r="E17" s="21"/>
      <c r="F17" s="21"/>
      <c r="G17" s="21"/>
      <c r="H17" s="22"/>
      <c r="I17" s="21"/>
      <c r="J17" s="21"/>
      <c r="K17" s="21"/>
      <c r="L17" s="21"/>
      <c r="M17" s="21"/>
      <c r="N17" s="21"/>
      <c r="O17" s="21"/>
      <c r="P17" s="21"/>
      <c r="Q17" s="21"/>
      <c r="R17" s="41"/>
      <c r="S17" s="41"/>
      <c r="T17" s="27">
        <v>9.5</v>
      </c>
      <c r="U17" s="21" t="s">
        <v>141</v>
      </c>
      <c r="V17" s="21"/>
      <c r="W17" s="21"/>
      <c r="X17" s="27"/>
      <c r="Y17" s="22">
        <v>5</v>
      </c>
      <c r="Z17" s="16" t="s">
        <v>93</v>
      </c>
      <c r="AA17" s="22">
        <v>3</v>
      </c>
      <c r="AB17" s="22">
        <v>4</v>
      </c>
      <c r="AC17" s="22">
        <v>0</v>
      </c>
      <c r="AD17" s="22">
        <f t="shared" si="8"/>
        <v>4</v>
      </c>
      <c r="AE17" s="22">
        <v>0</v>
      </c>
      <c r="AF17" s="45"/>
      <c r="AG17" s="27">
        <v>9.5</v>
      </c>
      <c r="AH17" s="21" t="s">
        <v>190</v>
      </c>
      <c r="AI17" s="21"/>
      <c r="AJ17" s="21"/>
      <c r="AK17" s="21"/>
      <c r="AL17" s="22">
        <v>7</v>
      </c>
      <c r="AM17" s="21" t="s">
        <v>126</v>
      </c>
      <c r="AN17" s="22">
        <v>4</v>
      </c>
      <c r="AO17" s="22">
        <v>0</v>
      </c>
      <c r="AP17" s="22">
        <v>2</v>
      </c>
      <c r="AQ17" s="22">
        <f t="shared" si="9"/>
        <v>2</v>
      </c>
      <c r="AR17" s="22">
        <v>2</v>
      </c>
      <c r="AS17" s="39"/>
    </row>
    <row r="18" spans="1:45" ht="15.95" customHeight="1" x14ac:dyDescent="0.25">
      <c r="A18" s="41"/>
      <c r="B18" s="22" t="s">
        <v>38</v>
      </c>
      <c r="C18" s="6" t="s">
        <v>186</v>
      </c>
      <c r="F18" s="21"/>
      <c r="G18" s="5">
        <v>6</v>
      </c>
      <c r="H18" s="22">
        <v>1</v>
      </c>
      <c r="I18" s="21" t="s">
        <v>148</v>
      </c>
      <c r="J18" s="21"/>
      <c r="K18" s="21"/>
      <c r="L18" s="21" t="s">
        <v>277</v>
      </c>
      <c r="M18" s="21"/>
      <c r="N18" s="21"/>
      <c r="O18" s="21"/>
      <c r="P18" s="21"/>
      <c r="Q18" s="21"/>
      <c r="R18" s="41"/>
      <c r="S18" s="41"/>
      <c r="T18" s="27">
        <v>8.5</v>
      </c>
      <c r="U18" s="21" t="s">
        <v>78</v>
      </c>
      <c r="V18" s="21"/>
      <c r="W18" s="21"/>
      <c r="X18" s="27"/>
      <c r="Y18" s="22">
        <v>9</v>
      </c>
      <c r="Z18" s="16" t="s">
        <v>93</v>
      </c>
      <c r="AA18" s="22">
        <v>4</v>
      </c>
      <c r="AB18" s="22">
        <v>1</v>
      </c>
      <c r="AC18" s="22">
        <v>5</v>
      </c>
      <c r="AD18" s="22">
        <f t="shared" si="8"/>
        <v>6</v>
      </c>
      <c r="AE18" s="22">
        <v>0</v>
      </c>
      <c r="AF18" s="45"/>
      <c r="AG18" s="27">
        <v>8.5</v>
      </c>
      <c r="AH18" s="21" t="s">
        <v>42</v>
      </c>
      <c r="AK18" s="21"/>
      <c r="AL18" s="22">
        <v>8</v>
      </c>
      <c r="AM18" s="21" t="s">
        <v>126</v>
      </c>
      <c r="AN18" s="22">
        <v>2</v>
      </c>
      <c r="AO18" s="22">
        <v>3</v>
      </c>
      <c r="AP18" s="22">
        <v>0</v>
      </c>
      <c r="AQ18" s="22">
        <f t="shared" si="9"/>
        <v>3</v>
      </c>
      <c r="AR18" s="22">
        <v>2</v>
      </c>
      <c r="AS18" s="39"/>
    </row>
    <row r="19" spans="1:45" ht="15.95" customHeight="1" x14ac:dyDescent="0.25">
      <c r="A19" s="41"/>
      <c r="B19" s="22" t="s">
        <v>27</v>
      </c>
      <c r="C19" s="21"/>
      <c r="D19" s="16" t="s">
        <v>95</v>
      </c>
      <c r="E19" s="21"/>
      <c r="F19" s="21"/>
      <c r="G19" s="5"/>
      <c r="H19" s="22">
        <v>1</v>
      </c>
      <c r="I19" s="21" t="s">
        <v>148</v>
      </c>
      <c r="J19" s="21"/>
      <c r="K19" s="21"/>
      <c r="L19" s="21" t="s">
        <v>131</v>
      </c>
      <c r="M19" s="21"/>
      <c r="N19" s="21"/>
      <c r="O19" s="21"/>
      <c r="P19" s="21"/>
      <c r="Q19" s="21"/>
      <c r="R19" s="41"/>
      <c r="S19" s="41"/>
      <c r="T19" s="27">
        <v>8</v>
      </c>
      <c r="U19" s="21" t="s">
        <v>171</v>
      </c>
      <c r="V19" s="21"/>
      <c r="W19" s="21"/>
      <c r="X19" s="27"/>
      <c r="Y19" s="22">
        <v>13</v>
      </c>
      <c r="Z19" s="16" t="s">
        <v>93</v>
      </c>
      <c r="AA19" s="22">
        <v>4</v>
      </c>
      <c r="AB19" s="22">
        <v>1</v>
      </c>
      <c r="AC19" s="22">
        <v>3</v>
      </c>
      <c r="AD19" s="22">
        <f t="shared" si="8"/>
        <v>4</v>
      </c>
      <c r="AE19" s="22">
        <v>2</v>
      </c>
      <c r="AF19" s="45"/>
      <c r="AG19" s="27">
        <v>8.5</v>
      </c>
      <c r="AH19" s="21" t="s">
        <v>28</v>
      </c>
      <c r="AL19" s="22">
        <v>10</v>
      </c>
      <c r="AM19" s="21" t="s">
        <v>126</v>
      </c>
      <c r="AN19" s="22">
        <v>4</v>
      </c>
      <c r="AO19" s="22">
        <v>0</v>
      </c>
      <c r="AP19" s="22">
        <v>0</v>
      </c>
      <c r="AQ19" s="22">
        <f t="shared" si="9"/>
        <v>0</v>
      </c>
      <c r="AR19" s="22">
        <v>0</v>
      </c>
      <c r="AS19" s="39"/>
    </row>
    <row r="20" spans="1:45" ht="15.95" customHeight="1" x14ac:dyDescent="0.25">
      <c r="A20" s="41"/>
      <c r="H20" s="22">
        <v>1</v>
      </c>
      <c r="I20" s="21" t="s">
        <v>148</v>
      </c>
      <c r="L20" s="21" t="s">
        <v>278</v>
      </c>
      <c r="R20" s="41"/>
      <c r="S20" s="41"/>
      <c r="T20" s="27">
        <v>7.5</v>
      </c>
      <c r="U20" s="21" t="s">
        <v>59</v>
      </c>
      <c r="V20" s="21"/>
      <c r="W20" s="21"/>
      <c r="X20" s="27"/>
      <c r="Y20" s="22">
        <v>4</v>
      </c>
      <c r="Z20" s="16" t="s">
        <v>93</v>
      </c>
      <c r="AA20" s="22">
        <v>2</v>
      </c>
      <c r="AB20" s="22">
        <v>0</v>
      </c>
      <c r="AC20" s="22">
        <v>1</v>
      </c>
      <c r="AD20" s="22">
        <f t="shared" si="8"/>
        <v>1</v>
      </c>
      <c r="AE20" s="22">
        <v>0</v>
      </c>
      <c r="AF20" s="45"/>
      <c r="AG20" s="27">
        <v>8.5</v>
      </c>
      <c r="AH20" s="21" t="s">
        <v>129</v>
      </c>
      <c r="AK20" s="21"/>
      <c r="AL20" s="22">
        <v>27</v>
      </c>
      <c r="AM20" s="21" t="s">
        <v>126</v>
      </c>
      <c r="AN20" s="22">
        <v>3</v>
      </c>
      <c r="AO20" s="22">
        <v>1</v>
      </c>
      <c r="AP20" s="22">
        <v>0</v>
      </c>
      <c r="AQ20" s="22">
        <f t="shared" si="9"/>
        <v>1</v>
      </c>
      <c r="AR20" s="22">
        <v>0</v>
      </c>
      <c r="AS20" s="39"/>
    </row>
    <row r="21" spans="1:45" ht="15.95" customHeight="1" x14ac:dyDescent="0.25">
      <c r="A21" s="41"/>
      <c r="H21" s="22">
        <v>2</v>
      </c>
      <c r="I21" s="21" t="s">
        <v>118</v>
      </c>
      <c r="L21" s="21" t="s">
        <v>131</v>
      </c>
      <c r="R21" s="41"/>
      <c r="S21" s="41"/>
      <c r="T21" s="27">
        <v>7.5</v>
      </c>
      <c r="U21" s="21" t="s">
        <v>166</v>
      </c>
      <c r="V21" s="21"/>
      <c r="W21" s="21"/>
      <c r="X21" s="27"/>
      <c r="Y21" s="22">
        <v>11</v>
      </c>
      <c r="Z21" s="16" t="s">
        <v>93</v>
      </c>
      <c r="AA21" s="22">
        <v>4</v>
      </c>
      <c r="AB21" s="22">
        <v>1</v>
      </c>
      <c r="AC21" s="22">
        <v>1</v>
      </c>
      <c r="AD21" s="22">
        <f t="shared" si="8"/>
        <v>2</v>
      </c>
      <c r="AE21" s="22">
        <v>0</v>
      </c>
      <c r="AF21" s="45"/>
      <c r="AG21" s="27">
        <v>7.5</v>
      </c>
      <c r="AH21" s="21" t="s">
        <v>44</v>
      </c>
      <c r="AI21" s="21"/>
      <c r="AJ21" s="21"/>
      <c r="AK21" s="21"/>
      <c r="AL21" s="22">
        <v>5</v>
      </c>
      <c r="AM21" s="21" t="s">
        <v>126</v>
      </c>
      <c r="AN21" s="22">
        <v>4</v>
      </c>
      <c r="AO21" s="22">
        <v>0</v>
      </c>
      <c r="AP21" s="22">
        <v>2</v>
      </c>
      <c r="AQ21" s="22">
        <f t="shared" si="9"/>
        <v>2</v>
      </c>
      <c r="AR21" s="22">
        <v>0</v>
      </c>
      <c r="AS21" s="39"/>
    </row>
    <row r="22" spans="1:45" ht="15.95" customHeight="1" x14ac:dyDescent="0.25">
      <c r="A22" s="41"/>
      <c r="H22" s="22">
        <v>2</v>
      </c>
      <c r="I22" s="21" t="s">
        <v>131</v>
      </c>
      <c r="L22" s="21" t="s">
        <v>279</v>
      </c>
      <c r="R22" s="41"/>
      <c r="S22" s="41"/>
      <c r="T22" s="27">
        <v>7.5</v>
      </c>
      <c r="U22" s="21" t="s">
        <v>54</v>
      </c>
      <c r="V22" s="21"/>
      <c r="W22" s="21"/>
      <c r="X22" s="27"/>
      <c r="Y22" s="22">
        <v>15</v>
      </c>
      <c r="Z22" s="16" t="s">
        <v>93</v>
      </c>
      <c r="AA22" s="22">
        <v>4</v>
      </c>
      <c r="AB22" s="22">
        <v>3</v>
      </c>
      <c r="AC22" s="22">
        <v>2</v>
      </c>
      <c r="AD22" s="22">
        <f t="shared" si="8"/>
        <v>5</v>
      </c>
      <c r="AE22" s="22">
        <v>0</v>
      </c>
      <c r="AF22" s="45"/>
      <c r="AG22" s="27">
        <v>7.5</v>
      </c>
      <c r="AH22" s="21" t="s">
        <v>117</v>
      </c>
      <c r="AI22" s="21"/>
      <c r="AJ22" s="21"/>
      <c r="AL22" s="22">
        <v>14</v>
      </c>
      <c r="AM22" s="21" t="s">
        <v>126</v>
      </c>
      <c r="AN22" s="22">
        <v>3</v>
      </c>
      <c r="AO22" s="22">
        <v>0</v>
      </c>
      <c r="AP22" s="22">
        <v>0</v>
      </c>
      <c r="AQ22" s="22">
        <f t="shared" si="9"/>
        <v>0</v>
      </c>
      <c r="AR22" s="22">
        <v>2</v>
      </c>
      <c r="AS22" s="39"/>
    </row>
    <row r="23" spans="1:45" ht="15.95" customHeight="1" x14ac:dyDescent="0.25">
      <c r="A23" s="41"/>
      <c r="H23" s="22">
        <v>2</v>
      </c>
      <c r="I23" s="21" t="s">
        <v>148</v>
      </c>
      <c r="L23" s="21" t="s">
        <v>131</v>
      </c>
      <c r="R23" s="41"/>
      <c r="S23" s="41"/>
      <c r="T23" s="27">
        <v>7</v>
      </c>
      <c r="U23" s="21" t="s">
        <v>161</v>
      </c>
      <c r="V23" s="21"/>
      <c r="W23" s="21"/>
      <c r="X23" s="27"/>
      <c r="Y23" s="22">
        <v>2</v>
      </c>
      <c r="Z23" s="16" t="s">
        <v>93</v>
      </c>
      <c r="AA23" s="22">
        <v>3</v>
      </c>
      <c r="AB23" s="22">
        <v>0</v>
      </c>
      <c r="AC23" s="22">
        <v>1</v>
      </c>
      <c r="AD23" s="22">
        <f t="shared" si="8"/>
        <v>1</v>
      </c>
      <c r="AE23" s="22">
        <v>2</v>
      </c>
      <c r="AF23" s="45"/>
      <c r="AG23" s="27">
        <v>7.5</v>
      </c>
      <c r="AH23" s="21" t="s">
        <v>37</v>
      </c>
      <c r="AI23" s="21"/>
      <c r="AJ23" s="21"/>
      <c r="AK23" s="21"/>
      <c r="AL23" s="22">
        <v>21</v>
      </c>
      <c r="AM23" s="21" t="s">
        <v>126</v>
      </c>
      <c r="AN23" s="22">
        <v>4</v>
      </c>
      <c r="AO23" s="22">
        <v>1</v>
      </c>
      <c r="AP23" s="22">
        <v>2</v>
      </c>
      <c r="AQ23" s="22">
        <f t="shared" si="9"/>
        <v>3</v>
      </c>
      <c r="AR23" s="22">
        <v>2</v>
      </c>
      <c r="AS23" s="44"/>
    </row>
    <row r="24" spans="1:45" ht="15.95" customHeight="1" x14ac:dyDescent="0.25">
      <c r="A24" s="41"/>
      <c r="B24" s="36"/>
      <c r="C24" s="46"/>
      <c r="D24" s="46"/>
      <c r="E24" s="46"/>
      <c r="F24" s="46"/>
      <c r="G24" s="42"/>
      <c r="H24" s="45"/>
      <c r="I24" s="46"/>
      <c r="J24" s="46"/>
      <c r="K24" s="45"/>
      <c r="L24" s="45"/>
      <c r="M24" s="45"/>
      <c r="N24" s="45"/>
      <c r="O24" s="45"/>
      <c r="P24" s="45"/>
      <c r="Q24" s="45"/>
      <c r="R24" s="41"/>
      <c r="S24" s="41"/>
      <c r="T24" s="27">
        <v>6.5</v>
      </c>
      <c r="U24" s="21" t="s">
        <v>48</v>
      </c>
      <c r="V24" s="21"/>
      <c r="W24" s="21"/>
      <c r="X24" s="27"/>
      <c r="Y24" s="22">
        <v>7</v>
      </c>
      <c r="Z24" s="16" t="s">
        <v>93</v>
      </c>
      <c r="AA24" s="22">
        <v>4</v>
      </c>
      <c r="AB24" s="22">
        <v>0</v>
      </c>
      <c r="AC24" s="22">
        <v>1</v>
      </c>
      <c r="AD24" s="22">
        <f t="shared" si="8"/>
        <v>1</v>
      </c>
      <c r="AE24" s="22">
        <v>0</v>
      </c>
      <c r="AF24" s="45"/>
      <c r="AG24" s="27">
        <v>6.5</v>
      </c>
      <c r="AH24" s="21" t="s">
        <v>113</v>
      </c>
      <c r="AI24" s="21"/>
      <c r="AJ24" s="21"/>
      <c r="AK24" s="21"/>
      <c r="AL24" s="22">
        <v>11</v>
      </c>
      <c r="AM24" s="21" t="s">
        <v>126</v>
      </c>
      <c r="AN24" s="22">
        <v>4</v>
      </c>
      <c r="AO24" s="22">
        <v>0</v>
      </c>
      <c r="AP24" s="22">
        <v>1</v>
      </c>
      <c r="AQ24" s="22">
        <f t="shared" si="9"/>
        <v>1</v>
      </c>
      <c r="AR24" s="22">
        <v>2</v>
      </c>
      <c r="AS24" s="36"/>
    </row>
    <row r="25" spans="1:45" ht="15.95" customHeight="1" x14ac:dyDescent="0.25">
      <c r="A25" s="41"/>
      <c r="B25" s="42" t="s">
        <v>138</v>
      </c>
      <c r="C25" s="6" t="s">
        <v>157</v>
      </c>
      <c r="D25" s="11"/>
      <c r="F25" s="21"/>
      <c r="G25" s="5">
        <v>2</v>
      </c>
      <c r="H25" s="22">
        <v>1</v>
      </c>
      <c r="I25" s="21" t="s">
        <v>53</v>
      </c>
      <c r="J25" s="21"/>
      <c r="K25" s="21"/>
      <c r="L25" s="21"/>
      <c r="M25" s="21" t="s">
        <v>114</v>
      </c>
      <c r="N25" s="21"/>
      <c r="O25" s="21"/>
      <c r="P25" s="21"/>
      <c r="Q25" s="21"/>
      <c r="R25" s="41"/>
      <c r="S25" s="41"/>
      <c r="T25" s="27">
        <v>6</v>
      </c>
      <c r="U25" s="21" t="s">
        <v>47</v>
      </c>
      <c r="Y25" s="22">
        <v>3</v>
      </c>
      <c r="Z25" s="16" t="s">
        <v>93</v>
      </c>
      <c r="AA25" s="22">
        <v>4</v>
      </c>
      <c r="AB25" s="22">
        <v>0</v>
      </c>
      <c r="AC25" s="22">
        <v>2</v>
      </c>
      <c r="AD25" s="22">
        <f t="shared" si="8"/>
        <v>2</v>
      </c>
      <c r="AE25" s="22">
        <v>0</v>
      </c>
      <c r="AF25" s="45"/>
      <c r="AG25" s="27">
        <v>6.5</v>
      </c>
      <c r="AH25" s="21" t="s">
        <v>174</v>
      </c>
      <c r="AI25" s="21"/>
      <c r="AJ25" s="21"/>
      <c r="AK25" s="21"/>
      <c r="AL25" s="22">
        <v>3</v>
      </c>
      <c r="AM25" s="21" t="s">
        <v>126</v>
      </c>
      <c r="AN25" s="22">
        <v>4</v>
      </c>
      <c r="AO25" s="22">
        <v>0</v>
      </c>
      <c r="AP25" s="22">
        <v>1</v>
      </c>
      <c r="AQ25" s="22">
        <f t="shared" si="9"/>
        <v>1</v>
      </c>
      <c r="AR25" s="22">
        <v>0</v>
      </c>
      <c r="AS25" s="36"/>
    </row>
    <row r="26" spans="1:45" ht="15.95" customHeight="1" x14ac:dyDescent="0.25">
      <c r="A26" s="41"/>
      <c r="B26" s="22" t="s">
        <v>27</v>
      </c>
      <c r="D26" s="21" t="s">
        <v>95</v>
      </c>
      <c r="E26" s="21"/>
      <c r="F26" s="21"/>
      <c r="G26" s="21"/>
      <c r="H26" s="22">
        <v>2</v>
      </c>
      <c r="I26" s="21" t="s">
        <v>151</v>
      </c>
      <c r="J26" s="21"/>
      <c r="K26" s="21"/>
      <c r="L26" s="21" t="s">
        <v>82</v>
      </c>
      <c r="M26" s="21"/>
      <c r="N26" s="21"/>
      <c r="O26" s="21"/>
      <c r="P26" s="21"/>
      <c r="Q26" s="21"/>
      <c r="R26" s="41"/>
      <c r="S26" s="41"/>
      <c r="T26" s="27">
        <v>6.5</v>
      </c>
      <c r="U26" s="21" t="s">
        <v>60</v>
      </c>
      <c r="V26" s="21"/>
      <c r="W26" s="21"/>
      <c r="X26" s="27"/>
      <c r="Y26" s="22">
        <v>14</v>
      </c>
      <c r="Z26" s="16" t="s">
        <v>93</v>
      </c>
      <c r="AA26" s="22">
        <v>4</v>
      </c>
      <c r="AB26" s="22">
        <v>0</v>
      </c>
      <c r="AC26" s="22">
        <v>0</v>
      </c>
      <c r="AD26" s="22">
        <f t="shared" si="8"/>
        <v>0</v>
      </c>
      <c r="AE26" s="22">
        <v>2</v>
      </c>
      <c r="AF26" s="45"/>
      <c r="AG26" s="27">
        <v>6</v>
      </c>
      <c r="AH26" s="21" t="s">
        <v>191</v>
      </c>
      <c r="AI26" s="21"/>
      <c r="AJ26" s="21"/>
      <c r="AK26" s="21"/>
      <c r="AL26" s="22">
        <v>28</v>
      </c>
      <c r="AM26" s="21" t="s">
        <v>126</v>
      </c>
      <c r="AN26" s="22">
        <v>3</v>
      </c>
      <c r="AO26" s="22">
        <v>0</v>
      </c>
      <c r="AP26" s="22">
        <v>0</v>
      </c>
      <c r="AQ26" s="22">
        <f t="shared" si="9"/>
        <v>0</v>
      </c>
      <c r="AR26" s="22">
        <v>0</v>
      </c>
      <c r="AS26" s="36"/>
    </row>
    <row r="27" spans="1:45" ht="15.95" customHeight="1" thickBot="1" x14ac:dyDescent="0.3">
      <c r="A27" s="41"/>
      <c r="R27" s="41"/>
      <c r="S27" s="41"/>
      <c r="T27" s="17" t="s">
        <v>90</v>
      </c>
      <c r="U27" s="17"/>
      <c r="V27" s="17"/>
      <c r="W27" s="17"/>
      <c r="X27" s="17"/>
      <c r="Y27" s="17"/>
      <c r="Z27" s="17"/>
      <c r="AA27" s="23">
        <f>SUM(AA15:AA26)</f>
        <v>44</v>
      </c>
      <c r="AB27" s="23">
        <f>SUM(AB15:AB26)</f>
        <v>10</v>
      </c>
      <c r="AC27" s="23">
        <f>SUM(AC15:AC26)</f>
        <v>18</v>
      </c>
      <c r="AD27" s="23">
        <f>+AC27+AB27</f>
        <v>28</v>
      </c>
      <c r="AE27" s="23">
        <f>SUM(AE15:AE26)</f>
        <v>6</v>
      </c>
      <c r="AF27" s="45"/>
      <c r="AG27" s="17" t="s">
        <v>124</v>
      </c>
      <c r="AH27" s="17"/>
      <c r="AI27" s="17"/>
      <c r="AJ27" s="17"/>
      <c r="AK27" s="17"/>
      <c r="AL27" s="17"/>
      <c r="AM27" s="17"/>
      <c r="AN27" s="23">
        <f>SUM(AN15:AN26)</f>
        <v>44</v>
      </c>
      <c r="AO27" s="23">
        <f>SUM(AO15:AO26)</f>
        <v>7</v>
      </c>
      <c r="AP27" s="23">
        <f>SUM(AP15:AP26)</f>
        <v>9</v>
      </c>
      <c r="AQ27" s="23">
        <f>+AP27+AO27</f>
        <v>16</v>
      </c>
      <c r="AR27" s="23">
        <f>SUM(AR15:AR26)</f>
        <v>12</v>
      </c>
      <c r="AS27" s="36"/>
    </row>
    <row r="28" spans="1:45" ht="15.95" customHeight="1" x14ac:dyDescent="0.25">
      <c r="A28" s="41"/>
      <c r="C28" s="6" t="s">
        <v>182</v>
      </c>
      <c r="G28" s="5">
        <v>2</v>
      </c>
      <c r="H28" s="22">
        <v>1</v>
      </c>
      <c r="I28" s="21" t="s">
        <v>172</v>
      </c>
      <c r="J28" s="21"/>
      <c r="K28" s="21"/>
      <c r="L28" s="21" t="s">
        <v>32</v>
      </c>
      <c r="M28" s="21"/>
      <c r="N28" s="21"/>
      <c r="O28" s="21"/>
      <c r="P28" s="21"/>
      <c r="Q28" s="21"/>
      <c r="R28" s="41"/>
      <c r="S28" s="41"/>
      <c r="T28" s="19" t="s">
        <v>18</v>
      </c>
      <c r="U28" s="19"/>
      <c r="V28" s="19"/>
      <c r="W28" s="19"/>
      <c r="X28" s="19"/>
      <c r="Y28" s="16" t="s">
        <v>41</v>
      </c>
      <c r="AA28" s="22">
        <v>4</v>
      </c>
      <c r="AB28" s="22">
        <v>1</v>
      </c>
      <c r="AC28" s="22">
        <v>2</v>
      </c>
      <c r="AD28" s="22">
        <f t="shared" ref="AD28:AD39" si="10">+AB28+AC28</f>
        <v>3</v>
      </c>
      <c r="AE28" s="22">
        <v>0</v>
      </c>
      <c r="AF28" s="45"/>
      <c r="AG28" s="18" t="s">
        <v>153</v>
      </c>
      <c r="AH28" s="18"/>
      <c r="AI28" s="18"/>
      <c r="AJ28" s="18"/>
      <c r="AK28" s="18"/>
      <c r="AL28" s="16" t="s">
        <v>156</v>
      </c>
      <c r="AN28" s="22">
        <v>4</v>
      </c>
      <c r="AO28" s="22">
        <v>5</v>
      </c>
      <c r="AP28" s="22">
        <v>0</v>
      </c>
      <c r="AQ28" s="22">
        <f t="shared" ref="AQ28:AQ39" si="11">+AO28+AP28</f>
        <v>5</v>
      </c>
      <c r="AR28" s="22">
        <v>0</v>
      </c>
      <c r="AS28" s="36"/>
    </row>
    <row r="29" spans="1:45" ht="15.95" customHeight="1" x14ac:dyDescent="0.25">
      <c r="A29" s="41"/>
      <c r="B29" s="22" t="s">
        <v>27</v>
      </c>
      <c r="C29" s="21"/>
      <c r="D29" s="21" t="s">
        <v>95</v>
      </c>
      <c r="E29" s="21"/>
      <c r="F29" s="21"/>
      <c r="G29" s="5"/>
      <c r="H29" s="22">
        <v>2</v>
      </c>
      <c r="I29" s="21" t="s">
        <v>121</v>
      </c>
      <c r="J29" s="21"/>
      <c r="K29" s="21"/>
      <c r="L29" s="21" t="s">
        <v>283</v>
      </c>
      <c r="M29" s="21"/>
      <c r="N29" s="21"/>
      <c r="O29" s="21"/>
      <c r="P29" s="21"/>
      <c r="Q29" s="21"/>
      <c r="R29" s="41"/>
      <c r="S29" s="41"/>
      <c r="T29" s="27">
        <v>7</v>
      </c>
      <c r="U29" s="21" t="s">
        <v>136</v>
      </c>
      <c r="Y29" s="22"/>
      <c r="Z29" s="21" t="s">
        <v>102</v>
      </c>
      <c r="AA29" s="22">
        <v>3</v>
      </c>
      <c r="AB29" s="22">
        <v>0</v>
      </c>
      <c r="AC29" s="22">
        <v>0</v>
      </c>
      <c r="AD29" s="22">
        <f t="shared" si="10"/>
        <v>0</v>
      </c>
      <c r="AE29" s="22">
        <v>0</v>
      </c>
      <c r="AF29" s="45"/>
      <c r="AG29" s="27">
        <v>8</v>
      </c>
      <c r="AH29" s="21" t="s">
        <v>133</v>
      </c>
      <c r="AL29" s="22">
        <v>1</v>
      </c>
      <c r="AM29" s="21" t="s">
        <v>155</v>
      </c>
      <c r="AN29" s="22">
        <v>4</v>
      </c>
      <c r="AO29" s="22">
        <v>0</v>
      </c>
      <c r="AP29" s="22">
        <v>1</v>
      </c>
      <c r="AQ29" s="22">
        <f t="shared" si="11"/>
        <v>1</v>
      </c>
      <c r="AR29" s="22">
        <v>0</v>
      </c>
      <c r="AS29" s="36"/>
    </row>
    <row r="30" spans="1:45" ht="15.95" customHeight="1" x14ac:dyDescent="0.25">
      <c r="A30" s="41"/>
      <c r="B30" s="36"/>
      <c r="C30" s="46"/>
      <c r="D30" s="46"/>
      <c r="E30" s="46"/>
      <c r="F30" s="46"/>
      <c r="G30" s="42"/>
      <c r="H30" s="45"/>
      <c r="I30" s="46"/>
      <c r="J30" s="46"/>
      <c r="K30" s="45"/>
      <c r="L30" s="45"/>
      <c r="M30" s="45"/>
      <c r="N30" s="45"/>
      <c r="O30" s="45"/>
      <c r="P30" s="45"/>
      <c r="Q30" s="45"/>
      <c r="R30" s="41"/>
      <c r="S30" s="41"/>
      <c r="T30" s="27">
        <v>9.5</v>
      </c>
      <c r="U30" s="21" t="s">
        <v>53</v>
      </c>
      <c r="V30" s="21"/>
      <c r="W30" s="21"/>
      <c r="X30" s="27"/>
      <c r="Y30" s="22">
        <v>14</v>
      </c>
      <c r="Z30" s="21" t="s">
        <v>102</v>
      </c>
      <c r="AA30" s="22">
        <v>4</v>
      </c>
      <c r="AB30" s="22">
        <v>7</v>
      </c>
      <c r="AC30" s="22">
        <v>1</v>
      </c>
      <c r="AD30" s="22">
        <f t="shared" si="10"/>
        <v>8</v>
      </c>
      <c r="AE30" s="22">
        <v>2</v>
      </c>
      <c r="AF30" s="45"/>
      <c r="AG30" s="27">
        <v>9.5</v>
      </c>
      <c r="AH30" s="21" t="s">
        <v>192</v>
      </c>
      <c r="AI30" s="21"/>
      <c r="AJ30" s="21"/>
      <c r="AK30" s="21"/>
      <c r="AL30" s="22">
        <v>19</v>
      </c>
      <c r="AM30" s="21" t="s">
        <v>155</v>
      </c>
      <c r="AN30" s="22">
        <v>3</v>
      </c>
      <c r="AO30" s="22">
        <v>1</v>
      </c>
      <c r="AP30" s="22">
        <v>2</v>
      </c>
      <c r="AQ30" s="22">
        <f t="shared" si="11"/>
        <v>3</v>
      </c>
      <c r="AR30" s="22">
        <v>0</v>
      </c>
      <c r="AS30" s="36"/>
    </row>
    <row r="31" spans="1:45" ht="15.95" customHeight="1" x14ac:dyDescent="0.25">
      <c r="A31" s="41"/>
      <c r="B31" s="42" t="s">
        <v>139</v>
      </c>
      <c r="C31" s="6" t="s">
        <v>185</v>
      </c>
      <c r="F31" s="20"/>
      <c r="G31" s="5">
        <v>0</v>
      </c>
      <c r="H31" s="22"/>
      <c r="I31" s="21"/>
      <c r="J31" s="21"/>
      <c r="K31" s="21"/>
      <c r="L31" s="21"/>
      <c r="M31" s="21"/>
      <c r="N31" s="21"/>
      <c r="O31" s="21"/>
      <c r="P31" s="21"/>
      <c r="Q31" s="21"/>
      <c r="R31" s="41"/>
      <c r="S31" s="41"/>
      <c r="T31" s="27">
        <v>9</v>
      </c>
      <c r="U31" s="21" t="s">
        <v>151</v>
      </c>
      <c r="V31" s="21"/>
      <c r="W31" s="21"/>
      <c r="X31" s="27"/>
      <c r="Y31" s="22">
        <v>11</v>
      </c>
      <c r="Z31" s="21" t="s">
        <v>102</v>
      </c>
      <c r="AA31" s="22">
        <v>2</v>
      </c>
      <c r="AB31" s="22">
        <v>1</v>
      </c>
      <c r="AC31" s="22">
        <v>0</v>
      </c>
      <c r="AD31" s="22">
        <f t="shared" si="10"/>
        <v>1</v>
      </c>
      <c r="AE31" s="22">
        <v>0</v>
      </c>
      <c r="AF31" s="45"/>
      <c r="AG31" s="27">
        <v>9</v>
      </c>
      <c r="AH31" s="21" t="s">
        <v>76</v>
      </c>
      <c r="AI31" s="21"/>
      <c r="AJ31" s="21"/>
      <c r="AK31" s="21"/>
      <c r="AL31" s="22">
        <v>22</v>
      </c>
      <c r="AM31" s="21" t="s">
        <v>155</v>
      </c>
      <c r="AN31" s="22">
        <v>4</v>
      </c>
      <c r="AO31" s="22">
        <v>1</v>
      </c>
      <c r="AP31" s="22">
        <v>2</v>
      </c>
      <c r="AQ31" s="22">
        <f t="shared" si="11"/>
        <v>3</v>
      </c>
      <c r="AR31" s="22">
        <v>2</v>
      </c>
      <c r="AS31" s="36"/>
    </row>
    <row r="32" spans="1:45" ht="15.95" customHeight="1" x14ac:dyDescent="0.25">
      <c r="A32" s="41"/>
      <c r="B32" s="22" t="s">
        <v>27</v>
      </c>
      <c r="C32" s="21" t="s">
        <v>274</v>
      </c>
      <c r="D32" s="21"/>
      <c r="E32" s="21"/>
      <c r="H32" s="22"/>
      <c r="I32" s="21"/>
      <c r="J32" s="21"/>
      <c r="K32" s="21"/>
      <c r="L32" s="21"/>
      <c r="M32" s="21"/>
      <c r="N32" s="21"/>
      <c r="O32" s="21"/>
      <c r="P32" s="21"/>
      <c r="Q32" s="21"/>
      <c r="R32" s="41"/>
      <c r="S32" s="41"/>
      <c r="T32" s="27">
        <v>8.5</v>
      </c>
      <c r="U32" s="21" t="s">
        <v>82</v>
      </c>
      <c r="V32" s="21"/>
      <c r="W32" s="21"/>
      <c r="X32" s="27"/>
      <c r="Y32" s="22">
        <v>16</v>
      </c>
      <c r="Z32" s="21" t="s">
        <v>102</v>
      </c>
      <c r="AA32" s="22">
        <v>4</v>
      </c>
      <c r="AB32" s="22">
        <v>0</v>
      </c>
      <c r="AC32" s="22">
        <v>3</v>
      </c>
      <c r="AD32" s="22">
        <f t="shared" si="10"/>
        <v>3</v>
      </c>
      <c r="AE32" s="22">
        <v>0</v>
      </c>
      <c r="AF32" s="45"/>
      <c r="AG32" s="27">
        <v>8</v>
      </c>
      <c r="AH32" s="21" t="s">
        <v>143</v>
      </c>
      <c r="AI32" s="21"/>
      <c r="AJ32" s="21"/>
      <c r="AK32" s="21"/>
      <c r="AL32" s="22">
        <v>14</v>
      </c>
      <c r="AM32" s="21" t="s">
        <v>155</v>
      </c>
      <c r="AN32" s="22">
        <v>4</v>
      </c>
      <c r="AO32" s="22">
        <v>2</v>
      </c>
      <c r="AP32" s="22">
        <v>0</v>
      </c>
      <c r="AQ32" s="22">
        <f t="shared" si="11"/>
        <v>2</v>
      </c>
      <c r="AR32" s="22">
        <v>2</v>
      </c>
      <c r="AS32" s="36"/>
    </row>
    <row r="33" spans="1:45" ht="15.95" customHeight="1" x14ac:dyDescent="0.25">
      <c r="A33" s="41"/>
      <c r="R33" s="41"/>
      <c r="S33" s="41"/>
      <c r="T33" s="27">
        <v>8</v>
      </c>
      <c r="U33" s="21" t="s">
        <v>163</v>
      </c>
      <c r="Y33" s="22">
        <v>44</v>
      </c>
      <c r="Z33" s="21" t="s">
        <v>102</v>
      </c>
      <c r="AA33" s="22">
        <v>4</v>
      </c>
      <c r="AB33" s="22">
        <v>0</v>
      </c>
      <c r="AC33" s="22">
        <v>0</v>
      </c>
      <c r="AD33" s="22">
        <f t="shared" si="10"/>
        <v>0</v>
      </c>
      <c r="AE33" s="22">
        <v>0</v>
      </c>
      <c r="AF33" s="45"/>
      <c r="AG33" s="27">
        <v>7.5</v>
      </c>
      <c r="AH33" s="21" t="s">
        <v>111</v>
      </c>
      <c r="AI33" s="21"/>
      <c r="AJ33" s="21"/>
      <c r="AK33" s="21"/>
      <c r="AL33" s="22">
        <v>24</v>
      </c>
      <c r="AM33" s="21" t="s">
        <v>155</v>
      </c>
      <c r="AN33" s="22">
        <v>4</v>
      </c>
      <c r="AO33" s="22">
        <v>2</v>
      </c>
      <c r="AP33" s="22">
        <v>0</v>
      </c>
      <c r="AQ33" s="22">
        <f t="shared" si="11"/>
        <v>2</v>
      </c>
      <c r="AR33" s="22">
        <v>2</v>
      </c>
      <c r="AS33" s="36"/>
    </row>
    <row r="34" spans="1:45" ht="15.95" customHeight="1" x14ac:dyDescent="0.25">
      <c r="A34" s="41"/>
      <c r="C34" s="6" t="s">
        <v>181</v>
      </c>
      <c r="D34" s="1"/>
      <c r="E34" s="21"/>
      <c r="F34" s="21"/>
      <c r="G34" s="5">
        <v>1</v>
      </c>
      <c r="H34" s="22">
        <v>1</v>
      </c>
      <c r="I34" s="21" t="s">
        <v>171</v>
      </c>
      <c r="J34" s="21"/>
      <c r="K34" s="21"/>
      <c r="L34" s="21" t="s">
        <v>282</v>
      </c>
      <c r="M34" s="21"/>
      <c r="N34" s="21"/>
      <c r="O34" s="21"/>
      <c r="P34" s="21"/>
      <c r="Q34" s="21"/>
      <c r="R34" s="41"/>
      <c r="S34" s="41"/>
      <c r="T34" s="27">
        <v>7.5</v>
      </c>
      <c r="U34" s="21" t="s">
        <v>45</v>
      </c>
      <c r="V34" s="21"/>
      <c r="W34" s="21"/>
      <c r="X34" s="27"/>
      <c r="Y34" s="22">
        <v>72</v>
      </c>
      <c r="Z34" s="21" t="s">
        <v>102</v>
      </c>
      <c r="AA34" s="22">
        <v>4</v>
      </c>
      <c r="AB34" s="22">
        <v>0</v>
      </c>
      <c r="AC34" s="22">
        <v>2</v>
      </c>
      <c r="AD34" s="22">
        <f t="shared" si="10"/>
        <v>2</v>
      </c>
      <c r="AE34" s="22">
        <v>2</v>
      </c>
      <c r="AF34" s="45"/>
      <c r="AG34" s="27">
        <v>7.5</v>
      </c>
      <c r="AH34" s="21" t="s">
        <v>98</v>
      </c>
      <c r="AI34" s="21"/>
      <c r="AJ34" s="21"/>
      <c r="AK34" s="21"/>
      <c r="AL34" s="22">
        <v>44</v>
      </c>
      <c r="AM34" s="21" t="s">
        <v>155</v>
      </c>
      <c r="AN34" s="22">
        <v>4</v>
      </c>
      <c r="AO34" s="22">
        <v>0</v>
      </c>
      <c r="AP34" s="22">
        <v>5</v>
      </c>
      <c r="AQ34" s="22">
        <f t="shared" si="11"/>
        <v>5</v>
      </c>
      <c r="AR34" s="22">
        <v>0</v>
      </c>
      <c r="AS34" s="36"/>
    </row>
    <row r="35" spans="1:45" ht="15.95" customHeight="1" x14ac:dyDescent="0.25">
      <c r="A35" s="41" t="s">
        <v>43</v>
      </c>
      <c r="B35" s="22" t="s">
        <v>27</v>
      </c>
      <c r="C35" s="21" t="s">
        <v>290</v>
      </c>
      <c r="D35" s="16"/>
      <c r="H35" s="22"/>
      <c r="I35" s="21"/>
      <c r="J35" s="21"/>
      <c r="K35" s="21"/>
      <c r="L35" s="21"/>
      <c r="M35" s="21"/>
      <c r="N35" s="21"/>
      <c r="O35" s="21"/>
      <c r="P35" s="21"/>
      <c r="Q35" s="21"/>
      <c r="R35" s="41"/>
      <c r="S35" s="41"/>
      <c r="T35" s="27">
        <v>7.5</v>
      </c>
      <c r="U35" s="21" t="s">
        <v>188</v>
      </c>
      <c r="V35" s="21"/>
      <c r="W35" s="21"/>
      <c r="X35" s="27"/>
      <c r="Y35" s="22">
        <v>55</v>
      </c>
      <c r="Z35" s="21" t="s">
        <v>102</v>
      </c>
      <c r="AA35" s="22">
        <v>3</v>
      </c>
      <c r="AB35" s="22">
        <v>0</v>
      </c>
      <c r="AC35" s="22">
        <v>1</v>
      </c>
      <c r="AD35" s="22">
        <f t="shared" si="10"/>
        <v>1</v>
      </c>
      <c r="AE35" s="22">
        <v>0</v>
      </c>
      <c r="AF35" s="45"/>
      <c r="AG35" s="27">
        <v>7</v>
      </c>
      <c r="AH35" s="21" t="s">
        <v>61</v>
      </c>
      <c r="AI35" s="21"/>
      <c r="AJ35" s="21"/>
      <c r="AK35" s="21"/>
      <c r="AL35" s="22">
        <v>5</v>
      </c>
      <c r="AM35" s="21" t="s">
        <v>155</v>
      </c>
      <c r="AN35" s="22">
        <v>2</v>
      </c>
      <c r="AO35" s="22">
        <v>0</v>
      </c>
      <c r="AP35" s="22">
        <v>1</v>
      </c>
      <c r="AQ35" s="22">
        <f t="shared" si="11"/>
        <v>1</v>
      </c>
      <c r="AR35" s="22">
        <v>0</v>
      </c>
      <c r="AS35" s="36"/>
    </row>
    <row r="36" spans="1:45" ht="15.95" customHeight="1" x14ac:dyDescent="0.25">
      <c r="A36" s="41"/>
      <c r="B36" s="36"/>
      <c r="C36" s="46"/>
      <c r="D36" s="46"/>
      <c r="E36" s="46"/>
      <c r="F36" s="46"/>
      <c r="G36" s="42"/>
      <c r="H36" s="45"/>
      <c r="I36" s="46"/>
      <c r="J36" s="46"/>
      <c r="K36" s="46"/>
      <c r="L36" s="46"/>
      <c r="M36" s="46"/>
      <c r="N36" s="46"/>
      <c r="O36" s="46"/>
      <c r="P36" s="46"/>
      <c r="Q36" s="46"/>
      <c r="R36" s="41"/>
      <c r="S36" s="41"/>
      <c r="T36" s="27">
        <v>6.5</v>
      </c>
      <c r="U36" s="21" t="s">
        <v>46</v>
      </c>
      <c r="V36" s="21"/>
      <c r="W36" s="21"/>
      <c r="X36" s="27"/>
      <c r="Y36" s="22">
        <v>24</v>
      </c>
      <c r="Z36" s="21" t="s">
        <v>102</v>
      </c>
      <c r="AA36" s="22">
        <v>4</v>
      </c>
      <c r="AB36" s="22">
        <v>0</v>
      </c>
      <c r="AC36" s="22">
        <v>3</v>
      </c>
      <c r="AD36" s="22">
        <f t="shared" si="10"/>
        <v>3</v>
      </c>
      <c r="AE36" s="22">
        <v>0</v>
      </c>
      <c r="AF36" s="45"/>
      <c r="AG36" s="27">
        <v>7</v>
      </c>
      <c r="AH36" s="21" t="s">
        <v>164</v>
      </c>
      <c r="AI36" s="21"/>
      <c r="AJ36" s="21"/>
      <c r="AK36" s="21"/>
      <c r="AL36" s="22">
        <v>10</v>
      </c>
      <c r="AM36" s="21" t="s">
        <v>155</v>
      </c>
      <c r="AN36" s="22">
        <v>4</v>
      </c>
      <c r="AO36" s="22">
        <v>0</v>
      </c>
      <c r="AP36" s="22">
        <v>0</v>
      </c>
      <c r="AQ36" s="22">
        <f t="shared" si="11"/>
        <v>0</v>
      </c>
      <c r="AR36" s="22">
        <v>0</v>
      </c>
      <c r="AS36" s="36"/>
    </row>
    <row r="37" spans="1:45" ht="15.95" customHeight="1" x14ac:dyDescent="0.25">
      <c r="A37" s="41"/>
      <c r="B37" s="42" t="s">
        <v>140</v>
      </c>
      <c r="C37" s="6" t="s">
        <v>187</v>
      </c>
      <c r="E37" s="11"/>
      <c r="F37" s="11"/>
      <c r="G37" s="5">
        <v>3</v>
      </c>
      <c r="H37" s="22">
        <v>2</v>
      </c>
      <c r="I37" s="21" t="s">
        <v>110</v>
      </c>
      <c r="J37" s="21"/>
      <c r="K37" s="21"/>
      <c r="L37" s="21" t="s">
        <v>273</v>
      </c>
      <c r="M37" s="21"/>
      <c r="N37" s="21"/>
      <c r="O37" s="21"/>
      <c r="P37" s="21"/>
      <c r="Q37" s="21"/>
      <c r="R37" s="41"/>
      <c r="S37" s="41"/>
      <c r="T37" s="27">
        <v>6.5</v>
      </c>
      <c r="U37" s="21" t="s">
        <v>189</v>
      </c>
      <c r="Y37" s="22">
        <v>88</v>
      </c>
      <c r="Z37" s="21" t="s">
        <v>102</v>
      </c>
      <c r="AA37" s="22">
        <v>3</v>
      </c>
      <c r="AB37" s="22">
        <v>1</v>
      </c>
      <c r="AC37" s="22">
        <v>0</v>
      </c>
      <c r="AD37" s="22">
        <f t="shared" si="10"/>
        <v>1</v>
      </c>
      <c r="AE37" s="22">
        <v>0</v>
      </c>
      <c r="AF37" s="45"/>
      <c r="AG37" s="27">
        <v>6.5</v>
      </c>
      <c r="AH37" s="21" t="s">
        <v>94</v>
      </c>
      <c r="AI37" s="21"/>
      <c r="AJ37" s="21"/>
      <c r="AK37" s="21"/>
      <c r="AL37" s="22">
        <v>12</v>
      </c>
      <c r="AM37" s="21" t="s">
        <v>155</v>
      </c>
      <c r="AN37" s="22">
        <v>4</v>
      </c>
      <c r="AO37" s="22">
        <v>0</v>
      </c>
      <c r="AP37" s="22">
        <v>0</v>
      </c>
      <c r="AQ37" s="22">
        <f t="shared" si="11"/>
        <v>0</v>
      </c>
      <c r="AR37" s="22">
        <v>0</v>
      </c>
      <c r="AS37" s="36"/>
    </row>
    <row r="38" spans="1:45" ht="15.95" customHeight="1" x14ac:dyDescent="0.25">
      <c r="A38" s="41"/>
      <c r="B38" s="22" t="s">
        <v>27</v>
      </c>
      <c r="C38" s="16"/>
      <c r="D38" s="16" t="s">
        <v>95</v>
      </c>
      <c r="E38" s="16"/>
      <c r="H38" s="22">
        <v>2</v>
      </c>
      <c r="I38" s="21" t="s">
        <v>150</v>
      </c>
      <c r="J38" s="21"/>
      <c r="K38" s="21"/>
      <c r="L38" s="21" t="s">
        <v>230</v>
      </c>
      <c r="M38" s="21"/>
      <c r="N38" s="21"/>
      <c r="O38" s="21"/>
      <c r="P38" s="21"/>
      <c r="Q38" s="21"/>
      <c r="R38" s="41"/>
      <c r="S38" s="41"/>
      <c r="T38" s="27">
        <v>6</v>
      </c>
      <c r="U38" s="21" t="s">
        <v>86</v>
      </c>
      <c r="Y38" s="22">
        <v>23</v>
      </c>
      <c r="Z38" s="21" t="s">
        <v>102</v>
      </c>
      <c r="AA38" s="22">
        <v>4</v>
      </c>
      <c r="AB38" s="22">
        <v>0</v>
      </c>
      <c r="AC38" s="22">
        <v>1</v>
      </c>
      <c r="AD38" s="22">
        <f t="shared" si="10"/>
        <v>1</v>
      </c>
      <c r="AE38" s="22">
        <v>0</v>
      </c>
      <c r="AF38" s="45"/>
      <c r="AG38" s="27">
        <v>6.5</v>
      </c>
      <c r="AH38" s="21" t="s">
        <v>115</v>
      </c>
      <c r="AI38" s="21"/>
      <c r="AJ38" s="21"/>
      <c r="AK38" s="21"/>
      <c r="AL38" s="22">
        <v>8</v>
      </c>
      <c r="AM38" s="21" t="s">
        <v>155</v>
      </c>
      <c r="AN38" s="22">
        <v>3</v>
      </c>
      <c r="AO38" s="22">
        <v>0</v>
      </c>
      <c r="AP38" s="22">
        <v>1</v>
      </c>
      <c r="AQ38" s="22">
        <f t="shared" si="11"/>
        <v>1</v>
      </c>
      <c r="AR38" s="22">
        <v>0</v>
      </c>
      <c r="AS38" s="36"/>
    </row>
    <row r="39" spans="1:45" ht="15.95" customHeight="1" x14ac:dyDescent="0.25">
      <c r="A39" s="41"/>
      <c r="C39" s="16"/>
      <c r="D39" s="16"/>
      <c r="E39" s="16"/>
      <c r="F39" s="16"/>
      <c r="G39" s="16"/>
      <c r="H39" s="22">
        <v>2</v>
      </c>
      <c r="I39" s="21" t="s">
        <v>80</v>
      </c>
      <c r="J39" s="21"/>
      <c r="K39" s="21"/>
      <c r="L39" s="21" t="s">
        <v>150</v>
      </c>
      <c r="M39" s="21"/>
      <c r="N39" s="21"/>
      <c r="O39" s="21"/>
      <c r="P39" s="21"/>
      <c r="Q39" s="21"/>
      <c r="R39" s="41"/>
      <c r="S39" s="41"/>
      <c r="T39" s="27">
        <v>6</v>
      </c>
      <c r="U39" s="21" t="s">
        <v>49</v>
      </c>
      <c r="V39" s="21"/>
      <c r="W39" s="21"/>
      <c r="X39" s="27"/>
      <c r="Y39" s="22">
        <v>4</v>
      </c>
      <c r="Z39" s="21" t="s">
        <v>102</v>
      </c>
      <c r="AA39" s="22">
        <v>4</v>
      </c>
      <c r="AB39" s="22">
        <v>0</v>
      </c>
      <c r="AC39" s="22">
        <v>1</v>
      </c>
      <c r="AD39" s="22">
        <f t="shared" si="10"/>
        <v>1</v>
      </c>
      <c r="AE39" s="22">
        <v>0</v>
      </c>
      <c r="AF39" s="45"/>
      <c r="AG39" s="27">
        <v>6</v>
      </c>
      <c r="AH39" s="21" t="s">
        <v>65</v>
      </c>
      <c r="AI39" s="21"/>
      <c r="AJ39" s="21"/>
      <c r="AK39" s="21"/>
      <c r="AL39" s="22">
        <v>9</v>
      </c>
      <c r="AM39" s="21" t="s">
        <v>155</v>
      </c>
      <c r="AN39" s="22">
        <v>4</v>
      </c>
      <c r="AO39" s="22">
        <v>0</v>
      </c>
      <c r="AP39" s="22">
        <v>0</v>
      </c>
      <c r="AQ39" s="22">
        <f t="shared" si="11"/>
        <v>0</v>
      </c>
      <c r="AR39" s="22">
        <v>0</v>
      </c>
      <c r="AS39" s="36"/>
    </row>
    <row r="40" spans="1:45" ht="15.95" customHeight="1" thickBot="1" x14ac:dyDescent="0.3">
      <c r="A40" s="41"/>
      <c r="R40" s="41"/>
      <c r="S40" s="41"/>
      <c r="T40" s="17" t="s">
        <v>50</v>
      </c>
      <c r="U40" s="17"/>
      <c r="V40" s="17"/>
      <c r="W40" s="17"/>
      <c r="X40" s="17"/>
      <c r="Y40" s="17"/>
      <c r="Z40" s="17"/>
      <c r="AA40" s="23">
        <f>SUM(AA28:AA39)</f>
        <v>43</v>
      </c>
      <c r="AB40" s="23">
        <f>SUM(AB28:AB39)</f>
        <v>10</v>
      </c>
      <c r="AC40" s="23">
        <f>SUM(AC28:AC39)</f>
        <v>14</v>
      </c>
      <c r="AD40" s="23">
        <f>+AC40+AB40</f>
        <v>24</v>
      </c>
      <c r="AE40" s="23">
        <f>SUM(AE28:AE39)</f>
        <v>4</v>
      </c>
      <c r="AF40" s="45"/>
      <c r="AG40" s="17" t="s">
        <v>154</v>
      </c>
      <c r="AH40" s="17"/>
      <c r="AI40" s="17"/>
      <c r="AJ40" s="17"/>
      <c r="AK40" s="17"/>
      <c r="AL40" s="17"/>
      <c r="AM40" s="17"/>
      <c r="AN40" s="23">
        <f>SUM(AN28:AN39)</f>
        <v>44</v>
      </c>
      <c r="AO40" s="23">
        <f>SUM(AO28:AO39)</f>
        <v>11</v>
      </c>
      <c r="AP40" s="23">
        <f>SUM(AP28:AP39)</f>
        <v>12</v>
      </c>
      <c r="AQ40" s="23">
        <f>+AP40+AO40</f>
        <v>23</v>
      </c>
      <c r="AR40" s="23">
        <f>SUM(AR28:AR39)</f>
        <v>6</v>
      </c>
      <c r="AS40" s="36"/>
    </row>
    <row r="41" spans="1:45" ht="15.95" customHeight="1" x14ac:dyDescent="0.25">
      <c r="A41" s="41"/>
      <c r="C41" s="6" t="s">
        <v>183</v>
      </c>
      <c r="G41" s="5">
        <v>4</v>
      </c>
      <c r="H41" s="22">
        <v>1</v>
      </c>
      <c r="I41" s="21" t="s">
        <v>162</v>
      </c>
      <c r="J41" s="21"/>
      <c r="K41" s="21"/>
      <c r="L41" s="21" t="s">
        <v>144</v>
      </c>
      <c r="M41" s="21"/>
      <c r="N41" s="21"/>
      <c r="P41" s="21"/>
      <c r="Q41" s="21"/>
      <c r="R41" s="41"/>
      <c r="S41" s="41"/>
      <c r="T41" s="12" t="s">
        <v>87</v>
      </c>
      <c r="U41" s="12"/>
      <c r="V41" s="12"/>
      <c r="W41" s="12"/>
      <c r="X41" s="13"/>
      <c r="Y41" s="14" t="s">
        <v>91</v>
      </c>
      <c r="AA41" s="22">
        <v>5</v>
      </c>
      <c r="AB41" s="22">
        <v>2</v>
      </c>
      <c r="AC41" s="22">
        <v>0</v>
      </c>
      <c r="AD41" s="22">
        <f t="shared" ref="AD41:AD52" si="12">+AB41+AC41</f>
        <v>2</v>
      </c>
      <c r="AE41" s="22">
        <v>15</v>
      </c>
      <c r="AF41" s="45"/>
      <c r="AG41" s="19" t="s">
        <v>14</v>
      </c>
      <c r="AH41" s="19"/>
      <c r="AI41" s="19"/>
      <c r="AJ41" s="19"/>
      <c r="AK41" s="19"/>
      <c r="AL41" s="16" t="s">
        <v>26</v>
      </c>
      <c r="AN41" s="22">
        <v>1</v>
      </c>
      <c r="AO41" s="22">
        <v>0</v>
      </c>
      <c r="AP41" s="22">
        <v>0</v>
      </c>
      <c r="AQ41" s="22">
        <f t="shared" ref="AQ41:AQ52" si="13">+AO41+AP41</f>
        <v>0</v>
      </c>
      <c r="AR41" s="22">
        <v>0</v>
      </c>
      <c r="AS41" s="36"/>
    </row>
    <row r="42" spans="1:45" ht="15.95" customHeight="1" x14ac:dyDescent="0.25">
      <c r="A42" s="41"/>
      <c r="B42" s="22" t="s">
        <v>27</v>
      </c>
      <c r="C42" s="21" t="s">
        <v>272</v>
      </c>
      <c r="D42" s="21"/>
      <c r="E42" s="21"/>
      <c r="F42" s="21"/>
      <c r="G42" s="21"/>
      <c r="H42" s="22">
        <v>1</v>
      </c>
      <c r="I42" s="21" t="s">
        <v>52</v>
      </c>
      <c r="J42" s="21"/>
      <c r="K42" s="21"/>
      <c r="L42" s="21" t="s">
        <v>280</v>
      </c>
      <c r="M42" s="21"/>
      <c r="N42" s="21"/>
      <c r="P42" s="21"/>
      <c r="Q42" s="21"/>
      <c r="R42" s="41"/>
      <c r="S42" s="41"/>
      <c r="T42" s="27">
        <v>7</v>
      </c>
      <c r="U42" s="21" t="s">
        <v>149</v>
      </c>
      <c r="V42" s="21"/>
      <c r="W42" s="21"/>
      <c r="X42" s="27"/>
      <c r="Y42" s="22">
        <v>1</v>
      </c>
      <c r="Z42" s="21" t="s">
        <v>92</v>
      </c>
      <c r="AA42" s="22">
        <v>4</v>
      </c>
      <c r="AB42" s="22">
        <v>0</v>
      </c>
      <c r="AC42" s="22">
        <v>0</v>
      </c>
      <c r="AD42" s="22">
        <f t="shared" si="12"/>
        <v>0</v>
      </c>
      <c r="AE42" s="22">
        <v>0</v>
      </c>
      <c r="AF42" s="45"/>
      <c r="AG42" s="27">
        <v>8</v>
      </c>
      <c r="AH42" s="21" t="s">
        <v>15</v>
      </c>
      <c r="AL42" s="22"/>
      <c r="AM42" s="21" t="s">
        <v>101</v>
      </c>
      <c r="AN42" s="22">
        <v>4</v>
      </c>
      <c r="AO42" s="22">
        <v>0</v>
      </c>
      <c r="AP42" s="22">
        <v>0</v>
      </c>
      <c r="AQ42" s="22">
        <f t="shared" si="13"/>
        <v>0</v>
      </c>
      <c r="AR42" s="22">
        <v>0</v>
      </c>
      <c r="AS42" s="36"/>
    </row>
    <row r="43" spans="1:45" ht="15.95" customHeight="1" x14ac:dyDescent="0.25">
      <c r="A43" s="41"/>
      <c r="H43" s="22">
        <v>2</v>
      </c>
      <c r="I43" s="21" t="s">
        <v>162</v>
      </c>
      <c r="J43" s="21"/>
      <c r="K43" s="21"/>
      <c r="L43" s="21" t="s">
        <v>281</v>
      </c>
      <c r="M43" s="21"/>
      <c r="N43" s="21"/>
      <c r="P43" s="21"/>
      <c r="Q43" s="21"/>
      <c r="R43" s="41"/>
      <c r="S43" s="41"/>
      <c r="T43" s="27">
        <v>9.5</v>
      </c>
      <c r="U43" s="21" t="s">
        <v>121</v>
      </c>
      <c r="V43" s="21"/>
      <c r="W43" s="21"/>
      <c r="X43" s="27"/>
      <c r="Y43" s="22">
        <v>7</v>
      </c>
      <c r="Z43" s="21" t="s">
        <v>92</v>
      </c>
      <c r="AA43" s="22">
        <v>3</v>
      </c>
      <c r="AB43" s="22">
        <v>2</v>
      </c>
      <c r="AC43" s="22">
        <v>1</v>
      </c>
      <c r="AD43" s="22">
        <f t="shared" si="12"/>
        <v>3</v>
      </c>
      <c r="AE43" s="22">
        <v>0</v>
      </c>
      <c r="AF43" s="45"/>
      <c r="AG43" s="27">
        <v>9</v>
      </c>
      <c r="AH43" s="21" t="s">
        <v>148</v>
      </c>
      <c r="AI43" s="21"/>
      <c r="AJ43" s="21"/>
      <c r="AK43" s="21"/>
      <c r="AL43" s="22">
        <v>59</v>
      </c>
      <c r="AM43" s="21" t="s">
        <v>101</v>
      </c>
      <c r="AN43" s="22">
        <v>4</v>
      </c>
      <c r="AO43" s="22">
        <v>8</v>
      </c>
      <c r="AP43" s="22">
        <v>6</v>
      </c>
      <c r="AQ43" s="22">
        <f t="shared" si="13"/>
        <v>14</v>
      </c>
      <c r="AR43" s="22">
        <v>0</v>
      </c>
      <c r="AS43" s="36"/>
    </row>
    <row r="44" spans="1:45" ht="15.95" customHeight="1" x14ac:dyDescent="0.25">
      <c r="A44" s="41"/>
      <c r="H44" s="22">
        <v>2</v>
      </c>
      <c r="I44" s="21" t="s">
        <v>162</v>
      </c>
      <c r="L44" s="21" t="s">
        <v>144</v>
      </c>
      <c r="M44" s="21"/>
      <c r="R44" s="41"/>
      <c r="S44" s="41"/>
      <c r="T44" s="27">
        <v>8.5</v>
      </c>
      <c r="U44" s="21" t="s">
        <v>172</v>
      </c>
      <c r="V44" s="21"/>
      <c r="W44" s="21"/>
      <c r="X44" s="27"/>
      <c r="Y44" s="22">
        <v>8</v>
      </c>
      <c r="Z44" s="21" t="s">
        <v>92</v>
      </c>
      <c r="AA44" s="22">
        <v>4</v>
      </c>
      <c r="AB44" s="22">
        <v>1</v>
      </c>
      <c r="AC44" s="22">
        <v>4</v>
      </c>
      <c r="AD44" s="22">
        <f t="shared" si="12"/>
        <v>5</v>
      </c>
      <c r="AE44" s="22">
        <v>0</v>
      </c>
      <c r="AF44" s="45"/>
      <c r="AG44" s="27">
        <v>9</v>
      </c>
      <c r="AH44" s="21" t="s">
        <v>118</v>
      </c>
      <c r="AI44" s="21"/>
      <c r="AJ44" s="21"/>
      <c r="AK44" s="21"/>
      <c r="AL44" s="22">
        <v>53</v>
      </c>
      <c r="AM44" s="21" t="s">
        <v>101</v>
      </c>
      <c r="AN44" s="22">
        <v>4</v>
      </c>
      <c r="AO44" s="22">
        <v>4</v>
      </c>
      <c r="AP44" s="22">
        <v>1</v>
      </c>
      <c r="AQ44" s="22">
        <f t="shared" si="13"/>
        <v>5</v>
      </c>
      <c r="AR44" s="22">
        <v>0</v>
      </c>
      <c r="AS44" s="36"/>
    </row>
    <row r="45" spans="1:45" ht="15.95" customHeight="1" x14ac:dyDescent="0.25">
      <c r="A45" s="41"/>
      <c r="B45" s="36"/>
      <c r="C45" s="46"/>
      <c r="D45" s="46"/>
      <c r="E45" s="46"/>
      <c r="F45" s="46"/>
      <c r="G45" s="42"/>
      <c r="H45" s="45"/>
      <c r="I45" s="46"/>
      <c r="J45" s="46"/>
      <c r="K45" s="45"/>
      <c r="L45" s="45"/>
      <c r="M45" s="45"/>
      <c r="N45" s="45"/>
      <c r="O45" s="45"/>
      <c r="P45" s="45"/>
      <c r="Q45" s="55"/>
      <c r="R45" s="41"/>
      <c r="S45" s="41"/>
      <c r="T45" s="27">
        <v>8</v>
      </c>
      <c r="U45" s="21" t="s">
        <v>178</v>
      </c>
      <c r="V45" s="21"/>
      <c r="W45" s="21"/>
      <c r="X45" s="27"/>
      <c r="Y45" s="22">
        <v>9</v>
      </c>
      <c r="Z45" s="21" t="s">
        <v>92</v>
      </c>
      <c r="AA45" s="22">
        <v>4</v>
      </c>
      <c r="AB45" s="22">
        <v>0</v>
      </c>
      <c r="AC45" s="22">
        <v>3</v>
      </c>
      <c r="AD45" s="22">
        <f t="shared" si="12"/>
        <v>3</v>
      </c>
      <c r="AE45" s="22">
        <v>0</v>
      </c>
      <c r="AF45" s="45"/>
      <c r="AG45" s="27">
        <v>8</v>
      </c>
      <c r="AH45" s="21" t="s">
        <v>71</v>
      </c>
      <c r="AI45" s="21"/>
      <c r="AJ45" s="21"/>
      <c r="AK45" s="21"/>
      <c r="AL45" s="22">
        <v>91</v>
      </c>
      <c r="AM45" s="21" t="s">
        <v>101</v>
      </c>
      <c r="AN45" s="22">
        <v>4</v>
      </c>
      <c r="AO45" s="22">
        <v>2</v>
      </c>
      <c r="AP45" s="22">
        <v>0</v>
      </c>
      <c r="AQ45" s="22">
        <f t="shared" si="13"/>
        <v>2</v>
      </c>
      <c r="AR45" s="22">
        <v>0</v>
      </c>
      <c r="AS45" s="36"/>
    </row>
    <row r="46" spans="1:45" ht="15.95" customHeight="1" x14ac:dyDescent="0.25">
      <c r="A46" s="41"/>
      <c r="B46" s="11"/>
      <c r="C46" s="11"/>
      <c r="D46" s="11"/>
      <c r="E46" s="21" t="s">
        <v>97</v>
      </c>
      <c r="F46" s="21"/>
      <c r="G46" s="5">
        <f>SUM(G14:G45)</f>
        <v>20</v>
      </c>
      <c r="H46" s="5"/>
      <c r="I46" s="20"/>
      <c r="J46" s="21" t="s">
        <v>55</v>
      </c>
      <c r="K46" s="20"/>
      <c r="L46" s="5">
        <f>COUNTA(C14:C45)-8</f>
        <v>4</v>
      </c>
      <c r="N46" s="21" t="s">
        <v>70</v>
      </c>
      <c r="O46" s="5">
        <f>+L46*2</f>
        <v>8</v>
      </c>
      <c r="P46" s="5"/>
      <c r="Q46" s="11"/>
      <c r="R46" s="41"/>
      <c r="S46" s="41"/>
      <c r="T46" s="27">
        <v>8</v>
      </c>
      <c r="U46" s="21" t="s">
        <v>160</v>
      </c>
      <c r="V46" s="21"/>
      <c r="W46" s="21"/>
      <c r="X46" s="27"/>
      <c r="Y46" s="22">
        <v>19</v>
      </c>
      <c r="Z46" s="21" t="s">
        <v>92</v>
      </c>
      <c r="AA46" s="22">
        <v>4</v>
      </c>
      <c r="AB46" s="22">
        <v>0</v>
      </c>
      <c r="AC46" s="22">
        <v>0</v>
      </c>
      <c r="AD46" s="22">
        <f t="shared" si="12"/>
        <v>0</v>
      </c>
      <c r="AE46" s="22">
        <v>0</v>
      </c>
      <c r="AF46" s="45"/>
      <c r="AG46" s="27">
        <v>8.5</v>
      </c>
      <c r="AH46" s="21" t="s">
        <v>131</v>
      </c>
      <c r="AI46" s="21"/>
      <c r="AJ46" s="21"/>
      <c r="AK46" s="21"/>
      <c r="AL46" s="22">
        <v>23</v>
      </c>
      <c r="AM46" s="21" t="s">
        <v>101</v>
      </c>
      <c r="AN46" s="22">
        <v>4</v>
      </c>
      <c r="AO46" s="22">
        <v>4</v>
      </c>
      <c r="AP46" s="22">
        <v>8</v>
      </c>
      <c r="AQ46" s="22">
        <f t="shared" si="13"/>
        <v>12</v>
      </c>
      <c r="AR46" s="22">
        <v>0</v>
      </c>
      <c r="AS46" s="36"/>
    </row>
    <row r="47" spans="1:45" ht="15.95" customHeight="1" x14ac:dyDescent="0.25">
      <c r="A47" s="41"/>
      <c r="E47" s="21" t="s">
        <v>96</v>
      </c>
      <c r="F47" s="21"/>
      <c r="G47" s="5">
        <f>COUNTA(L15:L45)+COUNTIF(L15:L45,"*&amp;*")</f>
        <v>29</v>
      </c>
      <c r="O47" t="s">
        <v>135</v>
      </c>
      <c r="R47" s="41"/>
      <c r="S47" s="41"/>
      <c r="T47" s="27">
        <v>7.5</v>
      </c>
      <c r="U47" s="21" t="s">
        <v>32</v>
      </c>
      <c r="V47" s="21"/>
      <c r="W47" s="21"/>
      <c r="X47" s="27"/>
      <c r="Y47" s="22">
        <v>10</v>
      </c>
      <c r="Z47" s="21" t="s">
        <v>92</v>
      </c>
      <c r="AA47" s="22">
        <v>4</v>
      </c>
      <c r="AB47" s="22">
        <v>2</v>
      </c>
      <c r="AC47" s="22">
        <v>1</v>
      </c>
      <c r="AD47" s="22">
        <f t="shared" si="12"/>
        <v>3</v>
      </c>
      <c r="AE47" s="22">
        <v>2</v>
      </c>
      <c r="AF47" s="45"/>
      <c r="AG47" s="27">
        <v>7.5</v>
      </c>
      <c r="AH47" s="21" t="s">
        <v>179</v>
      </c>
      <c r="AI47" s="21"/>
      <c r="AJ47" s="21"/>
      <c r="AK47" s="21"/>
      <c r="AL47" s="22">
        <v>97</v>
      </c>
      <c r="AM47" s="21" t="s">
        <v>101</v>
      </c>
      <c r="AN47" s="22">
        <v>3</v>
      </c>
      <c r="AO47" s="22">
        <v>0</v>
      </c>
      <c r="AP47" s="22">
        <v>4</v>
      </c>
      <c r="AQ47" s="22">
        <f t="shared" si="13"/>
        <v>4</v>
      </c>
      <c r="AR47" s="22">
        <v>0</v>
      </c>
      <c r="AS47" s="36"/>
    </row>
    <row r="48" spans="1:45" ht="15.95" customHeight="1" x14ac:dyDescent="0.25">
      <c r="A48" s="41"/>
      <c r="R48" s="41"/>
      <c r="S48" s="41"/>
      <c r="T48" s="27">
        <v>7.5</v>
      </c>
      <c r="U48" s="21" t="s">
        <v>130</v>
      </c>
      <c r="V48" s="21"/>
      <c r="W48" s="21"/>
      <c r="X48" s="27"/>
      <c r="Y48" s="22">
        <v>2</v>
      </c>
      <c r="Z48" s="21" t="s">
        <v>92</v>
      </c>
      <c r="AA48" s="22">
        <v>4</v>
      </c>
      <c r="AB48" s="22">
        <v>1</v>
      </c>
      <c r="AC48" s="22">
        <v>1</v>
      </c>
      <c r="AD48" s="22">
        <f t="shared" si="12"/>
        <v>2</v>
      </c>
      <c r="AE48" s="22">
        <v>0</v>
      </c>
      <c r="AF48" s="45"/>
      <c r="AG48" s="27">
        <v>7.5</v>
      </c>
      <c r="AH48" s="21" t="s">
        <v>193</v>
      </c>
      <c r="AI48" s="21"/>
      <c r="AJ48" s="21"/>
      <c r="AK48" s="21"/>
      <c r="AL48" s="22">
        <v>5</v>
      </c>
      <c r="AM48" s="21" t="s">
        <v>101</v>
      </c>
      <c r="AN48" s="22">
        <v>4</v>
      </c>
      <c r="AO48" s="22">
        <v>1</v>
      </c>
      <c r="AP48" s="22">
        <v>1</v>
      </c>
      <c r="AQ48" s="22">
        <f t="shared" si="13"/>
        <v>2</v>
      </c>
      <c r="AR48" s="22">
        <v>2</v>
      </c>
      <c r="AS48" s="36"/>
    </row>
    <row r="49" spans="1:45" ht="15.95" customHeight="1" x14ac:dyDescent="0.25">
      <c r="A49" s="41"/>
      <c r="B49" s="6" t="s">
        <v>79</v>
      </c>
      <c r="C49" s="6"/>
      <c r="N49" s="6"/>
      <c r="O49" s="6"/>
      <c r="P49" s="6"/>
      <c r="R49" s="41"/>
      <c r="S49" s="41"/>
      <c r="T49" s="27">
        <v>7</v>
      </c>
      <c r="U49" s="21" t="s">
        <v>34</v>
      </c>
      <c r="V49" s="21"/>
      <c r="W49" s="21"/>
      <c r="X49" s="27"/>
      <c r="Y49" s="22">
        <v>5</v>
      </c>
      <c r="Z49" s="21" t="s">
        <v>92</v>
      </c>
      <c r="AA49" s="22">
        <v>4</v>
      </c>
      <c r="AB49" s="22">
        <v>0</v>
      </c>
      <c r="AC49" s="22">
        <v>0</v>
      </c>
      <c r="AD49" s="22">
        <f t="shared" si="12"/>
        <v>0</v>
      </c>
      <c r="AE49" s="22">
        <v>0</v>
      </c>
      <c r="AF49" s="45"/>
      <c r="AG49" s="27">
        <v>7.5</v>
      </c>
      <c r="AH49" s="21" t="s">
        <v>177</v>
      </c>
      <c r="AI49" s="21"/>
      <c r="AJ49" s="21"/>
      <c r="AK49" s="21"/>
      <c r="AL49" s="22">
        <v>2</v>
      </c>
      <c r="AM49" s="21" t="s">
        <v>101</v>
      </c>
      <c r="AN49" s="22">
        <v>4</v>
      </c>
      <c r="AO49" s="22">
        <v>0</v>
      </c>
      <c r="AP49" s="22">
        <v>2</v>
      </c>
      <c r="AQ49" s="22">
        <f t="shared" si="13"/>
        <v>2</v>
      </c>
      <c r="AR49" s="22">
        <v>4</v>
      </c>
      <c r="AS49" s="36"/>
    </row>
    <row r="50" spans="1:45" ht="15.95" customHeight="1" x14ac:dyDescent="0.25">
      <c r="A50" s="41"/>
      <c r="R50" s="41"/>
      <c r="S50" s="41"/>
      <c r="T50" s="27">
        <v>7</v>
      </c>
      <c r="U50" s="21" t="s">
        <v>39</v>
      </c>
      <c r="V50" s="21"/>
      <c r="W50" s="21"/>
      <c r="X50" s="27"/>
      <c r="Y50" s="22">
        <v>27</v>
      </c>
      <c r="Z50" s="21" t="s">
        <v>92</v>
      </c>
      <c r="AA50" s="22">
        <v>3</v>
      </c>
      <c r="AB50" s="22">
        <v>0</v>
      </c>
      <c r="AC50" s="22">
        <v>0</v>
      </c>
      <c r="AD50" s="22">
        <f t="shared" si="12"/>
        <v>0</v>
      </c>
      <c r="AE50" s="22">
        <v>0</v>
      </c>
      <c r="AF50" s="45"/>
      <c r="AG50" s="27">
        <v>7</v>
      </c>
      <c r="AH50" s="21" t="s">
        <v>58</v>
      </c>
      <c r="AI50" s="21"/>
      <c r="AJ50" s="21"/>
      <c r="AK50" s="21"/>
      <c r="AL50" s="22">
        <v>7</v>
      </c>
      <c r="AM50" s="21" t="s">
        <v>101</v>
      </c>
      <c r="AN50" s="22">
        <v>4</v>
      </c>
      <c r="AO50" s="22">
        <v>0</v>
      </c>
      <c r="AP50" s="22">
        <v>1</v>
      </c>
      <c r="AQ50" s="22">
        <f t="shared" si="13"/>
        <v>1</v>
      </c>
      <c r="AR50" s="22">
        <v>0</v>
      </c>
      <c r="AS50" s="36"/>
    </row>
    <row r="51" spans="1:45" ht="15.95" customHeight="1" x14ac:dyDescent="0.25">
      <c r="A51" s="41"/>
      <c r="C51" s="6" t="s">
        <v>57</v>
      </c>
      <c r="H51" s="6" t="s">
        <v>62</v>
      </c>
      <c r="M51" s="6" t="s">
        <v>63</v>
      </c>
      <c r="R51" s="41"/>
      <c r="S51" s="41"/>
      <c r="T51" s="27">
        <v>6</v>
      </c>
      <c r="U51" s="21" t="s">
        <v>99</v>
      </c>
      <c r="Y51" s="22">
        <v>13</v>
      </c>
      <c r="Z51" s="21" t="s">
        <v>92</v>
      </c>
      <c r="AA51" s="22">
        <v>3</v>
      </c>
      <c r="AB51" s="22">
        <v>0</v>
      </c>
      <c r="AC51" s="22">
        <v>0</v>
      </c>
      <c r="AD51" s="22">
        <f t="shared" si="12"/>
        <v>0</v>
      </c>
      <c r="AE51" s="22">
        <v>0</v>
      </c>
      <c r="AF51" s="45"/>
      <c r="AG51" s="27">
        <v>6.5</v>
      </c>
      <c r="AH51" s="21" t="s">
        <v>29</v>
      </c>
      <c r="AI51" s="21"/>
      <c r="AJ51" s="21"/>
      <c r="AK51" s="21"/>
      <c r="AL51" s="22">
        <v>24</v>
      </c>
      <c r="AM51" s="21" t="s">
        <v>101</v>
      </c>
      <c r="AN51" s="22">
        <v>4</v>
      </c>
      <c r="AO51" s="22">
        <v>0</v>
      </c>
      <c r="AP51" s="22">
        <v>0</v>
      </c>
      <c r="AQ51" s="22">
        <f t="shared" si="13"/>
        <v>0</v>
      </c>
      <c r="AR51" s="22">
        <v>0</v>
      </c>
      <c r="AS51" s="36"/>
    </row>
    <row r="52" spans="1:45" ht="15.95" customHeight="1" x14ac:dyDescent="0.25">
      <c r="A52" s="41"/>
      <c r="C52" s="21" t="s">
        <v>286</v>
      </c>
      <c r="H52" s="21" t="s">
        <v>287</v>
      </c>
      <c r="I52" s="21"/>
      <c r="J52" s="21"/>
      <c r="K52" s="21"/>
      <c r="L52" s="21"/>
      <c r="M52" s="21" t="s">
        <v>288</v>
      </c>
      <c r="N52" s="21"/>
      <c r="O52" s="21"/>
      <c r="P52" s="21"/>
      <c r="Q52" s="21"/>
      <c r="R52" s="41"/>
      <c r="S52" s="41"/>
      <c r="T52" s="27">
        <v>6.5</v>
      </c>
      <c r="U52" s="21" t="s">
        <v>165</v>
      </c>
      <c r="V52" s="21"/>
      <c r="W52" s="21"/>
      <c r="X52" s="27"/>
      <c r="Y52" s="22"/>
      <c r="Z52" s="21" t="s">
        <v>92</v>
      </c>
      <c r="AA52" s="22">
        <v>2</v>
      </c>
      <c r="AB52" s="22">
        <v>0</v>
      </c>
      <c r="AC52" s="22">
        <v>1</v>
      </c>
      <c r="AD52" s="22">
        <f t="shared" si="12"/>
        <v>1</v>
      </c>
      <c r="AE52" s="22">
        <v>0</v>
      </c>
      <c r="AF52" s="45"/>
      <c r="AG52" s="27">
        <v>6</v>
      </c>
      <c r="AH52" s="21" t="s">
        <v>33</v>
      </c>
      <c r="AI52" s="21"/>
      <c r="AJ52" s="21"/>
      <c r="AK52" s="21"/>
      <c r="AL52" s="22">
        <v>66</v>
      </c>
      <c r="AM52" s="21" t="s">
        <v>101</v>
      </c>
      <c r="AN52" s="22">
        <v>4</v>
      </c>
      <c r="AO52" s="22">
        <v>0</v>
      </c>
      <c r="AP52" s="22">
        <v>3</v>
      </c>
      <c r="AQ52" s="22">
        <f t="shared" si="13"/>
        <v>3</v>
      </c>
      <c r="AR52" s="22">
        <v>0</v>
      </c>
      <c r="AS52" s="36"/>
    </row>
    <row r="53" spans="1:45" ht="15.95" customHeight="1" thickBot="1" x14ac:dyDescent="0.3">
      <c r="A53" s="41"/>
      <c r="C53" s="21"/>
      <c r="H53" s="21" t="s">
        <v>292</v>
      </c>
      <c r="I53" s="21"/>
      <c r="J53" s="21"/>
      <c r="K53" s="21"/>
      <c r="L53" s="21"/>
      <c r="M53" s="21" t="s">
        <v>289</v>
      </c>
      <c r="N53" s="21"/>
      <c r="R53" s="41"/>
      <c r="S53" s="41"/>
      <c r="T53" s="17" t="s">
        <v>89</v>
      </c>
      <c r="U53" s="17"/>
      <c r="V53" s="17"/>
      <c r="W53" s="17"/>
      <c r="X53" s="17"/>
      <c r="Y53" s="17"/>
      <c r="Z53" s="17"/>
      <c r="AA53" s="23">
        <f>SUM(AA41:AA52)</f>
        <v>44</v>
      </c>
      <c r="AB53" s="23">
        <f>SUM(AB41:AB52)</f>
        <v>8</v>
      </c>
      <c r="AC53" s="23">
        <f>SUM(AC41:AC52)</f>
        <v>11</v>
      </c>
      <c r="AD53" s="23">
        <f>+AC53+AB53</f>
        <v>19</v>
      </c>
      <c r="AE53" s="23">
        <f>SUM(AE41:AE52)</f>
        <v>17</v>
      </c>
      <c r="AF53" s="45"/>
      <c r="AG53" s="17" t="s">
        <v>35</v>
      </c>
      <c r="AH53" s="17"/>
      <c r="AI53" s="17"/>
      <c r="AJ53" s="17"/>
      <c r="AK53" s="17"/>
      <c r="AL53" s="17"/>
      <c r="AM53" s="17"/>
      <c r="AN53" s="23">
        <f>SUM(AN41:AN52)</f>
        <v>44</v>
      </c>
      <c r="AO53" s="23">
        <f>SUM(AO41:AO52)</f>
        <v>19</v>
      </c>
      <c r="AP53" s="23">
        <f>SUM(AP41:AP52)</f>
        <v>26</v>
      </c>
      <c r="AQ53" s="23">
        <f>+AP53+AO53</f>
        <v>45</v>
      </c>
      <c r="AR53" s="23">
        <f>SUM(AR41:AR52)</f>
        <v>6</v>
      </c>
      <c r="AS53" s="36"/>
    </row>
    <row r="54" spans="1:45" ht="15.95" customHeight="1" x14ac:dyDescent="0.25">
      <c r="A54" s="41"/>
      <c r="H54" s="21"/>
      <c r="I54" s="21"/>
      <c r="J54" s="21"/>
      <c r="K54" s="21"/>
      <c r="L54" s="21"/>
      <c r="M54" s="21"/>
      <c r="N54" s="21"/>
      <c r="R54" s="41"/>
      <c r="S54" s="41"/>
      <c r="T54" s="19" t="s">
        <v>17</v>
      </c>
      <c r="U54" s="19"/>
      <c r="V54" s="19"/>
      <c r="W54" s="19"/>
      <c r="X54" s="19"/>
      <c r="Y54" s="16" t="s">
        <v>51</v>
      </c>
      <c r="AA54" s="22">
        <v>1</v>
      </c>
      <c r="AB54" s="22">
        <v>0</v>
      </c>
      <c r="AC54" s="22">
        <v>1</v>
      </c>
      <c r="AD54" s="22">
        <f t="shared" ref="AD54:AD65" si="14">+AB54+AC54</f>
        <v>1</v>
      </c>
      <c r="AE54" s="22">
        <v>0</v>
      </c>
      <c r="AF54" s="45"/>
      <c r="AG54" s="12" t="s">
        <v>107</v>
      </c>
      <c r="AH54" s="12"/>
      <c r="AI54" s="12"/>
      <c r="AJ54" s="12"/>
      <c r="AK54" s="12"/>
      <c r="AL54" s="14" t="s">
        <v>36</v>
      </c>
      <c r="AN54" s="22">
        <v>4</v>
      </c>
      <c r="AO54" s="22">
        <v>0</v>
      </c>
      <c r="AP54" s="22">
        <v>0</v>
      </c>
      <c r="AQ54" s="22">
        <f t="shared" ref="AQ54:AQ65" si="15">+AO54+AP54</f>
        <v>0</v>
      </c>
      <c r="AR54" s="22">
        <v>0</v>
      </c>
      <c r="AS54" s="36"/>
    </row>
    <row r="55" spans="1:45" ht="15.95" customHeight="1" x14ac:dyDescent="0.25">
      <c r="A55" s="41"/>
      <c r="M55" s="21"/>
      <c r="R55" s="41"/>
      <c r="S55" s="41"/>
      <c r="T55" s="27">
        <v>7</v>
      </c>
      <c r="U55" s="21" t="s">
        <v>173</v>
      </c>
      <c r="V55" s="21"/>
      <c r="W55" s="21"/>
      <c r="X55" s="21"/>
      <c r="Y55" s="22">
        <v>30</v>
      </c>
      <c r="Z55" s="21" t="s">
        <v>17</v>
      </c>
      <c r="AA55" s="22">
        <v>4</v>
      </c>
      <c r="AB55" s="22">
        <v>0</v>
      </c>
      <c r="AC55" s="22">
        <v>0</v>
      </c>
      <c r="AD55" s="22">
        <f t="shared" si="14"/>
        <v>0</v>
      </c>
      <c r="AE55" s="22">
        <v>0</v>
      </c>
      <c r="AF55" s="45"/>
      <c r="AG55" s="27">
        <v>7.5</v>
      </c>
      <c r="AH55" s="21" t="s">
        <v>66</v>
      </c>
      <c r="AI55" s="21"/>
      <c r="AJ55" s="21"/>
      <c r="AK55" s="21"/>
      <c r="AL55" s="22">
        <v>68</v>
      </c>
      <c r="AM55" s="21" t="s">
        <v>100</v>
      </c>
      <c r="AN55" s="22">
        <v>4</v>
      </c>
      <c r="AO55" s="22">
        <v>0</v>
      </c>
      <c r="AP55" s="22">
        <v>1</v>
      </c>
      <c r="AQ55" s="22">
        <f t="shared" si="15"/>
        <v>1</v>
      </c>
      <c r="AR55" s="22">
        <v>0</v>
      </c>
      <c r="AS55" s="36"/>
    </row>
    <row r="56" spans="1:45" ht="15.95" customHeight="1" x14ac:dyDescent="0.25">
      <c r="A56" s="41"/>
      <c r="R56" s="41"/>
      <c r="S56" s="41"/>
      <c r="T56" s="27">
        <v>9.5</v>
      </c>
      <c r="U56" s="21" t="s">
        <v>162</v>
      </c>
      <c r="V56" s="21"/>
      <c r="W56" s="21"/>
      <c r="X56" s="21"/>
      <c r="Y56" s="22">
        <v>7</v>
      </c>
      <c r="Z56" s="21" t="s">
        <v>17</v>
      </c>
      <c r="AA56" s="22">
        <v>4</v>
      </c>
      <c r="AB56" s="22">
        <v>7</v>
      </c>
      <c r="AC56" s="22">
        <v>1</v>
      </c>
      <c r="AD56" s="22">
        <f t="shared" si="14"/>
        <v>8</v>
      </c>
      <c r="AE56" s="22">
        <v>0</v>
      </c>
      <c r="AF56" s="45"/>
      <c r="AG56" s="27">
        <v>9.5</v>
      </c>
      <c r="AH56" s="21" t="s">
        <v>80</v>
      </c>
      <c r="AI56" s="21"/>
      <c r="AJ56" s="21"/>
      <c r="AK56" s="21"/>
      <c r="AL56" s="22">
        <v>9</v>
      </c>
      <c r="AM56" s="21" t="s">
        <v>100</v>
      </c>
      <c r="AN56" s="22">
        <v>4</v>
      </c>
      <c r="AO56" s="22">
        <v>4</v>
      </c>
      <c r="AP56" s="22">
        <v>0</v>
      </c>
      <c r="AQ56" s="22">
        <f t="shared" si="15"/>
        <v>4</v>
      </c>
      <c r="AR56" s="22">
        <v>0</v>
      </c>
      <c r="AS56" s="36"/>
    </row>
    <row r="57" spans="1:45" ht="15.95" customHeight="1" x14ac:dyDescent="0.25">
      <c r="A57" s="41"/>
      <c r="R57" s="41"/>
      <c r="S57" s="41"/>
      <c r="T57" s="27">
        <v>8.5</v>
      </c>
      <c r="U57" s="21" t="s">
        <v>112</v>
      </c>
      <c r="V57" s="21"/>
      <c r="W57" s="21"/>
      <c r="X57" s="21"/>
      <c r="Y57" s="22">
        <v>13</v>
      </c>
      <c r="Z57" s="21" t="s">
        <v>17</v>
      </c>
      <c r="AA57" s="22">
        <v>4</v>
      </c>
      <c r="AB57" s="22">
        <v>0</v>
      </c>
      <c r="AC57" s="22">
        <v>1</v>
      </c>
      <c r="AD57" s="22">
        <f t="shared" si="14"/>
        <v>1</v>
      </c>
      <c r="AE57" s="22">
        <v>2</v>
      </c>
      <c r="AF57" s="45"/>
      <c r="AG57" s="27">
        <v>8.5</v>
      </c>
      <c r="AH57" s="21" t="s">
        <v>145</v>
      </c>
      <c r="AI57" s="21"/>
      <c r="AJ57" s="21"/>
      <c r="AK57" s="21"/>
      <c r="AL57" s="22">
        <v>2</v>
      </c>
      <c r="AM57" s="21" t="s">
        <v>100</v>
      </c>
      <c r="AN57" s="22">
        <v>4</v>
      </c>
      <c r="AO57" s="22">
        <v>0</v>
      </c>
      <c r="AP57" s="22">
        <v>4</v>
      </c>
      <c r="AQ57" s="22">
        <f t="shared" si="15"/>
        <v>4</v>
      </c>
      <c r="AR57" s="22">
        <v>0</v>
      </c>
      <c r="AS57" s="36"/>
    </row>
    <row r="58" spans="1:45" ht="15.95" customHeight="1" x14ac:dyDescent="0.25">
      <c r="A58" s="41"/>
      <c r="R58" s="41"/>
      <c r="S58" s="41"/>
      <c r="T58" s="27">
        <v>8.5</v>
      </c>
      <c r="U58" s="21" t="s">
        <v>144</v>
      </c>
      <c r="V58" s="21"/>
      <c r="W58" s="21"/>
      <c r="X58" s="21"/>
      <c r="Y58" s="22">
        <v>9</v>
      </c>
      <c r="Z58" s="16" t="s">
        <v>17</v>
      </c>
      <c r="AA58" s="22">
        <v>3</v>
      </c>
      <c r="AB58" s="22">
        <v>2</v>
      </c>
      <c r="AC58" s="22">
        <v>4</v>
      </c>
      <c r="AD58" s="22">
        <f t="shared" si="14"/>
        <v>6</v>
      </c>
      <c r="AE58" s="22">
        <v>2</v>
      </c>
      <c r="AF58" s="45"/>
      <c r="AG58" s="27">
        <v>8</v>
      </c>
      <c r="AH58" s="21" t="s">
        <v>176</v>
      </c>
      <c r="AI58" s="21"/>
      <c r="AJ58" s="21"/>
      <c r="AK58" s="21"/>
      <c r="AL58" s="22">
        <v>15</v>
      </c>
      <c r="AM58" s="21" t="s">
        <v>100</v>
      </c>
      <c r="AN58" s="22">
        <v>4</v>
      </c>
      <c r="AO58" s="22">
        <v>0</v>
      </c>
      <c r="AP58" s="22">
        <v>2</v>
      </c>
      <c r="AQ58" s="22">
        <f t="shared" si="15"/>
        <v>2</v>
      </c>
      <c r="AR58" s="22">
        <v>0</v>
      </c>
      <c r="AS58" s="36"/>
    </row>
    <row r="59" spans="1:45" ht="15.95" customHeight="1" x14ac:dyDescent="0.25">
      <c r="A59" s="41"/>
      <c r="R59" s="41"/>
      <c r="S59" s="41"/>
      <c r="T59" s="27">
        <v>7.5</v>
      </c>
      <c r="U59" s="21" t="s">
        <v>31</v>
      </c>
      <c r="Y59" s="22">
        <v>2</v>
      </c>
      <c r="Z59" s="21" t="s">
        <v>17</v>
      </c>
      <c r="AA59" s="22">
        <v>4</v>
      </c>
      <c r="AB59" s="22">
        <v>0</v>
      </c>
      <c r="AC59" s="22">
        <v>1</v>
      </c>
      <c r="AD59" s="22">
        <f t="shared" si="14"/>
        <v>1</v>
      </c>
      <c r="AE59" s="22">
        <v>0</v>
      </c>
      <c r="AF59" s="45"/>
      <c r="AG59" s="27">
        <v>8</v>
      </c>
      <c r="AH59" s="21" t="s">
        <v>123</v>
      </c>
      <c r="AI59" s="21"/>
      <c r="AJ59" s="21"/>
      <c r="AK59" s="21"/>
      <c r="AL59" s="22">
        <v>8</v>
      </c>
      <c r="AM59" s="21" t="s">
        <v>100</v>
      </c>
      <c r="AN59" s="22">
        <v>4</v>
      </c>
      <c r="AO59" s="22">
        <v>1</v>
      </c>
      <c r="AP59" s="22">
        <v>0</v>
      </c>
      <c r="AQ59" s="22">
        <f t="shared" si="15"/>
        <v>1</v>
      </c>
      <c r="AR59" s="22">
        <v>0</v>
      </c>
      <c r="AS59" s="36"/>
    </row>
    <row r="60" spans="1:45" ht="15.95" customHeight="1" x14ac:dyDescent="0.25">
      <c r="A60" s="41"/>
      <c r="R60" s="41"/>
      <c r="S60" s="41"/>
      <c r="T60" s="27">
        <v>7.5</v>
      </c>
      <c r="U60" s="21" t="s">
        <v>134</v>
      </c>
      <c r="X60" s="21"/>
      <c r="Y60" s="22">
        <v>5</v>
      </c>
      <c r="Z60" s="21" t="s">
        <v>17</v>
      </c>
      <c r="AA60" s="22">
        <v>4</v>
      </c>
      <c r="AB60" s="22">
        <v>0</v>
      </c>
      <c r="AC60" s="22">
        <v>0</v>
      </c>
      <c r="AD60" s="22">
        <f t="shared" si="14"/>
        <v>0</v>
      </c>
      <c r="AE60" s="22">
        <v>0</v>
      </c>
      <c r="AF60" s="45"/>
      <c r="AG60" s="27">
        <v>7.5</v>
      </c>
      <c r="AH60" s="21" t="s">
        <v>110</v>
      </c>
      <c r="AJ60" s="21"/>
      <c r="AK60" s="21"/>
      <c r="AL60" s="22">
        <v>7</v>
      </c>
      <c r="AM60" s="21" t="s">
        <v>100</v>
      </c>
      <c r="AN60" s="22">
        <v>4</v>
      </c>
      <c r="AO60" s="22">
        <v>2</v>
      </c>
      <c r="AP60" s="22">
        <v>4</v>
      </c>
      <c r="AQ60" s="22">
        <f t="shared" si="15"/>
        <v>6</v>
      </c>
      <c r="AR60" s="22">
        <v>0</v>
      </c>
      <c r="AS60" s="36"/>
    </row>
    <row r="61" spans="1:45" ht="15.95" customHeight="1" x14ac:dyDescent="0.25">
      <c r="A61" s="41"/>
      <c r="R61" s="36"/>
      <c r="S61" s="41"/>
      <c r="T61" s="27">
        <v>7.5</v>
      </c>
      <c r="U61" s="21" t="s">
        <v>159</v>
      </c>
      <c r="Y61" s="22">
        <v>19</v>
      </c>
      <c r="Z61" s="21" t="s">
        <v>17</v>
      </c>
      <c r="AA61" s="22">
        <v>4</v>
      </c>
      <c r="AB61" s="22">
        <v>1</v>
      </c>
      <c r="AC61" s="22">
        <v>4</v>
      </c>
      <c r="AD61" s="22">
        <f t="shared" si="14"/>
        <v>5</v>
      </c>
      <c r="AE61" s="22">
        <v>0</v>
      </c>
      <c r="AF61" s="45"/>
      <c r="AG61" s="27">
        <v>7.5</v>
      </c>
      <c r="AH61" s="21" t="s">
        <v>120</v>
      </c>
      <c r="AI61" s="21"/>
      <c r="AJ61" s="21"/>
      <c r="AK61" s="21"/>
      <c r="AL61" s="22">
        <v>10</v>
      </c>
      <c r="AM61" s="21" t="s">
        <v>100</v>
      </c>
      <c r="AN61" s="22">
        <v>3</v>
      </c>
      <c r="AO61" s="22">
        <v>1</v>
      </c>
      <c r="AP61" s="22">
        <v>1</v>
      </c>
      <c r="AQ61" s="22">
        <f t="shared" si="15"/>
        <v>2</v>
      </c>
      <c r="AR61" s="22">
        <v>0</v>
      </c>
      <c r="AS61" s="36"/>
    </row>
    <row r="62" spans="1:45" ht="15.95" customHeight="1" x14ac:dyDescent="0.25">
      <c r="A62" s="41"/>
      <c r="R62" s="41"/>
      <c r="S62" s="41"/>
      <c r="T62" s="27">
        <v>7</v>
      </c>
      <c r="U62" s="21" t="s">
        <v>52</v>
      </c>
      <c r="V62" s="21"/>
      <c r="W62" s="21"/>
      <c r="X62" s="21"/>
      <c r="Y62" s="22">
        <v>11</v>
      </c>
      <c r="Z62" s="21" t="s">
        <v>17</v>
      </c>
      <c r="AA62" s="22">
        <v>4</v>
      </c>
      <c r="AB62" s="22">
        <v>2</v>
      </c>
      <c r="AC62" s="22">
        <v>1</v>
      </c>
      <c r="AD62" s="22">
        <f t="shared" si="14"/>
        <v>3</v>
      </c>
      <c r="AE62" s="22">
        <v>0</v>
      </c>
      <c r="AF62" s="45"/>
      <c r="AG62" s="27">
        <v>6.5</v>
      </c>
      <c r="AH62" s="21" t="s">
        <v>125</v>
      </c>
      <c r="AI62" s="21"/>
      <c r="AJ62" s="21"/>
      <c r="AK62" s="21"/>
      <c r="AL62" s="22">
        <v>1</v>
      </c>
      <c r="AM62" s="21" t="s">
        <v>100</v>
      </c>
      <c r="AN62" s="22">
        <v>3</v>
      </c>
      <c r="AO62" s="22">
        <v>0</v>
      </c>
      <c r="AP62" s="22">
        <v>0</v>
      </c>
      <c r="AQ62" s="22">
        <f t="shared" si="15"/>
        <v>0</v>
      </c>
      <c r="AR62" s="22">
        <v>0</v>
      </c>
      <c r="AS62" s="36"/>
    </row>
    <row r="63" spans="1:45" ht="15.95" customHeight="1" x14ac:dyDescent="0.25">
      <c r="A63" s="36"/>
      <c r="R63" s="36"/>
      <c r="S63" s="41"/>
      <c r="T63" s="27">
        <v>6.5</v>
      </c>
      <c r="U63" s="21" t="s">
        <v>30</v>
      </c>
      <c r="V63" s="21"/>
      <c r="W63" s="21"/>
      <c r="X63" s="21"/>
      <c r="Y63" s="22">
        <v>22</v>
      </c>
      <c r="Z63" s="21" t="s">
        <v>17</v>
      </c>
      <c r="AA63" s="22">
        <v>4</v>
      </c>
      <c r="AB63" s="22">
        <v>0</v>
      </c>
      <c r="AC63" s="22">
        <v>0</v>
      </c>
      <c r="AD63" s="22">
        <f t="shared" si="14"/>
        <v>0</v>
      </c>
      <c r="AE63" s="22">
        <v>2</v>
      </c>
      <c r="AF63" s="45"/>
      <c r="AG63" s="27">
        <v>7</v>
      </c>
      <c r="AH63" s="21" t="s">
        <v>132</v>
      </c>
      <c r="AI63" s="21"/>
      <c r="AJ63" s="21"/>
      <c r="AK63" s="21"/>
      <c r="AL63" s="22">
        <v>14</v>
      </c>
      <c r="AM63" s="21" t="s">
        <v>100</v>
      </c>
      <c r="AN63" s="22">
        <v>4</v>
      </c>
      <c r="AO63" s="22">
        <v>0</v>
      </c>
      <c r="AP63" s="22">
        <v>1</v>
      </c>
      <c r="AQ63" s="22">
        <f t="shared" si="15"/>
        <v>1</v>
      </c>
      <c r="AR63" s="22">
        <v>0</v>
      </c>
      <c r="AS63" s="36"/>
    </row>
    <row r="64" spans="1:45" ht="15.95" customHeight="1" x14ac:dyDescent="0.25">
      <c r="A64" s="41"/>
      <c r="R64" s="41"/>
      <c r="S64" s="41"/>
      <c r="T64" s="27">
        <v>6.5</v>
      </c>
      <c r="U64" s="21" t="s">
        <v>40</v>
      </c>
      <c r="V64" s="21"/>
      <c r="W64" s="21"/>
      <c r="X64" s="21"/>
      <c r="Y64" s="22">
        <v>4</v>
      </c>
      <c r="Z64" s="21" t="s">
        <v>17</v>
      </c>
      <c r="AA64" s="22">
        <v>4</v>
      </c>
      <c r="AB64" s="22">
        <v>1</v>
      </c>
      <c r="AC64" s="22">
        <v>2</v>
      </c>
      <c r="AD64" s="22">
        <f t="shared" si="14"/>
        <v>3</v>
      </c>
      <c r="AE64" s="22">
        <v>0</v>
      </c>
      <c r="AF64" s="45"/>
      <c r="AG64" s="27">
        <v>6.5</v>
      </c>
      <c r="AH64" s="21" t="s">
        <v>152</v>
      </c>
      <c r="AI64" s="21"/>
      <c r="AJ64" s="21"/>
      <c r="AK64" s="21"/>
      <c r="AL64" s="22">
        <v>6</v>
      </c>
      <c r="AM64" s="21" t="s">
        <v>100</v>
      </c>
      <c r="AN64" s="22">
        <v>4</v>
      </c>
      <c r="AO64" s="22">
        <v>0</v>
      </c>
      <c r="AP64" s="22">
        <v>0</v>
      </c>
      <c r="AQ64" s="22">
        <f t="shared" si="15"/>
        <v>0</v>
      </c>
      <c r="AR64" s="22">
        <v>0</v>
      </c>
      <c r="AS64" s="36"/>
    </row>
    <row r="65" spans="1:45" ht="15.95" customHeight="1" x14ac:dyDescent="0.25">
      <c r="A65" s="36"/>
      <c r="R65" s="36"/>
      <c r="S65" s="41"/>
      <c r="T65" s="27">
        <v>6</v>
      </c>
      <c r="U65" s="21" t="s">
        <v>147</v>
      </c>
      <c r="Y65" s="22">
        <v>24</v>
      </c>
      <c r="Z65" s="21" t="s">
        <v>17</v>
      </c>
      <c r="AA65" s="22">
        <v>4</v>
      </c>
      <c r="AB65" s="22">
        <v>0</v>
      </c>
      <c r="AC65" s="22">
        <v>0</v>
      </c>
      <c r="AD65" s="22">
        <f t="shared" si="14"/>
        <v>0</v>
      </c>
      <c r="AE65" s="22">
        <v>0</v>
      </c>
      <c r="AF65" s="45"/>
      <c r="AG65" s="27">
        <v>6</v>
      </c>
      <c r="AH65" s="21" t="s">
        <v>150</v>
      </c>
      <c r="AI65" s="21"/>
      <c r="AJ65" s="21"/>
      <c r="AK65" s="21"/>
      <c r="AL65" s="22">
        <v>12</v>
      </c>
      <c r="AM65" s="21" t="s">
        <v>100</v>
      </c>
      <c r="AN65" s="22">
        <v>2</v>
      </c>
      <c r="AO65" s="22">
        <v>1</v>
      </c>
      <c r="AP65" s="22">
        <v>1</v>
      </c>
      <c r="AQ65" s="22">
        <f t="shared" si="15"/>
        <v>2</v>
      </c>
      <c r="AR65" s="22">
        <v>0</v>
      </c>
      <c r="AS65" s="36"/>
    </row>
    <row r="66" spans="1:45" ht="15.95" customHeight="1" thickBot="1" x14ac:dyDescent="0.3">
      <c r="A66" s="41"/>
      <c r="R66" s="36"/>
      <c r="S66" s="41"/>
      <c r="T66" s="17" t="s">
        <v>56</v>
      </c>
      <c r="U66" s="17"/>
      <c r="V66" s="17"/>
      <c r="W66" s="17"/>
      <c r="X66" s="17"/>
      <c r="Y66" s="17"/>
      <c r="Z66" s="17"/>
      <c r="AA66" s="23">
        <f>SUM(AA54:AA65)</f>
        <v>44</v>
      </c>
      <c r="AB66" s="23">
        <f>SUM(AB54:AB65)</f>
        <v>13</v>
      </c>
      <c r="AC66" s="23">
        <f>SUM(AC54:AC65)</f>
        <v>15</v>
      </c>
      <c r="AD66" s="23">
        <f>+AC66+AB66</f>
        <v>28</v>
      </c>
      <c r="AE66" s="23">
        <f>SUM(AE54:AE65)</f>
        <v>6</v>
      </c>
      <c r="AF66" s="45"/>
      <c r="AG66" s="17" t="s">
        <v>108</v>
      </c>
      <c r="AH66" s="17"/>
      <c r="AI66" s="17"/>
      <c r="AJ66" s="17"/>
      <c r="AK66" s="17"/>
      <c r="AL66" s="17"/>
      <c r="AM66" s="17"/>
      <c r="AN66" s="23">
        <f>SUM(AN54:AN65)</f>
        <v>44</v>
      </c>
      <c r="AO66" s="23">
        <f>SUM(AO54:AO65)</f>
        <v>9</v>
      </c>
      <c r="AP66" s="23">
        <f>SUM(AP54:AP65)</f>
        <v>14</v>
      </c>
      <c r="AQ66" s="23">
        <f>+AP66+AO66</f>
        <v>23</v>
      </c>
      <c r="AR66" s="23">
        <f>SUM(AR54:AR65)</f>
        <v>0</v>
      </c>
      <c r="AS66" s="36"/>
    </row>
    <row r="67" spans="1:45" ht="15.95" customHeight="1" x14ac:dyDescent="0.25">
      <c r="A67" s="41"/>
      <c r="R67" s="36"/>
      <c r="S67" s="36"/>
      <c r="AG67" s="21" t="s">
        <v>116</v>
      </c>
      <c r="AH67" s="11"/>
      <c r="AI67" s="11"/>
      <c r="AJ67" s="11"/>
      <c r="AK67" s="21"/>
      <c r="AL67" s="21"/>
      <c r="AM67" s="11"/>
      <c r="AN67" s="15">
        <f>+AN27+AA40+AN40+AN53+AA53+AA66+AN66+AA27</f>
        <v>351</v>
      </c>
      <c r="AO67" s="15">
        <f>+AO27+AB40+AO40+AO53+AB53+AB66+AO66+AB27</f>
        <v>87</v>
      </c>
      <c r="AP67" s="15">
        <f>+AP27+AC40+AP40+AP53+AC53+AC66+AP66+AC27</f>
        <v>119</v>
      </c>
      <c r="AQ67" s="56">
        <f>+AQ27+AD40+AQ40+AQ53+AD53+AD66+AQ66+AD27</f>
        <v>206</v>
      </c>
      <c r="AR67" s="15">
        <f>+AR27+AE40+AR40+AR53+AE53+AE66+AR66+AE27</f>
        <v>57</v>
      </c>
      <c r="AS67" s="36"/>
    </row>
    <row r="68" spans="1:45" ht="15.95" customHeight="1" x14ac:dyDescent="0.25">
      <c r="A68" s="41"/>
      <c r="R68" s="36"/>
      <c r="S68" s="36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K68" s="21"/>
      <c r="AL68" s="21"/>
      <c r="AM68" s="11"/>
      <c r="AN68" s="22"/>
      <c r="AO68" s="22"/>
      <c r="AP68" s="22"/>
      <c r="AQ68" s="22"/>
      <c r="AR68" s="22"/>
      <c r="AS68" s="36"/>
    </row>
    <row r="69" spans="1:45" ht="15.95" customHeight="1" x14ac:dyDescent="0.25">
      <c r="A69" s="41"/>
      <c r="R69" s="36"/>
      <c r="S69" s="36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21"/>
      <c r="AH69" s="11"/>
      <c r="AI69" s="11"/>
      <c r="AJ69" s="11"/>
      <c r="AK69" s="21"/>
      <c r="AL69" s="21"/>
      <c r="AM69" s="11"/>
      <c r="AN69" s="22"/>
      <c r="AO69" s="22"/>
      <c r="AP69" s="22"/>
      <c r="AQ69" s="22"/>
      <c r="AR69" s="22"/>
      <c r="AS69" s="36"/>
    </row>
    <row r="70" spans="1:45" ht="15.95" customHeight="1" x14ac:dyDescent="0.25">
      <c r="A70" s="41"/>
      <c r="R70" s="36"/>
      <c r="S70" s="36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21"/>
      <c r="AH70" s="11"/>
      <c r="AI70" s="11"/>
      <c r="AJ70" s="11"/>
      <c r="AK70" s="21"/>
      <c r="AL70" s="21"/>
      <c r="AM70" s="11"/>
      <c r="AN70" s="22"/>
      <c r="AO70" s="22"/>
      <c r="AP70" s="22"/>
      <c r="AQ70" s="34"/>
      <c r="AR70" s="22"/>
      <c r="AS70" s="36"/>
    </row>
    <row r="71" spans="1:45" ht="15.95" customHeight="1" x14ac:dyDescent="0.25">
      <c r="A71" s="41"/>
      <c r="R71" s="36"/>
      <c r="S71" s="36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21"/>
      <c r="AH71" s="11"/>
      <c r="AI71" s="11"/>
      <c r="AJ71" s="11"/>
      <c r="AK71" s="21"/>
      <c r="AL71" s="21"/>
      <c r="AM71" s="11"/>
      <c r="AN71" s="22"/>
      <c r="AO71" s="22"/>
      <c r="AP71" s="22"/>
      <c r="AQ71" s="34"/>
      <c r="AR71" s="22"/>
      <c r="AS71" s="36"/>
    </row>
    <row r="72" spans="1:45" ht="15.95" customHeight="1" x14ac:dyDescent="0.25">
      <c r="A72" s="41"/>
      <c r="R72" s="36"/>
      <c r="S72" s="39"/>
      <c r="AS72" s="43"/>
    </row>
    <row r="73" spans="1:45" ht="15" customHeight="1" x14ac:dyDescent="0.2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43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43"/>
    </row>
    <row r="74" spans="1:45" ht="24" customHeight="1" x14ac:dyDescent="0.3">
      <c r="A74" s="39"/>
      <c r="B74" s="65" t="s">
        <v>119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39"/>
      <c r="S74" s="39"/>
      <c r="T74" s="65" t="s">
        <v>119</v>
      </c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43"/>
    </row>
    <row r="75" spans="1:45" ht="20.25" x14ac:dyDescent="0.3">
      <c r="A75" s="39"/>
      <c r="B75" s="26" t="s">
        <v>73</v>
      </c>
      <c r="C75" s="26">
        <f>+C2</f>
        <v>4</v>
      </c>
      <c r="D75" s="25"/>
      <c r="E75" s="25"/>
      <c r="F75" s="25"/>
      <c r="G75" s="66" t="str">
        <f>+G2</f>
        <v>2026/2027 REGULAR SEASON</v>
      </c>
      <c r="H75" s="66"/>
      <c r="I75" s="66"/>
      <c r="J75" s="66"/>
      <c r="K75" s="66"/>
      <c r="L75" s="66"/>
      <c r="M75" s="66"/>
      <c r="N75" s="25"/>
      <c r="O75" s="25"/>
      <c r="P75" s="25"/>
      <c r="Q75" s="25"/>
      <c r="R75" s="39"/>
      <c r="S75" s="39"/>
      <c r="T75" s="66" t="s">
        <v>83</v>
      </c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39"/>
    </row>
    <row r="76" spans="1:45" ht="18.600000000000001" customHeight="1" x14ac:dyDescent="0.3">
      <c r="A76" s="36"/>
      <c r="N76" s="25"/>
      <c r="O76" s="25"/>
      <c r="P76" s="25"/>
      <c r="Q76" s="25"/>
      <c r="R76" s="36"/>
      <c r="S76" s="36"/>
      <c r="U76" s="16"/>
      <c r="V76" s="16"/>
      <c r="W76" s="16"/>
      <c r="X76" s="16"/>
      <c r="Y76" s="16"/>
      <c r="Z76" s="16"/>
      <c r="AA76" s="16"/>
      <c r="AB76" s="29"/>
      <c r="AC76" s="29"/>
      <c r="AD76" s="29"/>
      <c r="AE76" s="29"/>
      <c r="AF76" s="30"/>
      <c r="AG76" s="29"/>
      <c r="AH76" s="29"/>
      <c r="AI76" s="29"/>
      <c r="AJ76" s="29"/>
      <c r="AK76" s="29"/>
      <c r="AL76" s="29"/>
      <c r="AM76" s="29"/>
      <c r="AN76" s="21"/>
      <c r="AO76" s="11"/>
      <c r="AP76" s="11"/>
      <c r="AQ76" s="22"/>
      <c r="AR76" s="22"/>
      <c r="AS76" s="36"/>
    </row>
    <row r="77" spans="1:45" ht="16.5" thickBot="1" x14ac:dyDescent="0.3">
      <c r="A77" s="36"/>
      <c r="R77" s="39"/>
      <c r="S77" s="39"/>
      <c r="T77" s="28" t="s">
        <v>103</v>
      </c>
      <c r="U77" s="28" t="s">
        <v>105</v>
      </c>
      <c r="V77" s="28"/>
      <c r="W77" s="38"/>
      <c r="X77" s="38"/>
      <c r="Y77" s="38"/>
      <c r="Z77" s="38"/>
      <c r="AA77" s="38" t="s">
        <v>3</v>
      </c>
      <c r="AB77" s="38" t="s">
        <v>22</v>
      </c>
      <c r="AC77" s="38" t="s">
        <v>23</v>
      </c>
      <c r="AD77" s="38" t="s">
        <v>24</v>
      </c>
      <c r="AE77" s="38" t="s">
        <v>2</v>
      </c>
      <c r="AF77" s="22"/>
      <c r="AG77" s="21"/>
      <c r="AH77" s="21"/>
      <c r="AI77" s="21"/>
      <c r="AJ77" s="22"/>
      <c r="AK77" s="22"/>
      <c r="AL77" s="22"/>
      <c r="AM77" s="22"/>
      <c r="AN77" s="22"/>
      <c r="AO77" s="22"/>
      <c r="AP77" s="22"/>
      <c r="AQ77" s="22"/>
      <c r="AR77" s="22"/>
      <c r="AS77" s="39"/>
    </row>
    <row r="78" spans="1:45" ht="15.75" customHeight="1" x14ac:dyDescent="0.25">
      <c r="A78" s="36"/>
      <c r="R78" s="39"/>
      <c r="S78" s="39"/>
      <c r="T78" s="27">
        <v>8.5</v>
      </c>
      <c r="U78" s="21" t="s">
        <v>169</v>
      </c>
      <c r="AA78" s="22">
        <v>3</v>
      </c>
      <c r="AB78" s="22">
        <v>2</v>
      </c>
      <c r="AC78" s="22">
        <v>1</v>
      </c>
      <c r="AD78" s="22">
        <f t="shared" ref="AD78:AD80" si="16">+AB78+AC78</f>
        <v>3</v>
      </c>
      <c r="AE78" s="22">
        <v>0</v>
      </c>
      <c r="AG78" s="27"/>
      <c r="AH78" s="21"/>
      <c r="AN78" s="22"/>
      <c r="AO78" s="22"/>
      <c r="AP78" s="22"/>
      <c r="AQ78" s="22"/>
      <c r="AR78" s="22"/>
      <c r="AS78" s="39"/>
    </row>
    <row r="79" spans="1:45" ht="15.75" customHeight="1" thickBot="1" x14ac:dyDescent="0.3">
      <c r="A79" s="36"/>
      <c r="E79" s="2" t="s">
        <v>64</v>
      </c>
      <c r="F79" s="2"/>
      <c r="G79" s="2"/>
      <c r="H79" s="57" t="s">
        <v>1</v>
      </c>
      <c r="I79" s="4"/>
      <c r="J79" s="4" t="s">
        <v>3</v>
      </c>
      <c r="K79" s="4" t="s">
        <v>22</v>
      </c>
      <c r="L79" s="4" t="s">
        <v>23</v>
      </c>
      <c r="M79" s="50" t="s">
        <v>24</v>
      </c>
      <c r="R79" s="36"/>
      <c r="S79" s="36"/>
      <c r="T79" s="27">
        <v>8.5</v>
      </c>
      <c r="U79" s="21" t="s">
        <v>180</v>
      </c>
      <c r="AA79" s="22">
        <v>1</v>
      </c>
      <c r="AB79" s="22">
        <v>0</v>
      </c>
      <c r="AC79" s="22">
        <v>0</v>
      </c>
      <c r="AD79" s="22">
        <f t="shared" si="16"/>
        <v>0</v>
      </c>
      <c r="AE79" s="22">
        <v>0</v>
      </c>
      <c r="AG79" s="27"/>
      <c r="AH79" s="21"/>
      <c r="AN79" s="22"/>
      <c r="AO79" s="22"/>
      <c r="AP79" s="22"/>
      <c r="AQ79" s="22"/>
      <c r="AR79" s="22"/>
      <c r="AS79" s="36"/>
    </row>
    <row r="80" spans="1:45" ht="15.75" customHeight="1" x14ac:dyDescent="0.25">
      <c r="A80" s="36"/>
      <c r="E80" s="21" t="s">
        <v>148</v>
      </c>
      <c r="F80" s="21"/>
      <c r="G80" s="21"/>
      <c r="H80" s="21" t="s">
        <v>101</v>
      </c>
      <c r="I80" s="22"/>
      <c r="J80" s="22">
        <v>4</v>
      </c>
      <c r="K80" s="22">
        <v>8</v>
      </c>
      <c r="L80" s="22">
        <v>6</v>
      </c>
      <c r="M80" s="49">
        <f t="shared" ref="M80:M96" si="17">+K80+L80</f>
        <v>14</v>
      </c>
      <c r="R80" s="36"/>
      <c r="S80" s="36"/>
      <c r="T80" s="27">
        <v>6</v>
      </c>
      <c r="U80" s="21" t="s">
        <v>241</v>
      </c>
      <c r="AA80" s="22">
        <v>2</v>
      </c>
      <c r="AB80" s="22">
        <v>0</v>
      </c>
      <c r="AC80" s="22">
        <v>0</v>
      </c>
      <c r="AD80" s="22">
        <f t="shared" si="16"/>
        <v>0</v>
      </c>
      <c r="AE80" s="22">
        <v>0</v>
      </c>
      <c r="AG80" s="27"/>
      <c r="AH80" s="21"/>
      <c r="AN80" s="22"/>
      <c r="AO80" s="22"/>
      <c r="AP80" s="22"/>
      <c r="AQ80" s="22"/>
      <c r="AR80" s="22"/>
      <c r="AS80" s="36"/>
    </row>
    <row r="81" spans="1:45" ht="15.75" customHeight="1" x14ac:dyDescent="0.25">
      <c r="A81" s="36"/>
      <c r="E81" s="21" t="s">
        <v>131</v>
      </c>
      <c r="F81" s="21"/>
      <c r="G81" s="21"/>
      <c r="H81" s="21" t="s">
        <v>101</v>
      </c>
      <c r="I81" s="22"/>
      <c r="J81" s="22">
        <v>4</v>
      </c>
      <c r="K81" s="22">
        <v>4</v>
      </c>
      <c r="L81" s="22">
        <v>8</v>
      </c>
      <c r="M81" s="49">
        <f t="shared" si="17"/>
        <v>12</v>
      </c>
      <c r="R81" s="36"/>
      <c r="S81" s="36"/>
      <c r="T81" s="27">
        <v>7</v>
      </c>
      <c r="U81" s="21" t="s">
        <v>285</v>
      </c>
      <c r="AA81" s="22">
        <v>1</v>
      </c>
      <c r="AB81" s="22">
        <v>0</v>
      </c>
      <c r="AC81" s="22">
        <v>0</v>
      </c>
      <c r="AD81" s="22">
        <f t="shared" ref="AD81" si="18">+AB81+AC81</f>
        <v>0</v>
      </c>
      <c r="AE81" s="22">
        <v>0</v>
      </c>
      <c r="AG81" s="27"/>
      <c r="AH81" s="21"/>
      <c r="AN81" s="22"/>
      <c r="AO81" s="22"/>
      <c r="AP81" s="22"/>
      <c r="AQ81" s="22"/>
      <c r="AR81" s="22"/>
      <c r="AS81" s="36"/>
    </row>
    <row r="82" spans="1:45" ht="15.75" customHeight="1" x14ac:dyDescent="0.25">
      <c r="A82" s="36"/>
      <c r="E82" s="21" t="s">
        <v>53</v>
      </c>
      <c r="F82" s="21"/>
      <c r="G82" s="21"/>
      <c r="H82" s="21" t="s">
        <v>102</v>
      </c>
      <c r="I82" s="22"/>
      <c r="J82" s="22">
        <v>4</v>
      </c>
      <c r="K82" s="22">
        <v>7</v>
      </c>
      <c r="L82" s="22">
        <v>1</v>
      </c>
      <c r="M82" s="49">
        <f t="shared" si="17"/>
        <v>8</v>
      </c>
      <c r="R82" s="36"/>
      <c r="S82" s="36"/>
      <c r="T82" s="27">
        <v>6.5</v>
      </c>
      <c r="U82" s="21" t="s">
        <v>170</v>
      </c>
      <c r="AA82" s="22">
        <v>3</v>
      </c>
      <c r="AB82" s="22">
        <v>2</v>
      </c>
      <c r="AC82" s="22">
        <v>0</v>
      </c>
      <c r="AD82" s="22">
        <f>+AB82+AC82</f>
        <v>2</v>
      </c>
      <c r="AE82" s="22">
        <v>0</v>
      </c>
      <c r="AG82" s="27"/>
      <c r="AH82" s="21"/>
      <c r="AN82" s="22"/>
      <c r="AO82" s="22"/>
      <c r="AP82" s="22"/>
      <c r="AQ82" s="22"/>
      <c r="AR82" s="22"/>
      <c r="AS82" s="36"/>
    </row>
    <row r="83" spans="1:45" ht="15.75" customHeight="1" x14ac:dyDescent="0.25">
      <c r="A83" s="36"/>
      <c r="E83" s="21" t="s">
        <v>162</v>
      </c>
      <c r="F83" s="21"/>
      <c r="G83" s="21"/>
      <c r="H83" s="21" t="s">
        <v>17</v>
      </c>
      <c r="I83" s="22"/>
      <c r="J83" s="22">
        <v>4</v>
      </c>
      <c r="K83" s="22">
        <v>6</v>
      </c>
      <c r="L83" s="22">
        <v>2</v>
      </c>
      <c r="M83" s="49">
        <f t="shared" si="17"/>
        <v>8</v>
      </c>
      <c r="R83" s="36"/>
      <c r="S83" s="36"/>
      <c r="T83" s="27">
        <v>7.5</v>
      </c>
      <c r="U83" s="21" t="s">
        <v>245</v>
      </c>
      <c r="AA83" s="22">
        <v>1</v>
      </c>
      <c r="AB83" s="22">
        <v>0</v>
      </c>
      <c r="AC83" s="22">
        <v>0</v>
      </c>
      <c r="AD83" s="22">
        <f t="shared" ref="AD83:AD90" si="19">+AB83+AC83</f>
        <v>0</v>
      </c>
      <c r="AE83" s="22">
        <v>0</v>
      </c>
      <c r="AG83" s="27"/>
      <c r="AH83" s="21"/>
      <c r="AN83" s="22"/>
      <c r="AO83" s="22"/>
      <c r="AP83" s="22"/>
      <c r="AQ83" s="22"/>
      <c r="AR83" s="22"/>
      <c r="AS83" s="36"/>
    </row>
    <row r="84" spans="1:45" ht="15.75" customHeight="1" x14ac:dyDescent="0.25">
      <c r="A84" s="36"/>
      <c r="E84" s="21" t="s">
        <v>144</v>
      </c>
      <c r="F84" s="21"/>
      <c r="G84" s="21"/>
      <c r="H84" s="16" t="s">
        <v>17</v>
      </c>
      <c r="I84" s="22"/>
      <c r="J84" s="22">
        <v>3</v>
      </c>
      <c r="K84" s="22">
        <v>3</v>
      </c>
      <c r="L84" s="22">
        <v>3</v>
      </c>
      <c r="M84" s="49">
        <f t="shared" si="17"/>
        <v>6</v>
      </c>
      <c r="R84" s="36"/>
      <c r="S84" s="36"/>
      <c r="T84" s="27">
        <v>7</v>
      </c>
      <c r="U84" s="21" t="s">
        <v>267</v>
      </c>
      <c r="AA84" s="22">
        <v>1</v>
      </c>
      <c r="AB84" s="22">
        <v>0</v>
      </c>
      <c r="AC84" s="22">
        <v>0</v>
      </c>
      <c r="AD84" s="22">
        <f t="shared" si="19"/>
        <v>0</v>
      </c>
      <c r="AE84" s="22">
        <v>0</v>
      </c>
      <c r="AG84" s="27"/>
      <c r="AH84" s="21"/>
      <c r="AN84" s="22"/>
      <c r="AO84" s="22"/>
      <c r="AP84" s="22"/>
      <c r="AQ84" s="22"/>
      <c r="AR84" s="22"/>
      <c r="AS84" s="36"/>
    </row>
    <row r="85" spans="1:45" ht="15.75" customHeight="1" x14ac:dyDescent="0.25">
      <c r="A85" s="36"/>
      <c r="E85" s="21" t="s">
        <v>110</v>
      </c>
      <c r="G85" s="21"/>
      <c r="H85" s="21" t="s">
        <v>100</v>
      </c>
      <c r="I85" s="22"/>
      <c r="J85" s="22">
        <v>4</v>
      </c>
      <c r="K85" s="22">
        <v>2</v>
      </c>
      <c r="L85" s="22">
        <v>4</v>
      </c>
      <c r="M85" s="49">
        <f t="shared" si="17"/>
        <v>6</v>
      </c>
      <c r="R85" s="36"/>
      <c r="S85" s="36"/>
      <c r="T85" s="27">
        <v>8.5</v>
      </c>
      <c r="U85" s="21" t="s">
        <v>242</v>
      </c>
      <c r="AA85" s="22">
        <v>2</v>
      </c>
      <c r="AB85" s="22">
        <v>1</v>
      </c>
      <c r="AC85" s="22">
        <v>2</v>
      </c>
      <c r="AD85" s="22">
        <f t="shared" si="19"/>
        <v>3</v>
      </c>
      <c r="AE85" s="22">
        <v>0</v>
      </c>
      <c r="AG85" s="27"/>
      <c r="AH85" s="21"/>
      <c r="AN85" s="22"/>
      <c r="AO85" s="22"/>
      <c r="AP85" s="22"/>
      <c r="AQ85" s="22"/>
      <c r="AR85" s="22"/>
      <c r="AS85" s="36"/>
    </row>
    <row r="86" spans="1:45" ht="15.75" customHeight="1" x14ac:dyDescent="0.25">
      <c r="A86" s="36"/>
      <c r="E86" s="21" t="s">
        <v>78</v>
      </c>
      <c r="F86" s="21"/>
      <c r="G86" s="21"/>
      <c r="H86" s="16" t="s">
        <v>93</v>
      </c>
      <c r="I86" s="22"/>
      <c r="J86" s="22">
        <v>4</v>
      </c>
      <c r="K86" s="22">
        <v>1</v>
      </c>
      <c r="L86" s="22">
        <v>5</v>
      </c>
      <c r="M86" s="49">
        <f t="shared" si="17"/>
        <v>6</v>
      </c>
      <c r="R86" s="36"/>
      <c r="S86" s="36"/>
      <c r="T86" s="27">
        <v>7</v>
      </c>
      <c r="U86" s="21" t="s">
        <v>175</v>
      </c>
      <c r="AA86" s="22">
        <v>3</v>
      </c>
      <c r="AB86" s="22">
        <v>0</v>
      </c>
      <c r="AC86" s="22">
        <v>0</v>
      </c>
      <c r="AD86" s="22">
        <f t="shared" si="19"/>
        <v>0</v>
      </c>
      <c r="AE86" s="22">
        <v>0</v>
      </c>
      <c r="AG86" s="27"/>
      <c r="AH86" s="21"/>
      <c r="AN86" s="22"/>
      <c r="AO86" s="22"/>
      <c r="AP86" s="22"/>
      <c r="AQ86" s="22"/>
      <c r="AR86" s="22"/>
      <c r="AS86" s="40"/>
    </row>
    <row r="87" spans="1:45" ht="15.75" customHeight="1" x14ac:dyDescent="0.25">
      <c r="A87" s="36"/>
      <c r="E87" s="21" t="s">
        <v>118</v>
      </c>
      <c r="F87" s="21"/>
      <c r="G87" s="21"/>
      <c r="H87" s="21" t="s">
        <v>101</v>
      </c>
      <c r="I87" s="22"/>
      <c r="J87" s="22">
        <v>4</v>
      </c>
      <c r="K87" s="22">
        <v>4</v>
      </c>
      <c r="L87" s="22">
        <v>1</v>
      </c>
      <c r="M87" s="49">
        <f t="shared" si="17"/>
        <v>5</v>
      </c>
      <c r="R87" s="40"/>
      <c r="S87" s="40"/>
      <c r="T87" s="27">
        <v>7.5</v>
      </c>
      <c r="U87" s="21" t="s">
        <v>266</v>
      </c>
      <c r="AA87" s="22">
        <v>1</v>
      </c>
      <c r="AB87" s="22">
        <v>0</v>
      </c>
      <c r="AC87" s="22">
        <v>1</v>
      </c>
      <c r="AD87" s="22">
        <f t="shared" si="19"/>
        <v>1</v>
      </c>
      <c r="AE87" s="22">
        <v>0</v>
      </c>
      <c r="AG87" s="27"/>
      <c r="AH87" s="21"/>
      <c r="AN87" s="22"/>
      <c r="AO87" s="22"/>
      <c r="AP87" s="22"/>
      <c r="AQ87" s="22"/>
      <c r="AR87" s="22"/>
      <c r="AS87" s="40"/>
    </row>
    <row r="88" spans="1:45" ht="15.75" customHeight="1" x14ac:dyDescent="0.25">
      <c r="A88" s="36"/>
      <c r="E88" s="21" t="s">
        <v>54</v>
      </c>
      <c r="F88" s="21"/>
      <c r="G88" s="21"/>
      <c r="H88" s="16" t="s">
        <v>93</v>
      </c>
      <c r="I88" s="22"/>
      <c r="J88" s="22">
        <v>4</v>
      </c>
      <c r="K88" s="22">
        <v>3</v>
      </c>
      <c r="L88" s="22">
        <v>2</v>
      </c>
      <c r="M88" s="49">
        <f t="shared" si="17"/>
        <v>5</v>
      </c>
      <c r="R88" s="40"/>
      <c r="S88" s="40"/>
      <c r="T88" s="27">
        <v>9.5</v>
      </c>
      <c r="U88" s="21" t="s">
        <v>265</v>
      </c>
      <c r="AA88" s="22">
        <v>1</v>
      </c>
      <c r="AB88" s="22">
        <v>0</v>
      </c>
      <c r="AC88" s="22">
        <v>0</v>
      </c>
      <c r="AD88" s="22">
        <f t="shared" si="19"/>
        <v>0</v>
      </c>
      <c r="AE88" s="22">
        <v>0</v>
      </c>
      <c r="AG88" s="27"/>
      <c r="AH88" s="21"/>
      <c r="AN88" s="22"/>
      <c r="AO88" s="22"/>
      <c r="AP88" s="22"/>
      <c r="AQ88" s="22"/>
      <c r="AR88" s="22"/>
      <c r="AS88" s="40"/>
    </row>
    <row r="89" spans="1:45" ht="15.75" customHeight="1" x14ac:dyDescent="0.25">
      <c r="A89" s="36"/>
      <c r="E89" s="21" t="s">
        <v>172</v>
      </c>
      <c r="F89" s="21"/>
      <c r="G89" s="21"/>
      <c r="H89" s="21" t="s">
        <v>92</v>
      </c>
      <c r="I89" s="22"/>
      <c r="J89" s="22">
        <v>4</v>
      </c>
      <c r="K89" s="22">
        <v>1</v>
      </c>
      <c r="L89" s="22">
        <v>4</v>
      </c>
      <c r="M89" s="49">
        <f t="shared" si="17"/>
        <v>5</v>
      </c>
      <c r="R89" s="40"/>
      <c r="S89" s="40"/>
      <c r="T89" s="27">
        <v>9.5</v>
      </c>
      <c r="U89" s="21" t="s">
        <v>240</v>
      </c>
      <c r="AA89" s="22">
        <v>1</v>
      </c>
      <c r="AB89" s="22">
        <v>5</v>
      </c>
      <c r="AC89" s="22">
        <v>0</v>
      </c>
      <c r="AD89" s="22">
        <f t="shared" si="19"/>
        <v>5</v>
      </c>
      <c r="AE89" s="22">
        <v>0</v>
      </c>
      <c r="AG89" s="27"/>
      <c r="AH89" s="21"/>
      <c r="AN89" s="22"/>
      <c r="AO89" s="22"/>
      <c r="AP89" s="22"/>
      <c r="AQ89" s="22"/>
      <c r="AR89" s="22"/>
      <c r="AS89" s="41"/>
    </row>
    <row r="90" spans="1:45" ht="15.75" customHeight="1" x14ac:dyDescent="0.25">
      <c r="A90" s="36"/>
      <c r="E90" s="21" t="s">
        <v>159</v>
      </c>
      <c r="H90" s="21" t="s">
        <v>17</v>
      </c>
      <c r="I90" s="22"/>
      <c r="J90" s="22">
        <v>4</v>
      </c>
      <c r="K90" s="22">
        <v>1</v>
      </c>
      <c r="L90" s="22">
        <v>4</v>
      </c>
      <c r="M90" s="49">
        <f t="shared" si="17"/>
        <v>5</v>
      </c>
      <c r="R90" s="41"/>
      <c r="S90" s="41"/>
      <c r="T90" s="27">
        <v>7.5</v>
      </c>
      <c r="U90" s="21" t="s">
        <v>203</v>
      </c>
      <c r="AA90" s="22">
        <v>2</v>
      </c>
      <c r="AB90" s="22">
        <v>0</v>
      </c>
      <c r="AC90" s="22">
        <v>0</v>
      </c>
      <c r="AD90" s="22">
        <f t="shared" si="19"/>
        <v>0</v>
      </c>
      <c r="AE90" s="22">
        <v>0</v>
      </c>
      <c r="AG90" s="27"/>
      <c r="AH90" s="21"/>
      <c r="AN90" s="22"/>
      <c r="AO90" s="22"/>
      <c r="AP90" s="22"/>
      <c r="AQ90" s="22"/>
      <c r="AR90" s="22"/>
      <c r="AS90" s="41"/>
    </row>
    <row r="91" spans="1:45" ht="15.75" customHeight="1" x14ac:dyDescent="0.25">
      <c r="A91" s="36"/>
      <c r="E91" s="21" t="s">
        <v>98</v>
      </c>
      <c r="F91" s="21"/>
      <c r="G91" s="21"/>
      <c r="H91" s="21" t="s">
        <v>155</v>
      </c>
      <c r="I91" s="22"/>
      <c r="J91" s="22">
        <v>4</v>
      </c>
      <c r="K91" s="22">
        <v>0</v>
      </c>
      <c r="L91" s="22">
        <v>5</v>
      </c>
      <c r="M91" s="49">
        <f t="shared" si="17"/>
        <v>5</v>
      </c>
      <c r="R91" s="41"/>
      <c r="S91" s="41"/>
      <c r="T91" s="27">
        <v>7.5</v>
      </c>
      <c r="U91" s="21" t="s">
        <v>284</v>
      </c>
      <c r="AA91" s="22">
        <v>1</v>
      </c>
      <c r="AB91" s="22">
        <v>0</v>
      </c>
      <c r="AC91" s="22">
        <v>0</v>
      </c>
      <c r="AD91" s="22">
        <f t="shared" ref="AD91" si="20">+AB91+AC91</f>
        <v>0</v>
      </c>
      <c r="AE91" s="22">
        <v>0</v>
      </c>
      <c r="AG91" s="27"/>
      <c r="AH91" s="21"/>
      <c r="AN91" s="22"/>
      <c r="AO91" s="22"/>
      <c r="AP91" s="22"/>
      <c r="AQ91" s="22"/>
      <c r="AR91" s="22"/>
      <c r="AS91" s="41"/>
    </row>
    <row r="92" spans="1:45" ht="15.75" customHeight="1" x14ac:dyDescent="0.25">
      <c r="A92" s="36"/>
      <c r="E92" s="21" t="s">
        <v>141</v>
      </c>
      <c r="F92" s="21"/>
      <c r="G92" s="21"/>
      <c r="H92" s="16" t="s">
        <v>93</v>
      </c>
      <c r="I92" s="22"/>
      <c r="J92" s="22">
        <v>3</v>
      </c>
      <c r="K92" s="22">
        <v>4</v>
      </c>
      <c r="L92" s="22">
        <v>0</v>
      </c>
      <c r="M92" s="49">
        <f t="shared" si="17"/>
        <v>4</v>
      </c>
      <c r="R92" s="41"/>
      <c r="S92" s="41"/>
      <c r="T92" s="27">
        <v>6.5</v>
      </c>
      <c r="U92" s="21" t="s">
        <v>264</v>
      </c>
      <c r="AA92" s="22">
        <v>1</v>
      </c>
      <c r="AB92" s="22">
        <v>0</v>
      </c>
      <c r="AC92" s="22">
        <v>0</v>
      </c>
      <c r="AD92" s="22">
        <f>+AB92+AC92</f>
        <v>0</v>
      </c>
      <c r="AE92" s="22">
        <v>0</v>
      </c>
      <c r="AG92" s="27"/>
      <c r="AH92" s="21"/>
      <c r="AN92" s="22"/>
      <c r="AO92" s="22"/>
      <c r="AP92" s="22"/>
      <c r="AQ92" s="22"/>
      <c r="AR92" s="22"/>
      <c r="AS92" s="41"/>
    </row>
    <row r="93" spans="1:45" ht="15.75" customHeight="1" thickBot="1" x14ac:dyDescent="0.3">
      <c r="A93" s="36"/>
      <c r="E93" s="21" t="s">
        <v>80</v>
      </c>
      <c r="F93" s="21"/>
      <c r="G93" s="21"/>
      <c r="H93" s="21" t="s">
        <v>100</v>
      </c>
      <c r="I93" s="22"/>
      <c r="J93" s="22">
        <v>4</v>
      </c>
      <c r="K93" s="22">
        <v>4</v>
      </c>
      <c r="L93" s="22">
        <v>0</v>
      </c>
      <c r="M93" s="49">
        <f t="shared" si="17"/>
        <v>4</v>
      </c>
      <c r="R93" s="41"/>
      <c r="S93" s="41"/>
      <c r="T93" s="27">
        <v>9.5</v>
      </c>
      <c r="U93" s="21" t="s">
        <v>243</v>
      </c>
      <c r="AA93" s="22">
        <v>1</v>
      </c>
      <c r="AB93" s="22">
        <v>0</v>
      </c>
      <c r="AC93" s="22">
        <v>0</v>
      </c>
      <c r="AD93" s="22">
        <f>+AB93+AC93</f>
        <v>0</v>
      </c>
      <c r="AE93" s="22">
        <v>15</v>
      </c>
      <c r="AG93" s="27"/>
      <c r="AH93" s="21"/>
      <c r="AN93" s="22"/>
      <c r="AO93" s="22"/>
      <c r="AP93" s="22"/>
      <c r="AQ93" s="22"/>
      <c r="AR93" s="22"/>
      <c r="AS93" s="41"/>
    </row>
    <row r="94" spans="1:45" ht="15.75" customHeight="1" x14ac:dyDescent="0.25">
      <c r="A94" s="36"/>
      <c r="E94" s="21" t="s">
        <v>171</v>
      </c>
      <c r="F94" s="21"/>
      <c r="G94" s="21"/>
      <c r="H94" s="16" t="s">
        <v>93</v>
      </c>
      <c r="I94" s="22"/>
      <c r="J94" s="22">
        <v>4</v>
      </c>
      <c r="K94" s="22">
        <v>1</v>
      </c>
      <c r="L94" s="22">
        <v>3</v>
      </c>
      <c r="M94" s="49">
        <f t="shared" si="17"/>
        <v>4</v>
      </c>
      <c r="O94" s="22"/>
      <c r="R94" s="41"/>
      <c r="S94" s="41"/>
      <c r="T94" s="8"/>
      <c r="U94" s="31" t="s">
        <v>81</v>
      </c>
      <c r="V94" s="8"/>
      <c r="W94" s="8"/>
      <c r="X94" s="8"/>
      <c r="Y94" s="8"/>
      <c r="Z94" s="8"/>
      <c r="AA94" s="15">
        <f>SUM(AA78:AA93)</f>
        <v>25</v>
      </c>
      <c r="AB94" s="15">
        <f>SUM(AB78:AB93)</f>
        <v>10</v>
      </c>
      <c r="AC94" s="15">
        <f>SUM(AC78:AC93)</f>
        <v>4</v>
      </c>
      <c r="AD94" s="15">
        <f>SUM(AD78:AD93)</f>
        <v>14</v>
      </c>
      <c r="AE94" s="15">
        <f>SUM(AE78:AE93)</f>
        <v>15</v>
      </c>
      <c r="AG94" s="27"/>
      <c r="AH94" s="21"/>
      <c r="AN94" s="22"/>
      <c r="AO94" s="22"/>
      <c r="AP94" s="22"/>
      <c r="AQ94" s="22"/>
      <c r="AR94" s="22"/>
      <c r="AS94" s="41"/>
    </row>
    <row r="95" spans="1:45" ht="15.75" customHeight="1" x14ac:dyDescent="0.25">
      <c r="A95" s="36"/>
      <c r="E95" s="21" t="s">
        <v>179</v>
      </c>
      <c r="F95" s="21"/>
      <c r="G95" s="21"/>
      <c r="H95" s="21" t="s">
        <v>101</v>
      </c>
      <c r="I95" s="22"/>
      <c r="J95" s="22">
        <v>3</v>
      </c>
      <c r="K95" s="22">
        <v>0</v>
      </c>
      <c r="L95" s="22">
        <v>4</v>
      </c>
      <c r="M95" s="49">
        <f t="shared" si="17"/>
        <v>4</v>
      </c>
      <c r="O95" s="22"/>
      <c r="R95" s="41"/>
      <c r="S95" s="41"/>
      <c r="AG95" s="27"/>
      <c r="AH95" s="21"/>
      <c r="AN95" s="22"/>
      <c r="AO95" s="22"/>
      <c r="AP95" s="22"/>
      <c r="AQ95" s="22"/>
      <c r="AR95" s="22"/>
      <c r="AS95" s="41"/>
    </row>
    <row r="96" spans="1:45" ht="15.75" customHeight="1" thickBot="1" x14ac:dyDescent="0.3">
      <c r="A96" s="36"/>
      <c r="E96" s="21" t="s">
        <v>145</v>
      </c>
      <c r="F96" s="21"/>
      <c r="G96" s="21"/>
      <c r="H96" s="21" t="s">
        <v>100</v>
      </c>
      <c r="I96" s="22"/>
      <c r="J96" s="22">
        <v>4</v>
      </c>
      <c r="K96" s="22">
        <v>0</v>
      </c>
      <c r="L96" s="22">
        <v>4</v>
      </c>
      <c r="M96" s="49">
        <f t="shared" si="17"/>
        <v>4</v>
      </c>
      <c r="O96" s="22"/>
      <c r="R96" s="41"/>
      <c r="S96" s="41"/>
      <c r="T96" s="28" t="s">
        <v>103</v>
      </c>
      <c r="U96" s="28" t="s">
        <v>106</v>
      </c>
      <c r="V96" s="28"/>
      <c r="W96" s="38"/>
      <c r="X96" s="38"/>
      <c r="Y96" s="38"/>
      <c r="Z96" s="38"/>
      <c r="AA96" s="38" t="s">
        <v>3</v>
      </c>
      <c r="AB96" s="38" t="s">
        <v>22</v>
      </c>
      <c r="AC96" s="38" t="s">
        <v>23</v>
      </c>
      <c r="AD96" s="38" t="s">
        <v>24</v>
      </c>
      <c r="AE96" s="38" t="s">
        <v>2</v>
      </c>
      <c r="AQ96" s="22"/>
      <c r="AR96" s="22"/>
      <c r="AS96" s="41"/>
    </row>
    <row r="97" spans="1:45" ht="15.75" customHeight="1" x14ac:dyDescent="0.25">
      <c r="A97" s="36"/>
      <c r="E97" s="21"/>
      <c r="F97" s="21"/>
      <c r="G97" s="21"/>
      <c r="H97" s="21"/>
      <c r="I97" s="22"/>
      <c r="J97" s="22"/>
      <c r="K97" s="22"/>
      <c r="L97" s="22"/>
      <c r="M97" s="22"/>
      <c r="O97" s="22"/>
      <c r="R97" s="41"/>
      <c r="S97" s="41"/>
      <c r="T97" s="27">
        <v>7.5</v>
      </c>
      <c r="U97" s="21" t="s">
        <v>32</v>
      </c>
      <c r="AA97" s="22">
        <v>1</v>
      </c>
      <c r="AB97" s="22">
        <v>0</v>
      </c>
      <c r="AC97" s="22">
        <v>1</v>
      </c>
      <c r="AD97" s="22">
        <f>+AB97+AC97</f>
        <v>1</v>
      </c>
      <c r="AE97" s="22">
        <v>0</v>
      </c>
      <c r="AS97" s="41"/>
    </row>
    <row r="98" spans="1:45" ht="15.75" customHeight="1" x14ac:dyDescent="0.25">
      <c r="A98" s="36"/>
      <c r="E98" s="21"/>
      <c r="F98" s="21"/>
      <c r="G98" s="21"/>
      <c r="H98" s="21"/>
      <c r="I98" s="22"/>
      <c r="J98" s="22"/>
      <c r="K98" s="22"/>
      <c r="L98" s="22"/>
      <c r="M98" s="22"/>
      <c r="O98" s="22"/>
      <c r="R98" s="41"/>
      <c r="S98" s="41"/>
      <c r="T98" s="27">
        <v>6</v>
      </c>
      <c r="U98" s="21" t="s">
        <v>99</v>
      </c>
      <c r="AA98" s="22">
        <v>1</v>
      </c>
      <c r="AB98" s="22">
        <v>0</v>
      </c>
      <c r="AC98" s="22">
        <v>0</v>
      </c>
      <c r="AD98" s="22">
        <f t="shared" ref="AD98:AD99" si="21">+AB98+AC98</f>
        <v>0</v>
      </c>
      <c r="AE98" s="22">
        <v>0</v>
      </c>
      <c r="AS98" s="41"/>
    </row>
    <row r="99" spans="1:45" ht="15.75" customHeight="1" thickBot="1" x14ac:dyDescent="0.3">
      <c r="A99" s="36"/>
      <c r="E99" s="21"/>
      <c r="F99" s="2" t="s">
        <v>74</v>
      </c>
      <c r="G99" s="2"/>
      <c r="H99" s="2"/>
      <c r="I99" s="57" t="s">
        <v>1</v>
      </c>
      <c r="J99" s="4"/>
      <c r="K99" s="4" t="s">
        <v>3</v>
      </c>
      <c r="L99" s="50" t="s">
        <v>2</v>
      </c>
      <c r="M99" s="22"/>
      <c r="O99" s="22"/>
      <c r="R99" s="41"/>
      <c r="S99" s="41"/>
      <c r="T99" s="27">
        <v>6</v>
      </c>
      <c r="U99" s="21" t="s">
        <v>86</v>
      </c>
      <c r="AA99" s="22">
        <v>1</v>
      </c>
      <c r="AB99" s="22">
        <v>0</v>
      </c>
      <c r="AC99" s="22">
        <v>0</v>
      </c>
      <c r="AD99" s="22">
        <f t="shared" si="21"/>
        <v>0</v>
      </c>
      <c r="AE99" s="22">
        <v>0</v>
      </c>
      <c r="AQ99" s="22"/>
      <c r="AR99" s="22"/>
      <c r="AS99" s="41"/>
    </row>
    <row r="100" spans="1:45" ht="15.75" customHeight="1" x14ac:dyDescent="0.25">
      <c r="A100" s="36"/>
      <c r="E100" s="21"/>
      <c r="F100" s="21" t="s">
        <v>177</v>
      </c>
      <c r="G100" s="21"/>
      <c r="H100" s="21"/>
      <c r="I100" s="21" t="s">
        <v>101</v>
      </c>
      <c r="J100" s="22"/>
      <c r="K100" s="22">
        <v>4</v>
      </c>
      <c r="L100" s="49">
        <v>4</v>
      </c>
      <c r="M100" s="22"/>
      <c r="N100" s="22"/>
      <c r="O100" s="22"/>
      <c r="R100" s="41"/>
      <c r="S100" s="41"/>
      <c r="T100" s="8"/>
      <c r="U100" s="31" t="s">
        <v>146</v>
      </c>
      <c r="V100" s="8"/>
      <c r="W100" s="8"/>
      <c r="X100" s="8"/>
      <c r="Y100" s="8"/>
      <c r="Z100" s="8"/>
      <c r="AA100" s="53">
        <f>SUM(AA96:AA99)</f>
        <v>3</v>
      </c>
      <c r="AB100" s="53">
        <f>SUM(AB96:AB99)</f>
        <v>0</v>
      </c>
      <c r="AC100" s="53">
        <f>SUM(AC96:AC99)</f>
        <v>1</v>
      </c>
      <c r="AD100" s="53">
        <f>SUM(AD96:AD99)</f>
        <v>1</v>
      </c>
      <c r="AE100" s="53">
        <f>SUM(AE96:AE99)</f>
        <v>0</v>
      </c>
      <c r="AG100" s="27"/>
      <c r="AH100" s="21"/>
      <c r="AI100" s="21"/>
      <c r="AN100" s="22"/>
      <c r="AO100" s="22"/>
      <c r="AP100" s="22"/>
      <c r="AQ100" s="22"/>
      <c r="AR100" s="22"/>
      <c r="AS100" s="41"/>
    </row>
    <row r="101" spans="1:45" ht="15.75" customHeight="1" x14ac:dyDescent="0.25">
      <c r="A101" s="36"/>
      <c r="E101" s="21"/>
      <c r="F101" s="21" t="s">
        <v>75</v>
      </c>
      <c r="G101" s="21"/>
      <c r="H101" s="21"/>
      <c r="I101" s="21" t="s">
        <v>126</v>
      </c>
      <c r="J101" s="22"/>
      <c r="K101" s="22">
        <v>1</v>
      </c>
      <c r="L101" s="49">
        <v>2</v>
      </c>
      <c r="M101" s="22"/>
      <c r="N101" s="22"/>
      <c r="O101" s="22"/>
      <c r="R101" s="41"/>
      <c r="S101" s="41"/>
      <c r="T101" s="27"/>
      <c r="U101" s="21" t="s">
        <v>291</v>
      </c>
      <c r="AA101" s="54">
        <f>AA94+AD109+AA100-1</f>
        <v>32</v>
      </c>
      <c r="AB101" s="54">
        <f>AB100+AB94</f>
        <v>10</v>
      </c>
      <c r="AC101" s="54">
        <f>AC100+AC94</f>
        <v>5</v>
      </c>
      <c r="AD101" s="54">
        <f>AD100+AD94</f>
        <v>15</v>
      </c>
      <c r="AE101" s="54">
        <f>AE100+AE94</f>
        <v>15</v>
      </c>
      <c r="AG101" s="27"/>
      <c r="AH101" s="21"/>
      <c r="AI101" s="21"/>
      <c r="AN101" s="22"/>
      <c r="AO101" s="22"/>
      <c r="AP101" s="22"/>
      <c r="AQ101" s="22"/>
      <c r="AR101" s="22"/>
      <c r="AS101" s="41"/>
    </row>
    <row r="102" spans="1:45" ht="15.75" customHeight="1" x14ac:dyDescent="0.25">
      <c r="A102" s="36"/>
      <c r="E102" s="21"/>
      <c r="F102" s="21" t="s">
        <v>42</v>
      </c>
      <c r="I102" s="21" t="s">
        <v>126</v>
      </c>
      <c r="J102" s="22"/>
      <c r="K102" s="22">
        <v>2</v>
      </c>
      <c r="L102" s="49">
        <v>2</v>
      </c>
      <c r="M102" s="22"/>
      <c r="N102" s="22"/>
      <c r="O102" s="22"/>
      <c r="R102" s="41"/>
      <c r="S102" s="41"/>
      <c r="T102" s="27"/>
      <c r="U102" s="21" t="s">
        <v>72</v>
      </c>
      <c r="AA102" s="22">
        <f>+AA41+AA54+AN54+AA15+AN41+AN28+AA28+AN15</f>
        <v>32</v>
      </c>
      <c r="AB102" s="22">
        <f>+AB41+AB54+AO54+AB15+AO41+AO28+AB28+AO15</f>
        <v>10</v>
      </c>
      <c r="AC102" s="22">
        <f>+AC41+AC54+AP54+AC15+AP41+AP28+AC28+AP15</f>
        <v>5</v>
      </c>
      <c r="AD102" s="22">
        <f>+AD41+AD54+AQ54+AD15+AQ41+AQ28+AD28+AQ15</f>
        <v>15</v>
      </c>
      <c r="AE102" s="22">
        <f>+AE41+AE54+AR54+AE15+AR41+AR28+AE28+AR15</f>
        <v>15</v>
      </c>
      <c r="AQ102" s="22"/>
      <c r="AR102" s="22"/>
      <c r="AS102" s="41"/>
    </row>
    <row r="103" spans="1:45" ht="15.75" customHeight="1" x14ac:dyDescent="0.25">
      <c r="A103" s="36"/>
      <c r="E103" s="21"/>
      <c r="F103" s="21" t="s">
        <v>144</v>
      </c>
      <c r="G103" s="21"/>
      <c r="H103" s="21"/>
      <c r="I103" s="16" t="s">
        <v>17</v>
      </c>
      <c r="J103" s="22"/>
      <c r="K103" s="22">
        <v>3</v>
      </c>
      <c r="L103" s="49">
        <v>2</v>
      </c>
      <c r="M103" s="22"/>
      <c r="N103" s="22"/>
      <c r="O103" s="22"/>
      <c r="R103" s="41"/>
      <c r="S103" s="41"/>
      <c r="T103" s="27"/>
      <c r="U103" s="21"/>
      <c r="AQ103" s="22"/>
      <c r="AR103" s="22"/>
      <c r="AS103" s="41"/>
    </row>
    <row r="104" spans="1:45" ht="15.75" customHeight="1" x14ac:dyDescent="0.25">
      <c r="A104" s="36"/>
      <c r="E104" s="21"/>
      <c r="F104" s="21" t="s">
        <v>161</v>
      </c>
      <c r="G104" s="21"/>
      <c r="H104" s="21"/>
      <c r="I104" s="16" t="s">
        <v>93</v>
      </c>
      <c r="J104" s="22"/>
      <c r="K104" s="22">
        <v>3</v>
      </c>
      <c r="L104" s="49">
        <v>2</v>
      </c>
      <c r="M104" s="22"/>
      <c r="N104" s="22"/>
      <c r="O104" s="22"/>
      <c r="R104" s="41"/>
      <c r="S104" s="41"/>
      <c r="T104" s="27"/>
      <c r="U104" s="21"/>
      <c r="AQ104" s="22"/>
      <c r="AR104" s="22"/>
      <c r="AS104" s="41"/>
    </row>
    <row r="105" spans="1:45" ht="15.75" customHeight="1" thickBot="1" x14ac:dyDescent="0.3">
      <c r="A105" s="36"/>
      <c r="E105" s="21"/>
      <c r="F105" s="21" t="s">
        <v>117</v>
      </c>
      <c r="G105" s="21"/>
      <c r="H105" s="21"/>
      <c r="I105" s="21" t="s">
        <v>126</v>
      </c>
      <c r="J105" s="22"/>
      <c r="K105" s="22">
        <v>3</v>
      </c>
      <c r="L105" s="49">
        <v>2</v>
      </c>
      <c r="M105" s="22"/>
      <c r="N105" s="22"/>
      <c r="O105" s="22"/>
      <c r="R105" s="41"/>
      <c r="S105" s="41"/>
      <c r="T105" s="27"/>
      <c r="U105" s="21"/>
      <c r="V105" s="37" t="s">
        <v>103</v>
      </c>
      <c r="W105" s="10" t="s">
        <v>109</v>
      </c>
      <c r="X105" s="10"/>
      <c r="Y105" s="10"/>
      <c r="Z105" s="10"/>
      <c r="AA105" s="10"/>
      <c r="AB105" s="10"/>
      <c r="AC105" s="10"/>
      <c r="AD105" s="37" t="s">
        <v>3</v>
      </c>
      <c r="AE105" s="37" t="s">
        <v>7</v>
      </c>
      <c r="AF105" s="37" t="s">
        <v>8</v>
      </c>
      <c r="AG105" s="37" t="s">
        <v>9</v>
      </c>
      <c r="AH105" s="61" t="s">
        <v>68</v>
      </c>
      <c r="AI105" s="61"/>
      <c r="AJ105" s="37" t="s">
        <v>4</v>
      </c>
      <c r="AK105" s="37" t="s">
        <v>6</v>
      </c>
      <c r="AL105" s="37" t="s">
        <v>5</v>
      </c>
      <c r="AM105" s="37" t="s">
        <v>69</v>
      </c>
      <c r="AN105" s="37" t="s">
        <v>23</v>
      </c>
      <c r="AO105" s="37" t="s">
        <v>2</v>
      </c>
      <c r="AP105" s="22"/>
      <c r="AQ105" s="22"/>
      <c r="AR105" s="22"/>
      <c r="AS105" s="41"/>
    </row>
    <row r="106" spans="1:45" ht="15.75" customHeight="1" x14ac:dyDescent="0.25">
      <c r="A106" s="36"/>
      <c r="E106" s="21"/>
      <c r="F106" s="21" t="s">
        <v>53</v>
      </c>
      <c r="G106" s="21"/>
      <c r="H106" s="21"/>
      <c r="I106" s="21" t="s">
        <v>102</v>
      </c>
      <c r="J106" s="22"/>
      <c r="K106" s="22">
        <v>4</v>
      </c>
      <c r="L106" s="49">
        <v>2</v>
      </c>
      <c r="M106" s="22"/>
      <c r="N106" s="22"/>
      <c r="O106" s="22"/>
      <c r="R106" s="41"/>
      <c r="S106" s="41"/>
      <c r="T106" s="27"/>
      <c r="U106" s="21"/>
      <c r="V106" s="27"/>
      <c r="W106" s="21" t="s">
        <v>45</v>
      </c>
      <c r="Y106" s="21"/>
      <c r="Z106" s="21"/>
      <c r="AA106" s="16"/>
      <c r="AD106" s="22">
        <f t="shared" ref="AD106:AD108" si="22">SUM(AE106:AG106)</f>
        <v>1</v>
      </c>
      <c r="AE106" s="22">
        <v>0</v>
      </c>
      <c r="AF106" s="22">
        <v>1</v>
      </c>
      <c r="AG106" s="22">
        <v>0</v>
      </c>
      <c r="AH106" s="62">
        <f t="shared" ref="AH106" si="23">+(AE106*2+AG106)/(2*AD106)</f>
        <v>0</v>
      </c>
      <c r="AI106" s="62"/>
      <c r="AJ106" s="22">
        <v>0</v>
      </c>
      <c r="AK106" s="22">
        <v>5</v>
      </c>
      <c r="AL106" s="22">
        <v>0</v>
      </c>
      <c r="AM106" s="24">
        <f t="shared" ref="AM106" si="24">+AJ106/AD106</f>
        <v>0</v>
      </c>
      <c r="AN106" s="22">
        <v>0</v>
      </c>
      <c r="AO106" s="22">
        <v>0</v>
      </c>
      <c r="AP106" s="22"/>
      <c r="AQ106" s="22"/>
      <c r="AR106" s="22"/>
      <c r="AS106" s="41"/>
    </row>
    <row r="107" spans="1:45" ht="15.75" customHeight="1" x14ac:dyDescent="0.25">
      <c r="A107" s="36"/>
      <c r="E107" s="21"/>
      <c r="F107" s="21" t="s">
        <v>171</v>
      </c>
      <c r="G107" s="21"/>
      <c r="H107" s="21"/>
      <c r="I107" s="16" t="s">
        <v>93</v>
      </c>
      <c r="J107" s="22"/>
      <c r="K107" s="22">
        <v>4</v>
      </c>
      <c r="L107" s="49">
        <v>2</v>
      </c>
      <c r="M107" s="22"/>
      <c r="N107" s="22"/>
      <c r="O107" s="22"/>
      <c r="R107" s="41"/>
      <c r="S107" s="41"/>
      <c r="T107" s="27"/>
      <c r="U107" s="21"/>
      <c r="V107" s="27">
        <v>7.5</v>
      </c>
      <c r="W107" s="21" t="s">
        <v>204</v>
      </c>
      <c r="AA107" s="21"/>
      <c r="AC107" s="22"/>
      <c r="AD107" s="22">
        <f t="shared" si="22"/>
        <v>2</v>
      </c>
      <c r="AE107" s="22">
        <v>1</v>
      </c>
      <c r="AF107" s="22">
        <v>1</v>
      </c>
      <c r="AG107" s="22">
        <v>0</v>
      </c>
      <c r="AH107" s="60">
        <f>+(AE107*2+AG107)/(2*AD107)</f>
        <v>0.5</v>
      </c>
      <c r="AI107" s="60"/>
      <c r="AJ107" s="22">
        <v>2</v>
      </c>
      <c r="AK107" s="22">
        <v>0</v>
      </c>
      <c r="AL107" s="22">
        <v>1</v>
      </c>
      <c r="AM107" s="24">
        <f>+AJ107/AD107</f>
        <v>1</v>
      </c>
      <c r="AN107" s="22">
        <v>0</v>
      </c>
      <c r="AO107" s="22">
        <v>0</v>
      </c>
      <c r="AP107" s="22"/>
      <c r="AS107" s="41"/>
    </row>
    <row r="108" spans="1:45" ht="15.75" customHeight="1" thickBot="1" x14ac:dyDescent="0.3">
      <c r="A108" s="36"/>
      <c r="E108" s="21"/>
      <c r="F108" s="21" t="s">
        <v>32</v>
      </c>
      <c r="G108" s="21"/>
      <c r="H108" s="21"/>
      <c r="I108" s="21" t="s">
        <v>92</v>
      </c>
      <c r="J108" s="22"/>
      <c r="K108" s="22">
        <v>4</v>
      </c>
      <c r="L108" s="49">
        <v>2</v>
      </c>
      <c r="M108" s="22"/>
      <c r="N108" s="22"/>
      <c r="O108" s="22"/>
      <c r="R108" s="41"/>
      <c r="S108" s="41"/>
      <c r="T108" s="27"/>
      <c r="U108" s="21"/>
      <c r="V108" s="27">
        <v>7.5</v>
      </c>
      <c r="W108" s="21" t="s">
        <v>263</v>
      </c>
      <c r="AD108" s="22">
        <f t="shared" si="22"/>
        <v>2</v>
      </c>
      <c r="AE108" s="22">
        <v>1</v>
      </c>
      <c r="AF108" s="22">
        <v>1</v>
      </c>
      <c r="AG108" s="22">
        <v>0</v>
      </c>
      <c r="AH108" s="63">
        <f>+(AE108*2+AG108)/(2*AD108)</f>
        <v>0.5</v>
      </c>
      <c r="AI108" s="63"/>
      <c r="AJ108" s="22">
        <v>7</v>
      </c>
      <c r="AK108" s="22">
        <v>0</v>
      </c>
      <c r="AL108" s="22">
        <v>0</v>
      </c>
      <c r="AM108" s="24">
        <f>+AJ108/AD108</f>
        <v>3.5</v>
      </c>
      <c r="AN108" s="22">
        <v>0</v>
      </c>
      <c r="AO108" s="22">
        <v>0</v>
      </c>
      <c r="AP108" s="22"/>
      <c r="AQ108" s="22"/>
      <c r="AR108" s="22"/>
      <c r="AS108" s="41"/>
    </row>
    <row r="109" spans="1:45" ht="15.75" customHeight="1" x14ac:dyDescent="0.25">
      <c r="A109" s="36"/>
      <c r="E109" s="21"/>
      <c r="F109" s="21" t="s">
        <v>37</v>
      </c>
      <c r="G109" s="21"/>
      <c r="H109" s="21"/>
      <c r="I109" s="21" t="s">
        <v>126</v>
      </c>
      <c r="J109" s="22"/>
      <c r="K109" s="22">
        <v>4</v>
      </c>
      <c r="L109" s="49">
        <v>2</v>
      </c>
      <c r="M109" s="22"/>
      <c r="N109" s="22"/>
      <c r="O109" s="22"/>
      <c r="R109" s="41"/>
      <c r="S109" s="41"/>
      <c r="V109" s="8"/>
      <c r="W109" s="32"/>
      <c r="X109" s="31" t="s">
        <v>20</v>
      </c>
      <c r="Y109" s="32"/>
      <c r="Z109" s="32"/>
      <c r="AA109" s="15"/>
      <c r="AB109" s="8"/>
      <c r="AC109" s="8"/>
      <c r="AD109" s="15">
        <f>SUM(AD106:AD108)</f>
        <v>5</v>
      </c>
      <c r="AE109" s="15">
        <f t="shared" ref="AE109:AG109" si="25">SUM(AE106:AE108)</f>
        <v>2</v>
      </c>
      <c r="AF109" s="15">
        <f t="shared" si="25"/>
        <v>3</v>
      </c>
      <c r="AG109" s="15">
        <f t="shared" si="25"/>
        <v>0</v>
      </c>
      <c r="AH109" s="62">
        <f>+(AE109*2+AG109)/(2*AD109)</f>
        <v>0.4</v>
      </c>
      <c r="AI109" s="62"/>
      <c r="AJ109" s="15">
        <f t="shared" ref="AJ109:AL109" si="26">SUM(AJ106:AJ108)</f>
        <v>9</v>
      </c>
      <c r="AK109" s="15">
        <f t="shared" si="26"/>
        <v>5</v>
      </c>
      <c r="AL109" s="15">
        <f t="shared" si="26"/>
        <v>1</v>
      </c>
      <c r="AM109" s="52">
        <f>+AJ109/AD109</f>
        <v>1.8</v>
      </c>
      <c r="AN109" s="15">
        <f t="shared" ref="AN109:AO109" si="27">SUM(AN106:AN108)</f>
        <v>0</v>
      </c>
      <c r="AO109" s="15">
        <f t="shared" si="27"/>
        <v>0</v>
      </c>
      <c r="AP109" s="22"/>
      <c r="AQ109" s="22"/>
      <c r="AR109" s="22"/>
      <c r="AS109" s="41"/>
    </row>
    <row r="110" spans="1:45" ht="15.75" customHeight="1" x14ac:dyDescent="0.25">
      <c r="A110" s="36"/>
      <c r="E110" s="21"/>
      <c r="F110" s="21" t="s">
        <v>76</v>
      </c>
      <c r="G110" s="21"/>
      <c r="H110" s="21"/>
      <c r="I110" s="21" t="s">
        <v>155</v>
      </c>
      <c r="J110" s="22"/>
      <c r="K110" s="22">
        <v>4</v>
      </c>
      <c r="L110" s="49">
        <v>2</v>
      </c>
      <c r="M110" s="22"/>
      <c r="N110" s="22"/>
      <c r="O110" s="22"/>
      <c r="R110" s="41"/>
      <c r="S110" s="41"/>
      <c r="AA110" s="22"/>
      <c r="AB110" s="22"/>
      <c r="AC110" s="22"/>
      <c r="AD110" s="22"/>
      <c r="AE110" s="22"/>
      <c r="AS110" s="41"/>
    </row>
    <row r="111" spans="1:45" ht="15.75" customHeight="1" x14ac:dyDescent="0.25">
      <c r="A111" s="36"/>
      <c r="E111" s="21"/>
      <c r="F111" s="21" t="s">
        <v>143</v>
      </c>
      <c r="G111" s="21"/>
      <c r="H111" s="21"/>
      <c r="I111" s="21" t="s">
        <v>155</v>
      </c>
      <c r="J111" s="22"/>
      <c r="K111" s="22">
        <v>4</v>
      </c>
      <c r="L111" s="49">
        <v>2</v>
      </c>
      <c r="M111" s="22"/>
      <c r="N111" s="22"/>
      <c r="O111" s="22"/>
      <c r="R111" s="41"/>
      <c r="S111" s="41"/>
      <c r="AS111" s="41"/>
    </row>
    <row r="112" spans="1:45" ht="15.75" customHeight="1" x14ac:dyDescent="0.25">
      <c r="A112" s="36"/>
      <c r="E112" s="21"/>
      <c r="F112" s="21" t="s">
        <v>111</v>
      </c>
      <c r="G112" s="21"/>
      <c r="H112" s="21"/>
      <c r="I112" s="21" t="s">
        <v>155</v>
      </c>
      <c r="J112" s="22"/>
      <c r="K112" s="22">
        <v>4</v>
      </c>
      <c r="L112" s="49">
        <v>2</v>
      </c>
      <c r="M112" s="22"/>
      <c r="N112" s="22"/>
      <c r="O112" s="22"/>
      <c r="R112" s="41"/>
      <c r="S112" s="41"/>
      <c r="AS112" s="41"/>
    </row>
    <row r="113" spans="1:45" ht="15.75" customHeight="1" x14ac:dyDescent="0.25">
      <c r="A113" s="36"/>
      <c r="E113" s="21"/>
      <c r="F113" s="21" t="s">
        <v>193</v>
      </c>
      <c r="G113" s="21"/>
      <c r="H113" s="21"/>
      <c r="I113" s="21" t="s">
        <v>101</v>
      </c>
      <c r="J113" s="22"/>
      <c r="K113" s="22">
        <v>4</v>
      </c>
      <c r="L113" s="49">
        <v>2</v>
      </c>
      <c r="M113" s="22"/>
      <c r="N113" s="22"/>
      <c r="O113" s="22"/>
      <c r="R113" s="41"/>
      <c r="S113" s="41"/>
      <c r="AS113" s="41"/>
    </row>
    <row r="114" spans="1:45" ht="15.75" customHeight="1" x14ac:dyDescent="0.25">
      <c r="A114" s="36"/>
      <c r="E114" s="21"/>
      <c r="F114" s="21" t="s">
        <v>45</v>
      </c>
      <c r="G114" s="21"/>
      <c r="H114" s="21"/>
      <c r="I114" s="21" t="s">
        <v>102</v>
      </c>
      <c r="J114" s="22"/>
      <c r="K114" s="22">
        <v>4</v>
      </c>
      <c r="L114" s="49">
        <v>2</v>
      </c>
      <c r="M114" s="22"/>
      <c r="N114" s="22"/>
      <c r="O114" s="22"/>
      <c r="R114" s="41"/>
      <c r="S114" s="41"/>
      <c r="AS114" s="41"/>
    </row>
    <row r="115" spans="1:45" ht="15.75" customHeight="1" x14ac:dyDescent="0.25">
      <c r="A115" s="36"/>
      <c r="E115" s="21"/>
      <c r="F115" s="21" t="s">
        <v>190</v>
      </c>
      <c r="G115" s="21"/>
      <c r="H115" s="21"/>
      <c r="I115" s="21" t="s">
        <v>126</v>
      </c>
      <c r="J115" s="22"/>
      <c r="K115" s="22">
        <v>4</v>
      </c>
      <c r="L115" s="49">
        <v>2</v>
      </c>
      <c r="M115" s="22"/>
      <c r="N115" s="22"/>
      <c r="O115" s="22"/>
      <c r="R115" s="41"/>
      <c r="S115" s="41"/>
      <c r="AS115" s="41"/>
    </row>
    <row r="116" spans="1:45" ht="15.75" customHeight="1" x14ac:dyDescent="0.25">
      <c r="A116" s="36"/>
      <c r="E116" s="21"/>
      <c r="F116" s="21" t="s">
        <v>112</v>
      </c>
      <c r="G116" s="21"/>
      <c r="H116" s="21"/>
      <c r="I116" s="21" t="s">
        <v>17</v>
      </c>
      <c r="J116" s="22"/>
      <c r="K116" s="22">
        <v>4</v>
      </c>
      <c r="L116" s="49">
        <v>2</v>
      </c>
      <c r="M116" s="22"/>
      <c r="N116" s="22"/>
      <c r="O116" s="22"/>
      <c r="R116" s="41"/>
      <c r="S116" s="41"/>
      <c r="AS116" s="41"/>
    </row>
    <row r="117" spans="1:45" ht="15.75" customHeight="1" x14ac:dyDescent="0.25">
      <c r="A117" s="36"/>
      <c r="F117" s="21" t="s">
        <v>113</v>
      </c>
      <c r="G117" s="21"/>
      <c r="H117" s="21"/>
      <c r="I117" s="21" t="s">
        <v>126</v>
      </c>
      <c r="J117" s="22"/>
      <c r="K117" s="22">
        <v>4</v>
      </c>
      <c r="L117" s="49">
        <v>2</v>
      </c>
      <c r="M117" s="22"/>
      <c r="N117" s="22"/>
      <c r="O117" s="22"/>
      <c r="R117" s="41"/>
      <c r="S117" s="41"/>
      <c r="AS117" s="41"/>
    </row>
    <row r="118" spans="1:45" ht="15.75" customHeight="1" x14ac:dyDescent="0.25">
      <c r="A118" s="36"/>
      <c r="F118" s="21" t="s">
        <v>60</v>
      </c>
      <c r="G118" s="21"/>
      <c r="H118" s="21"/>
      <c r="I118" s="16" t="s">
        <v>93</v>
      </c>
      <c r="J118" s="22"/>
      <c r="K118" s="22">
        <v>4</v>
      </c>
      <c r="L118" s="49">
        <v>2</v>
      </c>
      <c r="M118" s="22"/>
      <c r="N118" s="22"/>
      <c r="O118" s="22"/>
      <c r="R118" s="41"/>
      <c r="S118" s="41"/>
      <c r="AS118" s="41"/>
    </row>
    <row r="119" spans="1:45" ht="15.75" customHeight="1" x14ac:dyDescent="0.25">
      <c r="A119" s="36"/>
      <c r="F119" s="21" t="s">
        <v>30</v>
      </c>
      <c r="G119" s="21"/>
      <c r="H119" s="21"/>
      <c r="I119" s="21" t="s">
        <v>17</v>
      </c>
      <c r="J119" s="22"/>
      <c r="K119" s="22">
        <v>4</v>
      </c>
      <c r="L119" s="49">
        <v>2</v>
      </c>
      <c r="M119" s="22"/>
      <c r="N119" s="22"/>
      <c r="O119" s="22"/>
      <c r="R119" s="41"/>
      <c r="S119" s="41"/>
      <c r="AS119" s="41"/>
    </row>
    <row r="120" spans="1:45" ht="15.75" customHeight="1" x14ac:dyDescent="0.25">
      <c r="A120" s="36"/>
      <c r="M120" s="22"/>
      <c r="N120" s="22"/>
      <c r="O120" s="22"/>
      <c r="P120" s="22"/>
      <c r="R120" s="41"/>
      <c r="S120" s="41"/>
      <c r="AS120" s="41"/>
    </row>
    <row r="121" spans="1:45" ht="15.75" customHeight="1" x14ac:dyDescent="0.25">
      <c r="A121" s="36"/>
      <c r="M121" s="22"/>
      <c r="N121" s="22"/>
      <c r="O121" s="22"/>
      <c r="P121" s="22"/>
      <c r="R121" s="41"/>
      <c r="S121" s="41"/>
      <c r="V121" s="27"/>
      <c r="W121" s="21"/>
      <c r="Y121" s="21"/>
      <c r="Z121" s="21"/>
      <c r="AA121" s="16"/>
      <c r="AD121" s="22"/>
      <c r="AE121" s="22"/>
      <c r="AF121" s="22"/>
      <c r="AG121" s="22"/>
      <c r="AH121" s="60"/>
      <c r="AI121" s="60"/>
      <c r="AJ121" s="22"/>
      <c r="AK121" s="22"/>
      <c r="AL121" s="22"/>
      <c r="AM121" s="24"/>
      <c r="AN121" s="22"/>
      <c r="AO121" s="22"/>
      <c r="AS121" s="41"/>
    </row>
    <row r="122" spans="1:45" ht="15.75" customHeight="1" x14ac:dyDescent="0.25">
      <c r="A122" s="36"/>
      <c r="M122" s="22"/>
      <c r="N122" s="22"/>
      <c r="O122" s="22"/>
      <c r="P122" s="22"/>
      <c r="R122" s="41"/>
      <c r="S122" s="41"/>
      <c r="AS122" s="41"/>
    </row>
    <row r="123" spans="1:45" ht="15.75" customHeight="1" x14ac:dyDescent="0.25">
      <c r="A123" s="36"/>
      <c r="M123" s="22"/>
      <c r="N123" s="22"/>
      <c r="O123" s="22"/>
      <c r="P123" s="22"/>
      <c r="R123" s="41"/>
      <c r="S123" s="41"/>
      <c r="AS123" s="41"/>
    </row>
    <row r="124" spans="1:45" ht="15.75" customHeight="1" x14ac:dyDescent="0.25">
      <c r="A124" s="36"/>
      <c r="D124" s="21"/>
      <c r="E124" s="21"/>
      <c r="M124" s="22"/>
      <c r="N124" s="22"/>
      <c r="O124" s="22"/>
      <c r="P124" s="22"/>
      <c r="R124" s="41"/>
      <c r="S124" s="41"/>
      <c r="V124" s="27"/>
      <c r="W124" s="21"/>
      <c r="Y124" s="21"/>
      <c r="Z124" s="21"/>
      <c r="AA124" s="16"/>
      <c r="AD124" s="22"/>
      <c r="AE124" s="22"/>
      <c r="AF124" s="22"/>
      <c r="AG124" s="22"/>
      <c r="AH124" s="60"/>
      <c r="AI124" s="60"/>
      <c r="AJ124" s="22"/>
      <c r="AK124" s="22"/>
      <c r="AL124" s="22"/>
      <c r="AM124" s="24"/>
      <c r="AN124" s="22"/>
      <c r="AO124" s="22"/>
      <c r="AS124" s="41"/>
    </row>
    <row r="125" spans="1:45" ht="15.75" customHeight="1" x14ac:dyDescent="0.25">
      <c r="A125" s="36"/>
      <c r="D125" s="21"/>
      <c r="E125" s="21"/>
      <c r="M125" s="22"/>
      <c r="N125" s="22"/>
      <c r="O125" s="22"/>
      <c r="P125" s="22"/>
      <c r="R125" s="41"/>
      <c r="S125" s="41"/>
      <c r="V125" s="27"/>
      <c r="W125" s="21"/>
      <c r="Y125" s="21"/>
      <c r="Z125" s="21"/>
      <c r="AA125" s="16"/>
      <c r="AD125" s="22"/>
      <c r="AE125" s="22"/>
      <c r="AF125" s="22"/>
      <c r="AG125" s="22"/>
      <c r="AH125" s="60"/>
      <c r="AI125" s="60"/>
      <c r="AJ125" s="22"/>
      <c r="AK125" s="22"/>
      <c r="AL125" s="22"/>
      <c r="AM125" s="24"/>
      <c r="AN125" s="22"/>
      <c r="AO125" s="22"/>
      <c r="AS125" s="41"/>
    </row>
    <row r="126" spans="1:45" ht="15.75" customHeight="1" x14ac:dyDescent="0.25">
      <c r="A126" s="36"/>
      <c r="M126" s="22"/>
      <c r="N126" s="22"/>
      <c r="O126" s="22"/>
      <c r="P126" s="22"/>
      <c r="R126" s="41"/>
      <c r="S126" s="41"/>
      <c r="AS126" s="41"/>
    </row>
    <row r="127" spans="1:45" ht="15.75" customHeight="1" x14ac:dyDescent="0.25">
      <c r="A127" s="36"/>
      <c r="M127" s="22"/>
      <c r="N127" s="22"/>
      <c r="O127" s="22"/>
      <c r="P127" s="22"/>
      <c r="R127" s="41"/>
      <c r="S127" s="41"/>
      <c r="AS127" s="41"/>
    </row>
    <row r="128" spans="1:45" ht="15.75" customHeight="1" x14ac:dyDescent="0.25">
      <c r="A128" s="36"/>
      <c r="M128" s="22"/>
      <c r="N128" s="22"/>
      <c r="O128" s="22"/>
      <c r="P128" s="22"/>
      <c r="R128" s="41"/>
      <c r="S128" s="41"/>
      <c r="AS128" s="41"/>
    </row>
    <row r="129" spans="1:45" ht="15.75" customHeight="1" x14ac:dyDescent="0.25">
      <c r="A129" s="36"/>
      <c r="M129" s="22"/>
      <c r="N129" s="22"/>
      <c r="O129" s="22"/>
      <c r="P129" s="22"/>
      <c r="R129" s="41"/>
      <c r="S129" s="41"/>
      <c r="AS129" s="41"/>
    </row>
    <row r="130" spans="1:45" ht="15.75" customHeight="1" x14ac:dyDescent="0.25">
      <c r="A130" s="36"/>
      <c r="M130" s="22"/>
      <c r="N130" s="22"/>
      <c r="O130" s="22"/>
      <c r="P130" s="22"/>
      <c r="R130" s="41"/>
      <c r="S130" s="41"/>
      <c r="AS130" s="41"/>
    </row>
    <row r="131" spans="1:45" ht="15.75" customHeight="1" x14ac:dyDescent="0.25">
      <c r="A131" s="36"/>
      <c r="M131" s="22"/>
      <c r="N131" s="22"/>
      <c r="O131" s="22"/>
      <c r="P131" s="22"/>
      <c r="R131" s="41"/>
      <c r="S131" s="41"/>
      <c r="AS131" s="41"/>
    </row>
    <row r="132" spans="1:45" ht="15.75" customHeight="1" x14ac:dyDescent="0.25">
      <c r="A132" s="36"/>
      <c r="R132" s="41"/>
      <c r="S132" s="41"/>
      <c r="AS132" s="41"/>
    </row>
    <row r="133" spans="1:45" ht="15.75" customHeight="1" x14ac:dyDescent="0.25">
      <c r="A133" s="36"/>
      <c r="R133" s="41"/>
      <c r="S133" s="41"/>
      <c r="AS133" s="41"/>
    </row>
    <row r="134" spans="1:45" ht="15.75" customHeight="1" x14ac:dyDescent="0.25">
      <c r="A134" s="36"/>
      <c r="R134" s="41"/>
      <c r="S134" s="41"/>
      <c r="V134" s="27"/>
      <c r="W134" s="21"/>
      <c r="X134" s="21"/>
      <c r="Y134" s="21"/>
      <c r="Z134" s="21"/>
      <c r="AA134" s="22"/>
      <c r="AD134" s="22"/>
      <c r="AE134" s="22"/>
      <c r="AF134" s="22"/>
      <c r="AG134" s="22"/>
      <c r="AH134" s="60"/>
      <c r="AI134" s="60"/>
      <c r="AJ134" s="22"/>
      <c r="AK134" s="22"/>
      <c r="AL134" s="22"/>
      <c r="AM134" s="24"/>
      <c r="AN134" s="22"/>
      <c r="AO134" s="22"/>
      <c r="AS134" s="41"/>
    </row>
    <row r="135" spans="1:45" ht="15.75" customHeight="1" x14ac:dyDescent="0.25">
      <c r="A135" s="36"/>
      <c r="R135" s="41"/>
      <c r="S135" s="41"/>
      <c r="V135" s="27"/>
      <c r="W135" s="21"/>
      <c r="X135" s="21"/>
      <c r="Y135" s="21"/>
      <c r="Z135" s="21"/>
      <c r="AA135" s="22"/>
      <c r="AD135" s="22"/>
      <c r="AE135" s="22"/>
      <c r="AF135" s="22"/>
      <c r="AG135" s="22"/>
      <c r="AH135" s="60"/>
      <c r="AI135" s="60"/>
      <c r="AJ135" s="22"/>
      <c r="AK135" s="22"/>
      <c r="AL135" s="22"/>
      <c r="AM135" s="24"/>
      <c r="AN135" s="22"/>
      <c r="AO135" s="22"/>
      <c r="AS135" s="41"/>
    </row>
    <row r="136" spans="1:45" ht="15.75" customHeight="1" x14ac:dyDescent="0.25">
      <c r="A136" s="36"/>
      <c r="R136" s="36"/>
      <c r="S136" s="36"/>
      <c r="V136" s="27"/>
      <c r="W136" s="21"/>
      <c r="X136" s="21"/>
      <c r="Y136" s="21"/>
      <c r="Z136" s="21"/>
      <c r="AA136" s="22"/>
      <c r="AD136" s="22"/>
      <c r="AE136" s="22"/>
      <c r="AF136" s="22"/>
      <c r="AG136" s="22"/>
      <c r="AH136" s="60"/>
      <c r="AI136" s="60"/>
      <c r="AJ136" s="22"/>
      <c r="AK136" s="22"/>
      <c r="AL136" s="22"/>
      <c r="AM136" s="24"/>
      <c r="AN136" s="22"/>
      <c r="AO136" s="22"/>
      <c r="AS136" s="36"/>
    </row>
    <row r="137" spans="1:45" ht="15.75" customHeight="1" x14ac:dyDescent="0.25">
      <c r="A137" s="36"/>
      <c r="R137" s="36"/>
      <c r="S137" s="36"/>
      <c r="V137" s="27"/>
      <c r="W137" s="21"/>
      <c r="X137" s="21"/>
      <c r="Y137" s="21"/>
      <c r="Z137" s="21"/>
      <c r="AA137" s="22"/>
      <c r="AD137" s="22"/>
      <c r="AE137" s="22"/>
      <c r="AF137" s="22"/>
      <c r="AG137" s="22"/>
      <c r="AH137" s="60"/>
      <c r="AI137" s="60"/>
      <c r="AJ137" s="22"/>
      <c r="AK137" s="22"/>
      <c r="AL137" s="22"/>
      <c r="AM137" s="24"/>
      <c r="AN137" s="22"/>
      <c r="AO137" s="22"/>
      <c r="AS137" s="36"/>
    </row>
    <row r="138" spans="1:45" ht="15.75" customHeight="1" x14ac:dyDescent="0.25">
      <c r="A138" s="36"/>
      <c r="R138" s="36"/>
      <c r="S138" s="36"/>
      <c r="AS138" s="36"/>
    </row>
    <row r="139" spans="1:45" ht="15.75" customHeight="1" x14ac:dyDescent="0.25">
      <c r="A139" s="36"/>
      <c r="R139" s="36"/>
      <c r="S139" s="36"/>
      <c r="T139" s="27"/>
      <c r="U139" s="21"/>
      <c r="AS139" s="36"/>
    </row>
    <row r="140" spans="1:45" ht="15.75" customHeight="1" x14ac:dyDescent="0.25">
      <c r="A140" s="36"/>
      <c r="R140" s="36"/>
      <c r="S140" s="36"/>
      <c r="T140" s="27"/>
      <c r="U140" s="21"/>
      <c r="AS140" s="36"/>
    </row>
    <row r="141" spans="1:45" ht="15.75" customHeight="1" x14ac:dyDescent="0.25">
      <c r="A141" s="36"/>
      <c r="R141" s="36"/>
      <c r="S141" s="36"/>
      <c r="T141" s="27"/>
      <c r="U141" s="21"/>
      <c r="AS141" s="36"/>
    </row>
    <row r="142" spans="1:45" ht="15.75" customHeight="1" x14ac:dyDescent="0.25">
      <c r="A142" s="36"/>
      <c r="R142" s="39"/>
      <c r="S142" s="39"/>
      <c r="AS142" s="39"/>
    </row>
    <row r="143" spans="1:45" ht="15.75" customHeight="1" x14ac:dyDescent="0.25">
      <c r="A143" s="36"/>
      <c r="R143" s="39"/>
      <c r="S143" s="39"/>
      <c r="AS143" s="39"/>
    </row>
    <row r="144" spans="1:45" ht="15.75" customHeight="1" x14ac:dyDescent="0.25">
      <c r="A144" s="36"/>
      <c r="R144" s="39"/>
      <c r="S144" s="39"/>
      <c r="AS144" s="39"/>
    </row>
    <row r="145" spans="1:45" ht="15.75" customHeight="1" x14ac:dyDescent="0.25">
      <c r="A145" s="36"/>
      <c r="D145" s="21"/>
      <c r="E145" s="21"/>
      <c r="F145" s="21"/>
      <c r="G145" s="21"/>
      <c r="I145" s="22"/>
      <c r="J145" s="22"/>
      <c r="K145" s="22"/>
      <c r="L145" s="22"/>
      <c r="M145" s="22"/>
      <c r="R145" s="39"/>
      <c r="S145" s="39"/>
      <c r="AS145" s="39"/>
    </row>
    <row r="146" spans="1:45" ht="15.75" x14ac:dyDescent="0.25">
      <c r="A146" s="36"/>
      <c r="R146" s="39"/>
      <c r="S146" s="39"/>
      <c r="AS146" s="39"/>
    </row>
    <row r="147" spans="1:45" ht="15" x14ac:dyDescent="0.2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43"/>
    </row>
  </sheetData>
  <mergeCells count="30">
    <mergeCell ref="AH10:AI10"/>
    <mergeCell ref="B1:Q1"/>
    <mergeCell ref="T1:AR1"/>
    <mergeCell ref="G2:M2"/>
    <mergeCell ref="AH2:AI2"/>
    <mergeCell ref="AH3:AI3"/>
    <mergeCell ref="AH4:AI4"/>
    <mergeCell ref="AH5:AI5"/>
    <mergeCell ref="AH6:AI6"/>
    <mergeCell ref="AH7:AI7"/>
    <mergeCell ref="AH8:AI8"/>
    <mergeCell ref="AH9:AI9"/>
    <mergeCell ref="AH11:AI11"/>
    <mergeCell ref="E14:F14"/>
    <mergeCell ref="B74:Q74"/>
    <mergeCell ref="T74:AR74"/>
    <mergeCell ref="G75:M75"/>
    <mergeCell ref="T75:AR75"/>
    <mergeCell ref="AH137:AI137"/>
    <mergeCell ref="AH105:AI105"/>
    <mergeCell ref="AH106:AI106"/>
    <mergeCell ref="AH107:AI107"/>
    <mergeCell ref="AH108:AI108"/>
    <mergeCell ref="AH109:AI109"/>
    <mergeCell ref="AH121:AI121"/>
    <mergeCell ref="AH124:AI124"/>
    <mergeCell ref="AH125:AI125"/>
    <mergeCell ref="AH134:AI134"/>
    <mergeCell ref="AH135:AI135"/>
    <mergeCell ref="AH136:AI136"/>
  </mergeCells>
  <conditionalFormatting sqref="AA102">
    <cfRule type="cellIs" dxfId="19" priority="5" operator="notEqual">
      <formula>$AA$101</formula>
    </cfRule>
  </conditionalFormatting>
  <conditionalFormatting sqref="AB102">
    <cfRule type="cellIs" dxfId="18" priority="4" operator="notEqual">
      <formula>$AB$101</formula>
    </cfRule>
  </conditionalFormatting>
  <conditionalFormatting sqref="AC102">
    <cfRule type="cellIs" dxfId="17" priority="3" operator="notEqual">
      <formula>$AC$101</formula>
    </cfRule>
  </conditionalFormatting>
  <conditionalFormatting sqref="AD102">
    <cfRule type="cellIs" dxfId="16" priority="2" operator="notEqual">
      <formula>$AD$101</formula>
    </cfRule>
  </conditionalFormatting>
  <conditionalFormatting sqref="AE102">
    <cfRule type="cellIs" dxfId="15" priority="1" operator="notEqual">
      <formula>$AE$101</formula>
    </cfRule>
  </conditionalFormatting>
  <pageMargins left="0.25" right="0.25" top="0.25" bottom="0.25" header="0.5" footer="0.5"/>
  <pageSetup scale="65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B2B1D-1429-423B-A5B0-ECF63E87D30C}">
  <dimension ref="A1:AS147"/>
  <sheetViews>
    <sheetView zoomScale="72" zoomScaleNormal="72" zoomScaleSheetLayoutView="78" workbookViewId="0">
      <selection activeCell="AN54" sqref="AN54:AN65"/>
    </sheetView>
  </sheetViews>
  <sheetFormatPr defaultRowHeight="12.75" x14ac:dyDescent="0.2"/>
  <cols>
    <col min="1" max="1" width="2.7109375" customWidth="1"/>
    <col min="2" max="2" width="13.140625" customWidth="1"/>
    <col min="3" max="3" width="8.7109375" customWidth="1"/>
    <col min="4" max="4" width="8.28515625" customWidth="1"/>
    <col min="5" max="5" width="9.7109375" customWidth="1"/>
    <col min="6" max="6" width="5.85546875" customWidth="1"/>
    <col min="7" max="13" width="9.7109375" customWidth="1"/>
    <col min="14" max="16" width="10.7109375" customWidth="1"/>
    <col min="17" max="17" width="9.7109375" customWidth="1"/>
    <col min="18" max="19" width="2.7109375" customWidth="1"/>
    <col min="20" max="20" width="5.85546875" customWidth="1"/>
    <col min="21" max="24" width="6" customWidth="1"/>
    <col min="25" max="25" width="4.7109375" customWidth="1"/>
    <col min="26" max="26" width="10.7109375" customWidth="1"/>
    <col min="27" max="31" width="5.85546875" customWidth="1"/>
    <col min="32" max="32" width="5.28515625" customWidth="1"/>
    <col min="33" max="33" width="5.85546875" customWidth="1"/>
    <col min="34" max="37" width="6" customWidth="1"/>
    <col min="38" max="38" width="4.7109375" customWidth="1"/>
    <col min="39" max="39" width="10.7109375" customWidth="1"/>
    <col min="40" max="44" width="5.85546875" customWidth="1"/>
    <col min="45" max="45" width="2.7109375" customWidth="1"/>
  </cols>
  <sheetData>
    <row r="1" spans="1:45" ht="24" customHeight="1" x14ac:dyDescent="0.3">
      <c r="A1" s="39"/>
      <c r="B1" s="65" t="s">
        <v>119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39"/>
      <c r="S1" s="39"/>
      <c r="T1" s="65" t="s">
        <v>119</v>
      </c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39"/>
    </row>
    <row r="2" spans="1:45" ht="18.600000000000001" customHeight="1" thickBot="1" x14ac:dyDescent="0.35">
      <c r="A2" s="36"/>
      <c r="B2" s="26" t="s">
        <v>73</v>
      </c>
      <c r="C2" s="26">
        <v>3</v>
      </c>
      <c r="D2" s="25"/>
      <c r="E2" s="25"/>
      <c r="F2" s="25"/>
      <c r="G2" s="66" t="s">
        <v>211</v>
      </c>
      <c r="H2" s="66"/>
      <c r="I2" s="66"/>
      <c r="J2" s="66"/>
      <c r="K2" s="66"/>
      <c r="L2" s="66"/>
      <c r="M2" s="66"/>
      <c r="N2" s="25"/>
      <c r="O2" s="25"/>
      <c r="P2" s="25"/>
      <c r="Q2" s="25"/>
      <c r="R2" s="36"/>
      <c r="S2" s="36"/>
      <c r="V2" s="37" t="s">
        <v>103</v>
      </c>
      <c r="W2" s="10" t="s">
        <v>0</v>
      </c>
      <c r="X2" s="10"/>
      <c r="Y2" s="10"/>
      <c r="Z2" s="10"/>
      <c r="AA2" s="10" t="s">
        <v>1</v>
      </c>
      <c r="AB2" s="10"/>
      <c r="AC2" s="10"/>
      <c r="AD2" s="37" t="s">
        <v>3</v>
      </c>
      <c r="AE2" s="37" t="s">
        <v>7</v>
      </c>
      <c r="AF2" s="37" t="s">
        <v>8</v>
      </c>
      <c r="AG2" s="37" t="s">
        <v>9</v>
      </c>
      <c r="AH2" s="61" t="s">
        <v>68</v>
      </c>
      <c r="AI2" s="61"/>
      <c r="AJ2" s="37" t="s">
        <v>4</v>
      </c>
      <c r="AK2" s="37" t="s">
        <v>6</v>
      </c>
      <c r="AL2" s="37" t="s">
        <v>5</v>
      </c>
      <c r="AM2" s="37" t="s">
        <v>69</v>
      </c>
      <c r="AN2" s="21"/>
      <c r="AO2" s="11"/>
      <c r="AP2" s="11"/>
      <c r="AQ2" s="22"/>
      <c r="AR2" s="22"/>
      <c r="AS2" s="39"/>
    </row>
    <row r="3" spans="1:45" ht="18.75" thickBot="1" x14ac:dyDescent="0.3">
      <c r="A3" s="36"/>
      <c r="B3" s="4" t="s">
        <v>104</v>
      </c>
      <c r="C3" s="2" t="s">
        <v>77</v>
      </c>
      <c r="D3" s="2"/>
      <c r="E3" s="3"/>
      <c r="F3" s="2"/>
      <c r="G3" s="4" t="s">
        <v>7</v>
      </c>
      <c r="H3" s="4" t="s">
        <v>8</v>
      </c>
      <c r="I3" s="4" t="s">
        <v>9</v>
      </c>
      <c r="J3" s="4" t="s">
        <v>11</v>
      </c>
      <c r="K3" s="4" t="s">
        <v>12</v>
      </c>
      <c r="L3" s="4" t="s">
        <v>10</v>
      </c>
      <c r="M3" s="4" t="s">
        <v>4</v>
      </c>
      <c r="N3" s="4" t="s">
        <v>13</v>
      </c>
      <c r="O3" s="58" t="s">
        <v>213</v>
      </c>
      <c r="P3" s="4" t="s">
        <v>2</v>
      </c>
      <c r="Q3" s="4" t="s">
        <v>244</v>
      </c>
      <c r="R3" s="36"/>
      <c r="S3" s="36"/>
      <c r="V3" s="27">
        <v>7.5</v>
      </c>
      <c r="W3" s="21" t="s">
        <v>75</v>
      </c>
      <c r="Y3" s="21"/>
      <c r="AA3" s="21" t="s">
        <v>128</v>
      </c>
      <c r="AC3" s="22"/>
      <c r="AD3" s="22">
        <f t="shared" ref="AD3:AD10" si="0">+AE3+AF3+AG3</f>
        <v>1</v>
      </c>
      <c r="AE3" s="22">
        <v>0</v>
      </c>
      <c r="AF3" s="22">
        <v>1</v>
      </c>
      <c r="AG3" s="22">
        <v>0</v>
      </c>
      <c r="AH3" s="60">
        <f t="shared" ref="AH3:AH10" si="1">+(AE3*2+AG3)/(2*AD3)</f>
        <v>0</v>
      </c>
      <c r="AI3" s="60"/>
      <c r="AJ3" s="22">
        <v>2</v>
      </c>
      <c r="AK3" s="22">
        <v>0</v>
      </c>
      <c r="AL3" s="22">
        <v>0</v>
      </c>
      <c r="AM3" s="24">
        <f t="shared" ref="AM3:AM10" si="2">+AJ3/AD3</f>
        <v>2</v>
      </c>
      <c r="AO3" s="22"/>
      <c r="AR3" s="22"/>
      <c r="AS3" s="39"/>
    </row>
    <row r="4" spans="1:45" ht="18" x14ac:dyDescent="0.25">
      <c r="A4" s="36"/>
      <c r="B4" s="5">
        <v>6</v>
      </c>
      <c r="C4" s="6" t="s">
        <v>153</v>
      </c>
      <c r="D4" s="11"/>
      <c r="E4" s="11"/>
      <c r="F4" s="11"/>
      <c r="G4" s="5">
        <v>2</v>
      </c>
      <c r="H4" s="5">
        <v>0</v>
      </c>
      <c r="I4" s="5">
        <v>1</v>
      </c>
      <c r="J4" s="5">
        <f t="shared" ref="J4:J11" si="3">2*G4+I4</f>
        <v>5</v>
      </c>
      <c r="K4" s="35">
        <f t="shared" ref="K4:K11" si="4">+J4/((G4+H4+I4)*2)</f>
        <v>0.83333333333333337</v>
      </c>
      <c r="L4" s="5">
        <f>+$AO$40</f>
        <v>11</v>
      </c>
      <c r="M4" s="5">
        <v>7</v>
      </c>
      <c r="N4" s="5">
        <f>$AP$40</f>
        <v>12</v>
      </c>
      <c r="O4" s="5">
        <f t="shared" ref="O4:O11" si="5">+L4-M4</f>
        <v>4</v>
      </c>
      <c r="P4" s="5">
        <f>$AR$40</f>
        <v>4</v>
      </c>
      <c r="Q4" s="5">
        <v>1</v>
      </c>
      <c r="R4" s="40"/>
      <c r="S4" s="36"/>
      <c r="V4" s="27">
        <v>8</v>
      </c>
      <c r="W4" s="21" t="s">
        <v>15</v>
      </c>
      <c r="Y4" s="21"/>
      <c r="Z4" s="21"/>
      <c r="AA4" s="21" t="s">
        <v>14</v>
      </c>
      <c r="AC4" s="22"/>
      <c r="AD4" s="22">
        <f t="shared" si="0"/>
        <v>3</v>
      </c>
      <c r="AE4" s="22">
        <v>2</v>
      </c>
      <c r="AF4" s="22">
        <v>1</v>
      </c>
      <c r="AG4" s="22">
        <v>0</v>
      </c>
      <c r="AH4" s="60">
        <f t="shared" si="1"/>
        <v>0.66666666666666663</v>
      </c>
      <c r="AI4" s="60"/>
      <c r="AJ4" s="22">
        <v>6</v>
      </c>
      <c r="AK4" s="22">
        <v>1</v>
      </c>
      <c r="AL4" s="22">
        <v>0</v>
      </c>
      <c r="AM4" s="24">
        <f t="shared" si="2"/>
        <v>2</v>
      </c>
      <c r="AO4" s="22"/>
      <c r="AP4" s="5"/>
      <c r="AR4" s="22"/>
      <c r="AS4" s="39"/>
    </row>
    <row r="5" spans="1:45" ht="18" x14ac:dyDescent="0.25">
      <c r="A5" s="36"/>
      <c r="B5" s="5">
        <v>1</v>
      </c>
      <c r="C5" s="6" t="s">
        <v>88</v>
      </c>
      <c r="D5" s="11"/>
      <c r="E5" s="11"/>
      <c r="F5" s="11"/>
      <c r="G5" s="5">
        <v>2</v>
      </c>
      <c r="H5" s="5">
        <v>1</v>
      </c>
      <c r="I5" s="5">
        <v>0</v>
      </c>
      <c r="J5" s="5">
        <f t="shared" si="3"/>
        <v>4</v>
      </c>
      <c r="K5" s="35">
        <f t="shared" si="4"/>
        <v>0.66666666666666663</v>
      </c>
      <c r="L5" s="5">
        <f>+$AB$27</f>
        <v>9</v>
      </c>
      <c r="M5" s="5">
        <v>8</v>
      </c>
      <c r="N5" s="5">
        <f>+$AC$27</f>
        <v>16</v>
      </c>
      <c r="O5" s="5">
        <f t="shared" si="5"/>
        <v>1</v>
      </c>
      <c r="P5" s="5">
        <f>+$AE$27</f>
        <v>4</v>
      </c>
      <c r="Q5" s="5">
        <v>1</v>
      </c>
      <c r="R5" s="40"/>
      <c r="S5" s="36"/>
      <c r="V5" s="27">
        <v>8</v>
      </c>
      <c r="W5" s="21" t="s">
        <v>133</v>
      </c>
      <c r="Y5" s="21"/>
      <c r="AA5" s="21" t="s">
        <v>158</v>
      </c>
      <c r="AC5" s="22"/>
      <c r="AD5" s="22">
        <f t="shared" si="0"/>
        <v>3</v>
      </c>
      <c r="AE5" s="22">
        <v>2</v>
      </c>
      <c r="AF5" s="22">
        <v>0</v>
      </c>
      <c r="AG5" s="22">
        <v>1</v>
      </c>
      <c r="AH5" s="60">
        <f t="shared" si="1"/>
        <v>0.83333333333333337</v>
      </c>
      <c r="AI5" s="60"/>
      <c r="AJ5" s="22">
        <v>7</v>
      </c>
      <c r="AK5" s="22">
        <v>0</v>
      </c>
      <c r="AL5" s="22">
        <v>0</v>
      </c>
      <c r="AM5" s="24">
        <f t="shared" si="2"/>
        <v>2.3333333333333335</v>
      </c>
      <c r="AO5" s="22"/>
      <c r="AP5" s="5"/>
      <c r="AR5" s="22"/>
      <c r="AS5" s="39"/>
    </row>
    <row r="6" spans="1:45" ht="18" x14ac:dyDescent="0.25">
      <c r="A6" s="36"/>
      <c r="B6" s="5">
        <v>7</v>
      </c>
      <c r="C6" s="6" t="s">
        <v>14</v>
      </c>
      <c r="D6" s="11"/>
      <c r="E6" s="6"/>
      <c r="F6" s="11"/>
      <c r="G6" s="5">
        <v>2</v>
      </c>
      <c r="H6" s="5">
        <v>1</v>
      </c>
      <c r="I6" s="5">
        <v>0</v>
      </c>
      <c r="J6" s="5">
        <f t="shared" si="3"/>
        <v>4</v>
      </c>
      <c r="K6" s="35">
        <f t="shared" si="4"/>
        <v>0.66666666666666663</v>
      </c>
      <c r="L6" s="5">
        <f>+$AO$53</f>
        <v>13</v>
      </c>
      <c r="M6" s="5">
        <v>7</v>
      </c>
      <c r="N6" s="5">
        <f>$AP$53</f>
        <v>17</v>
      </c>
      <c r="O6" s="5">
        <f t="shared" si="5"/>
        <v>6</v>
      </c>
      <c r="P6" s="5">
        <f>$AR$53</f>
        <v>6</v>
      </c>
      <c r="Q6" s="5">
        <v>4</v>
      </c>
      <c r="R6" s="40"/>
      <c r="S6" s="36"/>
      <c r="V6" s="27">
        <v>7</v>
      </c>
      <c r="W6" s="21" t="s">
        <v>173</v>
      </c>
      <c r="Y6" s="21"/>
      <c r="AA6" s="21" t="s">
        <v>17</v>
      </c>
      <c r="AC6" s="22"/>
      <c r="AD6" s="22">
        <f t="shared" si="0"/>
        <v>3</v>
      </c>
      <c r="AE6" s="22">
        <v>1</v>
      </c>
      <c r="AF6" s="22">
        <v>1</v>
      </c>
      <c r="AG6" s="22">
        <v>1</v>
      </c>
      <c r="AH6" s="60">
        <f t="shared" si="1"/>
        <v>0.5</v>
      </c>
      <c r="AI6" s="60"/>
      <c r="AJ6" s="22">
        <v>7</v>
      </c>
      <c r="AK6" s="22">
        <v>1</v>
      </c>
      <c r="AL6" s="22">
        <v>0</v>
      </c>
      <c r="AM6" s="24">
        <f t="shared" si="2"/>
        <v>2.3333333333333335</v>
      </c>
      <c r="AO6" s="22"/>
      <c r="AP6" s="5"/>
      <c r="AR6" s="22"/>
      <c r="AS6" s="39"/>
    </row>
    <row r="7" spans="1:45" ht="18" x14ac:dyDescent="0.25">
      <c r="A7" s="36"/>
      <c r="B7" s="5">
        <v>4</v>
      </c>
      <c r="C7" s="6" t="s">
        <v>17</v>
      </c>
      <c r="D7" s="11"/>
      <c r="E7" s="6"/>
      <c r="F7" s="11"/>
      <c r="G7" s="5">
        <v>1</v>
      </c>
      <c r="H7" s="5">
        <v>1</v>
      </c>
      <c r="I7" s="5">
        <v>1</v>
      </c>
      <c r="J7" s="5">
        <f t="shared" si="3"/>
        <v>3</v>
      </c>
      <c r="K7" s="35">
        <f t="shared" si="4"/>
        <v>0.5</v>
      </c>
      <c r="L7" s="5">
        <f>+$AB$66</f>
        <v>9</v>
      </c>
      <c r="M7" s="5">
        <v>8</v>
      </c>
      <c r="N7" s="5">
        <f>+$AC$66</f>
        <v>9</v>
      </c>
      <c r="O7" s="5">
        <f t="shared" si="5"/>
        <v>1</v>
      </c>
      <c r="P7" s="5">
        <f>+$AE$66</f>
        <v>4</v>
      </c>
      <c r="Q7" s="5">
        <v>3</v>
      </c>
      <c r="R7" s="40"/>
      <c r="S7" s="36"/>
      <c r="V7" s="27">
        <v>7</v>
      </c>
      <c r="W7" s="21" t="s">
        <v>149</v>
      </c>
      <c r="Y7" s="21"/>
      <c r="AA7" s="21" t="s">
        <v>92</v>
      </c>
      <c r="AC7" s="22"/>
      <c r="AD7" s="22">
        <f t="shared" si="0"/>
        <v>3</v>
      </c>
      <c r="AE7" s="22">
        <v>0</v>
      </c>
      <c r="AF7" s="22">
        <v>1</v>
      </c>
      <c r="AG7" s="22">
        <v>2</v>
      </c>
      <c r="AH7" s="60">
        <f t="shared" si="1"/>
        <v>0.33333333333333331</v>
      </c>
      <c r="AI7" s="60"/>
      <c r="AJ7" s="22">
        <v>9</v>
      </c>
      <c r="AK7" s="22">
        <v>0</v>
      </c>
      <c r="AL7" s="22">
        <v>0</v>
      </c>
      <c r="AM7" s="24">
        <f t="shared" si="2"/>
        <v>3</v>
      </c>
      <c r="AO7" s="22"/>
      <c r="AP7" s="5"/>
      <c r="AR7" s="22"/>
      <c r="AS7" s="39"/>
    </row>
    <row r="8" spans="1:45" ht="18" x14ac:dyDescent="0.25">
      <c r="A8" s="36"/>
      <c r="B8" s="5">
        <v>8</v>
      </c>
      <c r="C8" s="6" t="s">
        <v>107</v>
      </c>
      <c r="D8" s="11"/>
      <c r="E8" s="11"/>
      <c r="F8" s="11"/>
      <c r="G8" s="5">
        <v>1</v>
      </c>
      <c r="H8" s="5">
        <v>1</v>
      </c>
      <c r="I8" s="5">
        <v>1</v>
      </c>
      <c r="J8" s="5">
        <f t="shared" si="3"/>
        <v>3</v>
      </c>
      <c r="K8" s="35">
        <f t="shared" si="4"/>
        <v>0.5</v>
      </c>
      <c r="L8" s="5">
        <f>+$AO$66</f>
        <v>6</v>
      </c>
      <c r="M8" s="5">
        <v>9</v>
      </c>
      <c r="N8" s="5">
        <f>+$AP$66</f>
        <v>9</v>
      </c>
      <c r="O8" s="5">
        <f t="shared" si="5"/>
        <v>-3</v>
      </c>
      <c r="P8" s="5">
        <f>+$AR$66</f>
        <v>0</v>
      </c>
      <c r="Q8" s="5">
        <v>4</v>
      </c>
      <c r="R8" s="40"/>
      <c r="S8" s="36"/>
      <c r="V8" s="27">
        <v>7.5</v>
      </c>
      <c r="W8" s="21" t="s">
        <v>66</v>
      </c>
      <c r="Y8" s="21"/>
      <c r="AA8" s="21" t="s">
        <v>16</v>
      </c>
      <c r="AC8" s="22"/>
      <c r="AD8" s="22">
        <f t="shared" si="0"/>
        <v>3</v>
      </c>
      <c r="AE8" s="22">
        <v>1</v>
      </c>
      <c r="AF8" s="22">
        <v>1</v>
      </c>
      <c r="AG8" s="22">
        <v>1</v>
      </c>
      <c r="AH8" s="60">
        <f t="shared" si="1"/>
        <v>0.5</v>
      </c>
      <c r="AI8" s="60"/>
      <c r="AJ8" s="22">
        <v>9</v>
      </c>
      <c r="AK8" s="22">
        <v>0</v>
      </c>
      <c r="AL8" s="22">
        <v>0</v>
      </c>
      <c r="AM8" s="24">
        <f t="shared" si="2"/>
        <v>3</v>
      </c>
      <c r="AO8" s="22"/>
      <c r="AP8" s="5"/>
      <c r="AR8" s="22"/>
      <c r="AS8" s="39"/>
    </row>
    <row r="9" spans="1:45" ht="18" x14ac:dyDescent="0.25">
      <c r="A9" s="36"/>
      <c r="B9" s="5">
        <v>5</v>
      </c>
      <c r="C9" s="6" t="s">
        <v>122</v>
      </c>
      <c r="D9" s="11"/>
      <c r="E9" s="6"/>
      <c r="F9" s="11"/>
      <c r="G9" s="5">
        <v>1</v>
      </c>
      <c r="H9" s="5">
        <v>2</v>
      </c>
      <c r="I9" s="5">
        <v>0</v>
      </c>
      <c r="J9" s="5">
        <f t="shared" si="3"/>
        <v>2</v>
      </c>
      <c r="K9" s="35">
        <f t="shared" si="4"/>
        <v>0.33333333333333331</v>
      </c>
      <c r="L9" s="5">
        <f>+$AO$27</f>
        <v>5</v>
      </c>
      <c r="M9" s="5">
        <v>5</v>
      </c>
      <c r="N9" s="5">
        <f>$AP$27</f>
        <v>6</v>
      </c>
      <c r="O9" s="5">
        <f t="shared" si="5"/>
        <v>0</v>
      </c>
      <c r="P9" s="5">
        <f>$AR$27</f>
        <v>10</v>
      </c>
      <c r="Q9" s="5">
        <v>7</v>
      </c>
      <c r="R9" s="40"/>
      <c r="S9" s="36"/>
      <c r="V9" s="27">
        <v>7.5</v>
      </c>
      <c r="W9" s="21" t="s">
        <v>167</v>
      </c>
      <c r="Y9" s="21"/>
      <c r="Z9" s="21"/>
      <c r="AA9" s="16" t="s">
        <v>88</v>
      </c>
      <c r="AD9" s="22">
        <f t="shared" si="0"/>
        <v>2</v>
      </c>
      <c r="AE9" s="22">
        <v>1</v>
      </c>
      <c r="AF9" s="22">
        <v>1</v>
      </c>
      <c r="AG9" s="22">
        <v>0</v>
      </c>
      <c r="AH9" s="60">
        <f t="shared" si="1"/>
        <v>0.5</v>
      </c>
      <c r="AI9" s="60"/>
      <c r="AJ9" s="22">
        <v>8</v>
      </c>
      <c r="AK9" s="22">
        <v>0</v>
      </c>
      <c r="AL9" s="22">
        <v>0</v>
      </c>
      <c r="AM9" s="24">
        <f t="shared" si="2"/>
        <v>4</v>
      </c>
      <c r="AO9" s="22"/>
      <c r="AP9" s="5"/>
      <c r="AR9" s="22"/>
      <c r="AS9" s="39"/>
    </row>
    <row r="10" spans="1:45" ht="18" x14ac:dyDescent="0.25">
      <c r="A10" s="40"/>
      <c r="B10" s="5">
        <v>3</v>
      </c>
      <c r="C10" s="6" t="s">
        <v>87</v>
      </c>
      <c r="D10" s="11"/>
      <c r="E10" s="6"/>
      <c r="F10" s="11"/>
      <c r="G10" s="5">
        <v>0</v>
      </c>
      <c r="H10" s="5">
        <v>1</v>
      </c>
      <c r="I10" s="5">
        <v>2</v>
      </c>
      <c r="J10" s="5">
        <f t="shared" si="3"/>
        <v>2</v>
      </c>
      <c r="K10" s="35">
        <f t="shared" si="4"/>
        <v>0.33333333333333331</v>
      </c>
      <c r="L10" s="5">
        <f>+$AB$53</f>
        <v>6</v>
      </c>
      <c r="M10" s="5">
        <v>9</v>
      </c>
      <c r="N10" s="5">
        <f>+$AC$53</f>
        <v>8</v>
      </c>
      <c r="O10" s="5">
        <f t="shared" si="5"/>
        <v>-3</v>
      </c>
      <c r="P10" s="5">
        <f>+$AE$53</f>
        <v>17</v>
      </c>
      <c r="Q10" s="5">
        <v>6</v>
      </c>
      <c r="R10" s="40"/>
      <c r="S10" s="40"/>
      <c r="V10" s="27">
        <v>7</v>
      </c>
      <c r="W10" s="21" t="s">
        <v>136</v>
      </c>
      <c r="Y10" s="21"/>
      <c r="AA10" s="21" t="s">
        <v>18</v>
      </c>
      <c r="AC10" s="22"/>
      <c r="AD10" s="22">
        <f t="shared" si="0"/>
        <v>2</v>
      </c>
      <c r="AE10" s="22">
        <v>0</v>
      </c>
      <c r="AF10" s="22">
        <v>1</v>
      </c>
      <c r="AG10" s="22">
        <v>1</v>
      </c>
      <c r="AH10" s="60">
        <f t="shared" si="1"/>
        <v>0.25</v>
      </c>
      <c r="AI10" s="60"/>
      <c r="AJ10" s="22">
        <v>8</v>
      </c>
      <c r="AK10" s="22">
        <v>1</v>
      </c>
      <c r="AL10" s="22">
        <v>0</v>
      </c>
      <c r="AM10" s="24">
        <f t="shared" si="2"/>
        <v>4</v>
      </c>
      <c r="AO10" s="22"/>
      <c r="AP10" s="5"/>
      <c r="AR10" s="22"/>
      <c r="AS10" s="39"/>
    </row>
    <row r="11" spans="1:45" ht="18.75" thickBot="1" x14ac:dyDescent="0.3">
      <c r="A11" s="40"/>
      <c r="B11" s="5">
        <v>2</v>
      </c>
      <c r="C11" s="6" t="s">
        <v>18</v>
      </c>
      <c r="D11" s="11"/>
      <c r="E11" s="6"/>
      <c r="F11" s="11"/>
      <c r="G11" s="5">
        <v>0</v>
      </c>
      <c r="H11" s="5">
        <v>2</v>
      </c>
      <c r="I11" s="5">
        <v>1</v>
      </c>
      <c r="J11" s="5">
        <f t="shared" si="3"/>
        <v>1</v>
      </c>
      <c r="K11" s="35">
        <f t="shared" si="4"/>
        <v>0.16666666666666666</v>
      </c>
      <c r="L11" s="5">
        <f>+$AB$40</f>
        <v>8</v>
      </c>
      <c r="M11" s="5">
        <v>14</v>
      </c>
      <c r="N11" s="5">
        <f>$AC$40</f>
        <v>13</v>
      </c>
      <c r="O11" s="5">
        <f t="shared" si="5"/>
        <v>-6</v>
      </c>
      <c r="P11" s="5">
        <f>$AE$40</f>
        <v>4</v>
      </c>
      <c r="Q11" s="5">
        <v>7</v>
      </c>
      <c r="R11" s="40"/>
      <c r="S11" s="40"/>
      <c r="W11" s="21" t="s">
        <v>19</v>
      </c>
      <c r="Y11" s="21"/>
      <c r="Z11" s="21"/>
      <c r="AA11" s="11"/>
      <c r="AB11" s="21"/>
      <c r="AC11" s="22"/>
      <c r="AD11" s="22">
        <f>+AD109</f>
        <v>4</v>
      </c>
      <c r="AE11" s="22">
        <f>+AE109</f>
        <v>2</v>
      </c>
      <c r="AF11" s="22">
        <f>+AF109</f>
        <v>2</v>
      </c>
      <c r="AG11" s="22">
        <f>+AG109</f>
        <v>0</v>
      </c>
      <c r="AH11" s="63">
        <f t="shared" ref="AH11" si="6">+(AE11*2+AG11)/(2*AD11)</f>
        <v>0.5</v>
      </c>
      <c r="AI11" s="63"/>
      <c r="AJ11" s="22">
        <f>+AJ109</f>
        <v>3</v>
      </c>
      <c r="AK11" s="22">
        <f>+AK109</f>
        <v>5</v>
      </c>
      <c r="AL11" s="22">
        <f>+AL109</f>
        <v>1</v>
      </c>
      <c r="AM11" s="24">
        <f t="shared" ref="AM11:AM12" si="7">+AJ11/AD11</f>
        <v>0.75</v>
      </c>
      <c r="AN11" s="21"/>
      <c r="AO11" s="11"/>
      <c r="AP11" s="5"/>
      <c r="AR11" s="11"/>
      <c r="AS11" s="39"/>
    </row>
    <row r="12" spans="1:45" ht="18" x14ac:dyDescent="0.25">
      <c r="A12" s="40"/>
      <c r="B12" s="7"/>
      <c r="C12" s="7"/>
      <c r="D12" s="7"/>
      <c r="E12" s="8"/>
      <c r="F12" s="7"/>
      <c r="G12" s="9">
        <f>SUM(G4:G11)</f>
        <v>9</v>
      </c>
      <c r="H12" s="9">
        <f>SUM(H4:H11)</f>
        <v>9</v>
      </c>
      <c r="I12" s="9">
        <f>SUM(I4:I11)</f>
        <v>6</v>
      </c>
      <c r="J12" s="9"/>
      <c r="K12" s="9"/>
      <c r="L12" s="9">
        <f>SUM(L4:L11)</f>
        <v>67</v>
      </c>
      <c r="M12" s="9">
        <f>SUM(M4:M11)</f>
        <v>67</v>
      </c>
      <c r="N12" s="9">
        <f>SUM(N4:N11)</f>
        <v>90</v>
      </c>
      <c r="O12" s="9"/>
      <c r="P12" s="9">
        <f>SUM(P4:P11)</f>
        <v>49</v>
      </c>
      <c r="Q12" s="9"/>
      <c r="R12" s="40"/>
      <c r="S12" s="40"/>
      <c r="V12" s="32"/>
      <c r="W12" s="32"/>
      <c r="X12" s="31" t="s">
        <v>20</v>
      </c>
      <c r="Y12" s="32"/>
      <c r="Z12" s="32"/>
      <c r="AA12" s="32"/>
      <c r="AB12" s="31"/>
      <c r="AC12" s="15"/>
      <c r="AD12" s="15">
        <f>SUM(AD3:AD11)</f>
        <v>24</v>
      </c>
      <c r="AE12" s="15">
        <f>SUM(AE3:AE11)</f>
        <v>9</v>
      </c>
      <c r="AF12" s="15">
        <f>SUM(AF3:AF11)</f>
        <v>9</v>
      </c>
      <c r="AG12" s="15">
        <f>SUM(AG3:AG11)</f>
        <v>6</v>
      </c>
      <c r="AH12" s="15"/>
      <c r="AI12" s="15"/>
      <c r="AJ12" s="15">
        <f>SUM(AJ3:AJ11)</f>
        <v>59</v>
      </c>
      <c r="AK12" s="15">
        <f>SUM(AK3:AK11)</f>
        <v>8</v>
      </c>
      <c r="AL12" s="15">
        <f>SUM(AL3:AL11)</f>
        <v>1</v>
      </c>
      <c r="AM12" s="33">
        <f t="shared" si="7"/>
        <v>2.4583333333333335</v>
      </c>
      <c r="AS12" s="39"/>
    </row>
    <row r="13" spans="1:45" ht="15.75" x14ac:dyDescent="0.25">
      <c r="A13" s="41"/>
      <c r="B13" s="1"/>
      <c r="C13" s="1"/>
      <c r="D13" s="1"/>
      <c r="Q13" s="1"/>
      <c r="R13" s="41"/>
      <c r="S13" s="41"/>
      <c r="AS13" s="39"/>
    </row>
    <row r="14" spans="1:45" ht="15.95" customHeight="1" thickBot="1" x14ac:dyDescent="0.3">
      <c r="A14" s="41"/>
      <c r="B14" s="47" t="str">
        <f>"Week "&amp;TEXT(C2,"##")&amp;" Summary:"</f>
        <v>Week 3 Summary:</v>
      </c>
      <c r="C14" s="48"/>
      <c r="D14" s="48"/>
      <c r="E14" s="64">
        <v>46293</v>
      </c>
      <c r="F14" s="64"/>
      <c r="G14" s="36" t="s">
        <v>67</v>
      </c>
      <c r="H14" s="36" t="s">
        <v>25</v>
      </c>
      <c r="I14" s="36" t="s">
        <v>85</v>
      </c>
      <c r="J14" s="39"/>
      <c r="K14" s="39"/>
      <c r="L14" s="36" t="s">
        <v>84</v>
      </c>
      <c r="M14" s="39"/>
      <c r="N14" s="39"/>
      <c r="O14" s="39"/>
      <c r="P14" s="39"/>
      <c r="Q14" s="39"/>
      <c r="R14" s="41"/>
      <c r="S14" s="41"/>
      <c r="T14" s="23" t="s">
        <v>103</v>
      </c>
      <c r="U14" s="51" t="s">
        <v>77</v>
      </c>
      <c r="V14" s="51"/>
      <c r="W14" s="51"/>
      <c r="X14" s="51"/>
      <c r="Y14" s="51" t="s">
        <v>104</v>
      </c>
      <c r="Z14" s="17" t="s">
        <v>21</v>
      </c>
      <c r="AA14" s="23" t="s">
        <v>3</v>
      </c>
      <c r="AB14" s="23" t="s">
        <v>22</v>
      </c>
      <c r="AC14" s="23" t="s">
        <v>23</v>
      </c>
      <c r="AD14" s="23" t="s">
        <v>24</v>
      </c>
      <c r="AE14" s="23" t="s">
        <v>2</v>
      </c>
      <c r="AF14" s="45"/>
      <c r="AG14" s="23" t="s">
        <v>103</v>
      </c>
      <c r="AH14" s="51" t="s">
        <v>77</v>
      </c>
      <c r="AI14" s="51"/>
      <c r="AJ14" s="51"/>
      <c r="AK14" s="51"/>
      <c r="AL14" s="51" t="s">
        <v>104</v>
      </c>
      <c r="AM14" s="17" t="s">
        <v>21</v>
      </c>
      <c r="AN14" s="23" t="s">
        <v>3</v>
      </c>
      <c r="AO14" s="23" t="s">
        <v>22</v>
      </c>
      <c r="AP14" s="23" t="s">
        <v>23</v>
      </c>
      <c r="AQ14" s="23" t="s">
        <v>24</v>
      </c>
      <c r="AR14" s="23" t="s">
        <v>2</v>
      </c>
      <c r="AS14" s="39"/>
    </row>
    <row r="15" spans="1:45" ht="15.95" customHeight="1" x14ac:dyDescent="0.25">
      <c r="A15" s="41"/>
      <c r="B15" s="42" t="s">
        <v>137</v>
      </c>
      <c r="C15" s="6" t="s">
        <v>184</v>
      </c>
      <c r="E15" s="21"/>
      <c r="F15" s="21"/>
      <c r="G15" s="5">
        <v>3</v>
      </c>
      <c r="H15" s="22">
        <v>2</v>
      </c>
      <c r="I15" s="21" t="s">
        <v>168</v>
      </c>
      <c r="J15" s="21"/>
      <c r="K15" s="21"/>
      <c r="L15" s="21" t="s">
        <v>190</v>
      </c>
      <c r="M15" s="21"/>
      <c r="N15" s="21"/>
      <c r="O15" s="21"/>
      <c r="P15" s="21"/>
      <c r="Q15" s="21"/>
      <c r="R15" s="41"/>
      <c r="S15" s="41"/>
      <c r="T15" s="12" t="s">
        <v>88</v>
      </c>
      <c r="U15" s="12"/>
      <c r="V15" s="12"/>
      <c r="W15" s="12"/>
      <c r="X15" s="13"/>
      <c r="Y15" s="14" t="s">
        <v>142</v>
      </c>
      <c r="AA15" s="22">
        <v>4</v>
      </c>
      <c r="AB15" s="22">
        <v>0</v>
      </c>
      <c r="AC15" s="22">
        <v>1</v>
      </c>
      <c r="AD15" s="22">
        <f t="shared" ref="AD15:AD26" si="8">+AB15+AC15</f>
        <v>1</v>
      </c>
      <c r="AE15" s="22">
        <v>0</v>
      </c>
      <c r="AF15" s="45"/>
      <c r="AG15" s="18" t="s">
        <v>122</v>
      </c>
      <c r="AH15" s="18"/>
      <c r="AI15" s="18"/>
      <c r="AJ15" s="18"/>
      <c r="AK15" s="18"/>
      <c r="AL15" s="16" t="s">
        <v>127</v>
      </c>
      <c r="AN15" s="22">
        <v>7</v>
      </c>
      <c r="AO15" s="22">
        <v>2</v>
      </c>
      <c r="AP15" s="22">
        <v>1</v>
      </c>
      <c r="AQ15" s="22">
        <f t="shared" ref="AQ15:AQ26" si="9">+AO15+AP15</f>
        <v>3</v>
      </c>
      <c r="AR15" s="22">
        <v>0</v>
      </c>
      <c r="AS15" s="39"/>
    </row>
    <row r="16" spans="1:45" ht="15.95" customHeight="1" x14ac:dyDescent="0.25">
      <c r="A16" s="41"/>
      <c r="B16" s="22" t="s">
        <v>27</v>
      </c>
      <c r="C16" s="21" t="s">
        <v>247</v>
      </c>
      <c r="D16" s="21"/>
      <c r="E16" s="21"/>
      <c r="F16" s="21"/>
      <c r="G16" s="21"/>
      <c r="H16" s="22">
        <v>2</v>
      </c>
      <c r="I16" s="21" t="s">
        <v>42</v>
      </c>
      <c r="J16" s="21"/>
      <c r="K16" s="21"/>
      <c r="L16" s="21" t="s">
        <v>44</v>
      </c>
      <c r="M16" s="21"/>
      <c r="N16" s="21"/>
      <c r="O16" s="21"/>
      <c r="P16" s="21"/>
      <c r="Q16" s="21"/>
      <c r="R16" s="41"/>
      <c r="S16" s="41"/>
      <c r="T16" s="27">
        <v>8</v>
      </c>
      <c r="U16" s="21" t="s">
        <v>167</v>
      </c>
      <c r="V16" s="21"/>
      <c r="W16" s="21"/>
      <c r="X16" s="27"/>
      <c r="Y16" s="22">
        <v>1</v>
      </c>
      <c r="Z16" s="16" t="s">
        <v>93</v>
      </c>
      <c r="AA16" s="22">
        <v>2</v>
      </c>
      <c r="AB16" s="22">
        <v>0</v>
      </c>
      <c r="AC16" s="22">
        <v>0</v>
      </c>
      <c r="AD16" s="22">
        <f t="shared" si="8"/>
        <v>0</v>
      </c>
      <c r="AE16" s="22">
        <v>0</v>
      </c>
      <c r="AF16" s="45"/>
      <c r="AG16" s="27">
        <v>7.5</v>
      </c>
      <c r="AH16" s="21" t="s">
        <v>75</v>
      </c>
      <c r="AI16" s="21"/>
      <c r="AJ16" s="21"/>
      <c r="AK16" s="21"/>
      <c r="AL16" s="22">
        <v>1</v>
      </c>
      <c r="AM16" s="21" t="s">
        <v>126</v>
      </c>
      <c r="AN16" s="22">
        <v>1</v>
      </c>
      <c r="AO16" s="22">
        <v>0</v>
      </c>
      <c r="AP16" s="22">
        <v>0</v>
      </c>
      <c r="AQ16" s="22">
        <f t="shared" si="9"/>
        <v>0</v>
      </c>
      <c r="AR16" s="22">
        <v>2</v>
      </c>
      <c r="AS16" s="39"/>
    </row>
    <row r="17" spans="1:45" ht="15.95" customHeight="1" x14ac:dyDescent="0.25">
      <c r="A17" s="41"/>
      <c r="B17" s="22"/>
      <c r="D17" s="21"/>
      <c r="E17" s="21"/>
      <c r="F17" s="21"/>
      <c r="G17" s="21"/>
      <c r="H17" s="22">
        <v>2</v>
      </c>
      <c r="I17" s="21" t="s">
        <v>168</v>
      </c>
      <c r="J17" s="21"/>
      <c r="K17" s="21"/>
      <c r="L17" s="21" t="s">
        <v>190</v>
      </c>
      <c r="M17" s="21"/>
      <c r="N17" s="21"/>
      <c r="O17" s="21"/>
      <c r="P17" s="21" t="s">
        <v>226</v>
      </c>
      <c r="Q17" s="21"/>
      <c r="R17" s="41"/>
      <c r="S17" s="41"/>
      <c r="T17" s="27">
        <v>9.5</v>
      </c>
      <c r="U17" s="21" t="s">
        <v>141</v>
      </c>
      <c r="V17" s="21"/>
      <c r="W17" s="21"/>
      <c r="X17" s="27"/>
      <c r="Y17" s="22">
        <v>5</v>
      </c>
      <c r="Z17" s="16" t="s">
        <v>93</v>
      </c>
      <c r="AA17" s="22">
        <v>2</v>
      </c>
      <c r="AB17" s="22">
        <v>4</v>
      </c>
      <c r="AC17" s="22">
        <v>0</v>
      </c>
      <c r="AD17" s="22">
        <f t="shared" si="8"/>
        <v>4</v>
      </c>
      <c r="AE17" s="22">
        <v>0</v>
      </c>
      <c r="AF17" s="45"/>
      <c r="AG17" s="27">
        <v>9.5</v>
      </c>
      <c r="AH17" s="21" t="s">
        <v>190</v>
      </c>
      <c r="AI17" s="21"/>
      <c r="AJ17" s="21"/>
      <c r="AK17" s="21"/>
      <c r="AL17" s="22">
        <v>7</v>
      </c>
      <c r="AM17" s="21" t="s">
        <v>126</v>
      </c>
      <c r="AN17" s="22">
        <v>3</v>
      </c>
      <c r="AO17" s="22">
        <v>0</v>
      </c>
      <c r="AP17" s="22">
        <v>2</v>
      </c>
      <c r="AQ17" s="22">
        <f t="shared" si="9"/>
        <v>2</v>
      </c>
      <c r="AR17" s="22">
        <v>2</v>
      </c>
      <c r="AS17" s="39"/>
    </row>
    <row r="18" spans="1:45" ht="15.95" customHeight="1" x14ac:dyDescent="0.25">
      <c r="A18" s="41"/>
      <c r="R18" s="41"/>
      <c r="S18" s="41"/>
      <c r="T18" s="27">
        <v>8.5</v>
      </c>
      <c r="U18" s="21" t="s">
        <v>78</v>
      </c>
      <c r="V18" s="21"/>
      <c r="W18" s="21"/>
      <c r="X18" s="27"/>
      <c r="Y18" s="22">
        <v>9</v>
      </c>
      <c r="Z18" s="16" t="s">
        <v>93</v>
      </c>
      <c r="AA18" s="22">
        <v>3</v>
      </c>
      <c r="AB18" s="22">
        <v>1</v>
      </c>
      <c r="AC18" s="22">
        <v>4</v>
      </c>
      <c r="AD18" s="22">
        <f t="shared" si="8"/>
        <v>5</v>
      </c>
      <c r="AE18" s="22">
        <v>0</v>
      </c>
      <c r="AF18" s="45"/>
      <c r="AG18" s="27">
        <v>8.5</v>
      </c>
      <c r="AH18" s="21" t="s">
        <v>42</v>
      </c>
      <c r="AK18" s="21"/>
      <c r="AL18" s="22">
        <v>8</v>
      </c>
      <c r="AM18" s="21" t="s">
        <v>126</v>
      </c>
      <c r="AN18" s="22">
        <v>1</v>
      </c>
      <c r="AO18" s="22">
        <v>1</v>
      </c>
      <c r="AP18" s="22">
        <v>0</v>
      </c>
      <c r="AQ18" s="22">
        <f t="shared" si="9"/>
        <v>1</v>
      </c>
      <c r="AR18" s="22">
        <v>2</v>
      </c>
      <c r="AS18" s="39"/>
    </row>
    <row r="19" spans="1:45" ht="15.95" customHeight="1" x14ac:dyDescent="0.25">
      <c r="A19" s="41"/>
      <c r="B19" s="22" t="s">
        <v>38</v>
      </c>
      <c r="C19" s="6" t="s">
        <v>183</v>
      </c>
      <c r="D19" s="11"/>
      <c r="E19" s="21"/>
      <c r="F19" s="21"/>
      <c r="G19" s="5">
        <v>1</v>
      </c>
      <c r="H19" s="22">
        <v>2</v>
      </c>
      <c r="I19" s="21" t="s">
        <v>159</v>
      </c>
      <c r="J19" s="21"/>
      <c r="K19" s="21"/>
      <c r="L19" s="21" t="s">
        <v>52</v>
      </c>
      <c r="M19" s="21"/>
      <c r="N19" s="21"/>
      <c r="O19" s="21"/>
      <c r="P19" s="21"/>
      <c r="Q19" s="21"/>
      <c r="R19" s="41"/>
      <c r="S19" s="41"/>
      <c r="T19" s="27">
        <v>8</v>
      </c>
      <c r="U19" s="21" t="s">
        <v>171</v>
      </c>
      <c r="V19" s="21"/>
      <c r="W19" s="21"/>
      <c r="X19" s="27"/>
      <c r="Y19" s="22">
        <v>13</v>
      </c>
      <c r="Z19" s="16" t="s">
        <v>93</v>
      </c>
      <c r="AA19" s="22">
        <v>3</v>
      </c>
      <c r="AB19" s="22">
        <v>0</v>
      </c>
      <c r="AC19" s="22">
        <v>3</v>
      </c>
      <c r="AD19" s="22">
        <f t="shared" si="8"/>
        <v>3</v>
      </c>
      <c r="AE19" s="22">
        <v>2</v>
      </c>
      <c r="AF19" s="45"/>
      <c r="AG19" s="27">
        <v>8.5</v>
      </c>
      <c r="AH19" s="21" t="s">
        <v>28</v>
      </c>
      <c r="AL19" s="22">
        <v>10</v>
      </c>
      <c r="AM19" s="21" t="s">
        <v>126</v>
      </c>
      <c r="AN19" s="22">
        <v>3</v>
      </c>
      <c r="AO19" s="22">
        <v>0</v>
      </c>
      <c r="AP19" s="22">
        <v>0</v>
      </c>
      <c r="AQ19" s="22">
        <f t="shared" si="9"/>
        <v>0</v>
      </c>
      <c r="AR19" s="22">
        <v>0</v>
      </c>
      <c r="AS19" s="39"/>
    </row>
    <row r="20" spans="1:45" ht="15.95" customHeight="1" x14ac:dyDescent="0.25">
      <c r="A20" s="41"/>
      <c r="B20" s="22" t="s">
        <v>27</v>
      </c>
      <c r="C20" s="21" t="s">
        <v>248</v>
      </c>
      <c r="D20" s="16"/>
      <c r="E20" s="21"/>
      <c r="F20" s="21"/>
      <c r="G20" s="5"/>
      <c r="H20" s="22"/>
      <c r="I20" s="21"/>
      <c r="J20" s="21"/>
      <c r="K20" s="21"/>
      <c r="L20" s="21"/>
      <c r="M20" s="21"/>
      <c r="N20" s="21"/>
      <c r="O20" s="21"/>
      <c r="P20" s="21"/>
      <c r="Q20" s="21"/>
      <c r="R20" s="41"/>
      <c r="S20" s="41"/>
      <c r="T20" s="27">
        <v>7.5</v>
      </c>
      <c r="U20" s="21" t="s">
        <v>59</v>
      </c>
      <c r="V20" s="21"/>
      <c r="W20" s="21"/>
      <c r="X20" s="27"/>
      <c r="Y20" s="22">
        <v>4</v>
      </c>
      <c r="Z20" s="16" t="s">
        <v>93</v>
      </c>
      <c r="AA20" s="22">
        <v>2</v>
      </c>
      <c r="AB20" s="22">
        <v>0</v>
      </c>
      <c r="AC20" s="22">
        <v>1</v>
      </c>
      <c r="AD20" s="22">
        <f t="shared" si="8"/>
        <v>1</v>
      </c>
      <c r="AE20" s="22">
        <v>0</v>
      </c>
      <c r="AF20" s="45"/>
      <c r="AG20" s="27">
        <v>8.5</v>
      </c>
      <c r="AH20" s="21" t="s">
        <v>129</v>
      </c>
      <c r="AK20" s="21"/>
      <c r="AL20" s="22">
        <v>27</v>
      </c>
      <c r="AM20" s="21" t="s">
        <v>126</v>
      </c>
      <c r="AN20" s="22">
        <v>2</v>
      </c>
      <c r="AO20" s="22">
        <v>1</v>
      </c>
      <c r="AP20" s="22">
        <v>0</v>
      </c>
      <c r="AQ20" s="22">
        <f t="shared" si="9"/>
        <v>1</v>
      </c>
      <c r="AR20" s="22">
        <v>0</v>
      </c>
      <c r="AS20" s="39"/>
    </row>
    <row r="21" spans="1:45" ht="15.95" customHeight="1" x14ac:dyDescent="0.25">
      <c r="A21" s="41"/>
      <c r="B21" s="36"/>
      <c r="C21" s="46"/>
      <c r="D21" s="46"/>
      <c r="E21" s="46"/>
      <c r="F21" s="46"/>
      <c r="G21" s="42"/>
      <c r="H21" s="45"/>
      <c r="I21" s="46"/>
      <c r="J21" s="46"/>
      <c r="K21" s="45"/>
      <c r="L21" s="45"/>
      <c r="M21" s="45"/>
      <c r="N21" s="45"/>
      <c r="O21" s="45"/>
      <c r="P21" s="45"/>
      <c r="Q21" s="45"/>
      <c r="R21" s="41"/>
      <c r="S21" s="41"/>
      <c r="T21" s="27">
        <v>7.5</v>
      </c>
      <c r="U21" s="21" t="s">
        <v>166</v>
      </c>
      <c r="V21" s="21"/>
      <c r="W21" s="21"/>
      <c r="X21" s="27"/>
      <c r="Y21" s="22">
        <v>11</v>
      </c>
      <c r="Z21" s="16" t="s">
        <v>93</v>
      </c>
      <c r="AA21" s="22">
        <v>3</v>
      </c>
      <c r="AB21" s="22">
        <v>1</v>
      </c>
      <c r="AC21" s="22">
        <v>1</v>
      </c>
      <c r="AD21" s="22">
        <f t="shared" si="8"/>
        <v>2</v>
      </c>
      <c r="AE21" s="22">
        <v>0</v>
      </c>
      <c r="AF21" s="45"/>
      <c r="AG21" s="27">
        <v>7.5</v>
      </c>
      <c r="AH21" s="21" t="s">
        <v>44</v>
      </c>
      <c r="AI21" s="21"/>
      <c r="AJ21" s="21"/>
      <c r="AK21" s="21"/>
      <c r="AL21" s="22">
        <v>5</v>
      </c>
      <c r="AM21" s="21" t="s">
        <v>126</v>
      </c>
      <c r="AN21" s="22">
        <v>3</v>
      </c>
      <c r="AO21" s="22">
        <v>0</v>
      </c>
      <c r="AP21" s="22">
        <v>2</v>
      </c>
      <c r="AQ21" s="22">
        <f t="shared" si="9"/>
        <v>2</v>
      </c>
      <c r="AR21" s="22">
        <v>0</v>
      </c>
      <c r="AS21" s="39"/>
    </row>
    <row r="22" spans="1:45" ht="15.95" customHeight="1" x14ac:dyDescent="0.25">
      <c r="A22" s="41"/>
      <c r="B22" s="42" t="s">
        <v>138</v>
      </c>
      <c r="C22" s="6" t="s">
        <v>186</v>
      </c>
      <c r="D22" s="11"/>
      <c r="F22" s="21"/>
      <c r="G22" s="5">
        <v>6</v>
      </c>
      <c r="H22" s="22">
        <v>1</v>
      </c>
      <c r="I22" s="21" t="s">
        <v>193</v>
      </c>
      <c r="J22" s="21"/>
      <c r="K22" s="21"/>
      <c r="L22" s="21" t="s">
        <v>249</v>
      </c>
      <c r="M22" s="21"/>
      <c r="N22" s="21"/>
      <c r="O22" s="21"/>
      <c r="P22" s="21"/>
      <c r="Q22" s="21"/>
      <c r="R22" s="41"/>
      <c r="S22" s="41"/>
      <c r="T22" s="27">
        <v>7.5</v>
      </c>
      <c r="U22" s="21" t="s">
        <v>54</v>
      </c>
      <c r="V22" s="21"/>
      <c r="W22" s="21"/>
      <c r="X22" s="27"/>
      <c r="Y22" s="22">
        <v>15</v>
      </c>
      <c r="Z22" s="16" t="s">
        <v>93</v>
      </c>
      <c r="AA22" s="22">
        <v>3</v>
      </c>
      <c r="AB22" s="22">
        <v>3</v>
      </c>
      <c r="AC22" s="22">
        <v>2</v>
      </c>
      <c r="AD22" s="22">
        <f t="shared" si="8"/>
        <v>5</v>
      </c>
      <c r="AE22" s="22">
        <v>0</v>
      </c>
      <c r="AF22" s="45"/>
      <c r="AG22" s="27">
        <v>7.5</v>
      </c>
      <c r="AH22" s="21" t="s">
        <v>117</v>
      </c>
      <c r="AI22" s="21"/>
      <c r="AJ22" s="21"/>
      <c r="AL22" s="22">
        <v>14</v>
      </c>
      <c r="AM22" s="21" t="s">
        <v>126</v>
      </c>
      <c r="AN22" s="22">
        <v>2</v>
      </c>
      <c r="AO22" s="22">
        <v>0</v>
      </c>
      <c r="AP22" s="22">
        <v>0</v>
      </c>
      <c r="AQ22" s="22">
        <f t="shared" si="9"/>
        <v>0</v>
      </c>
      <c r="AR22" s="22">
        <v>0</v>
      </c>
      <c r="AS22" s="39"/>
    </row>
    <row r="23" spans="1:45" ht="15.95" customHeight="1" x14ac:dyDescent="0.25">
      <c r="A23" s="41"/>
      <c r="B23" s="22" t="s">
        <v>27</v>
      </c>
      <c r="D23" s="21" t="s">
        <v>95</v>
      </c>
      <c r="E23" s="21"/>
      <c r="F23" s="21"/>
      <c r="G23" s="21"/>
      <c r="H23" s="22">
        <v>1</v>
      </c>
      <c r="I23" s="21" t="s">
        <v>71</v>
      </c>
      <c r="J23" s="21"/>
      <c r="K23" s="21"/>
      <c r="L23" s="21" t="s">
        <v>250</v>
      </c>
      <c r="M23" s="21"/>
      <c r="N23" s="21"/>
      <c r="O23" s="21"/>
      <c r="P23" s="21"/>
      <c r="Q23" s="21"/>
      <c r="R23" s="41"/>
      <c r="S23" s="41"/>
      <c r="T23" s="27">
        <v>7</v>
      </c>
      <c r="U23" s="21" t="s">
        <v>161</v>
      </c>
      <c r="V23" s="21"/>
      <c r="W23" s="21"/>
      <c r="X23" s="27"/>
      <c r="Y23" s="22">
        <v>2</v>
      </c>
      <c r="Z23" s="16" t="s">
        <v>93</v>
      </c>
      <c r="AA23" s="22">
        <v>2</v>
      </c>
      <c r="AB23" s="22">
        <v>0</v>
      </c>
      <c r="AC23" s="22">
        <v>1</v>
      </c>
      <c r="AD23" s="22">
        <f t="shared" si="8"/>
        <v>1</v>
      </c>
      <c r="AE23" s="22">
        <v>2</v>
      </c>
      <c r="AF23" s="45"/>
      <c r="AG23" s="27">
        <v>7.5</v>
      </c>
      <c r="AH23" s="21" t="s">
        <v>37</v>
      </c>
      <c r="AI23" s="21"/>
      <c r="AJ23" s="21"/>
      <c r="AK23" s="21"/>
      <c r="AL23" s="22">
        <v>21</v>
      </c>
      <c r="AM23" s="21" t="s">
        <v>126</v>
      </c>
      <c r="AN23" s="22">
        <v>3</v>
      </c>
      <c r="AO23" s="22">
        <v>1</v>
      </c>
      <c r="AP23" s="22">
        <v>0</v>
      </c>
      <c r="AQ23" s="22">
        <f t="shared" si="9"/>
        <v>1</v>
      </c>
      <c r="AR23" s="22">
        <v>2</v>
      </c>
      <c r="AS23" s="44"/>
    </row>
    <row r="24" spans="1:45" ht="15.95" customHeight="1" x14ac:dyDescent="0.25">
      <c r="A24" s="41"/>
      <c r="H24" s="22">
        <v>1</v>
      </c>
      <c r="I24" s="21" t="s">
        <v>148</v>
      </c>
      <c r="L24" s="21" t="s">
        <v>251</v>
      </c>
      <c r="R24" s="41"/>
      <c r="S24" s="41"/>
      <c r="T24" s="27">
        <v>6.5</v>
      </c>
      <c r="U24" s="21" t="s">
        <v>48</v>
      </c>
      <c r="V24" s="21"/>
      <c r="W24" s="21"/>
      <c r="X24" s="27"/>
      <c r="Y24" s="22">
        <v>7</v>
      </c>
      <c r="Z24" s="16" t="s">
        <v>93</v>
      </c>
      <c r="AA24" s="22">
        <v>3</v>
      </c>
      <c r="AB24" s="22">
        <v>0</v>
      </c>
      <c r="AC24" s="22">
        <v>1</v>
      </c>
      <c r="AD24" s="22">
        <f t="shared" si="8"/>
        <v>1</v>
      </c>
      <c r="AE24" s="22">
        <v>0</v>
      </c>
      <c r="AF24" s="45"/>
      <c r="AG24" s="27">
        <v>6.5</v>
      </c>
      <c r="AH24" s="21" t="s">
        <v>113</v>
      </c>
      <c r="AI24" s="21"/>
      <c r="AJ24" s="21"/>
      <c r="AK24" s="21"/>
      <c r="AL24" s="22">
        <v>11</v>
      </c>
      <c r="AM24" s="21" t="s">
        <v>126</v>
      </c>
      <c r="AN24" s="22">
        <v>3</v>
      </c>
      <c r="AO24" s="22">
        <v>0</v>
      </c>
      <c r="AP24" s="22">
        <v>0</v>
      </c>
      <c r="AQ24" s="22">
        <f t="shared" si="9"/>
        <v>0</v>
      </c>
      <c r="AR24" s="22">
        <v>2</v>
      </c>
      <c r="AS24" s="36"/>
    </row>
    <row r="25" spans="1:45" ht="15.95" customHeight="1" x14ac:dyDescent="0.25">
      <c r="A25" s="41"/>
      <c r="H25" s="22">
        <v>2</v>
      </c>
      <c r="I25" s="21" t="s">
        <v>71</v>
      </c>
      <c r="L25" s="21" t="s">
        <v>252</v>
      </c>
      <c r="R25" s="41"/>
      <c r="S25" s="41"/>
      <c r="T25" s="27">
        <v>6</v>
      </c>
      <c r="U25" s="21" t="s">
        <v>47</v>
      </c>
      <c r="Y25" s="22">
        <v>3</v>
      </c>
      <c r="Z25" s="16" t="s">
        <v>93</v>
      </c>
      <c r="AA25" s="22">
        <v>3</v>
      </c>
      <c r="AB25" s="22">
        <v>0</v>
      </c>
      <c r="AC25" s="22">
        <v>2</v>
      </c>
      <c r="AD25" s="22">
        <f t="shared" si="8"/>
        <v>2</v>
      </c>
      <c r="AE25" s="22">
        <v>0</v>
      </c>
      <c r="AF25" s="45"/>
      <c r="AG25" s="27">
        <v>6.5</v>
      </c>
      <c r="AH25" s="21" t="s">
        <v>174</v>
      </c>
      <c r="AI25" s="21"/>
      <c r="AJ25" s="21"/>
      <c r="AK25" s="21"/>
      <c r="AL25" s="22">
        <v>3</v>
      </c>
      <c r="AM25" s="21" t="s">
        <v>126</v>
      </c>
      <c r="AN25" s="22">
        <v>3</v>
      </c>
      <c r="AO25" s="22">
        <v>0</v>
      </c>
      <c r="AP25" s="22">
        <v>1</v>
      </c>
      <c r="AQ25" s="22">
        <f t="shared" si="9"/>
        <v>1</v>
      </c>
      <c r="AR25" s="22">
        <v>0</v>
      </c>
      <c r="AS25" s="36"/>
    </row>
    <row r="26" spans="1:45" ht="15.95" customHeight="1" x14ac:dyDescent="0.25">
      <c r="A26" s="41"/>
      <c r="H26" s="22">
        <v>2</v>
      </c>
      <c r="I26" s="21" t="s">
        <v>131</v>
      </c>
      <c r="L26" s="21" t="s">
        <v>148</v>
      </c>
      <c r="R26" s="41"/>
      <c r="S26" s="41"/>
      <c r="T26" s="27">
        <v>6.5</v>
      </c>
      <c r="U26" s="21" t="s">
        <v>60</v>
      </c>
      <c r="V26" s="21"/>
      <c r="W26" s="21"/>
      <c r="X26" s="27"/>
      <c r="Y26" s="22">
        <v>14</v>
      </c>
      <c r="Z26" s="16" t="s">
        <v>93</v>
      </c>
      <c r="AA26" s="22">
        <v>3</v>
      </c>
      <c r="AB26" s="22">
        <v>0</v>
      </c>
      <c r="AC26" s="22">
        <v>0</v>
      </c>
      <c r="AD26" s="22">
        <f t="shared" si="8"/>
        <v>0</v>
      </c>
      <c r="AE26" s="22">
        <v>0</v>
      </c>
      <c r="AF26" s="45"/>
      <c r="AG26" s="27">
        <v>6</v>
      </c>
      <c r="AH26" s="21" t="s">
        <v>191</v>
      </c>
      <c r="AI26" s="21"/>
      <c r="AJ26" s="21"/>
      <c r="AK26" s="21"/>
      <c r="AL26" s="22">
        <v>28</v>
      </c>
      <c r="AM26" s="21" t="s">
        <v>126</v>
      </c>
      <c r="AN26" s="22">
        <v>2</v>
      </c>
      <c r="AO26" s="22">
        <v>0</v>
      </c>
      <c r="AP26" s="22">
        <v>0</v>
      </c>
      <c r="AQ26" s="22">
        <f t="shared" si="9"/>
        <v>0</v>
      </c>
      <c r="AR26" s="22">
        <v>0</v>
      </c>
      <c r="AS26" s="36"/>
    </row>
    <row r="27" spans="1:45" ht="15.95" customHeight="1" thickBot="1" x14ac:dyDescent="0.3">
      <c r="A27" s="41"/>
      <c r="H27" s="22">
        <v>2</v>
      </c>
      <c r="I27" s="21" t="s">
        <v>148</v>
      </c>
      <c r="L27" s="21" t="s">
        <v>253</v>
      </c>
      <c r="P27" s="21"/>
      <c r="Q27" s="21"/>
      <c r="R27" s="41"/>
      <c r="S27" s="41"/>
      <c r="T27" s="17" t="s">
        <v>90</v>
      </c>
      <c r="U27" s="17"/>
      <c r="V27" s="17"/>
      <c r="W27" s="17"/>
      <c r="X27" s="17"/>
      <c r="Y27" s="17"/>
      <c r="Z27" s="17"/>
      <c r="AA27" s="23">
        <f>SUM(AA15:AA26)</f>
        <v>33</v>
      </c>
      <c r="AB27" s="23">
        <f>SUM(AB15:AB26)</f>
        <v>9</v>
      </c>
      <c r="AC27" s="23">
        <f>SUM(AC15:AC26)</f>
        <v>16</v>
      </c>
      <c r="AD27" s="23">
        <f>+AC27+AB27</f>
        <v>25</v>
      </c>
      <c r="AE27" s="23">
        <f>SUM(AE15:AE26)</f>
        <v>4</v>
      </c>
      <c r="AF27" s="45"/>
      <c r="AG27" s="17" t="s">
        <v>124</v>
      </c>
      <c r="AH27" s="17"/>
      <c r="AI27" s="17"/>
      <c r="AJ27" s="17"/>
      <c r="AK27" s="17"/>
      <c r="AL27" s="17"/>
      <c r="AM27" s="17"/>
      <c r="AN27" s="23">
        <f>SUM(AN15:AN26)</f>
        <v>33</v>
      </c>
      <c r="AO27" s="23">
        <f>SUM(AO15:AO26)</f>
        <v>5</v>
      </c>
      <c r="AP27" s="23">
        <f>SUM(AP15:AP26)</f>
        <v>6</v>
      </c>
      <c r="AQ27" s="23">
        <f>+AP27+AO27</f>
        <v>11</v>
      </c>
      <c r="AR27" s="23">
        <f>SUM(AR15:AR26)</f>
        <v>10</v>
      </c>
      <c r="AS27" s="36"/>
    </row>
    <row r="28" spans="1:45" ht="15.95" customHeight="1" x14ac:dyDescent="0.25">
      <c r="A28" s="41"/>
      <c r="R28" s="41"/>
      <c r="S28" s="41"/>
      <c r="T28" s="19" t="s">
        <v>18</v>
      </c>
      <c r="U28" s="19"/>
      <c r="V28" s="19"/>
      <c r="W28" s="19"/>
      <c r="X28" s="19"/>
      <c r="Y28" s="16" t="s">
        <v>41</v>
      </c>
      <c r="AA28" s="22">
        <v>3</v>
      </c>
      <c r="AB28" s="22">
        <v>1</v>
      </c>
      <c r="AC28" s="22">
        <v>2</v>
      </c>
      <c r="AD28" s="22">
        <f t="shared" ref="AD28:AD39" si="10">+AB28+AC28</f>
        <v>3</v>
      </c>
      <c r="AE28" s="22">
        <v>0</v>
      </c>
      <c r="AF28" s="45"/>
      <c r="AG28" s="18" t="s">
        <v>153</v>
      </c>
      <c r="AH28" s="18"/>
      <c r="AI28" s="18"/>
      <c r="AJ28" s="18"/>
      <c r="AK28" s="18"/>
      <c r="AL28" s="16" t="s">
        <v>156</v>
      </c>
      <c r="AN28" s="22">
        <v>4</v>
      </c>
      <c r="AO28" s="22">
        <v>5</v>
      </c>
      <c r="AP28" s="22">
        <v>0</v>
      </c>
      <c r="AQ28" s="22">
        <f t="shared" ref="AQ28:AQ39" si="11">+AO28+AP28</f>
        <v>5</v>
      </c>
      <c r="AR28" s="22">
        <v>0</v>
      </c>
      <c r="AS28" s="36"/>
    </row>
    <row r="29" spans="1:45" ht="15.95" customHeight="1" x14ac:dyDescent="0.25">
      <c r="A29" s="41"/>
      <c r="C29" s="6" t="s">
        <v>181</v>
      </c>
      <c r="G29" s="5">
        <v>1</v>
      </c>
      <c r="H29" s="22">
        <v>2</v>
      </c>
      <c r="I29" s="21" t="s">
        <v>78</v>
      </c>
      <c r="J29" s="21"/>
      <c r="K29" s="21"/>
      <c r="L29" s="21" t="s">
        <v>254</v>
      </c>
      <c r="M29" s="21"/>
      <c r="N29" s="21"/>
      <c r="O29" s="21"/>
      <c r="P29" s="21"/>
      <c r="Q29" s="21"/>
      <c r="R29" s="41"/>
      <c r="S29" s="41"/>
      <c r="T29" s="27">
        <v>7</v>
      </c>
      <c r="U29" s="21" t="s">
        <v>136</v>
      </c>
      <c r="Y29" s="22"/>
      <c r="Z29" s="21" t="s">
        <v>102</v>
      </c>
      <c r="AA29" s="22">
        <v>2</v>
      </c>
      <c r="AB29" s="22">
        <v>0</v>
      </c>
      <c r="AC29" s="22">
        <v>0</v>
      </c>
      <c r="AD29" s="22">
        <f t="shared" si="10"/>
        <v>0</v>
      </c>
      <c r="AE29" s="22">
        <v>0</v>
      </c>
      <c r="AF29" s="45"/>
      <c r="AG29" s="27">
        <v>8</v>
      </c>
      <c r="AH29" s="21" t="s">
        <v>133</v>
      </c>
      <c r="AL29" s="22">
        <v>1</v>
      </c>
      <c r="AM29" s="21" t="s">
        <v>155</v>
      </c>
      <c r="AN29" s="22">
        <v>3</v>
      </c>
      <c r="AO29" s="22">
        <v>0</v>
      </c>
      <c r="AP29" s="22">
        <v>1</v>
      </c>
      <c r="AQ29" s="22">
        <f t="shared" si="11"/>
        <v>1</v>
      </c>
      <c r="AR29" s="22">
        <v>0</v>
      </c>
      <c r="AS29" s="36"/>
    </row>
    <row r="30" spans="1:45" ht="15.95" customHeight="1" x14ac:dyDescent="0.25">
      <c r="A30" s="41"/>
      <c r="B30" s="22" t="s">
        <v>27</v>
      </c>
      <c r="C30" s="21"/>
      <c r="D30" s="21" t="s">
        <v>95</v>
      </c>
      <c r="E30" s="21"/>
      <c r="F30" s="21"/>
      <c r="G30" s="5"/>
      <c r="H30" s="22"/>
      <c r="I30" s="21"/>
      <c r="J30" s="21"/>
      <c r="K30" s="21"/>
      <c r="L30" s="21"/>
      <c r="M30" s="21"/>
      <c r="N30" s="21"/>
      <c r="O30" s="21"/>
      <c r="P30" s="21"/>
      <c r="Q30" s="21"/>
      <c r="R30" s="41"/>
      <c r="S30" s="41"/>
      <c r="T30" s="27">
        <v>9.5</v>
      </c>
      <c r="U30" s="21" t="s">
        <v>53</v>
      </c>
      <c r="V30" s="21"/>
      <c r="W30" s="21"/>
      <c r="X30" s="27"/>
      <c r="Y30" s="22">
        <v>14</v>
      </c>
      <c r="Z30" s="21" t="s">
        <v>102</v>
      </c>
      <c r="AA30" s="22">
        <v>3</v>
      </c>
      <c r="AB30" s="22">
        <v>6</v>
      </c>
      <c r="AC30" s="22">
        <v>1</v>
      </c>
      <c r="AD30" s="22">
        <f t="shared" si="10"/>
        <v>7</v>
      </c>
      <c r="AE30" s="22">
        <v>2</v>
      </c>
      <c r="AF30" s="45"/>
      <c r="AG30" s="27">
        <v>9.5</v>
      </c>
      <c r="AH30" s="21" t="s">
        <v>192</v>
      </c>
      <c r="AI30" s="21"/>
      <c r="AJ30" s="21"/>
      <c r="AK30" s="21"/>
      <c r="AL30" s="22">
        <v>19</v>
      </c>
      <c r="AM30" s="21" t="s">
        <v>155</v>
      </c>
      <c r="AN30" s="22">
        <v>2</v>
      </c>
      <c r="AO30" s="22">
        <v>1</v>
      </c>
      <c r="AP30" s="22">
        <v>2</v>
      </c>
      <c r="AQ30" s="22">
        <f t="shared" si="11"/>
        <v>3</v>
      </c>
      <c r="AR30" s="22">
        <v>0</v>
      </c>
      <c r="AS30" s="36"/>
    </row>
    <row r="31" spans="1:45" ht="15.95" customHeight="1" x14ac:dyDescent="0.25">
      <c r="A31" s="41"/>
      <c r="B31" s="36"/>
      <c r="C31" s="46"/>
      <c r="D31" s="46"/>
      <c r="E31" s="46"/>
      <c r="F31" s="46"/>
      <c r="G31" s="42"/>
      <c r="H31" s="45"/>
      <c r="I31" s="46"/>
      <c r="J31" s="46"/>
      <c r="K31" s="45"/>
      <c r="L31" s="45"/>
      <c r="M31" s="45"/>
      <c r="N31" s="45"/>
      <c r="O31" s="45"/>
      <c r="P31" s="45"/>
      <c r="Q31" s="45"/>
      <c r="R31" s="41"/>
      <c r="S31" s="41"/>
      <c r="T31" s="27">
        <v>9</v>
      </c>
      <c r="U31" s="21" t="s">
        <v>151</v>
      </c>
      <c r="V31" s="21"/>
      <c r="W31" s="21"/>
      <c r="X31" s="27"/>
      <c r="Y31" s="22">
        <v>11</v>
      </c>
      <c r="Z31" s="21" t="s">
        <v>102</v>
      </c>
      <c r="AA31" s="22">
        <v>1</v>
      </c>
      <c r="AB31" s="22">
        <v>0</v>
      </c>
      <c r="AC31" s="22">
        <v>0</v>
      </c>
      <c r="AD31" s="22">
        <f t="shared" si="10"/>
        <v>0</v>
      </c>
      <c r="AE31" s="22">
        <v>0</v>
      </c>
      <c r="AF31" s="45"/>
      <c r="AG31" s="27">
        <v>9</v>
      </c>
      <c r="AH31" s="21" t="s">
        <v>76</v>
      </c>
      <c r="AI31" s="21"/>
      <c r="AJ31" s="21"/>
      <c r="AK31" s="21"/>
      <c r="AL31" s="22">
        <v>22</v>
      </c>
      <c r="AM31" s="21" t="s">
        <v>155</v>
      </c>
      <c r="AN31" s="22">
        <v>3</v>
      </c>
      <c r="AO31" s="22">
        <v>1</v>
      </c>
      <c r="AP31" s="22">
        <v>2</v>
      </c>
      <c r="AQ31" s="22">
        <f t="shared" si="11"/>
        <v>3</v>
      </c>
      <c r="AR31" s="22">
        <v>0</v>
      </c>
      <c r="AS31" s="36"/>
    </row>
    <row r="32" spans="1:45" ht="15.95" customHeight="1" x14ac:dyDescent="0.25">
      <c r="A32" s="41"/>
      <c r="B32" s="42" t="s">
        <v>139</v>
      </c>
      <c r="C32" s="6" t="s">
        <v>187</v>
      </c>
      <c r="F32" s="20"/>
      <c r="G32" s="5">
        <v>3</v>
      </c>
      <c r="H32" s="22">
        <v>1</v>
      </c>
      <c r="I32" s="21" t="s">
        <v>110</v>
      </c>
      <c r="J32" s="21"/>
      <c r="K32" s="21"/>
      <c r="L32" s="21" t="s">
        <v>145</v>
      </c>
      <c r="M32" s="21"/>
      <c r="N32" s="21"/>
      <c r="O32" s="21"/>
      <c r="P32" s="21"/>
      <c r="Q32" s="21"/>
      <c r="R32" s="41"/>
      <c r="S32" s="41"/>
      <c r="T32" s="27">
        <v>8.5</v>
      </c>
      <c r="U32" s="21" t="s">
        <v>82</v>
      </c>
      <c r="V32" s="21"/>
      <c r="W32" s="21"/>
      <c r="X32" s="27"/>
      <c r="Y32" s="22">
        <v>16</v>
      </c>
      <c r="Z32" s="21" t="s">
        <v>102</v>
      </c>
      <c r="AA32" s="22">
        <v>3</v>
      </c>
      <c r="AB32" s="22">
        <v>0</v>
      </c>
      <c r="AC32" s="22">
        <v>2</v>
      </c>
      <c r="AD32" s="22">
        <f t="shared" si="10"/>
        <v>2</v>
      </c>
      <c r="AE32" s="22">
        <v>0</v>
      </c>
      <c r="AF32" s="45"/>
      <c r="AG32" s="27">
        <v>8</v>
      </c>
      <c r="AH32" s="21" t="s">
        <v>143</v>
      </c>
      <c r="AI32" s="21"/>
      <c r="AJ32" s="21"/>
      <c r="AK32" s="21"/>
      <c r="AL32" s="22">
        <v>14</v>
      </c>
      <c r="AM32" s="21" t="s">
        <v>155</v>
      </c>
      <c r="AN32" s="22">
        <v>3</v>
      </c>
      <c r="AO32" s="22">
        <v>2</v>
      </c>
      <c r="AP32" s="22">
        <v>0</v>
      </c>
      <c r="AQ32" s="22">
        <f t="shared" si="11"/>
        <v>2</v>
      </c>
      <c r="AR32" s="22">
        <v>2</v>
      </c>
      <c r="AS32" s="36"/>
    </row>
    <row r="33" spans="1:45" ht="15.95" customHeight="1" x14ac:dyDescent="0.25">
      <c r="A33" s="41"/>
      <c r="B33" s="22" t="s">
        <v>27</v>
      </c>
      <c r="D33" s="21" t="s">
        <v>95</v>
      </c>
      <c r="E33" s="21"/>
      <c r="H33" s="22">
        <v>2</v>
      </c>
      <c r="I33" s="21" t="s">
        <v>80</v>
      </c>
      <c r="J33" s="21"/>
      <c r="K33" s="21"/>
      <c r="L33" s="21" t="s">
        <v>261</v>
      </c>
      <c r="M33" s="21"/>
      <c r="N33" s="21"/>
      <c r="O33" s="21"/>
      <c r="P33" s="21"/>
      <c r="Q33" s="21"/>
      <c r="R33" s="41"/>
      <c r="S33" s="41"/>
      <c r="T33" s="27">
        <v>8</v>
      </c>
      <c r="U33" s="21" t="s">
        <v>163</v>
      </c>
      <c r="Y33" s="22">
        <v>44</v>
      </c>
      <c r="Z33" s="21" t="s">
        <v>102</v>
      </c>
      <c r="AA33" s="22">
        <v>3</v>
      </c>
      <c r="AB33" s="22">
        <v>0</v>
      </c>
      <c r="AC33" s="22">
        <v>0</v>
      </c>
      <c r="AD33" s="22">
        <f t="shared" si="10"/>
        <v>0</v>
      </c>
      <c r="AE33" s="22">
        <v>0</v>
      </c>
      <c r="AF33" s="45"/>
      <c r="AG33" s="27">
        <v>7.5</v>
      </c>
      <c r="AH33" s="21" t="s">
        <v>111</v>
      </c>
      <c r="AI33" s="21"/>
      <c r="AJ33" s="21"/>
      <c r="AK33" s="21"/>
      <c r="AL33" s="22">
        <v>24</v>
      </c>
      <c r="AM33" s="21" t="s">
        <v>155</v>
      </c>
      <c r="AN33" s="22">
        <v>3</v>
      </c>
      <c r="AO33" s="22">
        <v>2</v>
      </c>
      <c r="AP33" s="22">
        <v>0</v>
      </c>
      <c r="AQ33" s="22">
        <f t="shared" si="11"/>
        <v>2</v>
      </c>
      <c r="AR33" s="22">
        <v>2</v>
      </c>
      <c r="AS33" s="36"/>
    </row>
    <row r="34" spans="1:45" ht="15.95" customHeight="1" x14ac:dyDescent="0.25">
      <c r="A34" s="41"/>
      <c r="H34" s="22">
        <v>2</v>
      </c>
      <c r="I34" s="21" t="s">
        <v>123</v>
      </c>
      <c r="J34" s="21"/>
      <c r="K34" s="21"/>
      <c r="L34" s="21" t="s">
        <v>262</v>
      </c>
      <c r="M34" s="21"/>
      <c r="N34" s="21"/>
      <c r="O34" s="21"/>
      <c r="P34" s="21"/>
      <c r="Q34" s="21"/>
      <c r="R34" s="41"/>
      <c r="S34" s="41"/>
      <c r="T34" s="27">
        <v>7.5</v>
      </c>
      <c r="U34" s="21" t="s">
        <v>45</v>
      </c>
      <c r="V34" s="21"/>
      <c r="W34" s="21"/>
      <c r="X34" s="27"/>
      <c r="Y34" s="22">
        <v>72</v>
      </c>
      <c r="Z34" s="21" t="s">
        <v>102</v>
      </c>
      <c r="AA34" s="22">
        <v>3</v>
      </c>
      <c r="AB34" s="22">
        <v>0</v>
      </c>
      <c r="AC34" s="22">
        <v>2</v>
      </c>
      <c r="AD34" s="22">
        <f t="shared" si="10"/>
        <v>2</v>
      </c>
      <c r="AE34" s="22">
        <v>2</v>
      </c>
      <c r="AF34" s="45"/>
      <c r="AG34" s="27">
        <v>7.5</v>
      </c>
      <c r="AH34" s="21" t="s">
        <v>98</v>
      </c>
      <c r="AI34" s="21"/>
      <c r="AJ34" s="21"/>
      <c r="AK34" s="21"/>
      <c r="AL34" s="22">
        <v>44</v>
      </c>
      <c r="AM34" s="21" t="s">
        <v>155</v>
      </c>
      <c r="AN34" s="22">
        <v>3</v>
      </c>
      <c r="AO34" s="22">
        <v>0</v>
      </c>
      <c r="AP34" s="22">
        <v>5</v>
      </c>
      <c r="AQ34" s="22">
        <f t="shared" si="11"/>
        <v>5</v>
      </c>
      <c r="AR34" s="22">
        <v>0</v>
      </c>
      <c r="AS34" s="36"/>
    </row>
    <row r="35" spans="1:45" ht="15.95" customHeight="1" x14ac:dyDescent="0.25">
      <c r="A35" s="41" t="s">
        <v>43</v>
      </c>
      <c r="H35" s="22"/>
      <c r="I35" s="21"/>
      <c r="L35" s="21"/>
      <c r="M35" s="21"/>
      <c r="N35" s="21"/>
      <c r="O35" s="21"/>
      <c r="P35" s="21"/>
      <c r="Q35" s="21"/>
      <c r="R35" s="41"/>
      <c r="S35" s="41"/>
      <c r="T35" s="27">
        <v>7.5</v>
      </c>
      <c r="U35" s="21" t="s">
        <v>188</v>
      </c>
      <c r="V35" s="21"/>
      <c r="W35" s="21"/>
      <c r="X35" s="27"/>
      <c r="Y35" s="22">
        <v>55</v>
      </c>
      <c r="Z35" s="21" t="s">
        <v>102</v>
      </c>
      <c r="AA35" s="22">
        <v>3</v>
      </c>
      <c r="AB35" s="22">
        <v>0</v>
      </c>
      <c r="AC35" s="22">
        <v>1</v>
      </c>
      <c r="AD35" s="22">
        <f t="shared" si="10"/>
        <v>1</v>
      </c>
      <c r="AE35" s="22">
        <v>0</v>
      </c>
      <c r="AF35" s="45"/>
      <c r="AG35" s="27">
        <v>7</v>
      </c>
      <c r="AH35" s="21" t="s">
        <v>61</v>
      </c>
      <c r="AI35" s="21"/>
      <c r="AJ35" s="21"/>
      <c r="AK35" s="21"/>
      <c r="AL35" s="22">
        <v>5</v>
      </c>
      <c r="AM35" s="21" t="s">
        <v>155</v>
      </c>
      <c r="AN35" s="22">
        <v>1</v>
      </c>
      <c r="AO35" s="22">
        <v>0</v>
      </c>
      <c r="AP35" s="22">
        <v>1</v>
      </c>
      <c r="AQ35" s="22">
        <f t="shared" si="11"/>
        <v>1</v>
      </c>
      <c r="AR35" s="22">
        <v>0</v>
      </c>
      <c r="AS35" s="36"/>
    </row>
    <row r="36" spans="1:45" ht="15.95" customHeight="1" x14ac:dyDescent="0.25">
      <c r="A36" s="41"/>
      <c r="C36" s="6" t="s">
        <v>182</v>
      </c>
      <c r="D36" s="1"/>
      <c r="E36" s="21"/>
      <c r="F36" s="21"/>
      <c r="G36" s="5">
        <v>3</v>
      </c>
      <c r="H36" s="22">
        <v>1</v>
      </c>
      <c r="I36" s="21" t="s">
        <v>198</v>
      </c>
      <c r="J36" s="21"/>
      <c r="K36" s="21"/>
      <c r="L36" s="21" t="s">
        <v>259</v>
      </c>
      <c r="M36" s="21"/>
      <c r="N36" s="21"/>
      <c r="O36" s="21"/>
      <c r="P36" s="21"/>
      <c r="Q36" s="21"/>
      <c r="R36" s="41"/>
      <c r="S36" s="41"/>
      <c r="T36" s="27">
        <v>6.5</v>
      </c>
      <c r="U36" s="21" t="s">
        <v>46</v>
      </c>
      <c r="V36" s="21"/>
      <c r="W36" s="21"/>
      <c r="X36" s="27"/>
      <c r="Y36" s="22">
        <v>24</v>
      </c>
      <c r="Z36" s="21" t="s">
        <v>102</v>
      </c>
      <c r="AA36" s="22">
        <v>3</v>
      </c>
      <c r="AB36" s="22">
        <v>0</v>
      </c>
      <c r="AC36" s="22">
        <v>3</v>
      </c>
      <c r="AD36" s="22">
        <f t="shared" si="10"/>
        <v>3</v>
      </c>
      <c r="AE36" s="22">
        <v>0</v>
      </c>
      <c r="AF36" s="45"/>
      <c r="AG36" s="27">
        <v>7</v>
      </c>
      <c r="AH36" s="21" t="s">
        <v>164</v>
      </c>
      <c r="AI36" s="21"/>
      <c r="AJ36" s="21"/>
      <c r="AK36" s="21"/>
      <c r="AL36" s="22">
        <v>10</v>
      </c>
      <c r="AM36" s="21" t="s">
        <v>155</v>
      </c>
      <c r="AN36" s="22">
        <v>3</v>
      </c>
      <c r="AO36" s="22">
        <v>0</v>
      </c>
      <c r="AP36" s="22">
        <v>0</v>
      </c>
      <c r="AQ36" s="22">
        <f t="shared" si="11"/>
        <v>0</v>
      </c>
      <c r="AR36" s="22">
        <v>0</v>
      </c>
      <c r="AS36" s="36"/>
    </row>
    <row r="37" spans="1:45" ht="15.95" customHeight="1" x14ac:dyDescent="0.25">
      <c r="A37" s="41"/>
      <c r="B37" s="22" t="s">
        <v>27</v>
      </c>
      <c r="C37" s="21" t="s">
        <v>246</v>
      </c>
      <c r="D37" s="16"/>
      <c r="H37" s="22">
        <v>2</v>
      </c>
      <c r="I37" s="21" t="s">
        <v>130</v>
      </c>
      <c r="J37" s="21"/>
      <c r="K37" s="21"/>
      <c r="L37" s="21" t="s">
        <v>172</v>
      </c>
      <c r="M37" s="21"/>
      <c r="N37" s="21"/>
      <c r="O37" s="21"/>
      <c r="P37" s="21"/>
      <c r="Q37" s="21"/>
      <c r="R37" s="41"/>
      <c r="S37" s="41"/>
      <c r="T37" s="27">
        <v>6.5</v>
      </c>
      <c r="U37" s="21" t="s">
        <v>189</v>
      </c>
      <c r="Y37" s="22">
        <v>88</v>
      </c>
      <c r="Z37" s="21" t="s">
        <v>102</v>
      </c>
      <c r="AA37" s="22">
        <v>2</v>
      </c>
      <c r="AB37" s="22">
        <v>1</v>
      </c>
      <c r="AC37" s="22">
        <v>0</v>
      </c>
      <c r="AD37" s="22">
        <f t="shared" si="10"/>
        <v>1</v>
      </c>
      <c r="AE37" s="22">
        <v>0</v>
      </c>
      <c r="AF37" s="45"/>
      <c r="AG37" s="27">
        <v>6.5</v>
      </c>
      <c r="AH37" s="21" t="s">
        <v>94</v>
      </c>
      <c r="AI37" s="21"/>
      <c r="AJ37" s="21"/>
      <c r="AK37" s="21"/>
      <c r="AL37" s="22">
        <v>12</v>
      </c>
      <c r="AM37" s="21" t="s">
        <v>155</v>
      </c>
      <c r="AN37" s="22">
        <v>3</v>
      </c>
      <c r="AO37" s="22">
        <v>0</v>
      </c>
      <c r="AP37" s="22">
        <v>0</v>
      </c>
      <c r="AQ37" s="22">
        <f t="shared" si="11"/>
        <v>0</v>
      </c>
      <c r="AR37" s="22">
        <v>0</v>
      </c>
      <c r="AS37" s="36"/>
    </row>
    <row r="38" spans="1:45" ht="15.95" customHeight="1" x14ac:dyDescent="0.25">
      <c r="A38" s="41"/>
      <c r="H38" s="22">
        <v>2</v>
      </c>
      <c r="I38" s="21" t="s">
        <v>32</v>
      </c>
      <c r="L38" s="21" t="s">
        <v>178</v>
      </c>
      <c r="R38" s="41"/>
      <c r="S38" s="41"/>
      <c r="T38" s="27">
        <v>6</v>
      </c>
      <c r="U38" s="21" t="s">
        <v>86</v>
      </c>
      <c r="Y38" s="22">
        <v>23</v>
      </c>
      <c r="Z38" s="21" t="s">
        <v>102</v>
      </c>
      <c r="AA38" s="22">
        <v>3</v>
      </c>
      <c r="AB38" s="22">
        <v>0</v>
      </c>
      <c r="AC38" s="22">
        <v>1</v>
      </c>
      <c r="AD38" s="22">
        <f t="shared" si="10"/>
        <v>1</v>
      </c>
      <c r="AE38" s="22">
        <v>0</v>
      </c>
      <c r="AF38" s="45"/>
      <c r="AG38" s="27">
        <v>6.5</v>
      </c>
      <c r="AH38" s="21" t="s">
        <v>115</v>
      </c>
      <c r="AI38" s="21"/>
      <c r="AJ38" s="21"/>
      <c r="AK38" s="21"/>
      <c r="AL38" s="22">
        <v>8</v>
      </c>
      <c r="AM38" s="21" t="s">
        <v>155</v>
      </c>
      <c r="AN38" s="22">
        <v>2</v>
      </c>
      <c r="AO38" s="22">
        <v>0</v>
      </c>
      <c r="AP38" s="22">
        <v>1</v>
      </c>
      <c r="AQ38" s="22">
        <f t="shared" si="11"/>
        <v>1</v>
      </c>
      <c r="AR38" s="22">
        <v>0</v>
      </c>
      <c r="AS38" s="36"/>
    </row>
    <row r="39" spans="1:45" ht="15.95" customHeight="1" x14ac:dyDescent="0.25">
      <c r="A39" s="41"/>
      <c r="B39" s="36"/>
      <c r="C39" s="46"/>
      <c r="D39" s="46"/>
      <c r="E39" s="46"/>
      <c r="F39" s="46"/>
      <c r="G39" s="42"/>
      <c r="H39" s="45"/>
      <c r="I39" s="46"/>
      <c r="J39" s="46"/>
      <c r="K39" s="46"/>
      <c r="L39" s="46"/>
      <c r="M39" s="46"/>
      <c r="N39" s="46"/>
      <c r="O39" s="46"/>
      <c r="P39" s="46"/>
      <c r="Q39" s="46"/>
      <c r="R39" s="41"/>
      <c r="S39" s="41"/>
      <c r="T39" s="27">
        <v>6</v>
      </c>
      <c r="U39" s="21" t="s">
        <v>49</v>
      </c>
      <c r="V39" s="21"/>
      <c r="W39" s="21"/>
      <c r="X39" s="27"/>
      <c r="Y39" s="22">
        <v>4</v>
      </c>
      <c r="Z39" s="21" t="s">
        <v>102</v>
      </c>
      <c r="AA39" s="22">
        <v>3</v>
      </c>
      <c r="AB39" s="22">
        <v>0</v>
      </c>
      <c r="AC39" s="22">
        <v>1</v>
      </c>
      <c r="AD39" s="22">
        <f t="shared" si="10"/>
        <v>1</v>
      </c>
      <c r="AE39" s="22">
        <v>0</v>
      </c>
      <c r="AF39" s="45"/>
      <c r="AG39" s="27">
        <v>6</v>
      </c>
      <c r="AH39" s="21" t="s">
        <v>65</v>
      </c>
      <c r="AI39" s="21"/>
      <c r="AJ39" s="21"/>
      <c r="AK39" s="21"/>
      <c r="AL39" s="22">
        <v>9</v>
      </c>
      <c r="AM39" s="21" t="s">
        <v>155</v>
      </c>
      <c r="AN39" s="22">
        <v>3</v>
      </c>
      <c r="AO39" s="22">
        <v>0</v>
      </c>
      <c r="AP39" s="22">
        <v>0</v>
      </c>
      <c r="AQ39" s="22">
        <f t="shared" si="11"/>
        <v>0</v>
      </c>
      <c r="AR39" s="22">
        <v>0</v>
      </c>
      <c r="AS39" s="36"/>
    </row>
    <row r="40" spans="1:45" ht="15.95" customHeight="1" thickBot="1" x14ac:dyDescent="0.3">
      <c r="A40" s="41"/>
      <c r="B40" s="42" t="s">
        <v>140</v>
      </c>
      <c r="C40" s="6" t="s">
        <v>157</v>
      </c>
      <c r="E40" s="11"/>
      <c r="F40" s="11"/>
      <c r="G40" s="5">
        <v>4</v>
      </c>
      <c r="H40" s="22">
        <v>1</v>
      </c>
      <c r="I40" s="21" t="s">
        <v>53</v>
      </c>
      <c r="J40" s="21"/>
      <c r="K40" s="21"/>
      <c r="L40" s="21" t="s">
        <v>46</v>
      </c>
      <c r="M40" s="21"/>
      <c r="N40" s="21"/>
      <c r="O40" s="21"/>
      <c r="P40" s="21"/>
      <c r="Q40" s="21"/>
      <c r="R40" s="41"/>
      <c r="S40" s="41"/>
      <c r="T40" s="17" t="s">
        <v>50</v>
      </c>
      <c r="U40" s="17"/>
      <c r="V40" s="17"/>
      <c r="W40" s="17"/>
      <c r="X40" s="17"/>
      <c r="Y40" s="17"/>
      <c r="Z40" s="17"/>
      <c r="AA40" s="23">
        <f>SUM(AA28:AA39)</f>
        <v>32</v>
      </c>
      <c r="AB40" s="23">
        <f>SUM(AB28:AB39)</f>
        <v>8</v>
      </c>
      <c r="AC40" s="23">
        <f>SUM(AC28:AC39)</f>
        <v>13</v>
      </c>
      <c r="AD40" s="23">
        <f>+AC40+AB40</f>
        <v>21</v>
      </c>
      <c r="AE40" s="23">
        <f>SUM(AE28:AE39)</f>
        <v>4</v>
      </c>
      <c r="AF40" s="45"/>
      <c r="AG40" s="17" t="s">
        <v>154</v>
      </c>
      <c r="AH40" s="17"/>
      <c r="AI40" s="17"/>
      <c r="AJ40" s="17"/>
      <c r="AK40" s="17"/>
      <c r="AL40" s="17"/>
      <c r="AM40" s="17"/>
      <c r="AN40" s="23">
        <f>SUM(AN28:AN39)</f>
        <v>33</v>
      </c>
      <c r="AO40" s="23">
        <f>SUM(AO28:AO39)</f>
        <v>11</v>
      </c>
      <c r="AP40" s="23">
        <f>SUM(AP28:AP39)</f>
        <v>12</v>
      </c>
      <c r="AQ40" s="23">
        <f>+AP40+AO40</f>
        <v>23</v>
      </c>
      <c r="AR40" s="23">
        <f>SUM(AR28:AR39)</f>
        <v>4</v>
      </c>
      <c r="AS40" s="36"/>
    </row>
    <row r="41" spans="1:45" ht="15.95" customHeight="1" x14ac:dyDescent="0.25">
      <c r="A41" s="41"/>
      <c r="B41" s="22" t="s">
        <v>27</v>
      </c>
      <c r="C41" s="16" t="s">
        <v>255</v>
      </c>
      <c r="D41" s="16"/>
      <c r="E41" s="16"/>
      <c r="H41" s="22">
        <v>1</v>
      </c>
      <c r="I41" s="21" t="s">
        <v>256</v>
      </c>
      <c r="J41" s="21"/>
      <c r="K41" s="21"/>
      <c r="L41" s="21" t="s">
        <v>257</v>
      </c>
      <c r="M41" s="21"/>
      <c r="N41" s="21"/>
      <c r="O41" s="21"/>
      <c r="P41" s="21"/>
      <c r="Q41" s="21"/>
      <c r="R41" s="41"/>
      <c r="S41" s="41"/>
      <c r="T41" s="12" t="s">
        <v>87</v>
      </c>
      <c r="U41" s="12"/>
      <c r="V41" s="12"/>
      <c r="W41" s="12"/>
      <c r="X41" s="13"/>
      <c r="Y41" s="14" t="s">
        <v>91</v>
      </c>
      <c r="AA41" s="22">
        <v>4</v>
      </c>
      <c r="AB41" s="22">
        <v>2</v>
      </c>
      <c r="AC41" s="22">
        <v>0</v>
      </c>
      <c r="AD41" s="22">
        <f t="shared" ref="AD41:AD52" si="12">+AB41+AC41</f>
        <v>2</v>
      </c>
      <c r="AE41" s="22">
        <v>15</v>
      </c>
      <c r="AF41" s="45"/>
      <c r="AG41" s="19" t="s">
        <v>14</v>
      </c>
      <c r="AH41" s="19"/>
      <c r="AI41" s="19"/>
      <c r="AJ41" s="19"/>
      <c r="AK41" s="19"/>
      <c r="AL41" s="16" t="s">
        <v>26</v>
      </c>
      <c r="AN41" s="22">
        <v>1</v>
      </c>
      <c r="AO41" s="22">
        <v>0</v>
      </c>
      <c r="AP41" s="22">
        <v>0</v>
      </c>
      <c r="AQ41" s="22">
        <f t="shared" ref="AQ41:AQ52" si="13">+AO41+AP41</f>
        <v>0</v>
      </c>
      <c r="AR41" s="22">
        <v>0</v>
      </c>
      <c r="AS41" s="36"/>
    </row>
    <row r="42" spans="1:45" ht="15.95" customHeight="1" x14ac:dyDescent="0.25">
      <c r="A42" s="41"/>
      <c r="C42" s="16"/>
      <c r="D42" s="16"/>
      <c r="E42" s="16"/>
      <c r="F42" s="16"/>
      <c r="G42" s="16"/>
      <c r="H42" s="22">
        <v>1</v>
      </c>
      <c r="I42" s="21" t="s">
        <v>53</v>
      </c>
      <c r="J42" s="21"/>
      <c r="K42" s="21"/>
      <c r="L42" s="21" t="s">
        <v>46</v>
      </c>
      <c r="M42" s="21"/>
      <c r="N42" s="21"/>
      <c r="O42" s="21"/>
      <c r="P42" s="21"/>
      <c r="Q42" s="21"/>
      <c r="R42" s="41"/>
      <c r="S42" s="41"/>
      <c r="T42" s="27">
        <v>7</v>
      </c>
      <c r="U42" s="21" t="s">
        <v>149</v>
      </c>
      <c r="V42" s="21"/>
      <c r="W42" s="21"/>
      <c r="X42" s="27"/>
      <c r="Y42" s="22">
        <v>1</v>
      </c>
      <c r="Z42" s="21" t="s">
        <v>92</v>
      </c>
      <c r="AA42" s="22">
        <v>3</v>
      </c>
      <c r="AB42" s="22">
        <v>0</v>
      </c>
      <c r="AC42" s="22">
        <v>0</v>
      </c>
      <c r="AD42" s="22">
        <f t="shared" si="12"/>
        <v>0</v>
      </c>
      <c r="AE42" s="22">
        <v>0</v>
      </c>
      <c r="AF42" s="45"/>
      <c r="AG42" s="27">
        <v>8</v>
      </c>
      <c r="AH42" s="21" t="s">
        <v>15</v>
      </c>
      <c r="AL42" s="22"/>
      <c r="AM42" s="21" t="s">
        <v>101</v>
      </c>
      <c r="AN42" s="22">
        <v>3</v>
      </c>
      <c r="AO42" s="22">
        <v>0</v>
      </c>
      <c r="AP42" s="22">
        <v>0</v>
      </c>
      <c r="AQ42" s="22">
        <f t="shared" si="13"/>
        <v>0</v>
      </c>
      <c r="AR42" s="22">
        <v>0</v>
      </c>
      <c r="AS42" s="36"/>
    </row>
    <row r="43" spans="1:45" ht="15.95" customHeight="1" x14ac:dyDescent="0.25">
      <c r="A43" s="41"/>
      <c r="C43" s="16"/>
      <c r="D43" s="16"/>
      <c r="E43" s="16"/>
      <c r="F43" s="16"/>
      <c r="G43" s="16"/>
      <c r="H43" s="22">
        <v>2</v>
      </c>
      <c r="I43" s="21" t="s">
        <v>53</v>
      </c>
      <c r="J43" s="21"/>
      <c r="K43" s="21"/>
      <c r="L43" s="21" t="s">
        <v>258</v>
      </c>
      <c r="M43" s="21"/>
      <c r="N43" s="21"/>
      <c r="O43" s="21"/>
      <c r="P43" s="21"/>
      <c r="Q43" s="21"/>
      <c r="R43" s="41"/>
      <c r="S43" s="41"/>
      <c r="T43" s="27">
        <v>9.5</v>
      </c>
      <c r="U43" s="21" t="s">
        <v>121</v>
      </c>
      <c r="V43" s="21"/>
      <c r="W43" s="21"/>
      <c r="X43" s="27"/>
      <c r="Y43" s="22">
        <v>7</v>
      </c>
      <c r="Z43" s="21" t="s">
        <v>92</v>
      </c>
      <c r="AA43" s="22">
        <v>2</v>
      </c>
      <c r="AB43" s="22">
        <v>1</v>
      </c>
      <c r="AC43" s="22">
        <v>1</v>
      </c>
      <c r="AD43" s="22">
        <f t="shared" si="12"/>
        <v>2</v>
      </c>
      <c r="AE43" s="22">
        <v>0</v>
      </c>
      <c r="AF43" s="45"/>
      <c r="AG43" s="27">
        <v>9</v>
      </c>
      <c r="AH43" s="21" t="s">
        <v>148</v>
      </c>
      <c r="AI43" s="21"/>
      <c r="AJ43" s="21"/>
      <c r="AK43" s="21"/>
      <c r="AL43" s="22">
        <v>59</v>
      </c>
      <c r="AM43" s="21" t="s">
        <v>101</v>
      </c>
      <c r="AN43" s="22">
        <v>3</v>
      </c>
      <c r="AO43" s="22">
        <v>4</v>
      </c>
      <c r="AP43" s="22">
        <v>5</v>
      </c>
      <c r="AQ43" s="22">
        <f t="shared" si="13"/>
        <v>9</v>
      </c>
      <c r="AR43" s="22">
        <v>0</v>
      </c>
      <c r="AS43" s="36"/>
    </row>
    <row r="44" spans="1:45" ht="15.95" customHeight="1" x14ac:dyDescent="0.25">
      <c r="A44" s="41"/>
      <c r="R44" s="41"/>
      <c r="S44" s="41"/>
      <c r="T44" s="27">
        <v>8.5</v>
      </c>
      <c r="U44" s="21" t="s">
        <v>172</v>
      </c>
      <c r="V44" s="21"/>
      <c r="W44" s="21"/>
      <c r="X44" s="27"/>
      <c r="Y44" s="22">
        <v>8</v>
      </c>
      <c r="Z44" s="21" t="s">
        <v>92</v>
      </c>
      <c r="AA44" s="22">
        <v>3</v>
      </c>
      <c r="AB44" s="22">
        <v>0</v>
      </c>
      <c r="AC44" s="22">
        <v>3</v>
      </c>
      <c r="AD44" s="22">
        <f t="shared" si="12"/>
        <v>3</v>
      </c>
      <c r="AE44" s="22">
        <v>0</v>
      </c>
      <c r="AF44" s="45"/>
      <c r="AG44" s="27">
        <v>9</v>
      </c>
      <c r="AH44" s="21" t="s">
        <v>118</v>
      </c>
      <c r="AI44" s="21"/>
      <c r="AJ44" s="21"/>
      <c r="AK44" s="21"/>
      <c r="AL44" s="22">
        <v>53</v>
      </c>
      <c r="AM44" s="21" t="s">
        <v>101</v>
      </c>
      <c r="AN44" s="22">
        <v>3</v>
      </c>
      <c r="AO44" s="22">
        <v>3</v>
      </c>
      <c r="AP44" s="22">
        <v>1</v>
      </c>
      <c r="AQ44" s="22">
        <f t="shared" si="13"/>
        <v>4</v>
      </c>
      <c r="AR44" s="22">
        <v>0</v>
      </c>
      <c r="AS44" s="36"/>
    </row>
    <row r="45" spans="1:45" ht="15.95" customHeight="1" x14ac:dyDescent="0.25">
      <c r="A45" s="41"/>
      <c r="C45" s="6" t="s">
        <v>185</v>
      </c>
      <c r="G45" s="5">
        <v>4</v>
      </c>
      <c r="H45" s="22">
        <v>1</v>
      </c>
      <c r="I45" s="21" t="s">
        <v>143</v>
      </c>
      <c r="J45" s="21"/>
      <c r="K45" s="21"/>
      <c r="L45" s="21" t="s">
        <v>260</v>
      </c>
      <c r="M45" s="21"/>
      <c r="N45" s="21"/>
      <c r="P45" s="21"/>
      <c r="Q45" s="21"/>
      <c r="R45" s="41"/>
      <c r="S45" s="41"/>
      <c r="T45" s="27">
        <v>8</v>
      </c>
      <c r="U45" s="21" t="s">
        <v>178</v>
      </c>
      <c r="V45" s="21"/>
      <c r="W45" s="21"/>
      <c r="X45" s="27"/>
      <c r="Y45" s="22">
        <v>9</v>
      </c>
      <c r="Z45" s="21" t="s">
        <v>92</v>
      </c>
      <c r="AA45" s="22">
        <v>3</v>
      </c>
      <c r="AB45" s="22">
        <v>0</v>
      </c>
      <c r="AC45" s="22">
        <v>2</v>
      </c>
      <c r="AD45" s="22">
        <f t="shared" si="12"/>
        <v>2</v>
      </c>
      <c r="AE45" s="22">
        <v>0</v>
      </c>
      <c r="AF45" s="45"/>
      <c r="AG45" s="27">
        <v>8</v>
      </c>
      <c r="AH45" s="21" t="s">
        <v>71</v>
      </c>
      <c r="AI45" s="21"/>
      <c r="AJ45" s="21"/>
      <c r="AK45" s="21"/>
      <c r="AL45" s="22">
        <v>91</v>
      </c>
      <c r="AM45" s="21" t="s">
        <v>101</v>
      </c>
      <c r="AN45" s="22">
        <v>3</v>
      </c>
      <c r="AO45" s="22">
        <v>2</v>
      </c>
      <c r="AP45" s="22">
        <v>0</v>
      </c>
      <c r="AQ45" s="22">
        <f t="shared" si="13"/>
        <v>2</v>
      </c>
      <c r="AR45" s="22">
        <v>0</v>
      </c>
      <c r="AS45" s="36"/>
    </row>
    <row r="46" spans="1:45" ht="15.95" customHeight="1" x14ac:dyDescent="0.25">
      <c r="A46" s="41"/>
      <c r="B46" s="22" t="s">
        <v>27</v>
      </c>
      <c r="C46" s="21"/>
      <c r="D46" s="21" t="s">
        <v>95</v>
      </c>
      <c r="E46" s="21"/>
      <c r="F46" s="21"/>
      <c r="G46" s="21"/>
      <c r="H46" s="22">
        <v>1</v>
      </c>
      <c r="I46" s="21" t="s">
        <v>192</v>
      </c>
      <c r="J46" s="21"/>
      <c r="K46" s="21"/>
      <c r="L46" s="21" t="s">
        <v>98</v>
      </c>
      <c r="M46" s="21"/>
      <c r="N46" s="21"/>
      <c r="P46" s="21"/>
      <c r="Q46" s="21"/>
      <c r="R46" s="41"/>
      <c r="S46" s="41"/>
      <c r="T46" s="27">
        <v>8</v>
      </c>
      <c r="U46" s="21" t="s">
        <v>160</v>
      </c>
      <c r="V46" s="21"/>
      <c r="W46" s="21"/>
      <c r="X46" s="27"/>
      <c r="Y46" s="22">
        <v>19</v>
      </c>
      <c r="Z46" s="21" t="s">
        <v>92</v>
      </c>
      <c r="AA46" s="22">
        <v>3</v>
      </c>
      <c r="AB46" s="22">
        <v>0</v>
      </c>
      <c r="AC46" s="22">
        <v>0</v>
      </c>
      <c r="AD46" s="22">
        <f t="shared" si="12"/>
        <v>0</v>
      </c>
      <c r="AE46" s="22">
        <v>0</v>
      </c>
      <c r="AF46" s="45"/>
      <c r="AG46" s="27">
        <v>8.5</v>
      </c>
      <c r="AH46" s="21" t="s">
        <v>131</v>
      </c>
      <c r="AI46" s="21"/>
      <c r="AJ46" s="21"/>
      <c r="AK46" s="21"/>
      <c r="AL46" s="22">
        <v>23</v>
      </c>
      <c r="AM46" s="21" t="s">
        <v>101</v>
      </c>
      <c r="AN46" s="22">
        <v>3</v>
      </c>
      <c r="AO46" s="22">
        <v>3</v>
      </c>
      <c r="AP46" s="22">
        <v>4</v>
      </c>
      <c r="AQ46" s="22">
        <f t="shared" si="13"/>
        <v>7</v>
      </c>
      <c r="AR46" s="22">
        <v>0</v>
      </c>
      <c r="AS46" s="36"/>
    </row>
    <row r="47" spans="1:45" ht="15.95" customHeight="1" x14ac:dyDescent="0.25">
      <c r="A47" s="41"/>
      <c r="H47" s="22">
        <v>2</v>
      </c>
      <c r="I47" s="21" t="s">
        <v>111</v>
      </c>
      <c r="J47" s="21"/>
      <c r="K47" s="21"/>
      <c r="L47" s="21" t="s">
        <v>210</v>
      </c>
      <c r="M47" s="21"/>
      <c r="N47" s="21"/>
      <c r="P47" s="21"/>
      <c r="Q47" s="21"/>
      <c r="R47" s="41"/>
      <c r="S47" s="41"/>
      <c r="T47" s="27">
        <v>7.5</v>
      </c>
      <c r="U47" s="21" t="s">
        <v>32</v>
      </c>
      <c r="V47" s="21"/>
      <c r="W47" s="21"/>
      <c r="X47" s="27"/>
      <c r="Y47" s="22">
        <v>10</v>
      </c>
      <c r="Z47" s="21" t="s">
        <v>92</v>
      </c>
      <c r="AA47" s="22">
        <v>3</v>
      </c>
      <c r="AB47" s="22">
        <v>2</v>
      </c>
      <c r="AC47" s="22">
        <v>0</v>
      </c>
      <c r="AD47" s="22">
        <f t="shared" si="12"/>
        <v>2</v>
      </c>
      <c r="AE47" s="22">
        <v>2</v>
      </c>
      <c r="AF47" s="45"/>
      <c r="AG47" s="27">
        <v>7.5</v>
      </c>
      <c r="AH47" s="21" t="s">
        <v>179</v>
      </c>
      <c r="AI47" s="21"/>
      <c r="AJ47" s="21"/>
      <c r="AK47" s="21"/>
      <c r="AL47" s="22">
        <v>97</v>
      </c>
      <c r="AM47" s="21" t="s">
        <v>101</v>
      </c>
      <c r="AN47" s="22">
        <v>2</v>
      </c>
      <c r="AO47" s="22">
        <v>0</v>
      </c>
      <c r="AP47" s="22">
        <v>4</v>
      </c>
      <c r="AQ47" s="22">
        <f t="shared" si="13"/>
        <v>4</v>
      </c>
      <c r="AR47" s="22">
        <v>0</v>
      </c>
      <c r="AS47" s="36"/>
    </row>
    <row r="48" spans="1:45" ht="15.95" customHeight="1" x14ac:dyDescent="0.25">
      <c r="A48" s="41"/>
      <c r="H48" s="22">
        <v>2</v>
      </c>
      <c r="I48" s="21" t="s">
        <v>111</v>
      </c>
      <c r="L48" s="21" t="s">
        <v>98</v>
      </c>
      <c r="M48" s="21"/>
      <c r="R48" s="41"/>
      <c r="S48" s="41"/>
      <c r="T48" s="27">
        <v>7.5</v>
      </c>
      <c r="U48" s="21" t="s">
        <v>130</v>
      </c>
      <c r="V48" s="21"/>
      <c r="W48" s="21"/>
      <c r="X48" s="27"/>
      <c r="Y48" s="22">
        <v>2</v>
      </c>
      <c r="Z48" s="21" t="s">
        <v>92</v>
      </c>
      <c r="AA48" s="22">
        <v>3</v>
      </c>
      <c r="AB48" s="22">
        <v>1</v>
      </c>
      <c r="AC48" s="22">
        <v>1</v>
      </c>
      <c r="AD48" s="22">
        <f t="shared" si="12"/>
        <v>2</v>
      </c>
      <c r="AE48" s="22">
        <v>0</v>
      </c>
      <c r="AF48" s="45"/>
      <c r="AG48" s="27">
        <v>7.5</v>
      </c>
      <c r="AH48" s="21" t="s">
        <v>193</v>
      </c>
      <c r="AI48" s="21"/>
      <c r="AJ48" s="21"/>
      <c r="AK48" s="21"/>
      <c r="AL48" s="22">
        <v>5</v>
      </c>
      <c r="AM48" s="21" t="s">
        <v>101</v>
      </c>
      <c r="AN48" s="22">
        <v>3</v>
      </c>
      <c r="AO48" s="22">
        <v>1</v>
      </c>
      <c r="AP48" s="22">
        <v>1</v>
      </c>
      <c r="AQ48" s="22">
        <f t="shared" si="13"/>
        <v>2</v>
      </c>
      <c r="AR48" s="22">
        <v>2</v>
      </c>
      <c r="AS48" s="36"/>
    </row>
    <row r="49" spans="1:45" ht="15.95" customHeight="1" x14ac:dyDescent="0.25">
      <c r="A49" s="41"/>
      <c r="B49" s="36"/>
      <c r="C49" s="46"/>
      <c r="D49" s="46"/>
      <c r="E49" s="46"/>
      <c r="F49" s="46"/>
      <c r="G49" s="42"/>
      <c r="H49" s="45"/>
      <c r="I49" s="46"/>
      <c r="J49" s="46"/>
      <c r="K49" s="45"/>
      <c r="L49" s="45"/>
      <c r="M49" s="45"/>
      <c r="N49" s="45"/>
      <c r="O49" s="45"/>
      <c r="P49" s="45"/>
      <c r="Q49" s="55"/>
      <c r="R49" s="41"/>
      <c r="S49" s="41"/>
      <c r="T49" s="27">
        <v>7</v>
      </c>
      <c r="U49" s="21" t="s">
        <v>34</v>
      </c>
      <c r="V49" s="21"/>
      <c r="W49" s="21"/>
      <c r="X49" s="27"/>
      <c r="Y49" s="22">
        <v>5</v>
      </c>
      <c r="Z49" s="21" t="s">
        <v>92</v>
      </c>
      <c r="AA49" s="22">
        <v>3</v>
      </c>
      <c r="AB49" s="22">
        <v>0</v>
      </c>
      <c r="AC49" s="22">
        <v>0</v>
      </c>
      <c r="AD49" s="22">
        <f t="shared" si="12"/>
        <v>0</v>
      </c>
      <c r="AE49" s="22">
        <v>0</v>
      </c>
      <c r="AF49" s="45"/>
      <c r="AG49" s="27">
        <v>7.5</v>
      </c>
      <c r="AH49" s="21" t="s">
        <v>177</v>
      </c>
      <c r="AI49" s="21"/>
      <c r="AJ49" s="21"/>
      <c r="AK49" s="21"/>
      <c r="AL49" s="22">
        <v>2</v>
      </c>
      <c r="AM49" s="21" t="s">
        <v>101</v>
      </c>
      <c r="AN49" s="22">
        <v>3</v>
      </c>
      <c r="AO49" s="22">
        <v>0</v>
      </c>
      <c r="AP49" s="22">
        <v>1</v>
      </c>
      <c r="AQ49" s="22">
        <f t="shared" si="13"/>
        <v>1</v>
      </c>
      <c r="AR49" s="22">
        <v>4</v>
      </c>
      <c r="AS49" s="36"/>
    </row>
    <row r="50" spans="1:45" ht="15.95" customHeight="1" x14ac:dyDescent="0.25">
      <c r="A50" s="41"/>
      <c r="B50" s="11"/>
      <c r="C50" s="11"/>
      <c r="D50" s="11"/>
      <c r="E50" s="21" t="s">
        <v>97</v>
      </c>
      <c r="F50" s="21"/>
      <c r="G50" s="5">
        <f>SUM(G14:G49)</f>
        <v>25</v>
      </c>
      <c r="H50" s="5"/>
      <c r="I50" s="20"/>
      <c r="J50" s="21" t="s">
        <v>55</v>
      </c>
      <c r="K50" s="20"/>
      <c r="L50" s="5">
        <f>COUNTA(C14:C49)-8</f>
        <v>4</v>
      </c>
      <c r="N50" s="21" t="s">
        <v>70</v>
      </c>
      <c r="O50" s="5">
        <f>+L50*2</f>
        <v>8</v>
      </c>
      <c r="P50" s="5"/>
      <c r="Q50" s="11"/>
      <c r="R50" s="41"/>
      <c r="S50" s="41"/>
      <c r="T50" s="27">
        <v>7</v>
      </c>
      <c r="U50" s="21" t="s">
        <v>39</v>
      </c>
      <c r="V50" s="21"/>
      <c r="W50" s="21"/>
      <c r="X50" s="27"/>
      <c r="Y50" s="22">
        <v>27</v>
      </c>
      <c r="Z50" s="21" t="s">
        <v>92</v>
      </c>
      <c r="AA50" s="22">
        <v>3</v>
      </c>
      <c r="AB50" s="22">
        <v>0</v>
      </c>
      <c r="AC50" s="22">
        <v>0</v>
      </c>
      <c r="AD50" s="22">
        <f t="shared" si="12"/>
        <v>0</v>
      </c>
      <c r="AE50" s="22">
        <v>0</v>
      </c>
      <c r="AF50" s="45"/>
      <c r="AG50" s="27">
        <v>7</v>
      </c>
      <c r="AH50" s="21" t="s">
        <v>58</v>
      </c>
      <c r="AI50" s="21"/>
      <c r="AJ50" s="21"/>
      <c r="AK50" s="21"/>
      <c r="AL50" s="22">
        <v>7</v>
      </c>
      <c r="AM50" s="21" t="s">
        <v>101</v>
      </c>
      <c r="AN50" s="22">
        <v>3</v>
      </c>
      <c r="AO50" s="22">
        <v>0</v>
      </c>
      <c r="AP50" s="22">
        <v>1</v>
      </c>
      <c r="AQ50" s="22">
        <f t="shared" si="13"/>
        <v>1</v>
      </c>
      <c r="AR50" s="22">
        <v>0</v>
      </c>
      <c r="AS50" s="36"/>
    </row>
    <row r="51" spans="1:45" ht="15.95" customHeight="1" x14ac:dyDescent="0.25">
      <c r="A51" s="41"/>
      <c r="E51" s="21" t="s">
        <v>96</v>
      </c>
      <c r="F51" s="21"/>
      <c r="G51" s="5">
        <f>COUNTA(L15:L49)+COUNTIF(L15:L49,"*&amp;*")</f>
        <v>38</v>
      </c>
      <c r="O51" t="s">
        <v>135</v>
      </c>
      <c r="R51" s="41"/>
      <c r="S51" s="41"/>
      <c r="T51" s="27">
        <v>6</v>
      </c>
      <c r="U51" s="21" t="s">
        <v>99</v>
      </c>
      <c r="Y51" s="22">
        <v>13</v>
      </c>
      <c r="Z51" s="21" t="s">
        <v>92</v>
      </c>
      <c r="AA51" s="22">
        <v>2</v>
      </c>
      <c r="AB51" s="22">
        <v>0</v>
      </c>
      <c r="AC51" s="22">
        <v>0</v>
      </c>
      <c r="AD51" s="22">
        <f t="shared" si="12"/>
        <v>0</v>
      </c>
      <c r="AE51" s="22">
        <v>0</v>
      </c>
      <c r="AF51" s="45"/>
      <c r="AG51" s="27">
        <v>6.5</v>
      </c>
      <c r="AH51" s="21" t="s">
        <v>29</v>
      </c>
      <c r="AI51" s="21"/>
      <c r="AJ51" s="21"/>
      <c r="AK51" s="21"/>
      <c r="AL51" s="22">
        <v>24</v>
      </c>
      <c r="AM51" s="21" t="s">
        <v>101</v>
      </c>
      <c r="AN51" s="22">
        <v>3</v>
      </c>
      <c r="AO51" s="22">
        <v>0</v>
      </c>
      <c r="AP51" s="22">
        <v>0</v>
      </c>
      <c r="AQ51" s="22">
        <f t="shared" si="13"/>
        <v>0</v>
      </c>
      <c r="AR51" s="22">
        <v>0</v>
      </c>
      <c r="AS51" s="36"/>
    </row>
    <row r="52" spans="1:45" ht="15.95" customHeight="1" x14ac:dyDescent="0.25">
      <c r="A52" s="41"/>
      <c r="R52" s="41"/>
      <c r="S52" s="41"/>
      <c r="T52" s="27">
        <v>6.5</v>
      </c>
      <c r="U52" s="21" t="s">
        <v>165</v>
      </c>
      <c r="V52" s="21"/>
      <c r="W52" s="21"/>
      <c r="X52" s="27"/>
      <c r="Y52" s="22"/>
      <c r="Z52" s="21" t="s">
        <v>92</v>
      </c>
      <c r="AA52" s="22">
        <v>1</v>
      </c>
      <c r="AB52" s="22">
        <v>0</v>
      </c>
      <c r="AC52" s="22">
        <v>1</v>
      </c>
      <c r="AD52" s="22">
        <f t="shared" si="12"/>
        <v>1</v>
      </c>
      <c r="AE52" s="22">
        <v>0</v>
      </c>
      <c r="AF52" s="45"/>
      <c r="AG52" s="27">
        <v>6</v>
      </c>
      <c r="AH52" s="21" t="s">
        <v>33</v>
      </c>
      <c r="AI52" s="21"/>
      <c r="AJ52" s="21"/>
      <c r="AK52" s="21"/>
      <c r="AL52" s="22">
        <v>66</v>
      </c>
      <c r="AM52" s="21" t="s">
        <v>101</v>
      </c>
      <c r="AN52" s="22">
        <v>3</v>
      </c>
      <c r="AO52" s="22">
        <v>0</v>
      </c>
      <c r="AP52" s="22">
        <v>0</v>
      </c>
      <c r="AQ52" s="22">
        <f t="shared" si="13"/>
        <v>0</v>
      </c>
      <c r="AR52" s="22">
        <v>0</v>
      </c>
      <c r="AS52" s="36"/>
    </row>
    <row r="53" spans="1:45" ht="15.95" customHeight="1" thickBot="1" x14ac:dyDescent="0.3">
      <c r="A53" s="41"/>
      <c r="B53" s="6" t="s">
        <v>79</v>
      </c>
      <c r="C53" s="6"/>
      <c r="N53" s="6"/>
      <c r="O53" s="6"/>
      <c r="P53" s="6"/>
      <c r="R53" s="41"/>
      <c r="S53" s="41"/>
      <c r="T53" s="17" t="s">
        <v>89</v>
      </c>
      <c r="U53" s="17"/>
      <c r="V53" s="17"/>
      <c r="W53" s="17"/>
      <c r="X53" s="17"/>
      <c r="Y53" s="17"/>
      <c r="Z53" s="17"/>
      <c r="AA53" s="23">
        <f>SUM(AA41:AA52)</f>
        <v>33</v>
      </c>
      <c r="AB53" s="23">
        <f>SUM(AB41:AB52)</f>
        <v>6</v>
      </c>
      <c r="AC53" s="23">
        <f>SUM(AC41:AC52)</f>
        <v>8</v>
      </c>
      <c r="AD53" s="23">
        <f>+AC53+AB53</f>
        <v>14</v>
      </c>
      <c r="AE53" s="23">
        <f>SUM(AE41:AE52)</f>
        <v>17</v>
      </c>
      <c r="AF53" s="45"/>
      <c r="AG53" s="17" t="s">
        <v>35</v>
      </c>
      <c r="AH53" s="17"/>
      <c r="AI53" s="17"/>
      <c r="AJ53" s="17"/>
      <c r="AK53" s="17"/>
      <c r="AL53" s="17"/>
      <c r="AM53" s="17"/>
      <c r="AN53" s="23">
        <f>SUM(AN41:AN52)</f>
        <v>33</v>
      </c>
      <c r="AO53" s="23">
        <f>SUM(AO41:AO52)</f>
        <v>13</v>
      </c>
      <c r="AP53" s="23">
        <f>SUM(AP41:AP52)</f>
        <v>17</v>
      </c>
      <c r="AQ53" s="23">
        <f>+AP53+AO53</f>
        <v>30</v>
      </c>
      <c r="AR53" s="23">
        <f>SUM(AR41:AR52)</f>
        <v>6</v>
      </c>
      <c r="AS53" s="36"/>
    </row>
    <row r="54" spans="1:45" ht="15.95" customHeight="1" x14ac:dyDescent="0.25">
      <c r="A54" s="41"/>
      <c r="R54" s="41"/>
      <c r="S54" s="41"/>
      <c r="T54" s="19" t="s">
        <v>17</v>
      </c>
      <c r="U54" s="19"/>
      <c r="V54" s="19"/>
      <c r="W54" s="19"/>
      <c r="X54" s="19"/>
      <c r="Y54" s="16" t="s">
        <v>51</v>
      </c>
      <c r="AA54" s="22">
        <v>1</v>
      </c>
      <c r="AB54" s="22">
        <v>0</v>
      </c>
      <c r="AC54" s="22">
        <v>1</v>
      </c>
      <c r="AD54" s="22">
        <f t="shared" ref="AD54:AD65" si="14">+AB54+AC54</f>
        <v>1</v>
      </c>
      <c r="AE54" s="22">
        <v>0</v>
      </c>
      <c r="AF54" s="45"/>
      <c r="AG54" s="12" t="s">
        <v>107</v>
      </c>
      <c r="AH54" s="12"/>
      <c r="AI54" s="12"/>
      <c r="AJ54" s="12"/>
      <c r="AK54" s="12"/>
      <c r="AL54" s="14" t="s">
        <v>36</v>
      </c>
      <c r="AN54" s="22">
        <v>4</v>
      </c>
      <c r="AO54" s="22">
        <v>0</v>
      </c>
      <c r="AP54" s="22">
        <v>0</v>
      </c>
      <c r="AQ54" s="22">
        <f t="shared" ref="AQ54:AQ65" si="15">+AO54+AP54</f>
        <v>0</v>
      </c>
      <c r="AR54" s="22">
        <v>0</v>
      </c>
      <c r="AS54" s="36"/>
    </row>
    <row r="55" spans="1:45" ht="15.95" customHeight="1" x14ac:dyDescent="0.25">
      <c r="A55" s="41"/>
      <c r="C55" s="6" t="s">
        <v>57</v>
      </c>
      <c r="H55" s="6" t="s">
        <v>62</v>
      </c>
      <c r="M55" s="6" t="s">
        <v>63</v>
      </c>
      <c r="R55" s="41"/>
      <c r="S55" s="41"/>
      <c r="T55" s="27">
        <v>7</v>
      </c>
      <c r="U55" s="21" t="s">
        <v>173</v>
      </c>
      <c r="V55" s="21"/>
      <c r="W55" s="21"/>
      <c r="X55" s="21"/>
      <c r="Y55" s="22">
        <v>30</v>
      </c>
      <c r="Z55" s="21" t="s">
        <v>17</v>
      </c>
      <c r="AA55" s="22">
        <v>3</v>
      </c>
      <c r="AB55" s="22">
        <v>0</v>
      </c>
      <c r="AC55" s="22">
        <v>0</v>
      </c>
      <c r="AD55" s="22">
        <f t="shared" si="14"/>
        <v>0</v>
      </c>
      <c r="AE55" s="22">
        <v>0</v>
      </c>
      <c r="AF55" s="45"/>
      <c r="AG55" s="27">
        <v>7.5</v>
      </c>
      <c r="AH55" s="21" t="s">
        <v>66</v>
      </c>
      <c r="AI55" s="21"/>
      <c r="AJ55" s="21"/>
      <c r="AK55" s="21"/>
      <c r="AL55" s="22">
        <v>68</v>
      </c>
      <c r="AM55" s="21" t="s">
        <v>100</v>
      </c>
      <c r="AN55" s="22">
        <v>3</v>
      </c>
      <c r="AO55" s="22">
        <v>0</v>
      </c>
      <c r="AP55" s="22">
        <v>1</v>
      </c>
      <c r="AQ55" s="22">
        <f t="shared" si="15"/>
        <v>1</v>
      </c>
      <c r="AR55" s="22">
        <v>0</v>
      </c>
      <c r="AS55" s="36"/>
    </row>
    <row r="56" spans="1:45" ht="15.95" customHeight="1" x14ac:dyDescent="0.25">
      <c r="A56" s="41"/>
      <c r="C56" s="21" t="s">
        <v>95</v>
      </c>
      <c r="H56" s="21" t="s">
        <v>269</v>
      </c>
      <c r="I56" s="21"/>
      <c r="J56" s="21"/>
      <c r="K56" s="21"/>
      <c r="L56" s="21"/>
      <c r="M56" s="21" t="s">
        <v>268</v>
      </c>
      <c r="N56" s="21"/>
      <c r="O56" s="21"/>
      <c r="P56" s="21"/>
      <c r="Q56" s="21"/>
      <c r="R56" s="41"/>
      <c r="S56" s="41"/>
      <c r="T56" s="27">
        <v>9.5</v>
      </c>
      <c r="U56" s="21" t="s">
        <v>162</v>
      </c>
      <c r="V56" s="21"/>
      <c r="W56" s="21"/>
      <c r="X56" s="21"/>
      <c r="Y56" s="22">
        <v>7</v>
      </c>
      <c r="Z56" s="21" t="s">
        <v>17</v>
      </c>
      <c r="AA56" s="22">
        <v>3</v>
      </c>
      <c r="AB56" s="22">
        <v>4</v>
      </c>
      <c r="AC56" s="22">
        <v>1</v>
      </c>
      <c r="AD56" s="22">
        <f t="shared" si="14"/>
        <v>5</v>
      </c>
      <c r="AE56" s="22">
        <v>0</v>
      </c>
      <c r="AF56" s="45"/>
      <c r="AG56" s="27">
        <v>9.5</v>
      </c>
      <c r="AH56" s="21" t="s">
        <v>80</v>
      </c>
      <c r="AI56" s="21"/>
      <c r="AJ56" s="21"/>
      <c r="AK56" s="21"/>
      <c r="AL56" s="22">
        <v>9</v>
      </c>
      <c r="AM56" s="21" t="s">
        <v>100</v>
      </c>
      <c r="AN56" s="22">
        <v>3</v>
      </c>
      <c r="AO56" s="22">
        <v>3</v>
      </c>
      <c r="AP56" s="22">
        <v>0</v>
      </c>
      <c r="AQ56" s="22">
        <f t="shared" si="15"/>
        <v>3</v>
      </c>
      <c r="AR56" s="22">
        <v>0</v>
      </c>
      <c r="AS56" s="36"/>
    </row>
    <row r="57" spans="1:45" ht="15.95" customHeight="1" x14ac:dyDescent="0.25">
      <c r="A57" s="41"/>
      <c r="C57" s="21"/>
      <c r="I57" s="21"/>
      <c r="J57" s="21"/>
      <c r="K57" s="21"/>
      <c r="L57" s="21"/>
      <c r="M57" s="21" t="s">
        <v>270</v>
      </c>
      <c r="N57" s="21"/>
      <c r="R57" s="41"/>
      <c r="S57" s="41"/>
      <c r="T57" s="27">
        <v>8.5</v>
      </c>
      <c r="U57" s="21" t="s">
        <v>112</v>
      </c>
      <c r="V57" s="21"/>
      <c r="W57" s="21"/>
      <c r="X57" s="21"/>
      <c r="Y57" s="22">
        <v>13</v>
      </c>
      <c r="Z57" s="21" t="s">
        <v>17</v>
      </c>
      <c r="AA57" s="22">
        <v>3</v>
      </c>
      <c r="AB57" s="22">
        <v>0</v>
      </c>
      <c r="AC57" s="22">
        <v>0</v>
      </c>
      <c r="AD57" s="22">
        <f t="shared" si="14"/>
        <v>0</v>
      </c>
      <c r="AE57" s="22">
        <v>2</v>
      </c>
      <c r="AF57" s="45"/>
      <c r="AG57" s="27">
        <v>8.5</v>
      </c>
      <c r="AH57" s="21" t="s">
        <v>145</v>
      </c>
      <c r="AI57" s="21"/>
      <c r="AJ57" s="21"/>
      <c r="AK57" s="21"/>
      <c r="AL57" s="22">
        <v>2</v>
      </c>
      <c r="AM57" s="21" t="s">
        <v>100</v>
      </c>
      <c r="AN57" s="22">
        <v>3</v>
      </c>
      <c r="AO57" s="22">
        <v>0</v>
      </c>
      <c r="AP57" s="22">
        <v>3</v>
      </c>
      <c r="AQ57" s="22">
        <f t="shared" si="15"/>
        <v>3</v>
      </c>
      <c r="AR57" s="22">
        <v>0</v>
      </c>
      <c r="AS57" s="36"/>
    </row>
    <row r="58" spans="1:45" ht="15.95" customHeight="1" x14ac:dyDescent="0.25">
      <c r="A58" s="41"/>
      <c r="H58" s="21"/>
      <c r="I58" s="21"/>
      <c r="J58" s="21"/>
      <c r="K58" s="21"/>
      <c r="L58" s="21"/>
      <c r="M58" s="21" t="s">
        <v>271</v>
      </c>
      <c r="N58" s="21"/>
      <c r="R58" s="41"/>
      <c r="S58" s="41"/>
      <c r="T58" s="27">
        <v>8.5</v>
      </c>
      <c r="U58" s="21" t="s">
        <v>144</v>
      </c>
      <c r="V58" s="21"/>
      <c r="W58" s="21"/>
      <c r="X58" s="21"/>
      <c r="Y58" s="22">
        <v>9</v>
      </c>
      <c r="Z58" s="16" t="s">
        <v>17</v>
      </c>
      <c r="AA58" s="22">
        <v>2</v>
      </c>
      <c r="AB58" s="22">
        <v>2</v>
      </c>
      <c r="AC58" s="22">
        <v>1</v>
      </c>
      <c r="AD58" s="22">
        <f t="shared" si="14"/>
        <v>3</v>
      </c>
      <c r="AE58" s="22">
        <v>0</v>
      </c>
      <c r="AF58" s="45"/>
      <c r="AG58" s="27">
        <v>8</v>
      </c>
      <c r="AH58" s="21" t="s">
        <v>176</v>
      </c>
      <c r="AI58" s="21"/>
      <c r="AJ58" s="21"/>
      <c r="AK58" s="21"/>
      <c r="AL58" s="22">
        <v>15</v>
      </c>
      <c r="AM58" s="21" t="s">
        <v>100</v>
      </c>
      <c r="AN58" s="22">
        <v>3</v>
      </c>
      <c r="AO58" s="22">
        <v>0</v>
      </c>
      <c r="AP58" s="22">
        <v>2</v>
      </c>
      <c r="AQ58" s="22">
        <f t="shared" si="15"/>
        <v>2</v>
      </c>
      <c r="AR58" s="22">
        <v>0</v>
      </c>
      <c r="AS58" s="36"/>
    </row>
    <row r="59" spans="1:45" ht="15.95" customHeight="1" x14ac:dyDescent="0.25">
      <c r="A59" s="41"/>
      <c r="M59" s="21"/>
      <c r="R59" s="41"/>
      <c r="S59" s="41"/>
      <c r="T59" s="27">
        <v>7.5</v>
      </c>
      <c r="U59" s="21" t="s">
        <v>31</v>
      </c>
      <c r="Y59" s="22">
        <v>2</v>
      </c>
      <c r="Z59" s="21" t="s">
        <v>17</v>
      </c>
      <c r="AA59" s="22">
        <v>3</v>
      </c>
      <c r="AB59" s="22">
        <v>0</v>
      </c>
      <c r="AC59" s="22">
        <v>1</v>
      </c>
      <c r="AD59" s="22">
        <f t="shared" si="14"/>
        <v>1</v>
      </c>
      <c r="AE59" s="22">
        <v>0</v>
      </c>
      <c r="AF59" s="45"/>
      <c r="AG59" s="27">
        <v>8</v>
      </c>
      <c r="AH59" s="21" t="s">
        <v>123</v>
      </c>
      <c r="AI59" s="21"/>
      <c r="AJ59" s="21"/>
      <c r="AK59" s="21"/>
      <c r="AL59" s="22">
        <v>8</v>
      </c>
      <c r="AM59" s="21" t="s">
        <v>100</v>
      </c>
      <c r="AN59" s="22">
        <v>3</v>
      </c>
      <c r="AO59" s="22">
        <v>1</v>
      </c>
      <c r="AP59" s="22">
        <v>0</v>
      </c>
      <c r="AQ59" s="22">
        <f t="shared" si="15"/>
        <v>1</v>
      </c>
      <c r="AR59" s="22">
        <v>0</v>
      </c>
      <c r="AS59" s="36"/>
    </row>
    <row r="60" spans="1:45" ht="15.95" customHeight="1" x14ac:dyDescent="0.25">
      <c r="A60" s="41"/>
      <c r="R60" s="41"/>
      <c r="S60" s="41"/>
      <c r="T60" s="27">
        <v>7.5</v>
      </c>
      <c r="U60" s="21" t="s">
        <v>134</v>
      </c>
      <c r="X60" s="21"/>
      <c r="Y60" s="22">
        <v>5</v>
      </c>
      <c r="Z60" s="21" t="s">
        <v>17</v>
      </c>
      <c r="AA60" s="22">
        <v>3</v>
      </c>
      <c r="AB60" s="22">
        <v>0</v>
      </c>
      <c r="AC60" s="22">
        <v>0</v>
      </c>
      <c r="AD60" s="22">
        <f t="shared" si="14"/>
        <v>0</v>
      </c>
      <c r="AE60" s="22">
        <v>0</v>
      </c>
      <c r="AF60" s="45"/>
      <c r="AG60" s="27">
        <v>7.5</v>
      </c>
      <c r="AH60" s="21" t="s">
        <v>110</v>
      </c>
      <c r="AJ60" s="21"/>
      <c r="AK60" s="21"/>
      <c r="AL60" s="22">
        <v>7</v>
      </c>
      <c r="AM60" s="21" t="s">
        <v>100</v>
      </c>
      <c r="AN60" s="22">
        <v>3</v>
      </c>
      <c r="AO60" s="22">
        <v>1</v>
      </c>
      <c r="AP60" s="22">
        <v>3</v>
      </c>
      <c r="AQ60" s="22">
        <f t="shared" si="15"/>
        <v>4</v>
      </c>
      <c r="AR60" s="22">
        <v>0</v>
      </c>
      <c r="AS60" s="36"/>
    </row>
    <row r="61" spans="1:45" ht="15.95" customHeight="1" x14ac:dyDescent="0.25">
      <c r="A61" s="41"/>
      <c r="R61" s="36"/>
      <c r="S61" s="41"/>
      <c r="T61" s="27">
        <v>7.5</v>
      </c>
      <c r="U61" s="21" t="s">
        <v>159</v>
      </c>
      <c r="Y61" s="22">
        <v>19</v>
      </c>
      <c r="Z61" s="21" t="s">
        <v>17</v>
      </c>
      <c r="AA61" s="22">
        <v>3</v>
      </c>
      <c r="AB61" s="22">
        <v>1</v>
      </c>
      <c r="AC61" s="22">
        <v>3</v>
      </c>
      <c r="AD61" s="22">
        <f t="shared" si="14"/>
        <v>4</v>
      </c>
      <c r="AE61" s="22">
        <v>0</v>
      </c>
      <c r="AF61" s="45"/>
      <c r="AG61" s="27">
        <v>7.5</v>
      </c>
      <c r="AH61" s="21" t="s">
        <v>120</v>
      </c>
      <c r="AI61" s="21"/>
      <c r="AJ61" s="21"/>
      <c r="AK61" s="21"/>
      <c r="AL61" s="22">
        <v>10</v>
      </c>
      <c r="AM61" s="21" t="s">
        <v>100</v>
      </c>
      <c r="AN61" s="22">
        <v>2</v>
      </c>
      <c r="AO61" s="22">
        <v>1</v>
      </c>
      <c r="AP61" s="22">
        <v>0</v>
      </c>
      <c r="AQ61" s="22">
        <f t="shared" si="15"/>
        <v>1</v>
      </c>
      <c r="AR61" s="22">
        <v>0</v>
      </c>
      <c r="AS61" s="36"/>
    </row>
    <row r="62" spans="1:45" ht="15.95" customHeight="1" x14ac:dyDescent="0.25">
      <c r="A62" s="41"/>
      <c r="R62" s="41"/>
      <c r="S62" s="41"/>
      <c r="T62" s="27">
        <v>7</v>
      </c>
      <c r="U62" s="21" t="s">
        <v>52</v>
      </c>
      <c r="V62" s="21"/>
      <c r="W62" s="21"/>
      <c r="X62" s="21"/>
      <c r="Y62" s="22">
        <v>11</v>
      </c>
      <c r="Z62" s="21" t="s">
        <v>17</v>
      </c>
      <c r="AA62" s="22">
        <v>3</v>
      </c>
      <c r="AB62" s="22">
        <v>1</v>
      </c>
      <c r="AC62" s="22">
        <v>1</v>
      </c>
      <c r="AD62" s="22">
        <f t="shared" si="14"/>
        <v>2</v>
      </c>
      <c r="AE62" s="22">
        <v>0</v>
      </c>
      <c r="AF62" s="45"/>
      <c r="AG62" s="27">
        <v>6.5</v>
      </c>
      <c r="AH62" s="21" t="s">
        <v>125</v>
      </c>
      <c r="AI62" s="21"/>
      <c r="AJ62" s="21"/>
      <c r="AK62" s="21"/>
      <c r="AL62" s="22">
        <v>1</v>
      </c>
      <c r="AM62" s="21" t="s">
        <v>100</v>
      </c>
      <c r="AN62" s="22">
        <v>2</v>
      </c>
      <c r="AO62" s="22">
        <v>0</v>
      </c>
      <c r="AP62" s="22">
        <v>0</v>
      </c>
      <c r="AQ62" s="22">
        <f t="shared" si="15"/>
        <v>0</v>
      </c>
      <c r="AR62" s="22">
        <v>0</v>
      </c>
      <c r="AS62" s="36"/>
    </row>
    <row r="63" spans="1:45" ht="15.95" customHeight="1" x14ac:dyDescent="0.25">
      <c r="A63" s="36"/>
      <c r="R63" s="36"/>
      <c r="S63" s="41"/>
      <c r="T63" s="27">
        <v>6.5</v>
      </c>
      <c r="U63" s="21" t="s">
        <v>30</v>
      </c>
      <c r="V63" s="21"/>
      <c r="W63" s="21"/>
      <c r="X63" s="21"/>
      <c r="Y63" s="22">
        <v>22</v>
      </c>
      <c r="Z63" s="21" t="s">
        <v>17</v>
      </c>
      <c r="AA63" s="22">
        <v>3</v>
      </c>
      <c r="AB63" s="22">
        <v>0</v>
      </c>
      <c r="AC63" s="22">
        <v>0</v>
      </c>
      <c r="AD63" s="22">
        <f t="shared" si="14"/>
        <v>0</v>
      </c>
      <c r="AE63" s="22">
        <v>2</v>
      </c>
      <c r="AF63" s="45"/>
      <c r="AG63" s="27">
        <v>7</v>
      </c>
      <c r="AH63" s="21" t="s">
        <v>132</v>
      </c>
      <c r="AI63" s="21"/>
      <c r="AJ63" s="21"/>
      <c r="AK63" s="21"/>
      <c r="AL63" s="22">
        <v>14</v>
      </c>
      <c r="AM63" s="21" t="s">
        <v>100</v>
      </c>
      <c r="AN63" s="22">
        <v>3</v>
      </c>
      <c r="AO63" s="22">
        <v>0</v>
      </c>
      <c r="AP63" s="22">
        <v>0</v>
      </c>
      <c r="AQ63" s="22">
        <f t="shared" si="15"/>
        <v>0</v>
      </c>
      <c r="AR63" s="22">
        <v>0</v>
      </c>
      <c r="AS63" s="36"/>
    </row>
    <row r="64" spans="1:45" ht="15.95" customHeight="1" x14ac:dyDescent="0.25">
      <c r="A64" s="41"/>
      <c r="R64" s="41"/>
      <c r="S64" s="41"/>
      <c r="T64" s="27">
        <v>6.5</v>
      </c>
      <c r="U64" s="21" t="s">
        <v>40</v>
      </c>
      <c r="V64" s="21"/>
      <c r="W64" s="21"/>
      <c r="X64" s="21"/>
      <c r="Y64" s="22">
        <v>4</v>
      </c>
      <c r="Z64" s="21" t="s">
        <v>17</v>
      </c>
      <c r="AA64" s="22">
        <v>3</v>
      </c>
      <c r="AB64" s="22">
        <v>1</v>
      </c>
      <c r="AC64" s="22">
        <v>1</v>
      </c>
      <c r="AD64" s="22">
        <f t="shared" si="14"/>
        <v>2</v>
      </c>
      <c r="AE64" s="22">
        <v>0</v>
      </c>
      <c r="AF64" s="45"/>
      <c r="AG64" s="27">
        <v>6.5</v>
      </c>
      <c r="AH64" s="21" t="s">
        <v>152</v>
      </c>
      <c r="AI64" s="21"/>
      <c r="AJ64" s="21"/>
      <c r="AK64" s="21"/>
      <c r="AL64" s="22">
        <v>6</v>
      </c>
      <c r="AM64" s="21" t="s">
        <v>100</v>
      </c>
      <c r="AN64" s="22">
        <v>3</v>
      </c>
      <c r="AO64" s="22">
        <v>0</v>
      </c>
      <c r="AP64" s="22">
        <v>0</v>
      </c>
      <c r="AQ64" s="22">
        <f t="shared" si="15"/>
        <v>0</v>
      </c>
      <c r="AR64" s="22">
        <v>0</v>
      </c>
      <c r="AS64" s="36"/>
    </row>
    <row r="65" spans="1:45" ht="15.95" customHeight="1" x14ac:dyDescent="0.25">
      <c r="A65" s="36"/>
      <c r="R65" s="36"/>
      <c r="S65" s="41"/>
      <c r="T65" s="27">
        <v>6</v>
      </c>
      <c r="U65" s="21" t="s">
        <v>147</v>
      </c>
      <c r="Y65" s="22">
        <v>24</v>
      </c>
      <c r="Z65" s="21" t="s">
        <v>17</v>
      </c>
      <c r="AA65" s="22">
        <v>3</v>
      </c>
      <c r="AB65" s="22">
        <v>0</v>
      </c>
      <c r="AC65" s="22">
        <v>0</v>
      </c>
      <c r="AD65" s="22">
        <f t="shared" si="14"/>
        <v>0</v>
      </c>
      <c r="AE65" s="22">
        <v>0</v>
      </c>
      <c r="AF65" s="45"/>
      <c r="AG65" s="27">
        <v>6</v>
      </c>
      <c r="AH65" s="21" t="s">
        <v>150</v>
      </c>
      <c r="AI65" s="21"/>
      <c r="AJ65" s="21"/>
      <c r="AK65" s="21"/>
      <c r="AL65" s="22">
        <v>12</v>
      </c>
      <c r="AM65" s="21" t="s">
        <v>100</v>
      </c>
      <c r="AN65" s="22">
        <v>1</v>
      </c>
      <c r="AO65" s="22">
        <v>0</v>
      </c>
      <c r="AP65" s="22">
        <v>0</v>
      </c>
      <c r="AQ65" s="22">
        <f t="shared" si="15"/>
        <v>0</v>
      </c>
      <c r="AR65" s="22">
        <v>0</v>
      </c>
      <c r="AS65" s="36"/>
    </row>
    <row r="66" spans="1:45" ht="15.95" customHeight="1" thickBot="1" x14ac:dyDescent="0.3">
      <c r="A66" s="41"/>
      <c r="R66" s="36"/>
      <c r="S66" s="41"/>
      <c r="T66" s="17" t="s">
        <v>56</v>
      </c>
      <c r="U66" s="17"/>
      <c r="V66" s="17"/>
      <c r="W66" s="17"/>
      <c r="X66" s="17"/>
      <c r="Y66" s="17"/>
      <c r="Z66" s="17"/>
      <c r="AA66" s="23">
        <f>SUM(AA54:AA65)</f>
        <v>33</v>
      </c>
      <c r="AB66" s="23">
        <f>SUM(AB54:AB65)</f>
        <v>9</v>
      </c>
      <c r="AC66" s="23">
        <f>SUM(AC54:AC65)</f>
        <v>9</v>
      </c>
      <c r="AD66" s="23">
        <f>+AC66+AB66</f>
        <v>18</v>
      </c>
      <c r="AE66" s="23">
        <f>SUM(AE54:AE65)</f>
        <v>4</v>
      </c>
      <c r="AF66" s="45"/>
      <c r="AG66" s="17" t="s">
        <v>108</v>
      </c>
      <c r="AH66" s="17"/>
      <c r="AI66" s="17"/>
      <c r="AJ66" s="17"/>
      <c r="AK66" s="17"/>
      <c r="AL66" s="17"/>
      <c r="AM66" s="17"/>
      <c r="AN66" s="23">
        <f>SUM(AN54:AN65)</f>
        <v>33</v>
      </c>
      <c r="AO66" s="23">
        <f>SUM(AO54:AO65)</f>
        <v>6</v>
      </c>
      <c r="AP66" s="23">
        <f>SUM(AP54:AP65)</f>
        <v>9</v>
      </c>
      <c r="AQ66" s="23">
        <f>+AP66+AO66</f>
        <v>15</v>
      </c>
      <c r="AR66" s="23">
        <f>SUM(AR54:AR65)</f>
        <v>0</v>
      </c>
      <c r="AS66" s="36"/>
    </row>
    <row r="67" spans="1:45" ht="15.95" customHeight="1" x14ac:dyDescent="0.25">
      <c r="A67" s="41"/>
      <c r="R67" s="36"/>
      <c r="S67" s="36"/>
      <c r="AG67" s="21" t="s">
        <v>116</v>
      </c>
      <c r="AH67" s="11"/>
      <c r="AI67" s="11"/>
      <c r="AJ67" s="11"/>
      <c r="AK67" s="21"/>
      <c r="AL67" s="21"/>
      <c r="AM67" s="11"/>
      <c r="AN67" s="15">
        <f>+AN27+AA40+AN40+AN53+AA53+AA66+AN66+AA27</f>
        <v>263</v>
      </c>
      <c r="AO67" s="15">
        <f>+AO27+AB40+AO40+AO53+AB53+AB66+AO66+AB27</f>
        <v>67</v>
      </c>
      <c r="AP67" s="15">
        <f>+AP27+AC40+AP40+AP53+AC53+AC66+AP66+AC27</f>
        <v>90</v>
      </c>
      <c r="AQ67" s="56">
        <f>+AQ27+AD40+AQ40+AQ53+AD53+AD66+AQ66+AD27</f>
        <v>157</v>
      </c>
      <c r="AR67" s="15">
        <f>+AR27+AE40+AR40+AR53+AE53+AE66+AR66+AE27</f>
        <v>49</v>
      </c>
      <c r="AS67" s="36"/>
    </row>
    <row r="68" spans="1:45" ht="15.95" customHeight="1" x14ac:dyDescent="0.25">
      <c r="A68" s="41"/>
      <c r="R68" s="36"/>
      <c r="S68" s="36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K68" s="21"/>
      <c r="AL68" s="21"/>
      <c r="AM68" s="11"/>
      <c r="AN68" s="22"/>
      <c r="AO68" s="22"/>
      <c r="AP68" s="22"/>
      <c r="AQ68" s="22"/>
      <c r="AR68" s="22"/>
      <c r="AS68" s="36"/>
    </row>
    <row r="69" spans="1:45" ht="15.95" customHeight="1" x14ac:dyDescent="0.25">
      <c r="A69" s="41"/>
      <c r="R69" s="36"/>
      <c r="S69" s="36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21"/>
      <c r="AH69" s="11"/>
      <c r="AI69" s="11"/>
      <c r="AJ69" s="11"/>
      <c r="AK69" s="21"/>
      <c r="AL69" s="21"/>
      <c r="AM69" s="11"/>
      <c r="AN69" s="22"/>
      <c r="AO69" s="22"/>
      <c r="AP69" s="22"/>
      <c r="AQ69" s="22"/>
      <c r="AR69" s="22"/>
      <c r="AS69" s="36"/>
    </row>
    <row r="70" spans="1:45" ht="15.95" customHeight="1" x14ac:dyDescent="0.25">
      <c r="A70" s="41"/>
      <c r="R70" s="36"/>
      <c r="S70" s="36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21"/>
      <c r="AH70" s="11"/>
      <c r="AI70" s="11"/>
      <c r="AJ70" s="11"/>
      <c r="AK70" s="21"/>
      <c r="AL70" s="21"/>
      <c r="AM70" s="11"/>
      <c r="AN70" s="22"/>
      <c r="AO70" s="22"/>
      <c r="AP70" s="22"/>
      <c r="AQ70" s="34"/>
      <c r="AR70" s="22"/>
      <c r="AS70" s="36"/>
    </row>
    <row r="71" spans="1:45" ht="15.95" customHeight="1" x14ac:dyDescent="0.25">
      <c r="A71" s="41"/>
      <c r="R71" s="36"/>
      <c r="S71" s="36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21"/>
      <c r="AH71" s="11"/>
      <c r="AI71" s="11"/>
      <c r="AJ71" s="11"/>
      <c r="AK71" s="21"/>
      <c r="AL71" s="21"/>
      <c r="AM71" s="11"/>
      <c r="AN71" s="22"/>
      <c r="AO71" s="22"/>
      <c r="AP71" s="22"/>
      <c r="AQ71" s="34"/>
      <c r="AR71" s="22"/>
      <c r="AS71" s="36"/>
    </row>
    <row r="72" spans="1:45" ht="15.95" customHeight="1" x14ac:dyDescent="0.25">
      <c r="A72" s="41"/>
      <c r="R72" s="36"/>
      <c r="S72" s="39"/>
      <c r="AS72" s="43"/>
    </row>
    <row r="73" spans="1:45" ht="15" customHeight="1" x14ac:dyDescent="0.2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43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43"/>
    </row>
    <row r="74" spans="1:45" ht="24" customHeight="1" x14ac:dyDescent="0.3">
      <c r="A74" s="39"/>
      <c r="B74" s="65" t="s">
        <v>119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39"/>
      <c r="S74" s="39"/>
      <c r="T74" s="65" t="s">
        <v>119</v>
      </c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43"/>
    </row>
    <row r="75" spans="1:45" ht="20.25" x14ac:dyDescent="0.3">
      <c r="A75" s="39"/>
      <c r="B75" s="26" t="s">
        <v>73</v>
      </c>
      <c r="C75" s="26">
        <f>+C2</f>
        <v>3</v>
      </c>
      <c r="D75" s="25"/>
      <c r="E75" s="25"/>
      <c r="F75" s="25"/>
      <c r="G75" s="66" t="str">
        <f>+G2</f>
        <v>2026/2027 REGULAR SEASON</v>
      </c>
      <c r="H75" s="66"/>
      <c r="I75" s="66"/>
      <c r="J75" s="66"/>
      <c r="K75" s="66"/>
      <c r="L75" s="66"/>
      <c r="M75" s="66"/>
      <c r="N75" s="25"/>
      <c r="O75" s="25"/>
      <c r="P75" s="25"/>
      <c r="Q75" s="25"/>
      <c r="R75" s="39"/>
      <c r="S75" s="39"/>
      <c r="T75" s="66" t="s">
        <v>83</v>
      </c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39"/>
    </row>
    <row r="76" spans="1:45" ht="18.600000000000001" customHeight="1" x14ac:dyDescent="0.3">
      <c r="A76" s="36"/>
      <c r="N76" s="25"/>
      <c r="O76" s="25"/>
      <c r="P76" s="25"/>
      <c r="Q76" s="25"/>
      <c r="R76" s="36"/>
      <c r="S76" s="36"/>
      <c r="U76" s="16"/>
      <c r="V76" s="16"/>
      <c r="W76" s="16"/>
      <c r="X76" s="16"/>
      <c r="Y76" s="16"/>
      <c r="Z76" s="16"/>
      <c r="AA76" s="16"/>
      <c r="AB76" s="29"/>
      <c r="AC76" s="29"/>
      <c r="AD76" s="29"/>
      <c r="AE76" s="29"/>
      <c r="AF76" s="30"/>
      <c r="AG76" s="29"/>
      <c r="AH76" s="29"/>
      <c r="AI76" s="29"/>
      <c r="AJ76" s="29"/>
      <c r="AK76" s="29"/>
      <c r="AL76" s="29"/>
      <c r="AM76" s="29"/>
      <c r="AN76" s="21"/>
      <c r="AO76" s="11"/>
      <c r="AP76" s="11"/>
      <c r="AQ76" s="22"/>
      <c r="AR76" s="22"/>
      <c r="AS76" s="36"/>
    </row>
    <row r="77" spans="1:45" ht="16.5" thickBot="1" x14ac:dyDescent="0.3">
      <c r="A77" s="36"/>
      <c r="R77" s="39"/>
      <c r="S77" s="39"/>
      <c r="T77" s="28" t="s">
        <v>103</v>
      </c>
      <c r="U77" s="28" t="s">
        <v>105</v>
      </c>
      <c r="V77" s="28"/>
      <c r="W77" s="38"/>
      <c r="X77" s="38"/>
      <c r="Y77" s="38"/>
      <c r="Z77" s="38"/>
      <c r="AA77" s="38" t="s">
        <v>3</v>
      </c>
      <c r="AB77" s="38" t="s">
        <v>22</v>
      </c>
      <c r="AC77" s="38" t="s">
        <v>23</v>
      </c>
      <c r="AD77" s="38" t="s">
        <v>24</v>
      </c>
      <c r="AE77" s="38" t="s">
        <v>2</v>
      </c>
      <c r="AF77" s="22"/>
      <c r="AG77" s="21"/>
      <c r="AH77" s="21"/>
      <c r="AI77" s="21"/>
      <c r="AJ77" s="22"/>
      <c r="AK77" s="22"/>
      <c r="AL77" s="22"/>
      <c r="AM77" s="22"/>
      <c r="AN77" s="22"/>
      <c r="AO77" s="22"/>
      <c r="AP77" s="22"/>
      <c r="AQ77" s="22"/>
      <c r="AR77" s="22"/>
      <c r="AS77" s="39"/>
    </row>
    <row r="78" spans="1:45" ht="15.75" customHeight="1" x14ac:dyDescent="0.25">
      <c r="A78" s="36"/>
      <c r="R78" s="39"/>
      <c r="S78" s="39"/>
      <c r="T78" s="27">
        <v>8.5</v>
      </c>
      <c r="U78" s="21" t="s">
        <v>169</v>
      </c>
      <c r="AA78" s="22">
        <v>3</v>
      </c>
      <c r="AB78" s="22">
        <v>2</v>
      </c>
      <c r="AC78" s="22">
        <v>1</v>
      </c>
      <c r="AD78" s="22">
        <f t="shared" ref="AD78:AD80" si="16">+AB78+AC78</f>
        <v>3</v>
      </c>
      <c r="AE78" s="22">
        <v>0</v>
      </c>
      <c r="AG78" s="27"/>
      <c r="AH78" s="21"/>
      <c r="AN78" s="22"/>
      <c r="AO78" s="22"/>
      <c r="AP78" s="22"/>
      <c r="AQ78" s="22"/>
      <c r="AR78" s="22"/>
      <c r="AS78" s="39"/>
    </row>
    <row r="79" spans="1:45" ht="15.75" customHeight="1" thickBot="1" x14ac:dyDescent="0.3">
      <c r="A79" s="36"/>
      <c r="E79" s="2" t="s">
        <v>64</v>
      </c>
      <c r="F79" s="2"/>
      <c r="G79" s="2"/>
      <c r="H79" s="57" t="s">
        <v>1</v>
      </c>
      <c r="I79" s="4"/>
      <c r="J79" s="4" t="s">
        <v>3</v>
      </c>
      <c r="K79" s="4" t="s">
        <v>22</v>
      </c>
      <c r="L79" s="4" t="s">
        <v>23</v>
      </c>
      <c r="M79" s="50" t="s">
        <v>24</v>
      </c>
      <c r="R79" s="36"/>
      <c r="S79" s="36"/>
      <c r="T79" s="27">
        <v>8.5</v>
      </c>
      <c r="U79" s="21" t="s">
        <v>180</v>
      </c>
      <c r="AA79" s="22">
        <v>1</v>
      </c>
      <c r="AB79" s="22">
        <v>0</v>
      </c>
      <c r="AC79" s="22">
        <v>0</v>
      </c>
      <c r="AD79" s="22">
        <f t="shared" si="16"/>
        <v>0</v>
      </c>
      <c r="AE79" s="22">
        <v>0</v>
      </c>
      <c r="AG79" s="27"/>
      <c r="AH79" s="21"/>
      <c r="AN79" s="22"/>
      <c r="AO79" s="22"/>
      <c r="AP79" s="22"/>
      <c r="AQ79" s="22"/>
      <c r="AR79" s="22"/>
      <c r="AS79" s="36"/>
    </row>
    <row r="80" spans="1:45" ht="15.75" customHeight="1" x14ac:dyDescent="0.25">
      <c r="A80" s="36"/>
      <c r="E80" s="21" t="s">
        <v>148</v>
      </c>
      <c r="F80" s="21"/>
      <c r="G80" s="21"/>
      <c r="H80" s="21" t="s">
        <v>101</v>
      </c>
      <c r="I80" s="22"/>
      <c r="J80" s="22">
        <v>3</v>
      </c>
      <c r="K80" s="22">
        <v>4</v>
      </c>
      <c r="L80" s="22">
        <v>5</v>
      </c>
      <c r="M80" s="49">
        <f t="shared" ref="M80:M99" si="17">+K80+L80</f>
        <v>9</v>
      </c>
      <c r="R80" s="36"/>
      <c r="S80" s="36"/>
      <c r="T80" s="27">
        <v>6</v>
      </c>
      <c r="U80" s="21" t="s">
        <v>241</v>
      </c>
      <c r="AA80" s="22">
        <v>2</v>
      </c>
      <c r="AB80" s="22">
        <v>0</v>
      </c>
      <c r="AC80" s="22">
        <v>0</v>
      </c>
      <c r="AD80" s="22">
        <f t="shared" si="16"/>
        <v>0</v>
      </c>
      <c r="AE80" s="22">
        <v>0</v>
      </c>
      <c r="AG80" s="27"/>
      <c r="AH80" s="21"/>
      <c r="AN80" s="22"/>
      <c r="AO80" s="22"/>
      <c r="AP80" s="22"/>
      <c r="AQ80" s="22"/>
      <c r="AR80" s="22"/>
      <c r="AS80" s="36"/>
    </row>
    <row r="81" spans="1:45" ht="15.75" customHeight="1" x14ac:dyDescent="0.25">
      <c r="A81" s="36"/>
      <c r="E81" s="21" t="s">
        <v>53</v>
      </c>
      <c r="F81" s="21"/>
      <c r="G81" s="21"/>
      <c r="H81" s="21" t="s">
        <v>102</v>
      </c>
      <c r="I81" s="22"/>
      <c r="J81" s="22">
        <v>3</v>
      </c>
      <c r="K81" s="22">
        <v>6</v>
      </c>
      <c r="L81" s="22">
        <v>1</v>
      </c>
      <c r="M81" s="49">
        <f t="shared" si="17"/>
        <v>7</v>
      </c>
      <c r="R81" s="36"/>
      <c r="S81" s="36"/>
      <c r="T81" s="27">
        <v>6.5</v>
      </c>
      <c r="U81" s="21" t="s">
        <v>170</v>
      </c>
      <c r="AA81" s="22">
        <v>3</v>
      </c>
      <c r="AB81" s="22">
        <v>2</v>
      </c>
      <c r="AC81" s="22">
        <v>0</v>
      </c>
      <c r="AD81" s="22">
        <f>+AB81+AC81</f>
        <v>2</v>
      </c>
      <c r="AE81" s="22">
        <v>0</v>
      </c>
      <c r="AG81" s="27"/>
      <c r="AH81" s="21"/>
      <c r="AN81" s="22"/>
      <c r="AO81" s="22"/>
      <c r="AP81" s="22"/>
      <c r="AQ81" s="22"/>
      <c r="AR81" s="22"/>
      <c r="AS81" s="36"/>
    </row>
    <row r="82" spans="1:45" ht="15.75" customHeight="1" x14ac:dyDescent="0.25">
      <c r="A82" s="36"/>
      <c r="E82" s="21" t="s">
        <v>131</v>
      </c>
      <c r="F82" s="21"/>
      <c r="G82" s="21"/>
      <c r="H82" s="21" t="s">
        <v>101</v>
      </c>
      <c r="I82" s="22"/>
      <c r="J82" s="22">
        <v>3</v>
      </c>
      <c r="K82" s="22">
        <v>3</v>
      </c>
      <c r="L82" s="22">
        <v>4</v>
      </c>
      <c r="M82" s="49">
        <f t="shared" si="17"/>
        <v>7</v>
      </c>
      <c r="R82" s="36"/>
      <c r="S82" s="36"/>
      <c r="T82" s="27">
        <v>7.5</v>
      </c>
      <c r="U82" s="21" t="s">
        <v>245</v>
      </c>
      <c r="AA82" s="22">
        <v>1</v>
      </c>
      <c r="AB82" s="22">
        <v>0</v>
      </c>
      <c r="AC82" s="22">
        <v>0</v>
      </c>
      <c r="AD82" s="22">
        <f t="shared" ref="AD82" si="18">+AB82+AC82</f>
        <v>0</v>
      </c>
      <c r="AE82" s="22">
        <v>0</v>
      </c>
      <c r="AG82" s="27"/>
      <c r="AH82" s="21"/>
      <c r="AN82" s="22"/>
      <c r="AO82" s="22"/>
      <c r="AP82" s="22"/>
      <c r="AQ82" s="22"/>
      <c r="AR82" s="22"/>
      <c r="AS82" s="36"/>
    </row>
    <row r="83" spans="1:45" ht="15.75" customHeight="1" x14ac:dyDescent="0.25">
      <c r="A83" s="36"/>
      <c r="E83" s="21" t="s">
        <v>162</v>
      </c>
      <c r="F83" s="21"/>
      <c r="G83" s="21"/>
      <c r="H83" s="21" t="s">
        <v>17</v>
      </c>
      <c r="I83" s="22"/>
      <c r="J83" s="22">
        <v>3</v>
      </c>
      <c r="K83" s="22">
        <v>4</v>
      </c>
      <c r="L83" s="22">
        <v>1</v>
      </c>
      <c r="M83" s="49">
        <f t="shared" si="17"/>
        <v>5</v>
      </c>
      <c r="R83" s="36"/>
      <c r="S83" s="36"/>
      <c r="T83" s="27">
        <v>7</v>
      </c>
      <c r="U83" s="21" t="s">
        <v>267</v>
      </c>
      <c r="AA83" s="22">
        <v>1</v>
      </c>
      <c r="AB83" s="22">
        <v>0</v>
      </c>
      <c r="AC83" s="22">
        <v>0</v>
      </c>
      <c r="AD83" s="22">
        <f t="shared" ref="AD83" si="19">+AB83+AC83</f>
        <v>0</v>
      </c>
      <c r="AE83" s="22">
        <v>0</v>
      </c>
      <c r="AG83" s="27"/>
      <c r="AH83" s="21"/>
      <c r="AN83" s="22"/>
      <c r="AO83" s="22"/>
      <c r="AP83" s="22"/>
      <c r="AQ83" s="22"/>
      <c r="AR83" s="22"/>
      <c r="AS83" s="36"/>
    </row>
    <row r="84" spans="1:45" ht="15.75" customHeight="1" x14ac:dyDescent="0.25">
      <c r="A84" s="36"/>
      <c r="E84" s="21" t="s">
        <v>54</v>
      </c>
      <c r="F84" s="21"/>
      <c r="G84" s="21"/>
      <c r="H84" s="16" t="s">
        <v>93</v>
      </c>
      <c r="I84" s="22"/>
      <c r="J84" s="22">
        <v>3</v>
      </c>
      <c r="K84" s="22">
        <v>3</v>
      </c>
      <c r="L84" s="22">
        <v>2</v>
      </c>
      <c r="M84" s="49">
        <f t="shared" si="17"/>
        <v>5</v>
      </c>
      <c r="R84" s="36"/>
      <c r="S84" s="36"/>
      <c r="T84" s="27">
        <v>8.5</v>
      </c>
      <c r="U84" s="21" t="s">
        <v>242</v>
      </c>
      <c r="AA84" s="22">
        <v>2</v>
      </c>
      <c r="AB84" s="22">
        <v>1</v>
      </c>
      <c r="AC84" s="22">
        <v>2</v>
      </c>
      <c r="AD84" s="22">
        <f t="shared" ref="AD84:AD91" si="20">+AB84+AC84</f>
        <v>3</v>
      </c>
      <c r="AE84" s="22">
        <v>0</v>
      </c>
      <c r="AG84" s="27"/>
      <c r="AH84" s="21"/>
      <c r="AN84" s="22"/>
      <c r="AO84" s="22"/>
      <c r="AP84" s="22"/>
      <c r="AQ84" s="22"/>
      <c r="AR84" s="22"/>
      <c r="AS84" s="36"/>
    </row>
    <row r="85" spans="1:45" ht="15.75" customHeight="1" x14ac:dyDescent="0.25">
      <c r="A85" s="36"/>
      <c r="E85" s="21" t="s">
        <v>78</v>
      </c>
      <c r="F85" s="21"/>
      <c r="G85" s="21"/>
      <c r="H85" s="16" t="s">
        <v>93</v>
      </c>
      <c r="I85" s="22"/>
      <c r="J85" s="22">
        <v>3</v>
      </c>
      <c r="K85" s="22">
        <v>1</v>
      </c>
      <c r="L85" s="22">
        <v>4</v>
      </c>
      <c r="M85" s="49">
        <f t="shared" si="17"/>
        <v>5</v>
      </c>
      <c r="R85" s="36"/>
      <c r="S85" s="36"/>
      <c r="T85" s="27">
        <v>7</v>
      </c>
      <c r="U85" s="21" t="s">
        <v>175</v>
      </c>
      <c r="AA85" s="22">
        <v>3</v>
      </c>
      <c r="AB85" s="22">
        <v>0</v>
      </c>
      <c r="AC85" s="22">
        <v>0</v>
      </c>
      <c r="AD85" s="22">
        <f t="shared" si="20"/>
        <v>0</v>
      </c>
      <c r="AE85" s="22">
        <v>0</v>
      </c>
      <c r="AG85" s="27"/>
      <c r="AH85" s="21"/>
      <c r="AN85" s="22"/>
      <c r="AO85" s="22"/>
      <c r="AP85" s="22"/>
      <c r="AQ85" s="22"/>
      <c r="AR85" s="22"/>
      <c r="AS85" s="36"/>
    </row>
    <row r="86" spans="1:45" ht="15.75" customHeight="1" x14ac:dyDescent="0.25">
      <c r="A86" s="36"/>
      <c r="E86" s="21" t="s">
        <v>98</v>
      </c>
      <c r="F86" s="21"/>
      <c r="G86" s="21"/>
      <c r="H86" s="21" t="s">
        <v>155</v>
      </c>
      <c r="I86" s="22"/>
      <c r="J86" s="22">
        <v>3</v>
      </c>
      <c r="K86" s="22">
        <v>0</v>
      </c>
      <c r="L86" s="22">
        <v>5</v>
      </c>
      <c r="M86" s="49">
        <f t="shared" si="17"/>
        <v>5</v>
      </c>
      <c r="R86" s="36"/>
      <c r="S86" s="36"/>
      <c r="T86" s="27">
        <v>7.5</v>
      </c>
      <c r="U86" s="21" t="s">
        <v>266</v>
      </c>
      <c r="AA86" s="22">
        <v>1</v>
      </c>
      <c r="AB86" s="22">
        <v>0</v>
      </c>
      <c r="AC86" s="22">
        <v>1</v>
      </c>
      <c r="AD86" s="22">
        <f t="shared" si="20"/>
        <v>1</v>
      </c>
      <c r="AE86" s="22">
        <v>0</v>
      </c>
      <c r="AG86" s="27"/>
      <c r="AH86" s="21"/>
      <c r="AN86" s="22"/>
      <c r="AO86" s="22"/>
      <c r="AP86" s="22"/>
      <c r="AQ86" s="22"/>
      <c r="AR86" s="22"/>
      <c r="AS86" s="40"/>
    </row>
    <row r="87" spans="1:45" ht="15.75" customHeight="1" x14ac:dyDescent="0.25">
      <c r="A87" s="36"/>
      <c r="E87" s="21" t="s">
        <v>141</v>
      </c>
      <c r="F87" s="21"/>
      <c r="G87" s="21"/>
      <c r="H87" s="16" t="s">
        <v>93</v>
      </c>
      <c r="I87" s="22"/>
      <c r="J87" s="22">
        <v>2</v>
      </c>
      <c r="K87" s="22">
        <v>4</v>
      </c>
      <c r="L87" s="22">
        <v>0</v>
      </c>
      <c r="M87" s="49">
        <f t="shared" si="17"/>
        <v>4</v>
      </c>
      <c r="R87" s="40"/>
      <c r="S87" s="40"/>
      <c r="T87" s="27">
        <v>9.5</v>
      </c>
      <c r="U87" s="21" t="s">
        <v>265</v>
      </c>
      <c r="AA87" s="22">
        <v>1</v>
      </c>
      <c r="AB87" s="22">
        <v>0</v>
      </c>
      <c r="AC87" s="22">
        <v>0</v>
      </c>
      <c r="AD87" s="22">
        <f t="shared" si="20"/>
        <v>0</v>
      </c>
      <c r="AE87" s="22">
        <v>0</v>
      </c>
      <c r="AG87" s="27"/>
      <c r="AH87" s="21"/>
      <c r="AN87" s="22"/>
      <c r="AO87" s="22"/>
      <c r="AP87" s="22"/>
      <c r="AQ87" s="22"/>
      <c r="AR87" s="22"/>
      <c r="AS87" s="40"/>
    </row>
    <row r="88" spans="1:45" ht="15.75" customHeight="1" x14ac:dyDescent="0.25">
      <c r="A88" s="36"/>
      <c r="E88" s="21" t="s">
        <v>118</v>
      </c>
      <c r="F88" s="21"/>
      <c r="G88" s="21"/>
      <c r="H88" s="21" t="s">
        <v>101</v>
      </c>
      <c r="I88" s="22"/>
      <c r="J88" s="22">
        <v>3</v>
      </c>
      <c r="K88" s="22">
        <v>3</v>
      </c>
      <c r="L88" s="22">
        <v>1</v>
      </c>
      <c r="M88" s="49">
        <f t="shared" si="17"/>
        <v>4</v>
      </c>
      <c r="R88" s="40"/>
      <c r="S88" s="40"/>
      <c r="T88" s="27">
        <v>9.5</v>
      </c>
      <c r="U88" s="21" t="s">
        <v>240</v>
      </c>
      <c r="AA88" s="22">
        <v>1</v>
      </c>
      <c r="AB88" s="22">
        <v>5</v>
      </c>
      <c r="AC88" s="22">
        <v>0</v>
      </c>
      <c r="AD88" s="22">
        <f t="shared" si="20"/>
        <v>5</v>
      </c>
      <c r="AE88" s="22">
        <v>0</v>
      </c>
      <c r="AG88" s="27"/>
      <c r="AH88" s="21"/>
      <c r="AN88" s="22"/>
      <c r="AO88" s="22"/>
      <c r="AP88" s="22"/>
      <c r="AQ88" s="22"/>
      <c r="AR88" s="22"/>
      <c r="AS88" s="40"/>
    </row>
    <row r="89" spans="1:45" ht="15.75" customHeight="1" x14ac:dyDescent="0.25">
      <c r="A89" s="36"/>
      <c r="E89" s="21" t="s">
        <v>159</v>
      </c>
      <c r="H89" s="21" t="s">
        <v>17</v>
      </c>
      <c r="I89" s="22"/>
      <c r="J89" s="22">
        <v>3</v>
      </c>
      <c r="K89" s="22">
        <v>1</v>
      </c>
      <c r="L89" s="22">
        <v>3</v>
      </c>
      <c r="M89" s="49">
        <f t="shared" si="17"/>
        <v>4</v>
      </c>
      <c r="R89" s="40"/>
      <c r="S89" s="40"/>
      <c r="T89" s="27">
        <v>7.5</v>
      </c>
      <c r="U89" s="21" t="s">
        <v>203</v>
      </c>
      <c r="AA89" s="22">
        <v>1</v>
      </c>
      <c r="AB89" s="22">
        <v>0</v>
      </c>
      <c r="AC89" s="22">
        <v>0</v>
      </c>
      <c r="AD89" s="22">
        <f t="shared" si="20"/>
        <v>0</v>
      </c>
      <c r="AE89" s="22">
        <v>0</v>
      </c>
      <c r="AG89" s="27"/>
      <c r="AH89" s="21"/>
      <c r="AN89" s="22"/>
      <c r="AO89" s="22"/>
      <c r="AP89" s="22"/>
      <c r="AQ89" s="22"/>
      <c r="AR89" s="22"/>
      <c r="AS89" s="41"/>
    </row>
    <row r="90" spans="1:45" ht="15.75" customHeight="1" x14ac:dyDescent="0.25">
      <c r="A90" s="36"/>
      <c r="E90" s="21" t="s">
        <v>110</v>
      </c>
      <c r="G90" s="21"/>
      <c r="H90" s="21" t="s">
        <v>100</v>
      </c>
      <c r="I90" s="22"/>
      <c r="J90" s="22">
        <v>3</v>
      </c>
      <c r="K90" s="22">
        <v>1</v>
      </c>
      <c r="L90" s="22">
        <v>3</v>
      </c>
      <c r="M90" s="49">
        <f t="shared" si="17"/>
        <v>4</v>
      </c>
      <c r="R90" s="41"/>
      <c r="S90" s="41"/>
      <c r="T90" s="27">
        <v>6.5</v>
      </c>
      <c r="U90" s="21" t="s">
        <v>264</v>
      </c>
      <c r="AA90" s="22">
        <v>1</v>
      </c>
      <c r="AB90" s="22">
        <v>0</v>
      </c>
      <c r="AC90" s="22">
        <v>0</v>
      </c>
      <c r="AD90" s="22">
        <f t="shared" si="20"/>
        <v>0</v>
      </c>
      <c r="AE90" s="22">
        <v>0</v>
      </c>
      <c r="AG90" s="27"/>
      <c r="AH90" s="21"/>
      <c r="AN90" s="22"/>
      <c r="AO90" s="22"/>
      <c r="AP90" s="22"/>
      <c r="AQ90" s="22"/>
      <c r="AR90" s="22"/>
      <c r="AS90" s="41"/>
    </row>
    <row r="91" spans="1:45" ht="15.75" customHeight="1" thickBot="1" x14ac:dyDescent="0.3">
      <c r="A91" s="36"/>
      <c r="E91" s="21" t="s">
        <v>179</v>
      </c>
      <c r="F91" s="21"/>
      <c r="G91" s="21"/>
      <c r="H91" s="21" t="s">
        <v>101</v>
      </c>
      <c r="I91" s="22"/>
      <c r="J91" s="22">
        <v>2</v>
      </c>
      <c r="K91" s="22">
        <v>0</v>
      </c>
      <c r="L91" s="22">
        <v>4</v>
      </c>
      <c r="M91" s="49">
        <f t="shared" si="17"/>
        <v>4</v>
      </c>
      <c r="R91" s="41"/>
      <c r="S91" s="41"/>
      <c r="T91" s="27">
        <v>9.5</v>
      </c>
      <c r="U91" s="21" t="s">
        <v>243</v>
      </c>
      <c r="AA91" s="22">
        <v>1</v>
      </c>
      <c r="AB91" s="22">
        <v>0</v>
      </c>
      <c r="AC91" s="22">
        <v>0</v>
      </c>
      <c r="AD91" s="22">
        <f t="shared" si="20"/>
        <v>0</v>
      </c>
      <c r="AE91" s="22">
        <v>15</v>
      </c>
      <c r="AG91" s="27"/>
      <c r="AH91" s="21"/>
      <c r="AN91" s="22"/>
      <c r="AO91" s="22"/>
      <c r="AP91" s="22"/>
      <c r="AQ91" s="22"/>
      <c r="AR91" s="22"/>
      <c r="AS91" s="41"/>
    </row>
    <row r="92" spans="1:45" ht="15.75" customHeight="1" x14ac:dyDescent="0.25">
      <c r="A92" s="36"/>
      <c r="E92" s="21" t="s">
        <v>80</v>
      </c>
      <c r="F92" s="21"/>
      <c r="G92" s="21"/>
      <c r="H92" s="21" t="s">
        <v>100</v>
      </c>
      <c r="I92" s="22"/>
      <c r="J92" s="22">
        <v>3</v>
      </c>
      <c r="K92" s="22">
        <v>3</v>
      </c>
      <c r="L92" s="22">
        <v>0</v>
      </c>
      <c r="M92" s="49">
        <f t="shared" si="17"/>
        <v>3</v>
      </c>
      <c r="R92" s="41"/>
      <c r="S92" s="41"/>
      <c r="T92" s="8"/>
      <c r="U92" s="31" t="s">
        <v>81</v>
      </c>
      <c r="V92" s="8"/>
      <c r="W92" s="8"/>
      <c r="X92" s="8"/>
      <c r="Y92" s="8"/>
      <c r="Z92" s="8"/>
      <c r="AA92" s="15">
        <f>SUM(AA78:AA91)</f>
        <v>22</v>
      </c>
      <c r="AB92" s="15">
        <f>SUM(AB78:AB91)</f>
        <v>10</v>
      </c>
      <c r="AC92" s="15">
        <f>SUM(AC78:AC91)</f>
        <v>4</v>
      </c>
      <c r="AD92" s="15">
        <f>SUM(AD78:AD91)</f>
        <v>14</v>
      </c>
      <c r="AE92" s="15">
        <f>SUM(AE78:AE91)</f>
        <v>15</v>
      </c>
      <c r="AG92" s="27"/>
      <c r="AH92" s="21"/>
      <c r="AN92" s="22"/>
      <c r="AO92" s="22"/>
      <c r="AP92" s="22"/>
      <c r="AQ92" s="22"/>
      <c r="AR92" s="22"/>
      <c r="AS92" s="41"/>
    </row>
    <row r="93" spans="1:45" ht="15.75" customHeight="1" x14ac:dyDescent="0.25">
      <c r="A93" s="36"/>
      <c r="E93" s="21" t="s">
        <v>144</v>
      </c>
      <c r="F93" s="21"/>
      <c r="G93" s="21"/>
      <c r="H93" s="16" t="s">
        <v>17</v>
      </c>
      <c r="I93" s="22"/>
      <c r="J93" s="22">
        <v>2</v>
      </c>
      <c r="K93" s="22">
        <v>2</v>
      </c>
      <c r="L93" s="22">
        <v>1</v>
      </c>
      <c r="M93" s="49">
        <f t="shared" si="17"/>
        <v>3</v>
      </c>
      <c r="R93" s="41"/>
      <c r="S93" s="41"/>
      <c r="AG93" s="27"/>
      <c r="AH93" s="21"/>
      <c r="AN93" s="22"/>
      <c r="AO93" s="22"/>
      <c r="AP93" s="22"/>
      <c r="AQ93" s="22"/>
      <c r="AR93" s="22"/>
      <c r="AS93" s="41"/>
    </row>
    <row r="94" spans="1:45" ht="15.75" customHeight="1" thickBot="1" x14ac:dyDescent="0.3">
      <c r="A94" s="36"/>
      <c r="E94" s="21" t="s">
        <v>192</v>
      </c>
      <c r="F94" s="21"/>
      <c r="G94" s="21"/>
      <c r="H94" s="21" t="s">
        <v>155</v>
      </c>
      <c r="I94" s="22"/>
      <c r="J94" s="22">
        <v>2</v>
      </c>
      <c r="K94" s="22">
        <v>1</v>
      </c>
      <c r="L94" s="22">
        <v>2</v>
      </c>
      <c r="M94" s="49">
        <f t="shared" si="17"/>
        <v>3</v>
      </c>
      <c r="O94" s="22"/>
      <c r="R94" s="41"/>
      <c r="S94" s="41"/>
      <c r="T94" s="28" t="s">
        <v>103</v>
      </c>
      <c r="U94" s="28" t="s">
        <v>106</v>
      </c>
      <c r="V94" s="28"/>
      <c r="W94" s="38"/>
      <c r="X94" s="38"/>
      <c r="Y94" s="38"/>
      <c r="Z94" s="38"/>
      <c r="AA94" s="38" t="s">
        <v>3</v>
      </c>
      <c r="AB94" s="38" t="s">
        <v>22</v>
      </c>
      <c r="AC94" s="38" t="s">
        <v>23</v>
      </c>
      <c r="AD94" s="38" t="s">
        <v>24</v>
      </c>
      <c r="AE94" s="38" t="s">
        <v>2</v>
      </c>
      <c r="AG94" s="27"/>
      <c r="AH94" s="21"/>
      <c r="AN94" s="22"/>
      <c r="AO94" s="22"/>
      <c r="AP94" s="22"/>
      <c r="AQ94" s="22"/>
      <c r="AR94" s="22"/>
      <c r="AS94" s="41"/>
    </row>
    <row r="95" spans="1:45" ht="15.75" customHeight="1" x14ac:dyDescent="0.25">
      <c r="A95" s="36"/>
      <c r="E95" s="21" t="s">
        <v>76</v>
      </c>
      <c r="F95" s="21"/>
      <c r="G95" s="21"/>
      <c r="H95" s="21" t="s">
        <v>155</v>
      </c>
      <c r="I95" s="22"/>
      <c r="J95" s="22">
        <v>3</v>
      </c>
      <c r="K95" s="22">
        <v>1</v>
      </c>
      <c r="L95" s="22">
        <v>2</v>
      </c>
      <c r="M95" s="49">
        <f t="shared" si="17"/>
        <v>3</v>
      </c>
      <c r="O95" s="22"/>
      <c r="R95" s="41"/>
      <c r="S95" s="41"/>
      <c r="T95" s="27">
        <v>7.5</v>
      </c>
      <c r="U95" s="21" t="s">
        <v>32</v>
      </c>
      <c r="AA95" s="22">
        <v>1</v>
      </c>
      <c r="AB95" s="22">
        <v>0</v>
      </c>
      <c r="AC95" s="22">
        <v>1</v>
      </c>
      <c r="AD95" s="22">
        <f>+AB95+AC95</f>
        <v>1</v>
      </c>
      <c r="AE95" s="22">
        <v>0</v>
      </c>
      <c r="AG95" s="27"/>
      <c r="AH95" s="21"/>
      <c r="AN95" s="22"/>
      <c r="AO95" s="22"/>
      <c r="AP95" s="22"/>
      <c r="AQ95" s="22"/>
      <c r="AR95" s="22"/>
      <c r="AS95" s="41"/>
    </row>
    <row r="96" spans="1:45" ht="15.75" customHeight="1" x14ac:dyDescent="0.25">
      <c r="A96" s="36"/>
      <c r="E96" s="21" t="s">
        <v>171</v>
      </c>
      <c r="F96" s="21"/>
      <c r="G96" s="21"/>
      <c r="H96" s="16" t="s">
        <v>93</v>
      </c>
      <c r="I96" s="22"/>
      <c r="J96" s="22">
        <v>3</v>
      </c>
      <c r="K96" s="22">
        <v>0</v>
      </c>
      <c r="L96" s="22">
        <v>3</v>
      </c>
      <c r="M96" s="49">
        <f t="shared" si="17"/>
        <v>3</v>
      </c>
      <c r="O96" s="22"/>
      <c r="R96" s="41"/>
      <c r="S96" s="41"/>
      <c r="T96" s="27">
        <v>6</v>
      </c>
      <c r="U96" s="21" t="s">
        <v>99</v>
      </c>
      <c r="AA96" s="22">
        <v>1</v>
      </c>
      <c r="AB96" s="22">
        <v>0</v>
      </c>
      <c r="AC96" s="22">
        <v>0</v>
      </c>
      <c r="AD96" s="22">
        <f t="shared" ref="AD96:AD97" si="21">+AB96+AC96</f>
        <v>0</v>
      </c>
      <c r="AE96" s="22">
        <v>0</v>
      </c>
      <c r="AQ96" s="22"/>
      <c r="AR96" s="22"/>
      <c r="AS96" s="41"/>
    </row>
    <row r="97" spans="1:45" ht="15.75" customHeight="1" thickBot="1" x14ac:dyDescent="0.3">
      <c r="A97" s="36"/>
      <c r="E97" s="21" t="s">
        <v>46</v>
      </c>
      <c r="F97" s="21"/>
      <c r="G97" s="21"/>
      <c r="H97" s="21" t="s">
        <v>102</v>
      </c>
      <c r="I97" s="22"/>
      <c r="J97" s="22">
        <v>3</v>
      </c>
      <c r="K97" s="22">
        <v>0</v>
      </c>
      <c r="L97" s="22">
        <v>3</v>
      </c>
      <c r="M97" s="49">
        <f t="shared" si="17"/>
        <v>3</v>
      </c>
      <c r="O97" s="22"/>
      <c r="R97" s="41"/>
      <c r="S97" s="41"/>
      <c r="T97" s="27">
        <v>6</v>
      </c>
      <c r="U97" s="21" t="s">
        <v>86</v>
      </c>
      <c r="AA97" s="22">
        <v>1</v>
      </c>
      <c r="AB97" s="22">
        <v>0</v>
      </c>
      <c r="AC97" s="22">
        <v>0</v>
      </c>
      <c r="AD97" s="22">
        <f t="shared" si="21"/>
        <v>0</v>
      </c>
      <c r="AE97" s="22">
        <v>0</v>
      </c>
      <c r="AS97" s="41"/>
    </row>
    <row r="98" spans="1:45" ht="15.75" customHeight="1" x14ac:dyDescent="0.25">
      <c r="A98" s="36"/>
      <c r="E98" s="21" t="s">
        <v>172</v>
      </c>
      <c r="F98" s="21"/>
      <c r="G98" s="21"/>
      <c r="H98" s="21" t="s">
        <v>92</v>
      </c>
      <c r="I98" s="22"/>
      <c r="J98" s="22">
        <v>3</v>
      </c>
      <c r="K98" s="22">
        <v>0</v>
      </c>
      <c r="L98" s="22">
        <v>3</v>
      </c>
      <c r="M98" s="49">
        <f t="shared" si="17"/>
        <v>3</v>
      </c>
      <c r="O98" s="22"/>
      <c r="R98" s="41"/>
      <c r="S98" s="41"/>
      <c r="T98" s="8"/>
      <c r="U98" s="31" t="s">
        <v>146</v>
      </c>
      <c r="V98" s="8"/>
      <c r="W98" s="8"/>
      <c r="X98" s="8"/>
      <c r="Y98" s="8"/>
      <c r="Z98" s="8"/>
      <c r="AA98" s="53">
        <f>SUM(AA94:AA97)</f>
        <v>3</v>
      </c>
      <c r="AB98" s="53">
        <f>SUM(AB94:AB97)</f>
        <v>0</v>
      </c>
      <c r="AC98" s="53">
        <f>SUM(AC94:AC97)</f>
        <v>1</v>
      </c>
      <c r="AD98" s="53">
        <f>SUM(AD94:AD97)</f>
        <v>1</v>
      </c>
      <c r="AE98" s="53">
        <f>SUM(AE94:AE97)</f>
        <v>0</v>
      </c>
      <c r="AS98" s="41"/>
    </row>
    <row r="99" spans="1:45" ht="15.75" customHeight="1" x14ac:dyDescent="0.25">
      <c r="A99" s="36"/>
      <c r="E99" s="21" t="s">
        <v>145</v>
      </c>
      <c r="F99" s="21"/>
      <c r="G99" s="21"/>
      <c r="H99" s="21" t="s">
        <v>100</v>
      </c>
      <c r="I99" s="22"/>
      <c r="J99" s="22">
        <v>3</v>
      </c>
      <c r="K99" s="22">
        <v>0</v>
      </c>
      <c r="L99" s="22">
        <v>3</v>
      </c>
      <c r="M99" s="49">
        <f t="shared" si="17"/>
        <v>3</v>
      </c>
      <c r="O99" s="22"/>
      <c r="R99" s="41"/>
      <c r="S99" s="41"/>
      <c r="T99" s="27"/>
      <c r="U99" s="21" t="s">
        <v>81</v>
      </c>
      <c r="AA99" s="54">
        <f>AA92+AD109+AA98-1</f>
        <v>28</v>
      </c>
      <c r="AB99" s="54">
        <f>AB98+AB92</f>
        <v>10</v>
      </c>
      <c r="AC99" s="54">
        <f>AC98+AC92</f>
        <v>5</v>
      </c>
      <c r="AD99" s="54">
        <f>AD98+AD92</f>
        <v>15</v>
      </c>
      <c r="AE99" s="54">
        <f>AE98+AE92</f>
        <v>15</v>
      </c>
      <c r="AQ99" s="22"/>
      <c r="AR99" s="22"/>
      <c r="AS99" s="41"/>
    </row>
    <row r="100" spans="1:45" ht="15.75" customHeight="1" x14ac:dyDescent="0.25">
      <c r="A100" s="36"/>
      <c r="E100" s="21"/>
      <c r="F100" s="21"/>
      <c r="G100" s="21"/>
      <c r="H100" s="21"/>
      <c r="I100" s="21"/>
      <c r="J100" s="22"/>
      <c r="K100" s="22"/>
      <c r="M100" s="22"/>
      <c r="R100" s="41"/>
      <c r="S100" s="41"/>
      <c r="T100" s="27"/>
      <c r="U100" s="21" t="s">
        <v>72</v>
      </c>
      <c r="AA100" s="22">
        <f>+AA41+AA54+AN54+AA15+AN41+AN28+AA28+AN15</f>
        <v>28</v>
      </c>
      <c r="AB100" s="22">
        <f>+AB41+AB54+AO54+AB15+AO41+AO28+AB28+AO15</f>
        <v>10</v>
      </c>
      <c r="AC100" s="22">
        <f>+AC41+AC54+AP54+AC15+AP41+AP28+AC28+AP15</f>
        <v>5</v>
      </c>
      <c r="AD100" s="22">
        <f>+AD41+AD54+AQ54+AD15+AQ41+AQ28+AD28+AQ15</f>
        <v>15</v>
      </c>
      <c r="AE100" s="22">
        <f>+AE41+AE54+AR54+AE15+AR41+AR28+AE28+AR15</f>
        <v>15</v>
      </c>
      <c r="AG100" s="27"/>
      <c r="AH100" s="21"/>
      <c r="AI100" s="21"/>
      <c r="AN100" s="22"/>
      <c r="AO100" s="22"/>
      <c r="AP100" s="22"/>
      <c r="AQ100" s="22"/>
      <c r="AR100" s="22"/>
      <c r="AS100" s="41"/>
    </row>
    <row r="101" spans="1:45" ht="15.75" customHeight="1" x14ac:dyDescent="0.25">
      <c r="A101" s="36"/>
      <c r="E101" s="21"/>
      <c r="M101" s="22"/>
      <c r="R101" s="41"/>
      <c r="S101" s="41"/>
      <c r="AG101" s="27"/>
      <c r="AH101" s="21"/>
      <c r="AI101" s="21"/>
      <c r="AN101" s="22"/>
      <c r="AO101" s="22"/>
      <c r="AP101" s="22"/>
      <c r="AQ101" s="22"/>
      <c r="AR101" s="22"/>
      <c r="AS101" s="41"/>
    </row>
    <row r="102" spans="1:45" ht="15.75" customHeight="1" thickBot="1" x14ac:dyDescent="0.3">
      <c r="A102" s="36"/>
      <c r="E102" s="21"/>
      <c r="F102" s="2" t="s">
        <v>74</v>
      </c>
      <c r="G102" s="2"/>
      <c r="H102" s="2"/>
      <c r="I102" s="57" t="s">
        <v>1</v>
      </c>
      <c r="J102" s="4"/>
      <c r="K102" s="4" t="s">
        <v>3</v>
      </c>
      <c r="L102" s="50" t="s">
        <v>2</v>
      </c>
      <c r="M102" s="22"/>
      <c r="O102" s="22"/>
      <c r="P102" s="22"/>
      <c r="R102" s="41"/>
      <c r="S102" s="41"/>
      <c r="T102" s="27"/>
      <c r="U102" s="21"/>
      <c r="AQ102" s="22"/>
      <c r="AR102" s="22"/>
      <c r="AS102" s="41"/>
    </row>
    <row r="103" spans="1:45" ht="15.75" customHeight="1" x14ac:dyDescent="0.25">
      <c r="A103" s="36"/>
      <c r="E103" s="21"/>
      <c r="F103" s="21" t="s">
        <v>177</v>
      </c>
      <c r="G103" s="21"/>
      <c r="H103" s="21"/>
      <c r="I103" s="21" t="s">
        <v>101</v>
      </c>
      <c r="J103" s="22"/>
      <c r="K103" s="22">
        <v>3</v>
      </c>
      <c r="L103" s="49">
        <v>4</v>
      </c>
      <c r="M103" s="22"/>
      <c r="N103" s="22"/>
      <c r="O103" s="22"/>
      <c r="R103" s="41"/>
      <c r="S103" s="41"/>
      <c r="T103" s="27"/>
      <c r="U103" s="21"/>
      <c r="AQ103" s="22"/>
      <c r="AR103" s="22"/>
      <c r="AS103" s="41"/>
    </row>
    <row r="104" spans="1:45" ht="15.75" customHeight="1" x14ac:dyDescent="0.25">
      <c r="A104" s="36"/>
      <c r="E104" s="21"/>
      <c r="F104" s="21" t="s">
        <v>42</v>
      </c>
      <c r="I104" s="21" t="s">
        <v>126</v>
      </c>
      <c r="J104" s="22"/>
      <c r="K104" s="22">
        <v>1</v>
      </c>
      <c r="L104" s="49">
        <v>2</v>
      </c>
      <c r="M104" s="22"/>
      <c r="N104" s="22"/>
      <c r="O104" s="22"/>
      <c r="R104" s="41"/>
      <c r="S104" s="41"/>
      <c r="T104" s="27"/>
      <c r="U104" s="21"/>
      <c r="AQ104" s="22"/>
      <c r="AR104" s="22"/>
      <c r="AS104" s="41"/>
    </row>
    <row r="105" spans="1:45" ht="15.75" customHeight="1" thickBot="1" x14ac:dyDescent="0.3">
      <c r="A105" s="36"/>
      <c r="E105" s="21"/>
      <c r="F105" s="21" t="s">
        <v>75</v>
      </c>
      <c r="G105" s="21"/>
      <c r="H105" s="21"/>
      <c r="I105" s="21" t="s">
        <v>126</v>
      </c>
      <c r="J105" s="22"/>
      <c r="K105" s="22">
        <v>1</v>
      </c>
      <c r="L105" s="49">
        <v>2</v>
      </c>
      <c r="M105" s="22"/>
      <c r="N105" s="22"/>
      <c r="O105" s="22"/>
      <c r="R105" s="41"/>
      <c r="S105" s="41"/>
      <c r="T105" s="27"/>
      <c r="U105" s="21"/>
      <c r="V105" s="37" t="s">
        <v>103</v>
      </c>
      <c r="W105" s="10" t="s">
        <v>109</v>
      </c>
      <c r="X105" s="10"/>
      <c r="Y105" s="10"/>
      <c r="Z105" s="10"/>
      <c r="AA105" s="10"/>
      <c r="AB105" s="10"/>
      <c r="AC105" s="10"/>
      <c r="AD105" s="37" t="s">
        <v>3</v>
      </c>
      <c r="AE105" s="37" t="s">
        <v>7</v>
      </c>
      <c r="AF105" s="37" t="s">
        <v>8</v>
      </c>
      <c r="AG105" s="37" t="s">
        <v>9</v>
      </c>
      <c r="AH105" s="61" t="s">
        <v>68</v>
      </c>
      <c r="AI105" s="61"/>
      <c r="AJ105" s="37" t="s">
        <v>4</v>
      </c>
      <c r="AK105" s="37" t="s">
        <v>6</v>
      </c>
      <c r="AL105" s="37" t="s">
        <v>5</v>
      </c>
      <c r="AM105" s="37" t="s">
        <v>69</v>
      </c>
      <c r="AN105" s="37" t="s">
        <v>23</v>
      </c>
      <c r="AO105" s="37" t="s">
        <v>2</v>
      </c>
      <c r="AP105" s="22"/>
      <c r="AQ105" s="22"/>
      <c r="AR105" s="22"/>
      <c r="AS105" s="41"/>
    </row>
    <row r="106" spans="1:45" ht="15.75" customHeight="1" x14ac:dyDescent="0.25">
      <c r="A106" s="36"/>
      <c r="E106" s="21"/>
      <c r="F106" s="21" t="s">
        <v>161</v>
      </c>
      <c r="G106" s="21"/>
      <c r="H106" s="21"/>
      <c r="I106" s="16" t="s">
        <v>93</v>
      </c>
      <c r="J106" s="22"/>
      <c r="K106" s="22">
        <v>2</v>
      </c>
      <c r="L106" s="49">
        <v>2</v>
      </c>
      <c r="M106" s="22"/>
      <c r="N106" s="22"/>
      <c r="O106" s="22"/>
      <c r="R106" s="41"/>
      <c r="S106" s="41"/>
      <c r="T106" s="27"/>
      <c r="U106" s="21"/>
      <c r="V106" s="27"/>
      <c r="W106" s="21" t="s">
        <v>45</v>
      </c>
      <c r="Y106" s="21"/>
      <c r="Z106" s="21"/>
      <c r="AA106" s="16"/>
      <c r="AD106" s="22">
        <f t="shared" ref="AD106:AD107" si="22">SUM(AE106:AG106)</f>
        <v>1</v>
      </c>
      <c r="AE106" s="22">
        <v>0</v>
      </c>
      <c r="AF106" s="22">
        <v>1</v>
      </c>
      <c r="AG106" s="22">
        <v>0</v>
      </c>
      <c r="AH106" s="62">
        <f t="shared" ref="AH106" si="23">+(AE106*2+AG106)/(2*AD106)</f>
        <v>0</v>
      </c>
      <c r="AI106" s="62"/>
      <c r="AJ106" s="22">
        <v>0</v>
      </c>
      <c r="AK106" s="22">
        <v>5</v>
      </c>
      <c r="AL106" s="22">
        <v>0</v>
      </c>
      <c r="AM106" s="24">
        <f t="shared" ref="AM106" si="24">+AJ106/AD106</f>
        <v>0</v>
      </c>
      <c r="AN106" s="22">
        <v>0</v>
      </c>
      <c r="AO106" s="22">
        <v>0</v>
      </c>
      <c r="AP106" s="22"/>
      <c r="AQ106" s="22"/>
      <c r="AR106" s="22"/>
      <c r="AS106" s="41"/>
    </row>
    <row r="107" spans="1:45" ht="15.75" customHeight="1" x14ac:dyDescent="0.25">
      <c r="A107" s="36"/>
      <c r="E107" s="21"/>
      <c r="F107" s="21" t="s">
        <v>53</v>
      </c>
      <c r="G107" s="21"/>
      <c r="H107" s="21"/>
      <c r="I107" s="21" t="s">
        <v>102</v>
      </c>
      <c r="J107" s="22"/>
      <c r="K107" s="22">
        <v>3</v>
      </c>
      <c r="L107" s="49">
        <v>2</v>
      </c>
      <c r="M107" s="22"/>
      <c r="N107" s="22"/>
      <c r="O107" s="22"/>
      <c r="R107" s="41"/>
      <c r="S107" s="41"/>
      <c r="T107" s="27"/>
      <c r="U107" s="21"/>
      <c r="V107" s="27">
        <v>7.5</v>
      </c>
      <c r="W107" s="21" t="s">
        <v>204</v>
      </c>
      <c r="AA107" s="21"/>
      <c r="AC107" s="22"/>
      <c r="AD107" s="22">
        <f t="shared" si="22"/>
        <v>2</v>
      </c>
      <c r="AE107" s="22">
        <v>1</v>
      </c>
      <c r="AF107" s="22">
        <v>1</v>
      </c>
      <c r="AG107" s="22">
        <v>0</v>
      </c>
      <c r="AH107" s="60">
        <f>+(AE107*2+AG107)/(2*AD107)</f>
        <v>0.5</v>
      </c>
      <c r="AI107" s="60"/>
      <c r="AJ107" s="22">
        <v>2</v>
      </c>
      <c r="AK107" s="22">
        <v>0</v>
      </c>
      <c r="AL107" s="22">
        <v>1</v>
      </c>
      <c r="AM107" s="24">
        <f>+AJ107/AD107</f>
        <v>1</v>
      </c>
      <c r="AN107" s="22">
        <v>0</v>
      </c>
      <c r="AO107" s="22">
        <v>0</v>
      </c>
      <c r="AP107" s="22"/>
      <c r="AS107" s="41"/>
    </row>
    <row r="108" spans="1:45" ht="15.75" customHeight="1" thickBot="1" x14ac:dyDescent="0.3">
      <c r="A108" s="36"/>
      <c r="E108" s="21"/>
      <c r="F108" s="21" t="s">
        <v>171</v>
      </c>
      <c r="G108" s="21"/>
      <c r="H108" s="21"/>
      <c r="I108" s="16" t="s">
        <v>93</v>
      </c>
      <c r="J108" s="22"/>
      <c r="K108" s="22">
        <v>3</v>
      </c>
      <c r="L108" s="49">
        <v>2</v>
      </c>
      <c r="M108" s="22"/>
      <c r="N108" s="22"/>
      <c r="O108" s="22"/>
      <c r="R108" s="41"/>
      <c r="S108" s="41"/>
      <c r="T108" s="27"/>
      <c r="U108" s="21"/>
      <c r="V108" s="27">
        <v>7.5</v>
      </c>
      <c r="W108" s="21" t="s">
        <v>263</v>
      </c>
      <c r="AD108" s="22">
        <f t="shared" ref="AD108" si="25">SUM(AE108:AG108)</f>
        <v>1</v>
      </c>
      <c r="AE108" s="22">
        <v>1</v>
      </c>
      <c r="AF108" s="22">
        <v>0</v>
      </c>
      <c r="AG108" s="22">
        <v>0</v>
      </c>
      <c r="AH108" s="63">
        <f>+(AE108*2+AG108)/(2*AD108)</f>
        <v>1</v>
      </c>
      <c r="AI108" s="63"/>
      <c r="AJ108" s="22">
        <v>1</v>
      </c>
      <c r="AK108" s="22">
        <v>0</v>
      </c>
      <c r="AL108" s="22">
        <v>0</v>
      </c>
      <c r="AM108" s="24">
        <f>+AJ108/AD108</f>
        <v>1</v>
      </c>
      <c r="AN108" s="22">
        <v>0</v>
      </c>
      <c r="AO108" s="22">
        <v>0</v>
      </c>
      <c r="AP108" s="22"/>
      <c r="AQ108" s="22"/>
      <c r="AR108" s="22"/>
      <c r="AS108" s="41"/>
    </row>
    <row r="109" spans="1:45" ht="15.75" customHeight="1" x14ac:dyDescent="0.25">
      <c r="A109" s="36"/>
      <c r="E109" s="21"/>
      <c r="F109" s="21" t="s">
        <v>32</v>
      </c>
      <c r="G109" s="21"/>
      <c r="H109" s="21"/>
      <c r="I109" s="21" t="s">
        <v>92</v>
      </c>
      <c r="J109" s="22"/>
      <c r="K109" s="22">
        <v>3</v>
      </c>
      <c r="L109" s="49">
        <v>2</v>
      </c>
      <c r="M109" s="22"/>
      <c r="N109" s="22"/>
      <c r="O109" s="22"/>
      <c r="R109" s="41"/>
      <c r="S109" s="41"/>
      <c r="V109" s="8"/>
      <c r="W109" s="32"/>
      <c r="X109" s="31" t="s">
        <v>20</v>
      </c>
      <c r="Y109" s="32"/>
      <c r="Z109" s="32"/>
      <c r="AA109" s="15"/>
      <c r="AB109" s="8"/>
      <c r="AC109" s="8"/>
      <c r="AD109" s="15">
        <f>SUM(AD106:AD108)</f>
        <v>4</v>
      </c>
      <c r="AE109" s="15">
        <f t="shared" ref="AE109:AG109" si="26">SUM(AE106:AE108)</f>
        <v>2</v>
      </c>
      <c r="AF109" s="15">
        <f t="shared" si="26"/>
        <v>2</v>
      </c>
      <c r="AG109" s="15">
        <f t="shared" si="26"/>
        <v>0</v>
      </c>
      <c r="AH109" s="62">
        <f>+(AE109*2+AG109)/(2*AD109)</f>
        <v>0.5</v>
      </c>
      <c r="AI109" s="62"/>
      <c r="AJ109" s="15">
        <f t="shared" ref="AJ109" si="27">SUM(AJ106:AJ108)</f>
        <v>3</v>
      </c>
      <c r="AK109" s="15">
        <f t="shared" ref="AK109" si="28">SUM(AK106:AK108)</f>
        <v>5</v>
      </c>
      <c r="AL109" s="15">
        <f t="shared" ref="AL109" si="29">SUM(AL106:AL108)</f>
        <v>1</v>
      </c>
      <c r="AM109" s="52">
        <f>+AJ109/AD109</f>
        <v>0.75</v>
      </c>
      <c r="AN109" s="15">
        <f t="shared" ref="AN109" si="30">SUM(AN106:AN108)</f>
        <v>0</v>
      </c>
      <c r="AO109" s="15">
        <f t="shared" ref="AO109" si="31">SUM(AO106:AO108)</f>
        <v>0</v>
      </c>
      <c r="AP109" s="22"/>
      <c r="AQ109" s="22"/>
      <c r="AR109" s="22"/>
      <c r="AS109" s="41"/>
    </row>
    <row r="110" spans="1:45" ht="15.75" customHeight="1" x14ac:dyDescent="0.25">
      <c r="A110" s="36"/>
      <c r="E110" s="21"/>
      <c r="F110" s="21" t="s">
        <v>143</v>
      </c>
      <c r="G110" s="21"/>
      <c r="H110" s="21"/>
      <c r="I110" s="21" t="s">
        <v>155</v>
      </c>
      <c r="J110" s="22"/>
      <c r="K110" s="22">
        <v>3</v>
      </c>
      <c r="L110" s="49">
        <v>2</v>
      </c>
      <c r="M110" s="22"/>
      <c r="N110" s="22"/>
      <c r="O110" s="22"/>
      <c r="R110" s="41"/>
      <c r="S110" s="41"/>
      <c r="AA110" s="22"/>
      <c r="AB110" s="22"/>
      <c r="AC110" s="22"/>
      <c r="AD110" s="22"/>
      <c r="AE110" s="22"/>
      <c r="AS110" s="41"/>
    </row>
    <row r="111" spans="1:45" ht="15.75" customHeight="1" x14ac:dyDescent="0.25">
      <c r="A111" s="36"/>
      <c r="E111" s="21"/>
      <c r="F111" s="21" t="s">
        <v>111</v>
      </c>
      <c r="G111" s="21"/>
      <c r="H111" s="21"/>
      <c r="I111" s="21" t="s">
        <v>155</v>
      </c>
      <c r="J111" s="22"/>
      <c r="K111" s="22">
        <v>3</v>
      </c>
      <c r="L111" s="49">
        <v>2</v>
      </c>
      <c r="M111" s="22"/>
      <c r="N111" s="22"/>
      <c r="O111" s="22"/>
      <c r="R111" s="41"/>
      <c r="S111" s="41"/>
      <c r="AS111" s="41"/>
    </row>
    <row r="112" spans="1:45" ht="15.75" customHeight="1" x14ac:dyDescent="0.25">
      <c r="A112" s="36"/>
      <c r="E112" s="21"/>
      <c r="F112" s="21" t="s">
        <v>193</v>
      </c>
      <c r="G112" s="21"/>
      <c r="H112" s="21"/>
      <c r="I112" s="21" t="s">
        <v>101</v>
      </c>
      <c r="J112" s="22"/>
      <c r="K112" s="22">
        <v>3</v>
      </c>
      <c r="L112" s="49">
        <v>2</v>
      </c>
      <c r="M112" s="22"/>
      <c r="N112" s="22"/>
      <c r="O112" s="22"/>
      <c r="R112" s="41"/>
      <c r="S112" s="41"/>
      <c r="AS112" s="41"/>
    </row>
    <row r="113" spans="1:45" ht="15.75" customHeight="1" x14ac:dyDescent="0.25">
      <c r="A113" s="36"/>
      <c r="E113" s="21"/>
      <c r="F113" s="21" t="s">
        <v>45</v>
      </c>
      <c r="G113" s="21"/>
      <c r="H113" s="21"/>
      <c r="I113" s="21" t="s">
        <v>102</v>
      </c>
      <c r="J113" s="22"/>
      <c r="K113" s="22">
        <v>3</v>
      </c>
      <c r="L113" s="49">
        <v>2</v>
      </c>
      <c r="M113" s="22"/>
      <c r="N113" s="22"/>
      <c r="O113" s="22"/>
      <c r="R113" s="41"/>
      <c r="S113" s="41"/>
      <c r="AS113" s="41"/>
    </row>
    <row r="114" spans="1:45" ht="15.75" customHeight="1" x14ac:dyDescent="0.25">
      <c r="A114" s="36"/>
      <c r="E114" s="21"/>
      <c r="F114" s="21" t="s">
        <v>190</v>
      </c>
      <c r="G114" s="21"/>
      <c r="H114" s="21"/>
      <c r="I114" s="21" t="s">
        <v>126</v>
      </c>
      <c r="J114" s="22"/>
      <c r="K114" s="22">
        <v>3</v>
      </c>
      <c r="L114" s="49">
        <v>2</v>
      </c>
      <c r="M114" s="22"/>
      <c r="N114" s="22"/>
      <c r="O114" s="22"/>
      <c r="R114" s="41"/>
      <c r="S114" s="41"/>
      <c r="AS114" s="41"/>
    </row>
    <row r="115" spans="1:45" ht="15.75" customHeight="1" x14ac:dyDescent="0.25">
      <c r="A115" s="36"/>
      <c r="E115" s="21"/>
      <c r="F115" s="21" t="s">
        <v>37</v>
      </c>
      <c r="G115" s="21"/>
      <c r="H115" s="21"/>
      <c r="I115" s="21" t="s">
        <v>126</v>
      </c>
      <c r="J115" s="22"/>
      <c r="K115" s="22">
        <v>3</v>
      </c>
      <c r="L115" s="49">
        <v>2</v>
      </c>
      <c r="M115" s="22"/>
      <c r="N115" s="22"/>
      <c r="O115" s="22"/>
      <c r="R115" s="41"/>
      <c r="S115" s="41"/>
      <c r="AS115" s="41"/>
    </row>
    <row r="116" spans="1:45" ht="15.75" customHeight="1" x14ac:dyDescent="0.25">
      <c r="A116" s="36"/>
      <c r="E116" s="21"/>
      <c r="F116" s="21" t="s">
        <v>112</v>
      </c>
      <c r="G116" s="21"/>
      <c r="H116" s="21"/>
      <c r="I116" s="21" t="s">
        <v>17</v>
      </c>
      <c r="J116" s="22"/>
      <c r="K116" s="22">
        <v>3</v>
      </c>
      <c r="L116" s="49">
        <v>2</v>
      </c>
      <c r="M116" s="22"/>
      <c r="N116" s="22"/>
      <c r="O116" s="22"/>
      <c r="R116" s="41"/>
      <c r="S116" s="41"/>
      <c r="AS116" s="41"/>
    </row>
    <row r="117" spans="1:45" ht="15.75" customHeight="1" x14ac:dyDescent="0.25">
      <c r="A117" s="36"/>
      <c r="F117" s="21" t="s">
        <v>30</v>
      </c>
      <c r="G117" s="21"/>
      <c r="H117" s="21"/>
      <c r="I117" s="21" t="s">
        <v>17</v>
      </c>
      <c r="J117" s="22"/>
      <c r="K117" s="22">
        <v>3</v>
      </c>
      <c r="L117" s="49">
        <v>2</v>
      </c>
      <c r="M117" s="22"/>
      <c r="N117" s="22"/>
      <c r="O117" s="22"/>
      <c r="R117" s="41"/>
      <c r="S117" s="41"/>
      <c r="AS117" s="41"/>
    </row>
    <row r="118" spans="1:45" ht="15.75" customHeight="1" x14ac:dyDescent="0.25">
      <c r="A118" s="36"/>
      <c r="F118" s="21" t="s">
        <v>113</v>
      </c>
      <c r="G118" s="21"/>
      <c r="H118" s="21"/>
      <c r="I118" s="21" t="s">
        <v>126</v>
      </c>
      <c r="J118" s="22"/>
      <c r="K118" s="22">
        <v>3</v>
      </c>
      <c r="L118" s="49">
        <v>2</v>
      </c>
      <c r="M118" s="22"/>
      <c r="N118" s="22"/>
      <c r="O118" s="22"/>
      <c r="R118" s="41"/>
      <c r="S118" s="41"/>
      <c r="AS118" s="41"/>
    </row>
    <row r="119" spans="1:45" ht="15.75" customHeight="1" x14ac:dyDescent="0.25">
      <c r="A119" s="36"/>
      <c r="M119" s="22"/>
      <c r="N119" s="22"/>
      <c r="O119" s="22"/>
      <c r="P119" s="22"/>
      <c r="R119" s="41"/>
      <c r="S119" s="41"/>
      <c r="AS119" s="41"/>
    </row>
    <row r="120" spans="1:45" ht="15.75" customHeight="1" x14ac:dyDescent="0.25">
      <c r="A120" s="36"/>
      <c r="M120" s="22"/>
      <c r="N120" s="22"/>
      <c r="O120" s="22"/>
      <c r="P120" s="22"/>
      <c r="R120" s="41"/>
      <c r="S120" s="41"/>
      <c r="AS120" s="41"/>
    </row>
    <row r="121" spans="1:45" ht="15.75" customHeight="1" x14ac:dyDescent="0.25">
      <c r="A121" s="36"/>
      <c r="M121" s="22"/>
      <c r="N121" s="22"/>
      <c r="O121" s="22"/>
      <c r="P121" s="22"/>
      <c r="R121" s="41"/>
      <c r="S121" s="41"/>
      <c r="V121" s="27"/>
      <c r="W121" s="21"/>
      <c r="Y121" s="21"/>
      <c r="Z121" s="21"/>
      <c r="AA121" s="16"/>
      <c r="AD121" s="22"/>
      <c r="AE121" s="22"/>
      <c r="AF121" s="22"/>
      <c r="AG121" s="22"/>
      <c r="AH121" s="60"/>
      <c r="AI121" s="60"/>
      <c r="AJ121" s="22"/>
      <c r="AK121" s="22"/>
      <c r="AL121" s="22"/>
      <c r="AM121" s="24"/>
      <c r="AN121" s="22"/>
      <c r="AO121" s="22"/>
      <c r="AS121" s="41"/>
    </row>
    <row r="122" spans="1:45" ht="15.75" customHeight="1" x14ac:dyDescent="0.25">
      <c r="A122" s="36"/>
      <c r="M122" s="22"/>
      <c r="N122" s="22"/>
      <c r="O122" s="22"/>
      <c r="P122" s="22"/>
      <c r="R122" s="41"/>
      <c r="S122" s="41"/>
      <c r="AS122" s="41"/>
    </row>
    <row r="123" spans="1:45" ht="15.75" customHeight="1" x14ac:dyDescent="0.25">
      <c r="A123" s="36"/>
      <c r="M123" s="22"/>
      <c r="N123" s="22"/>
      <c r="O123" s="22"/>
      <c r="P123" s="22"/>
      <c r="R123" s="41"/>
      <c r="S123" s="41"/>
      <c r="AS123" s="41"/>
    </row>
    <row r="124" spans="1:45" ht="15.75" customHeight="1" x14ac:dyDescent="0.25">
      <c r="A124" s="36"/>
      <c r="D124" s="21"/>
      <c r="E124" s="21"/>
      <c r="M124" s="22"/>
      <c r="N124" s="22"/>
      <c r="O124" s="22"/>
      <c r="P124" s="22"/>
      <c r="R124" s="41"/>
      <c r="S124" s="41"/>
      <c r="V124" s="27"/>
      <c r="W124" s="21"/>
      <c r="Y124" s="21"/>
      <c r="Z124" s="21"/>
      <c r="AA124" s="16"/>
      <c r="AD124" s="22"/>
      <c r="AE124" s="22"/>
      <c r="AF124" s="22"/>
      <c r="AG124" s="22"/>
      <c r="AH124" s="60"/>
      <c r="AI124" s="60"/>
      <c r="AJ124" s="22"/>
      <c r="AK124" s="22"/>
      <c r="AL124" s="22"/>
      <c r="AM124" s="24"/>
      <c r="AN124" s="22"/>
      <c r="AO124" s="22"/>
      <c r="AS124" s="41"/>
    </row>
    <row r="125" spans="1:45" ht="15.75" customHeight="1" x14ac:dyDescent="0.25">
      <c r="A125" s="36"/>
      <c r="D125" s="21"/>
      <c r="E125" s="21"/>
      <c r="M125" s="22"/>
      <c r="N125" s="22"/>
      <c r="O125" s="22"/>
      <c r="P125" s="22"/>
      <c r="R125" s="41"/>
      <c r="S125" s="41"/>
      <c r="V125" s="27"/>
      <c r="W125" s="21"/>
      <c r="Y125" s="21"/>
      <c r="Z125" s="21"/>
      <c r="AA125" s="16"/>
      <c r="AD125" s="22"/>
      <c r="AE125" s="22"/>
      <c r="AF125" s="22"/>
      <c r="AG125" s="22"/>
      <c r="AH125" s="60"/>
      <c r="AI125" s="60"/>
      <c r="AJ125" s="22"/>
      <c r="AK125" s="22"/>
      <c r="AL125" s="22"/>
      <c r="AM125" s="24"/>
      <c r="AN125" s="22"/>
      <c r="AO125" s="22"/>
      <c r="AS125" s="41"/>
    </row>
    <row r="126" spans="1:45" ht="15.75" customHeight="1" x14ac:dyDescent="0.25">
      <c r="A126" s="36"/>
      <c r="M126" s="22"/>
      <c r="N126" s="22"/>
      <c r="O126" s="22"/>
      <c r="P126" s="22"/>
      <c r="R126" s="41"/>
      <c r="S126" s="41"/>
      <c r="AS126" s="41"/>
    </row>
    <row r="127" spans="1:45" ht="15.75" customHeight="1" x14ac:dyDescent="0.25">
      <c r="A127" s="36"/>
      <c r="M127" s="22"/>
      <c r="N127" s="22"/>
      <c r="O127" s="22"/>
      <c r="P127" s="22"/>
      <c r="R127" s="41"/>
      <c r="S127" s="41"/>
      <c r="AS127" s="41"/>
    </row>
    <row r="128" spans="1:45" ht="15.75" customHeight="1" x14ac:dyDescent="0.25">
      <c r="A128" s="36"/>
      <c r="M128" s="22"/>
      <c r="N128" s="22"/>
      <c r="O128" s="22"/>
      <c r="P128" s="22"/>
      <c r="R128" s="41"/>
      <c r="S128" s="41"/>
      <c r="AS128" s="41"/>
    </row>
    <row r="129" spans="1:45" ht="15.75" customHeight="1" x14ac:dyDescent="0.25">
      <c r="A129" s="36"/>
      <c r="M129" s="22"/>
      <c r="N129" s="22"/>
      <c r="O129" s="22"/>
      <c r="P129" s="22"/>
      <c r="R129" s="41"/>
      <c r="S129" s="41"/>
      <c r="AS129" s="41"/>
    </row>
    <row r="130" spans="1:45" ht="15.75" customHeight="1" x14ac:dyDescent="0.25">
      <c r="A130" s="36"/>
      <c r="M130" s="22"/>
      <c r="N130" s="22"/>
      <c r="O130" s="22"/>
      <c r="P130" s="22"/>
      <c r="R130" s="41"/>
      <c r="S130" s="41"/>
      <c r="AS130" s="41"/>
    </row>
    <row r="131" spans="1:45" ht="15.75" customHeight="1" x14ac:dyDescent="0.25">
      <c r="A131" s="36"/>
      <c r="M131" s="22"/>
      <c r="N131" s="22"/>
      <c r="O131" s="22"/>
      <c r="P131" s="22"/>
      <c r="R131" s="41"/>
      <c r="S131" s="41"/>
      <c r="AS131" s="41"/>
    </row>
    <row r="132" spans="1:45" ht="15.75" customHeight="1" x14ac:dyDescent="0.25">
      <c r="A132" s="36"/>
      <c r="R132" s="41"/>
      <c r="S132" s="41"/>
      <c r="AS132" s="41"/>
    </row>
    <row r="133" spans="1:45" ht="15.75" customHeight="1" x14ac:dyDescent="0.25">
      <c r="A133" s="36"/>
      <c r="R133" s="41"/>
      <c r="S133" s="41"/>
      <c r="AS133" s="41"/>
    </row>
    <row r="134" spans="1:45" ht="15.75" customHeight="1" x14ac:dyDescent="0.25">
      <c r="A134" s="36"/>
      <c r="R134" s="41"/>
      <c r="S134" s="41"/>
      <c r="V134" s="27"/>
      <c r="W134" s="21"/>
      <c r="X134" s="21"/>
      <c r="Y134" s="21"/>
      <c r="Z134" s="21"/>
      <c r="AA134" s="22"/>
      <c r="AD134" s="22"/>
      <c r="AE134" s="22"/>
      <c r="AF134" s="22"/>
      <c r="AG134" s="22"/>
      <c r="AH134" s="60"/>
      <c r="AI134" s="60"/>
      <c r="AJ134" s="22"/>
      <c r="AK134" s="22"/>
      <c r="AL134" s="22"/>
      <c r="AM134" s="24"/>
      <c r="AN134" s="22"/>
      <c r="AO134" s="22"/>
      <c r="AS134" s="41"/>
    </row>
    <row r="135" spans="1:45" ht="15.75" customHeight="1" x14ac:dyDescent="0.25">
      <c r="A135" s="36"/>
      <c r="R135" s="41"/>
      <c r="S135" s="41"/>
      <c r="V135" s="27"/>
      <c r="W135" s="21"/>
      <c r="X135" s="21"/>
      <c r="Y135" s="21"/>
      <c r="Z135" s="21"/>
      <c r="AA135" s="22"/>
      <c r="AD135" s="22"/>
      <c r="AE135" s="22"/>
      <c r="AF135" s="22"/>
      <c r="AG135" s="22"/>
      <c r="AH135" s="60"/>
      <c r="AI135" s="60"/>
      <c r="AJ135" s="22"/>
      <c r="AK135" s="22"/>
      <c r="AL135" s="22"/>
      <c r="AM135" s="24"/>
      <c r="AN135" s="22"/>
      <c r="AO135" s="22"/>
      <c r="AS135" s="41"/>
    </row>
    <row r="136" spans="1:45" ht="15.75" customHeight="1" x14ac:dyDescent="0.25">
      <c r="A136" s="36"/>
      <c r="R136" s="36"/>
      <c r="S136" s="36"/>
      <c r="V136" s="27"/>
      <c r="W136" s="21"/>
      <c r="X136" s="21"/>
      <c r="Y136" s="21"/>
      <c r="Z136" s="21"/>
      <c r="AA136" s="22"/>
      <c r="AD136" s="22"/>
      <c r="AE136" s="22"/>
      <c r="AF136" s="22"/>
      <c r="AG136" s="22"/>
      <c r="AH136" s="60"/>
      <c r="AI136" s="60"/>
      <c r="AJ136" s="22"/>
      <c r="AK136" s="22"/>
      <c r="AL136" s="22"/>
      <c r="AM136" s="24"/>
      <c r="AN136" s="22"/>
      <c r="AO136" s="22"/>
      <c r="AS136" s="36"/>
    </row>
    <row r="137" spans="1:45" ht="15.75" customHeight="1" x14ac:dyDescent="0.25">
      <c r="A137" s="36"/>
      <c r="R137" s="36"/>
      <c r="S137" s="36"/>
      <c r="V137" s="27"/>
      <c r="W137" s="21"/>
      <c r="X137" s="21"/>
      <c r="Y137" s="21"/>
      <c r="Z137" s="21"/>
      <c r="AA137" s="22"/>
      <c r="AD137" s="22"/>
      <c r="AE137" s="22"/>
      <c r="AF137" s="22"/>
      <c r="AG137" s="22"/>
      <c r="AH137" s="60"/>
      <c r="AI137" s="60"/>
      <c r="AJ137" s="22"/>
      <c r="AK137" s="22"/>
      <c r="AL137" s="22"/>
      <c r="AM137" s="24"/>
      <c r="AN137" s="22"/>
      <c r="AO137" s="22"/>
      <c r="AS137" s="36"/>
    </row>
    <row r="138" spans="1:45" ht="15.75" customHeight="1" x14ac:dyDescent="0.25">
      <c r="A138" s="36"/>
      <c r="R138" s="36"/>
      <c r="S138" s="36"/>
      <c r="AS138" s="36"/>
    </row>
    <row r="139" spans="1:45" ht="15.75" customHeight="1" x14ac:dyDescent="0.25">
      <c r="A139" s="36"/>
      <c r="R139" s="36"/>
      <c r="S139" s="36"/>
      <c r="T139" s="27"/>
      <c r="U139" s="21"/>
      <c r="AS139" s="36"/>
    </row>
    <row r="140" spans="1:45" ht="15.75" customHeight="1" x14ac:dyDescent="0.25">
      <c r="A140" s="36"/>
      <c r="R140" s="36"/>
      <c r="S140" s="36"/>
      <c r="T140" s="27"/>
      <c r="U140" s="21"/>
      <c r="AS140" s="36"/>
    </row>
    <row r="141" spans="1:45" ht="15.75" customHeight="1" x14ac:dyDescent="0.25">
      <c r="A141" s="36"/>
      <c r="R141" s="36"/>
      <c r="S141" s="36"/>
      <c r="T141" s="27"/>
      <c r="U141" s="21"/>
      <c r="AS141" s="36"/>
    </row>
    <row r="142" spans="1:45" ht="15.75" customHeight="1" x14ac:dyDescent="0.25">
      <c r="A142" s="36"/>
      <c r="R142" s="39"/>
      <c r="S142" s="39"/>
      <c r="AS142" s="39"/>
    </row>
    <row r="143" spans="1:45" ht="15.75" customHeight="1" x14ac:dyDescent="0.25">
      <c r="A143" s="36"/>
      <c r="R143" s="39"/>
      <c r="S143" s="39"/>
      <c r="AS143" s="39"/>
    </row>
    <row r="144" spans="1:45" ht="15.75" customHeight="1" x14ac:dyDescent="0.25">
      <c r="A144" s="36"/>
      <c r="R144" s="39"/>
      <c r="S144" s="39"/>
      <c r="AS144" s="39"/>
    </row>
    <row r="145" spans="1:45" ht="15.75" customHeight="1" x14ac:dyDescent="0.25">
      <c r="A145" s="36"/>
      <c r="D145" s="21"/>
      <c r="E145" s="21"/>
      <c r="F145" s="21"/>
      <c r="G145" s="21"/>
      <c r="I145" s="22"/>
      <c r="J145" s="22"/>
      <c r="K145" s="22"/>
      <c r="L145" s="22"/>
      <c r="M145" s="22"/>
      <c r="R145" s="39"/>
      <c r="S145" s="39"/>
      <c r="AS145" s="39"/>
    </row>
    <row r="146" spans="1:45" ht="15.75" x14ac:dyDescent="0.25">
      <c r="A146" s="36"/>
      <c r="R146" s="39"/>
      <c r="S146" s="39"/>
      <c r="AS146" s="39"/>
    </row>
    <row r="147" spans="1:45" ht="15" x14ac:dyDescent="0.2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43"/>
    </row>
  </sheetData>
  <mergeCells count="30">
    <mergeCell ref="AH125:AI125"/>
    <mergeCell ref="AH134:AI134"/>
    <mergeCell ref="AH135:AI135"/>
    <mergeCell ref="AH136:AI136"/>
    <mergeCell ref="AH137:AI137"/>
    <mergeCell ref="AH105:AI105"/>
    <mergeCell ref="AH106:AI106"/>
    <mergeCell ref="AH107:AI107"/>
    <mergeCell ref="AH121:AI121"/>
    <mergeCell ref="AH124:AI124"/>
    <mergeCell ref="AH108:AI108"/>
    <mergeCell ref="AH109:AI109"/>
    <mergeCell ref="AH11:AI11"/>
    <mergeCell ref="E14:F14"/>
    <mergeCell ref="B74:Q74"/>
    <mergeCell ref="T74:AR74"/>
    <mergeCell ref="G75:M75"/>
    <mergeCell ref="T75:AR75"/>
    <mergeCell ref="AH10:AI10"/>
    <mergeCell ref="B1:Q1"/>
    <mergeCell ref="T1:AR1"/>
    <mergeCell ref="G2:M2"/>
    <mergeCell ref="AH2:AI2"/>
    <mergeCell ref="AH3:AI3"/>
    <mergeCell ref="AH4:AI4"/>
    <mergeCell ref="AH5:AI5"/>
    <mergeCell ref="AH6:AI6"/>
    <mergeCell ref="AH7:AI7"/>
    <mergeCell ref="AH8:AI8"/>
    <mergeCell ref="AH9:AI9"/>
  </mergeCells>
  <conditionalFormatting sqref="AA100">
    <cfRule type="cellIs" dxfId="14" priority="5" operator="notEqual">
      <formula>$AA$99</formula>
    </cfRule>
  </conditionalFormatting>
  <conditionalFormatting sqref="AB100">
    <cfRule type="cellIs" dxfId="13" priority="4" operator="notEqual">
      <formula>$AB$99</formula>
    </cfRule>
  </conditionalFormatting>
  <conditionalFormatting sqref="AC100">
    <cfRule type="cellIs" dxfId="12" priority="3" operator="notEqual">
      <formula>$AC$99</formula>
    </cfRule>
  </conditionalFormatting>
  <conditionalFormatting sqref="AD100">
    <cfRule type="cellIs" dxfId="11" priority="2" operator="notEqual">
      <formula>$AD$99</formula>
    </cfRule>
  </conditionalFormatting>
  <conditionalFormatting sqref="AE100">
    <cfRule type="cellIs" dxfId="10" priority="1" operator="notEqual">
      <formula>$AE$99</formula>
    </cfRule>
  </conditionalFormatting>
  <pageMargins left="0.25" right="0.25" top="0.25" bottom="0.25" header="0.5" footer="0.5"/>
  <pageSetup scale="65" fitToWidth="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BC23B-21F6-4180-890E-0B6DBC6369E1}">
  <dimension ref="A1:AS147"/>
  <sheetViews>
    <sheetView zoomScale="72" zoomScaleNormal="72" zoomScaleSheetLayoutView="78" workbookViewId="0">
      <selection activeCell="C2" sqref="C2"/>
    </sheetView>
  </sheetViews>
  <sheetFormatPr defaultRowHeight="12.75" x14ac:dyDescent="0.2"/>
  <cols>
    <col min="1" max="1" width="2.7109375" customWidth="1"/>
    <col min="2" max="2" width="13.140625" customWidth="1"/>
    <col min="3" max="3" width="8.7109375" customWidth="1"/>
    <col min="4" max="4" width="8.28515625" customWidth="1"/>
    <col min="5" max="5" width="9.7109375" customWidth="1"/>
    <col min="6" max="6" width="5.85546875" customWidth="1"/>
    <col min="7" max="13" width="9.7109375" customWidth="1"/>
    <col min="14" max="16" width="10.7109375" customWidth="1"/>
    <col min="17" max="17" width="9.7109375" customWidth="1"/>
    <col min="18" max="19" width="2.7109375" customWidth="1"/>
    <col min="20" max="20" width="5.85546875" customWidth="1"/>
    <col min="21" max="24" width="6" customWidth="1"/>
    <col min="25" max="25" width="4.7109375" customWidth="1"/>
    <col min="26" max="26" width="10.7109375" customWidth="1"/>
    <col min="27" max="31" width="5.85546875" customWidth="1"/>
    <col min="32" max="32" width="5.28515625" customWidth="1"/>
    <col min="33" max="33" width="5.85546875" customWidth="1"/>
    <col min="34" max="37" width="6" customWidth="1"/>
    <col min="38" max="38" width="4.7109375" customWidth="1"/>
    <col min="39" max="39" width="10.7109375" customWidth="1"/>
    <col min="40" max="44" width="5.85546875" customWidth="1"/>
    <col min="45" max="45" width="2.7109375" customWidth="1"/>
  </cols>
  <sheetData>
    <row r="1" spans="1:45" ht="24" customHeight="1" x14ac:dyDescent="0.3">
      <c r="A1" s="39"/>
      <c r="B1" s="65" t="s">
        <v>119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39"/>
      <c r="S1" s="39"/>
      <c r="T1" s="65" t="s">
        <v>119</v>
      </c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39"/>
    </row>
    <row r="2" spans="1:45" ht="18.600000000000001" customHeight="1" thickBot="1" x14ac:dyDescent="0.35">
      <c r="A2" s="36"/>
      <c r="B2" s="26" t="s">
        <v>73</v>
      </c>
      <c r="C2" s="26">
        <v>2</v>
      </c>
      <c r="D2" s="25"/>
      <c r="E2" s="25"/>
      <c r="F2" s="25"/>
      <c r="G2" s="66" t="s">
        <v>211</v>
      </c>
      <c r="H2" s="66"/>
      <c r="I2" s="66"/>
      <c r="J2" s="66"/>
      <c r="K2" s="66"/>
      <c r="L2" s="66"/>
      <c r="M2" s="66"/>
      <c r="N2" s="25"/>
      <c r="O2" s="25"/>
      <c r="P2" s="25"/>
      <c r="Q2" s="25"/>
      <c r="R2" s="36"/>
      <c r="S2" s="36"/>
      <c r="V2" s="37" t="s">
        <v>103</v>
      </c>
      <c r="W2" s="10" t="s">
        <v>0</v>
      </c>
      <c r="X2" s="10"/>
      <c r="Y2" s="10"/>
      <c r="Z2" s="10"/>
      <c r="AA2" s="10" t="s">
        <v>1</v>
      </c>
      <c r="AB2" s="10"/>
      <c r="AC2" s="10"/>
      <c r="AD2" s="37" t="s">
        <v>3</v>
      </c>
      <c r="AE2" s="37" t="s">
        <v>7</v>
      </c>
      <c r="AF2" s="37" t="s">
        <v>8</v>
      </c>
      <c r="AG2" s="37" t="s">
        <v>9</v>
      </c>
      <c r="AH2" s="61" t="s">
        <v>68</v>
      </c>
      <c r="AI2" s="61"/>
      <c r="AJ2" s="37" t="s">
        <v>4</v>
      </c>
      <c r="AK2" s="37" t="s">
        <v>6</v>
      </c>
      <c r="AL2" s="37" t="s">
        <v>5</v>
      </c>
      <c r="AM2" s="37" t="s">
        <v>69</v>
      </c>
      <c r="AN2" s="21"/>
      <c r="AO2" s="11"/>
      <c r="AP2" s="11"/>
      <c r="AQ2" s="22"/>
      <c r="AR2" s="22"/>
      <c r="AS2" s="39"/>
    </row>
    <row r="3" spans="1:45" ht="18.75" thickBot="1" x14ac:dyDescent="0.3">
      <c r="A3" s="36"/>
      <c r="B3" s="4" t="s">
        <v>104</v>
      </c>
      <c r="C3" s="2" t="s">
        <v>77</v>
      </c>
      <c r="D3" s="2"/>
      <c r="E3" s="3"/>
      <c r="F3" s="2"/>
      <c r="G3" s="4" t="s">
        <v>7</v>
      </c>
      <c r="H3" s="4" t="s">
        <v>8</v>
      </c>
      <c r="I3" s="4" t="s">
        <v>9</v>
      </c>
      <c r="J3" s="4" t="s">
        <v>11</v>
      </c>
      <c r="K3" s="4" t="s">
        <v>12</v>
      </c>
      <c r="L3" s="4" t="s">
        <v>10</v>
      </c>
      <c r="M3" s="4" t="s">
        <v>4</v>
      </c>
      <c r="N3" s="4" t="s">
        <v>13</v>
      </c>
      <c r="O3" s="58" t="s">
        <v>213</v>
      </c>
      <c r="P3" s="4" t="s">
        <v>2</v>
      </c>
      <c r="Q3" s="4" t="s">
        <v>244</v>
      </c>
      <c r="R3" s="36"/>
      <c r="S3" s="36"/>
      <c r="V3" s="27">
        <v>8</v>
      </c>
      <c r="W3" s="21" t="s">
        <v>133</v>
      </c>
      <c r="Y3" s="21"/>
      <c r="AA3" s="21" t="s">
        <v>158</v>
      </c>
      <c r="AC3" s="22"/>
      <c r="AD3" s="22">
        <f t="shared" ref="AD3:AD10" si="0">+AE3+AF3+AG3</f>
        <v>2</v>
      </c>
      <c r="AE3" s="22">
        <v>2</v>
      </c>
      <c r="AF3" s="22">
        <v>0</v>
      </c>
      <c r="AG3" s="22">
        <v>0</v>
      </c>
      <c r="AH3" s="62">
        <f t="shared" ref="AH3:AH10" si="1">+(AE3*2+AG3)/(2*AD3)</f>
        <v>1</v>
      </c>
      <c r="AI3" s="62"/>
      <c r="AJ3" s="22">
        <v>3</v>
      </c>
      <c r="AK3" s="22">
        <v>0</v>
      </c>
      <c r="AL3" s="22">
        <v>0</v>
      </c>
      <c r="AM3" s="24">
        <f t="shared" ref="AM3:AM10" si="2">+AJ3/AD3</f>
        <v>1.5</v>
      </c>
      <c r="AO3" s="22"/>
      <c r="AR3" s="22"/>
      <c r="AS3" s="39"/>
    </row>
    <row r="4" spans="1:45" ht="18" x14ac:dyDescent="0.25">
      <c r="A4" s="36"/>
      <c r="B4" s="5">
        <v>6</v>
      </c>
      <c r="C4" s="6" t="s">
        <v>153</v>
      </c>
      <c r="D4" s="11"/>
      <c r="E4" s="11"/>
      <c r="F4" s="11"/>
      <c r="G4" s="5">
        <v>2</v>
      </c>
      <c r="H4" s="5">
        <v>0</v>
      </c>
      <c r="I4" s="5">
        <v>0</v>
      </c>
      <c r="J4" s="5">
        <f t="shared" ref="J4:J11" si="3">2*G4+I4</f>
        <v>4</v>
      </c>
      <c r="K4" s="35">
        <f t="shared" ref="K4:K11" si="4">+J4/((G4+H4+I4)*2)</f>
        <v>1</v>
      </c>
      <c r="L4" s="5">
        <f>+$AO$40</f>
        <v>7</v>
      </c>
      <c r="M4" s="5">
        <v>3</v>
      </c>
      <c r="N4" s="5">
        <f>$AP$40</f>
        <v>6</v>
      </c>
      <c r="O4" s="5">
        <f t="shared" ref="O4:O11" si="5">+L4-M4</f>
        <v>4</v>
      </c>
      <c r="P4" s="5">
        <f>$AR$40</f>
        <v>4</v>
      </c>
      <c r="Q4" s="5">
        <v>1</v>
      </c>
      <c r="R4" s="40"/>
      <c r="S4" s="36"/>
      <c r="V4" s="27">
        <v>7.5</v>
      </c>
      <c r="W4" s="21" t="s">
        <v>167</v>
      </c>
      <c r="Y4" s="21"/>
      <c r="Z4" s="21"/>
      <c r="AA4" s="16" t="s">
        <v>88</v>
      </c>
      <c r="AD4" s="22">
        <f t="shared" si="0"/>
        <v>1</v>
      </c>
      <c r="AE4" s="22">
        <v>1</v>
      </c>
      <c r="AF4" s="22">
        <v>0</v>
      </c>
      <c r="AG4" s="22">
        <v>0</v>
      </c>
      <c r="AH4" s="60">
        <f t="shared" si="1"/>
        <v>1</v>
      </c>
      <c r="AI4" s="60"/>
      <c r="AJ4" s="22">
        <v>2</v>
      </c>
      <c r="AK4" s="22">
        <v>0</v>
      </c>
      <c r="AL4" s="22">
        <v>0</v>
      </c>
      <c r="AM4" s="24">
        <f t="shared" si="2"/>
        <v>2</v>
      </c>
      <c r="AO4" s="22"/>
      <c r="AP4" s="5"/>
      <c r="AR4" s="22"/>
      <c r="AS4" s="39"/>
    </row>
    <row r="5" spans="1:45" ht="18" x14ac:dyDescent="0.25">
      <c r="A5" s="36"/>
      <c r="B5" s="5">
        <v>1</v>
      </c>
      <c r="C5" s="6" t="s">
        <v>88</v>
      </c>
      <c r="D5" s="11"/>
      <c r="E5" s="11"/>
      <c r="F5" s="11"/>
      <c r="G5" s="5">
        <v>2</v>
      </c>
      <c r="H5" s="5">
        <v>0</v>
      </c>
      <c r="I5" s="5">
        <v>0</v>
      </c>
      <c r="J5" s="5">
        <f t="shared" si="3"/>
        <v>4</v>
      </c>
      <c r="K5" s="35">
        <f t="shared" si="4"/>
        <v>1</v>
      </c>
      <c r="L5" s="5">
        <f>+$AB$27</f>
        <v>8</v>
      </c>
      <c r="M5" s="5">
        <v>2</v>
      </c>
      <c r="N5" s="5">
        <f>+$AC$27</f>
        <v>14</v>
      </c>
      <c r="O5" s="5">
        <f t="shared" si="5"/>
        <v>6</v>
      </c>
      <c r="P5" s="5">
        <f>+$AE$27</f>
        <v>4</v>
      </c>
      <c r="Q5" s="5">
        <v>1</v>
      </c>
      <c r="R5" s="40"/>
      <c r="S5" s="36"/>
      <c r="V5" s="27">
        <v>7.5</v>
      </c>
      <c r="W5" s="21" t="s">
        <v>75</v>
      </c>
      <c r="Y5" s="21"/>
      <c r="AA5" s="21" t="s">
        <v>128</v>
      </c>
      <c r="AC5" s="22"/>
      <c r="AD5" s="22">
        <f t="shared" si="0"/>
        <v>1</v>
      </c>
      <c r="AE5" s="22">
        <v>0</v>
      </c>
      <c r="AF5" s="22">
        <v>1</v>
      </c>
      <c r="AG5" s="22">
        <v>0</v>
      </c>
      <c r="AH5" s="60">
        <f t="shared" si="1"/>
        <v>0</v>
      </c>
      <c r="AI5" s="60"/>
      <c r="AJ5" s="22">
        <v>2</v>
      </c>
      <c r="AK5" s="22">
        <v>0</v>
      </c>
      <c r="AL5" s="22">
        <v>0</v>
      </c>
      <c r="AM5" s="24">
        <f t="shared" si="2"/>
        <v>2</v>
      </c>
      <c r="AO5" s="22"/>
      <c r="AP5" s="5"/>
      <c r="AR5" s="22"/>
      <c r="AS5" s="39"/>
    </row>
    <row r="6" spans="1:45" ht="18" x14ac:dyDescent="0.25">
      <c r="A6" s="36"/>
      <c r="B6" s="5">
        <v>4</v>
      </c>
      <c r="C6" s="6" t="s">
        <v>17</v>
      </c>
      <c r="D6" s="11"/>
      <c r="E6" s="6"/>
      <c r="F6" s="11"/>
      <c r="G6" s="5">
        <v>1</v>
      </c>
      <c r="H6" s="5">
        <v>0</v>
      </c>
      <c r="I6" s="5">
        <v>1</v>
      </c>
      <c r="J6" s="5">
        <f t="shared" si="3"/>
        <v>3</v>
      </c>
      <c r="K6" s="35">
        <f t="shared" si="4"/>
        <v>0.75</v>
      </c>
      <c r="L6" s="5">
        <f>+$AB$66</f>
        <v>8</v>
      </c>
      <c r="M6" s="5">
        <v>5</v>
      </c>
      <c r="N6" s="5">
        <f>+$AC$66</f>
        <v>8</v>
      </c>
      <c r="O6" s="5">
        <f t="shared" si="5"/>
        <v>3</v>
      </c>
      <c r="P6" s="5">
        <f>+$AE$66</f>
        <v>2</v>
      </c>
      <c r="Q6" s="5">
        <v>4</v>
      </c>
      <c r="R6" s="40"/>
      <c r="S6" s="36"/>
      <c r="V6" s="27">
        <v>8</v>
      </c>
      <c r="W6" s="21" t="s">
        <v>15</v>
      </c>
      <c r="Y6" s="21"/>
      <c r="Z6" s="21"/>
      <c r="AA6" s="21" t="s">
        <v>14</v>
      </c>
      <c r="AC6" s="22"/>
      <c r="AD6" s="22">
        <f t="shared" si="0"/>
        <v>2</v>
      </c>
      <c r="AE6" s="22">
        <v>1</v>
      </c>
      <c r="AF6" s="22">
        <v>1</v>
      </c>
      <c r="AG6" s="22">
        <v>0</v>
      </c>
      <c r="AH6" s="60">
        <f t="shared" si="1"/>
        <v>0.5</v>
      </c>
      <c r="AI6" s="60"/>
      <c r="AJ6" s="22">
        <v>5</v>
      </c>
      <c r="AK6" s="22">
        <v>1</v>
      </c>
      <c r="AL6" s="22">
        <v>0</v>
      </c>
      <c r="AM6" s="24">
        <f t="shared" si="2"/>
        <v>2.5</v>
      </c>
      <c r="AO6" s="22"/>
      <c r="AP6" s="5"/>
      <c r="AR6" s="22"/>
      <c r="AS6" s="39"/>
    </row>
    <row r="7" spans="1:45" ht="18" x14ac:dyDescent="0.25">
      <c r="A7" s="36"/>
      <c r="B7" s="5">
        <v>7</v>
      </c>
      <c r="C7" s="6" t="s">
        <v>14</v>
      </c>
      <c r="D7" s="11"/>
      <c r="E7" s="6"/>
      <c r="F7" s="11"/>
      <c r="G7" s="5">
        <v>1</v>
      </c>
      <c r="H7" s="5">
        <v>1</v>
      </c>
      <c r="I7" s="5">
        <v>0</v>
      </c>
      <c r="J7" s="5">
        <f t="shared" si="3"/>
        <v>2</v>
      </c>
      <c r="K7" s="35">
        <f t="shared" si="4"/>
        <v>0.5</v>
      </c>
      <c r="L7" s="5">
        <f>+$AO$53</f>
        <v>7</v>
      </c>
      <c r="M7" s="5">
        <v>6</v>
      </c>
      <c r="N7" s="5">
        <f>$AP$53</f>
        <v>6</v>
      </c>
      <c r="O7" s="5">
        <f t="shared" si="5"/>
        <v>1</v>
      </c>
      <c r="P7" s="5">
        <f>$AR$53</f>
        <v>6</v>
      </c>
      <c r="Q7" s="5">
        <v>1</v>
      </c>
      <c r="R7" s="40"/>
      <c r="S7" s="36"/>
      <c r="V7" s="27">
        <v>7</v>
      </c>
      <c r="W7" s="21" t="s">
        <v>173</v>
      </c>
      <c r="Y7" s="21"/>
      <c r="AA7" s="21" t="s">
        <v>17</v>
      </c>
      <c r="AC7" s="22"/>
      <c r="AD7" s="22">
        <f t="shared" si="0"/>
        <v>2</v>
      </c>
      <c r="AE7" s="22">
        <v>1</v>
      </c>
      <c r="AF7" s="22">
        <v>0</v>
      </c>
      <c r="AG7" s="22">
        <v>1</v>
      </c>
      <c r="AH7" s="60">
        <f t="shared" si="1"/>
        <v>0.75</v>
      </c>
      <c r="AI7" s="60"/>
      <c r="AJ7" s="22">
        <v>5</v>
      </c>
      <c r="AK7" s="22">
        <v>0</v>
      </c>
      <c r="AL7" s="22">
        <v>0</v>
      </c>
      <c r="AM7" s="24">
        <f t="shared" si="2"/>
        <v>2.5</v>
      </c>
      <c r="AO7" s="22"/>
      <c r="AP7" s="5"/>
      <c r="AR7" s="22"/>
      <c r="AS7" s="39"/>
    </row>
    <row r="8" spans="1:45" ht="18" x14ac:dyDescent="0.25">
      <c r="A8" s="36"/>
      <c r="B8" s="5">
        <v>8</v>
      </c>
      <c r="C8" s="6" t="s">
        <v>107</v>
      </c>
      <c r="D8" s="11"/>
      <c r="E8" s="11"/>
      <c r="F8" s="11"/>
      <c r="G8" s="5">
        <v>1</v>
      </c>
      <c r="H8" s="5">
        <v>1</v>
      </c>
      <c r="I8" s="5">
        <v>0</v>
      </c>
      <c r="J8" s="5">
        <f t="shared" si="3"/>
        <v>2</v>
      </c>
      <c r="K8" s="35">
        <f t="shared" si="4"/>
        <v>0.5</v>
      </c>
      <c r="L8" s="5">
        <f>+$AO$66</f>
        <v>3</v>
      </c>
      <c r="M8" s="5">
        <v>6</v>
      </c>
      <c r="N8" s="5">
        <f>+$AP$66</f>
        <v>4</v>
      </c>
      <c r="O8" s="5">
        <f t="shared" si="5"/>
        <v>-3</v>
      </c>
      <c r="P8" s="5">
        <f>+$AR$66</f>
        <v>0</v>
      </c>
      <c r="Q8" s="5">
        <v>6</v>
      </c>
      <c r="R8" s="40"/>
      <c r="S8" s="36"/>
      <c r="V8" s="27">
        <v>7</v>
      </c>
      <c r="W8" s="21" t="s">
        <v>149</v>
      </c>
      <c r="Y8" s="21"/>
      <c r="AA8" s="21" t="s">
        <v>92</v>
      </c>
      <c r="AC8" s="22"/>
      <c r="AD8" s="22">
        <f t="shared" si="0"/>
        <v>2</v>
      </c>
      <c r="AE8" s="22">
        <v>0</v>
      </c>
      <c r="AF8" s="22">
        <v>1</v>
      </c>
      <c r="AG8" s="22">
        <v>1</v>
      </c>
      <c r="AH8" s="60">
        <f t="shared" si="1"/>
        <v>0.25</v>
      </c>
      <c r="AI8" s="60"/>
      <c r="AJ8" s="22">
        <v>6</v>
      </c>
      <c r="AK8" s="22">
        <v>0</v>
      </c>
      <c r="AL8" s="22">
        <v>0</v>
      </c>
      <c r="AM8" s="24">
        <f t="shared" si="2"/>
        <v>3</v>
      </c>
      <c r="AO8" s="22"/>
      <c r="AP8" s="5"/>
      <c r="AR8" s="22"/>
      <c r="AS8" s="39"/>
    </row>
    <row r="9" spans="1:45" ht="18" x14ac:dyDescent="0.25">
      <c r="A9" s="36"/>
      <c r="B9" s="5">
        <v>3</v>
      </c>
      <c r="C9" s="6" t="s">
        <v>87</v>
      </c>
      <c r="D9" s="11"/>
      <c r="E9" s="6"/>
      <c r="F9" s="11"/>
      <c r="G9" s="5">
        <v>0</v>
      </c>
      <c r="H9" s="5">
        <v>1</v>
      </c>
      <c r="I9" s="5">
        <v>1</v>
      </c>
      <c r="J9" s="5">
        <f t="shared" si="3"/>
        <v>1</v>
      </c>
      <c r="K9" s="35">
        <f t="shared" si="4"/>
        <v>0.25</v>
      </c>
      <c r="L9" s="5">
        <f>+$AB$53</f>
        <v>3</v>
      </c>
      <c r="M9" s="5">
        <v>6</v>
      </c>
      <c r="N9" s="5">
        <f>+$AC$53</f>
        <v>4</v>
      </c>
      <c r="O9" s="5">
        <f t="shared" si="5"/>
        <v>-3</v>
      </c>
      <c r="P9" s="5">
        <f>+$AE$53</f>
        <v>15</v>
      </c>
      <c r="Q9" s="5">
        <v>4</v>
      </c>
      <c r="R9" s="40"/>
      <c r="S9" s="36"/>
      <c r="V9" s="27">
        <v>7.5</v>
      </c>
      <c r="W9" s="21" t="s">
        <v>66</v>
      </c>
      <c r="Y9" s="21"/>
      <c r="AA9" s="21" t="s">
        <v>16</v>
      </c>
      <c r="AC9" s="22"/>
      <c r="AD9" s="22">
        <f t="shared" si="0"/>
        <v>2</v>
      </c>
      <c r="AE9" s="22">
        <v>1</v>
      </c>
      <c r="AF9" s="22">
        <v>1</v>
      </c>
      <c r="AG9" s="22">
        <v>0</v>
      </c>
      <c r="AH9" s="60">
        <f t="shared" si="1"/>
        <v>0.5</v>
      </c>
      <c r="AI9" s="60"/>
      <c r="AJ9" s="22">
        <v>6</v>
      </c>
      <c r="AK9" s="22">
        <v>0</v>
      </c>
      <c r="AL9" s="22">
        <v>0</v>
      </c>
      <c r="AM9" s="24">
        <f t="shared" si="2"/>
        <v>3</v>
      </c>
      <c r="AO9" s="22"/>
      <c r="AP9" s="5"/>
      <c r="AR9" s="22"/>
      <c r="AS9" s="39"/>
    </row>
    <row r="10" spans="1:45" ht="18" x14ac:dyDescent="0.25">
      <c r="A10" s="40"/>
      <c r="B10" s="5">
        <v>5</v>
      </c>
      <c r="C10" s="6" t="s">
        <v>122</v>
      </c>
      <c r="D10" s="11"/>
      <c r="E10" s="6"/>
      <c r="F10" s="11"/>
      <c r="G10" s="5">
        <v>0</v>
      </c>
      <c r="H10" s="5">
        <v>2</v>
      </c>
      <c r="I10" s="5">
        <v>0</v>
      </c>
      <c r="J10" s="5">
        <f t="shared" si="3"/>
        <v>0</v>
      </c>
      <c r="K10" s="35">
        <f t="shared" si="4"/>
        <v>0</v>
      </c>
      <c r="L10" s="5">
        <f>+$AO$27</f>
        <v>2</v>
      </c>
      <c r="M10" s="5">
        <v>4</v>
      </c>
      <c r="N10" s="5">
        <f>$AP$27</f>
        <v>3</v>
      </c>
      <c r="O10" s="5">
        <f t="shared" si="5"/>
        <v>-2</v>
      </c>
      <c r="P10" s="5">
        <f>$AR$27</f>
        <v>8</v>
      </c>
      <c r="Q10" s="5">
        <v>6</v>
      </c>
      <c r="R10" s="40"/>
      <c r="S10" s="40"/>
      <c r="V10" s="27">
        <v>7</v>
      </c>
      <c r="W10" s="21" t="s">
        <v>136</v>
      </c>
      <c r="Y10" s="21"/>
      <c r="AA10" s="21" t="s">
        <v>18</v>
      </c>
      <c r="AC10" s="22"/>
      <c r="AD10" s="22">
        <f t="shared" si="0"/>
        <v>1</v>
      </c>
      <c r="AE10" s="22">
        <v>0</v>
      </c>
      <c r="AF10" s="22">
        <v>1</v>
      </c>
      <c r="AG10" s="22">
        <v>0</v>
      </c>
      <c r="AH10" s="60">
        <f t="shared" si="1"/>
        <v>0</v>
      </c>
      <c r="AI10" s="60"/>
      <c r="AJ10" s="22">
        <v>4</v>
      </c>
      <c r="AK10" s="22">
        <v>1</v>
      </c>
      <c r="AL10" s="22">
        <v>0</v>
      </c>
      <c r="AM10" s="24">
        <f t="shared" si="2"/>
        <v>4</v>
      </c>
      <c r="AO10" s="22"/>
      <c r="AP10" s="5"/>
      <c r="AR10" s="22"/>
      <c r="AS10" s="39"/>
    </row>
    <row r="11" spans="1:45" ht="18.75" thickBot="1" x14ac:dyDescent="0.3">
      <c r="A11" s="40"/>
      <c r="B11" s="5">
        <v>2</v>
      </c>
      <c r="C11" s="6" t="s">
        <v>18</v>
      </c>
      <c r="D11" s="11"/>
      <c r="E11" s="6"/>
      <c r="F11" s="11"/>
      <c r="G11" s="5">
        <v>0</v>
      </c>
      <c r="H11" s="5">
        <v>2</v>
      </c>
      <c r="I11" s="5">
        <v>0</v>
      </c>
      <c r="J11" s="5">
        <f t="shared" si="3"/>
        <v>0</v>
      </c>
      <c r="K11" s="35">
        <f t="shared" si="4"/>
        <v>0</v>
      </c>
      <c r="L11" s="5">
        <f>+$AB$40</f>
        <v>4</v>
      </c>
      <c r="M11" s="5">
        <v>10</v>
      </c>
      <c r="N11" s="5">
        <f>$AC$40</f>
        <v>7</v>
      </c>
      <c r="O11" s="5">
        <f t="shared" si="5"/>
        <v>-6</v>
      </c>
      <c r="P11" s="5">
        <f>$AE$40</f>
        <v>2</v>
      </c>
      <c r="Q11" s="5">
        <v>6</v>
      </c>
      <c r="R11" s="40"/>
      <c r="S11" s="40"/>
      <c r="W11" s="21" t="s">
        <v>19</v>
      </c>
      <c r="Y11" s="21"/>
      <c r="Z11" s="21"/>
      <c r="AA11" s="11"/>
      <c r="AB11" s="21"/>
      <c r="AC11" s="22"/>
      <c r="AD11" s="22">
        <f>+AD105</f>
        <v>3</v>
      </c>
      <c r="AE11" s="22">
        <f>+AE105</f>
        <v>1</v>
      </c>
      <c r="AF11" s="22">
        <f>+AF105</f>
        <v>2</v>
      </c>
      <c r="AG11" s="22">
        <f>+AG105</f>
        <v>0</v>
      </c>
      <c r="AH11" s="63">
        <f t="shared" ref="AH11" si="6">+(AE11*2+AG11)/(2*AD11)</f>
        <v>0.33333333333333331</v>
      </c>
      <c r="AI11" s="63"/>
      <c r="AJ11" s="22">
        <f>+AJ105</f>
        <v>2</v>
      </c>
      <c r="AK11" s="22">
        <f>+AK105</f>
        <v>5</v>
      </c>
      <c r="AL11" s="22">
        <f>+AL105</f>
        <v>1</v>
      </c>
      <c r="AM11" s="24">
        <f t="shared" ref="AM11:AM12" si="7">+AJ11/AD11</f>
        <v>0.66666666666666663</v>
      </c>
      <c r="AN11" s="21"/>
      <c r="AO11" s="11"/>
      <c r="AP11" s="5"/>
      <c r="AR11" s="11"/>
      <c r="AS11" s="39"/>
    </row>
    <row r="12" spans="1:45" ht="18" x14ac:dyDescent="0.25">
      <c r="A12" s="40"/>
      <c r="B12" s="7"/>
      <c r="C12" s="7"/>
      <c r="D12" s="7"/>
      <c r="E12" s="8"/>
      <c r="F12" s="7"/>
      <c r="G12" s="9">
        <f>SUM(G4:G11)</f>
        <v>7</v>
      </c>
      <c r="H12" s="9">
        <f>SUM(H4:H11)</f>
        <v>7</v>
      </c>
      <c r="I12" s="9">
        <f>SUM(I4:I11)</f>
        <v>2</v>
      </c>
      <c r="J12" s="9"/>
      <c r="K12" s="9"/>
      <c r="L12" s="9">
        <f>SUM(L4:L11)</f>
        <v>42</v>
      </c>
      <c r="M12" s="9">
        <f>SUM(M4:M11)</f>
        <v>42</v>
      </c>
      <c r="N12" s="9">
        <f>SUM(N4:N11)</f>
        <v>52</v>
      </c>
      <c r="O12" s="9"/>
      <c r="P12" s="9">
        <f>SUM(P4:P11)</f>
        <v>41</v>
      </c>
      <c r="Q12" s="9"/>
      <c r="R12" s="40"/>
      <c r="S12" s="40"/>
      <c r="V12" s="32"/>
      <c r="W12" s="32"/>
      <c r="X12" s="31" t="s">
        <v>20</v>
      </c>
      <c r="Y12" s="32"/>
      <c r="Z12" s="32"/>
      <c r="AA12" s="32"/>
      <c r="AB12" s="31"/>
      <c r="AC12" s="15"/>
      <c r="AD12" s="15">
        <f>SUM(AD3:AD11)</f>
        <v>16</v>
      </c>
      <c r="AE12" s="15">
        <f>SUM(AE3:AE11)</f>
        <v>7</v>
      </c>
      <c r="AF12" s="15">
        <f>SUM(AF3:AF11)</f>
        <v>7</v>
      </c>
      <c r="AG12" s="15">
        <f>SUM(AG3:AG11)</f>
        <v>2</v>
      </c>
      <c r="AH12" s="15"/>
      <c r="AI12" s="15"/>
      <c r="AJ12" s="15">
        <f>SUM(AJ3:AJ11)</f>
        <v>35</v>
      </c>
      <c r="AK12" s="15">
        <f>SUM(AK3:AK11)</f>
        <v>7</v>
      </c>
      <c r="AL12" s="15">
        <f>SUM(AL3:AL11)</f>
        <v>1</v>
      </c>
      <c r="AM12" s="33">
        <f t="shared" si="7"/>
        <v>2.1875</v>
      </c>
      <c r="AS12" s="39"/>
    </row>
    <row r="13" spans="1:45" ht="15.75" x14ac:dyDescent="0.25">
      <c r="A13" s="41"/>
      <c r="B13" s="1"/>
      <c r="C13" s="1"/>
      <c r="D13" s="1"/>
      <c r="Q13" s="1"/>
      <c r="R13" s="41"/>
      <c r="S13" s="41"/>
      <c r="AS13" s="39"/>
    </row>
    <row r="14" spans="1:45" ht="15.95" customHeight="1" thickBot="1" x14ac:dyDescent="0.3">
      <c r="A14" s="41"/>
      <c r="B14" s="47" t="str">
        <f>"Week "&amp;TEXT(C2,"##")&amp;" Summary:"</f>
        <v>Week 2 Summary:</v>
      </c>
      <c r="C14" s="48"/>
      <c r="D14" s="48"/>
      <c r="E14" s="64">
        <v>46286</v>
      </c>
      <c r="F14" s="64"/>
      <c r="G14" s="36" t="s">
        <v>67</v>
      </c>
      <c r="H14" s="36" t="s">
        <v>25</v>
      </c>
      <c r="I14" s="36" t="s">
        <v>85</v>
      </c>
      <c r="J14" s="39"/>
      <c r="K14" s="39"/>
      <c r="L14" s="36" t="s">
        <v>84</v>
      </c>
      <c r="M14" s="39"/>
      <c r="N14" s="39"/>
      <c r="O14" s="39"/>
      <c r="P14" s="39"/>
      <c r="Q14" s="39"/>
      <c r="R14" s="41"/>
      <c r="S14" s="41"/>
      <c r="T14" s="23" t="s">
        <v>103</v>
      </c>
      <c r="U14" s="51" t="s">
        <v>77</v>
      </c>
      <c r="V14" s="51"/>
      <c r="W14" s="51"/>
      <c r="X14" s="51"/>
      <c r="Y14" s="51" t="s">
        <v>104</v>
      </c>
      <c r="Z14" s="17" t="s">
        <v>21</v>
      </c>
      <c r="AA14" s="23" t="s">
        <v>3</v>
      </c>
      <c r="AB14" s="23" t="s">
        <v>22</v>
      </c>
      <c r="AC14" s="23" t="s">
        <v>23</v>
      </c>
      <c r="AD14" s="23" t="s">
        <v>24</v>
      </c>
      <c r="AE14" s="23" t="s">
        <v>2</v>
      </c>
      <c r="AF14" s="45"/>
      <c r="AG14" s="23" t="s">
        <v>103</v>
      </c>
      <c r="AH14" s="51" t="s">
        <v>77</v>
      </c>
      <c r="AI14" s="51"/>
      <c r="AJ14" s="51"/>
      <c r="AK14" s="51"/>
      <c r="AL14" s="51" t="s">
        <v>104</v>
      </c>
      <c r="AM14" s="17" t="s">
        <v>21</v>
      </c>
      <c r="AN14" s="23" t="s">
        <v>3</v>
      </c>
      <c r="AO14" s="23" t="s">
        <v>22</v>
      </c>
      <c r="AP14" s="23" t="s">
        <v>23</v>
      </c>
      <c r="AQ14" s="23" t="s">
        <v>24</v>
      </c>
      <c r="AR14" s="23" t="s">
        <v>2</v>
      </c>
      <c r="AS14" s="39"/>
    </row>
    <row r="15" spans="1:45" ht="15.95" customHeight="1" x14ac:dyDescent="0.25">
      <c r="A15" s="41"/>
      <c r="B15" s="42" t="s">
        <v>137</v>
      </c>
      <c r="C15" s="6" t="s">
        <v>186</v>
      </c>
      <c r="E15" s="21"/>
      <c r="F15" s="21"/>
      <c r="G15" s="5">
        <v>2</v>
      </c>
      <c r="H15" s="22">
        <v>1</v>
      </c>
      <c r="I15" s="21" t="s">
        <v>118</v>
      </c>
      <c r="J15" s="21"/>
      <c r="K15" s="21"/>
      <c r="L15" s="21" t="s">
        <v>131</v>
      </c>
      <c r="M15" s="21"/>
      <c r="N15" s="21"/>
      <c r="O15" s="21"/>
      <c r="P15" s="21"/>
      <c r="Q15" s="21"/>
      <c r="R15" s="41"/>
      <c r="S15" s="41"/>
      <c r="T15" s="12" t="s">
        <v>88</v>
      </c>
      <c r="U15" s="12"/>
      <c r="V15" s="12"/>
      <c r="W15" s="12"/>
      <c r="X15" s="13"/>
      <c r="Y15" s="14" t="s">
        <v>142</v>
      </c>
      <c r="AA15" s="22">
        <v>1</v>
      </c>
      <c r="AB15" s="22">
        <v>0</v>
      </c>
      <c r="AC15" s="22">
        <v>0</v>
      </c>
      <c r="AD15" s="22">
        <f t="shared" ref="AD15:AD26" si="8">+AB15+AC15</f>
        <v>0</v>
      </c>
      <c r="AE15" s="22">
        <v>0</v>
      </c>
      <c r="AF15" s="45"/>
      <c r="AG15" s="18" t="s">
        <v>122</v>
      </c>
      <c r="AH15" s="18"/>
      <c r="AI15" s="18"/>
      <c r="AJ15" s="18"/>
      <c r="AK15" s="18"/>
      <c r="AL15" s="16" t="s">
        <v>127</v>
      </c>
      <c r="AN15" s="22">
        <v>4</v>
      </c>
      <c r="AO15" s="22">
        <v>0</v>
      </c>
      <c r="AP15" s="22">
        <v>1</v>
      </c>
      <c r="AQ15" s="22">
        <f t="shared" ref="AQ15:AQ26" si="9">+AO15+AP15</f>
        <v>1</v>
      </c>
      <c r="AR15" s="22">
        <v>0</v>
      </c>
      <c r="AS15" s="39"/>
    </row>
    <row r="16" spans="1:45" ht="15.95" customHeight="1" x14ac:dyDescent="0.25">
      <c r="A16" s="41"/>
      <c r="B16" s="22" t="s">
        <v>27</v>
      </c>
      <c r="C16" s="21" t="s">
        <v>232</v>
      </c>
      <c r="D16" s="21"/>
      <c r="E16" s="21"/>
      <c r="F16" s="21"/>
      <c r="G16" s="21"/>
      <c r="H16" s="22">
        <v>1</v>
      </c>
      <c r="I16" s="21" t="s">
        <v>148</v>
      </c>
      <c r="J16" s="21"/>
      <c r="K16" s="21"/>
      <c r="L16" s="21"/>
      <c r="M16" s="21" t="s">
        <v>114</v>
      </c>
      <c r="N16" s="21"/>
      <c r="O16" s="21"/>
      <c r="P16" s="21"/>
      <c r="Q16" s="21"/>
      <c r="R16" s="41"/>
      <c r="S16" s="41"/>
      <c r="T16" s="27">
        <v>8</v>
      </c>
      <c r="U16" s="21" t="s">
        <v>167</v>
      </c>
      <c r="V16" s="21"/>
      <c r="W16" s="21"/>
      <c r="X16" s="27"/>
      <c r="Y16" s="22">
        <v>1</v>
      </c>
      <c r="Z16" s="16" t="s">
        <v>93</v>
      </c>
      <c r="AA16" s="22">
        <v>1</v>
      </c>
      <c r="AB16" s="22">
        <v>0</v>
      </c>
      <c r="AC16" s="22">
        <v>0</v>
      </c>
      <c r="AD16" s="22">
        <f t="shared" si="8"/>
        <v>0</v>
      </c>
      <c r="AE16" s="22">
        <v>0</v>
      </c>
      <c r="AF16" s="45"/>
      <c r="AG16" s="27">
        <v>7.5</v>
      </c>
      <c r="AH16" s="21" t="s">
        <v>75</v>
      </c>
      <c r="AI16" s="21"/>
      <c r="AJ16" s="21"/>
      <c r="AK16" s="21"/>
      <c r="AL16" s="22">
        <v>1</v>
      </c>
      <c r="AM16" s="21" t="s">
        <v>126</v>
      </c>
      <c r="AN16" s="22">
        <v>1</v>
      </c>
      <c r="AO16" s="22">
        <v>0</v>
      </c>
      <c r="AP16" s="22">
        <v>0</v>
      </c>
      <c r="AQ16" s="22">
        <f t="shared" si="9"/>
        <v>0</v>
      </c>
      <c r="AR16" s="22">
        <v>2</v>
      </c>
      <c r="AS16" s="39"/>
    </row>
    <row r="17" spans="1:45" ht="15.95" customHeight="1" x14ac:dyDescent="0.25">
      <c r="A17" s="41"/>
      <c r="B17" s="22"/>
      <c r="D17" s="21"/>
      <c r="E17" s="21"/>
      <c r="F17" s="21"/>
      <c r="G17" s="21"/>
      <c r="H17" s="22"/>
      <c r="I17" s="21"/>
      <c r="J17" s="21"/>
      <c r="K17" s="21"/>
      <c r="L17" s="21"/>
      <c r="M17" s="21"/>
      <c r="N17" s="21"/>
      <c r="O17" s="21"/>
      <c r="P17" s="21"/>
      <c r="Q17" s="21"/>
      <c r="R17" s="41"/>
      <c r="S17" s="41"/>
      <c r="T17" s="27">
        <v>9.5</v>
      </c>
      <c r="U17" s="21" t="s">
        <v>141</v>
      </c>
      <c r="V17" s="21"/>
      <c r="W17" s="21"/>
      <c r="X17" s="27"/>
      <c r="Y17" s="22">
        <v>5</v>
      </c>
      <c r="Z17" s="16" t="s">
        <v>93</v>
      </c>
      <c r="AA17" s="22">
        <v>2</v>
      </c>
      <c r="AB17" s="22">
        <v>4</v>
      </c>
      <c r="AC17" s="22">
        <v>0</v>
      </c>
      <c r="AD17" s="22">
        <f t="shared" si="8"/>
        <v>4</v>
      </c>
      <c r="AE17" s="22">
        <v>0</v>
      </c>
      <c r="AF17" s="45"/>
      <c r="AG17" s="27">
        <v>9.5</v>
      </c>
      <c r="AH17" s="21" t="s">
        <v>190</v>
      </c>
      <c r="AI17" s="21"/>
      <c r="AJ17" s="21"/>
      <c r="AK17" s="21"/>
      <c r="AL17" s="22">
        <v>7</v>
      </c>
      <c r="AM17" s="21" t="s">
        <v>126</v>
      </c>
      <c r="AN17" s="22">
        <v>2</v>
      </c>
      <c r="AO17" s="22">
        <v>0</v>
      </c>
      <c r="AP17" s="22">
        <v>0</v>
      </c>
      <c r="AQ17" s="22">
        <f t="shared" si="9"/>
        <v>0</v>
      </c>
      <c r="AR17" s="22">
        <v>2</v>
      </c>
      <c r="AS17" s="39"/>
    </row>
    <row r="18" spans="1:45" ht="15.95" customHeight="1" x14ac:dyDescent="0.25">
      <c r="A18" s="41"/>
      <c r="B18" s="22" t="s">
        <v>38</v>
      </c>
      <c r="C18" s="6" t="s">
        <v>185</v>
      </c>
      <c r="D18" s="11"/>
      <c r="E18" s="21"/>
      <c r="F18" s="21"/>
      <c r="G18" s="5">
        <v>5</v>
      </c>
      <c r="H18" s="22">
        <v>1</v>
      </c>
      <c r="I18" s="21" t="s">
        <v>235</v>
      </c>
      <c r="J18" s="21"/>
      <c r="K18" s="21"/>
      <c r="L18" s="21"/>
      <c r="M18" s="21" t="s">
        <v>114</v>
      </c>
      <c r="N18" s="21"/>
      <c r="O18" s="21"/>
      <c r="P18" s="21"/>
      <c r="Q18" s="21"/>
      <c r="R18" s="41"/>
      <c r="S18" s="41"/>
      <c r="T18" s="27">
        <v>8.5</v>
      </c>
      <c r="U18" s="21" t="s">
        <v>78</v>
      </c>
      <c r="V18" s="21"/>
      <c r="W18" s="21"/>
      <c r="X18" s="27"/>
      <c r="Y18" s="22">
        <v>9</v>
      </c>
      <c r="Z18" s="16" t="s">
        <v>93</v>
      </c>
      <c r="AA18" s="22">
        <v>2</v>
      </c>
      <c r="AB18" s="22">
        <v>0</v>
      </c>
      <c r="AC18" s="22">
        <v>4</v>
      </c>
      <c r="AD18" s="22">
        <f t="shared" si="8"/>
        <v>4</v>
      </c>
      <c r="AE18" s="22">
        <v>0</v>
      </c>
      <c r="AF18" s="45"/>
      <c r="AG18" s="27">
        <v>8.5</v>
      </c>
      <c r="AH18" s="21" t="s">
        <v>42</v>
      </c>
      <c r="AK18" s="21"/>
      <c r="AL18" s="22">
        <v>8</v>
      </c>
      <c r="AM18" s="21" t="s">
        <v>126</v>
      </c>
      <c r="AN18" s="22">
        <v>0</v>
      </c>
      <c r="AO18" s="22">
        <v>0</v>
      </c>
      <c r="AP18" s="22">
        <v>0</v>
      </c>
      <c r="AQ18" s="22">
        <f t="shared" si="9"/>
        <v>0</v>
      </c>
      <c r="AR18" s="22">
        <v>0</v>
      </c>
      <c r="AS18" s="39"/>
    </row>
    <row r="19" spans="1:45" ht="15.95" customHeight="1" x14ac:dyDescent="0.25">
      <c r="A19" s="41"/>
      <c r="B19" s="22" t="s">
        <v>27</v>
      </c>
      <c r="C19" s="21" t="s">
        <v>233</v>
      </c>
      <c r="D19" s="16"/>
      <c r="E19" s="21"/>
      <c r="F19" s="21"/>
      <c r="G19" s="5"/>
      <c r="H19" s="22">
        <v>1</v>
      </c>
      <c r="I19" s="21" t="s">
        <v>235</v>
      </c>
      <c r="J19" s="21"/>
      <c r="K19" s="21"/>
      <c r="L19" s="21"/>
      <c r="M19" s="21" t="s">
        <v>114</v>
      </c>
      <c r="N19" s="21"/>
      <c r="O19" s="21"/>
      <c r="P19" s="21"/>
      <c r="Q19" s="21"/>
      <c r="R19" s="41"/>
      <c r="S19" s="41"/>
      <c r="T19" s="27">
        <v>8</v>
      </c>
      <c r="U19" s="21" t="s">
        <v>171</v>
      </c>
      <c r="V19" s="21"/>
      <c r="W19" s="21"/>
      <c r="X19" s="27"/>
      <c r="Y19" s="22">
        <v>13</v>
      </c>
      <c r="Z19" s="16" t="s">
        <v>93</v>
      </c>
      <c r="AA19" s="22">
        <v>2</v>
      </c>
      <c r="AB19" s="22">
        <v>0</v>
      </c>
      <c r="AC19" s="22">
        <v>3</v>
      </c>
      <c r="AD19" s="22">
        <f t="shared" si="8"/>
        <v>3</v>
      </c>
      <c r="AE19" s="22">
        <v>2</v>
      </c>
      <c r="AF19" s="45"/>
      <c r="AG19" s="27">
        <v>8.5</v>
      </c>
      <c r="AH19" s="21" t="s">
        <v>28</v>
      </c>
      <c r="AL19" s="22">
        <v>10</v>
      </c>
      <c r="AM19" s="21" t="s">
        <v>126</v>
      </c>
      <c r="AN19" s="22">
        <v>2</v>
      </c>
      <c r="AO19" s="22">
        <v>0</v>
      </c>
      <c r="AP19" s="22">
        <v>0</v>
      </c>
      <c r="AQ19" s="22">
        <f t="shared" si="9"/>
        <v>0</v>
      </c>
      <c r="AR19" s="22">
        <v>0</v>
      </c>
      <c r="AS19" s="39"/>
    </row>
    <row r="20" spans="1:45" ht="15.95" customHeight="1" x14ac:dyDescent="0.25">
      <c r="A20" s="41"/>
      <c r="C20" s="21" t="s">
        <v>234</v>
      </c>
      <c r="D20" s="21"/>
      <c r="E20" s="21"/>
      <c r="H20" s="22">
        <v>2</v>
      </c>
      <c r="I20" s="21" t="s">
        <v>235</v>
      </c>
      <c r="J20" s="21"/>
      <c r="K20" s="21"/>
      <c r="L20" s="21" t="s">
        <v>133</v>
      </c>
      <c r="M20" s="21"/>
      <c r="N20" s="21"/>
      <c r="O20" s="21"/>
      <c r="P20" s="21"/>
      <c r="Q20" s="21"/>
      <c r="R20" s="41"/>
      <c r="S20" s="41"/>
      <c r="T20" s="27">
        <v>7.5</v>
      </c>
      <c r="U20" s="21" t="s">
        <v>59</v>
      </c>
      <c r="V20" s="21"/>
      <c r="W20" s="21"/>
      <c r="X20" s="27"/>
      <c r="Y20" s="22">
        <v>4</v>
      </c>
      <c r="Z20" s="16" t="s">
        <v>93</v>
      </c>
      <c r="AA20" s="22">
        <v>2</v>
      </c>
      <c r="AB20" s="22">
        <v>0</v>
      </c>
      <c r="AC20" s="22">
        <v>1</v>
      </c>
      <c r="AD20" s="22">
        <f t="shared" si="8"/>
        <v>1</v>
      </c>
      <c r="AE20" s="22">
        <v>0</v>
      </c>
      <c r="AF20" s="45"/>
      <c r="AG20" s="27">
        <v>8.5</v>
      </c>
      <c r="AH20" s="21" t="s">
        <v>129</v>
      </c>
      <c r="AK20" s="21"/>
      <c r="AL20" s="22">
        <v>27</v>
      </c>
      <c r="AM20" s="21" t="s">
        <v>126</v>
      </c>
      <c r="AN20" s="22">
        <v>2</v>
      </c>
      <c r="AO20" s="22">
        <v>1</v>
      </c>
      <c r="AP20" s="22">
        <v>0</v>
      </c>
      <c r="AQ20" s="22">
        <f t="shared" si="9"/>
        <v>1</v>
      </c>
      <c r="AR20" s="22">
        <v>0</v>
      </c>
      <c r="AS20" s="39"/>
    </row>
    <row r="21" spans="1:45" ht="15.95" customHeight="1" x14ac:dyDescent="0.25">
      <c r="A21" s="41"/>
      <c r="H21" s="22">
        <v>2</v>
      </c>
      <c r="I21" s="21" t="s">
        <v>235</v>
      </c>
      <c r="J21" s="21"/>
      <c r="K21" s="21"/>
      <c r="L21" s="21" t="s">
        <v>98</v>
      </c>
      <c r="M21" s="21"/>
      <c r="N21" s="21"/>
      <c r="O21" s="21"/>
      <c r="P21" s="21"/>
      <c r="Q21" s="21"/>
      <c r="R21" s="41"/>
      <c r="S21" s="41"/>
      <c r="T21" s="27">
        <v>7.5</v>
      </c>
      <c r="U21" s="21" t="s">
        <v>166</v>
      </c>
      <c r="V21" s="21"/>
      <c r="W21" s="21"/>
      <c r="X21" s="27"/>
      <c r="Y21" s="22">
        <v>11</v>
      </c>
      <c r="Z21" s="16" t="s">
        <v>93</v>
      </c>
      <c r="AA21" s="22">
        <v>2</v>
      </c>
      <c r="AB21" s="22">
        <v>1</v>
      </c>
      <c r="AC21" s="22">
        <v>1</v>
      </c>
      <c r="AD21" s="22">
        <f t="shared" si="8"/>
        <v>2</v>
      </c>
      <c r="AE21" s="22">
        <v>0</v>
      </c>
      <c r="AF21" s="45"/>
      <c r="AG21" s="27">
        <v>7.5</v>
      </c>
      <c r="AH21" s="21" t="s">
        <v>44</v>
      </c>
      <c r="AI21" s="21"/>
      <c r="AJ21" s="21"/>
      <c r="AK21" s="21"/>
      <c r="AL21" s="22">
        <v>5</v>
      </c>
      <c r="AM21" s="21" t="s">
        <v>126</v>
      </c>
      <c r="AN21" s="22">
        <v>2</v>
      </c>
      <c r="AO21" s="22">
        <v>0</v>
      </c>
      <c r="AP21" s="22">
        <v>1</v>
      </c>
      <c r="AQ21" s="22">
        <f t="shared" si="9"/>
        <v>1</v>
      </c>
      <c r="AR21" s="22">
        <v>0</v>
      </c>
      <c r="AS21" s="39"/>
    </row>
    <row r="22" spans="1:45" ht="15.95" customHeight="1" x14ac:dyDescent="0.25">
      <c r="A22" s="41"/>
      <c r="H22" s="22">
        <v>2</v>
      </c>
      <c r="I22" s="21" t="s">
        <v>235</v>
      </c>
      <c r="J22" s="21"/>
      <c r="K22" s="21"/>
      <c r="L22" s="21" t="s">
        <v>76</v>
      </c>
      <c r="M22" s="21"/>
      <c r="N22" s="21"/>
      <c r="O22" s="21"/>
      <c r="P22" s="21" t="s">
        <v>226</v>
      </c>
      <c r="Q22" s="21"/>
      <c r="R22" s="41"/>
      <c r="S22" s="41"/>
      <c r="T22" s="27">
        <v>7.5</v>
      </c>
      <c r="U22" s="21" t="s">
        <v>54</v>
      </c>
      <c r="V22" s="21"/>
      <c r="W22" s="21"/>
      <c r="X22" s="27"/>
      <c r="Y22" s="22">
        <v>15</v>
      </c>
      <c r="Z22" s="16" t="s">
        <v>93</v>
      </c>
      <c r="AA22" s="22">
        <v>2</v>
      </c>
      <c r="AB22" s="22">
        <v>3</v>
      </c>
      <c r="AC22" s="22">
        <v>2</v>
      </c>
      <c r="AD22" s="22">
        <f t="shared" si="8"/>
        <v>5</v>
      </c>
      <c r="AE22" s="22">
        <v>0</v>
      </c>
      <c r="AF22" s="45"/>
      <c r="AG22" s="27">
        <v>7.5</v>
      </c>
      <c r="AH22" s="21" t="s">
        <v>117</v>
      </c>
      <c r="AI22" s="21"/>
      <c r="AJ22" s="21"/>
      <c r="AL22" s="22">
        <v>14</v>
      </c>
      <c r="AM22" s="21" t="s">
        <v>126</v>
      </c>
      <c r="AN22" s="22">
        <v>1</v>
      </c>
      <c r="AO22" s="22">
        <v>0</v>
      </c>
      <c r="AP22" s="22">
        <v>0</v>
      </c>
      <c r="AQ22" s="22">
        <f t="shared" si="9"/>
        <v>0</v>
      </c>
      <c r="AR22" s="22">
        <v>0</v>
      </c>
      <c r="AS22" s="39"/>
    </row>
    <row r="23" spans="1:45" ht="15.95" customHeight="1" x14ac:dyDescent="0.25">
      <c r="A23" s="41"/>
      <c r="B23" s="36"/>
      <c r="C23" s="46"/>
      <c r="D23" s="46"/>
      <c r="E23" s="46"/>
      <c r="F23" s="46"/>
      <c r="G23" s="42"/>
      <c r="H23" s="45"/>
      <c r="I23" s="46"/>
      <c r="J23" s="46"/>
      <c r="K23" s="45"/>
      <c r="L23" s="45"/>
      <c r="M23" s="45"/>
      <c r="N23" s="45"/>
      <c r="O23" s="45"/>
      <c r="P23" s="45"/>
      <c r="Q23" s="45"/>
      <c r="R23" s="41"/>
      <c r="S23" s="41"/>
      <c r="T23" s="27">
        <v>7</v>
      </c>
      <c r="U23" s="21" t="s">
        <v>161</v>
      </c>
      <c r="V23" s="21"/>
      <c r="W23" s="21"/>
      <c r="X23" s="27"/>
      <c r="Y23" s="22">
        <v>2</v>
      </c>
      <c r="Z23" s="16" t="s">
        <v>93</v>
      </c>
      <c r="AA23" s="22">
        <v>2</v>
      </c>
      <c r="AB23" s="22">
        <v>0</v>
      </c>
      <c r="AC23" s="22">
        <v>1</v>
      </c>
      <c r="AD23" s="22">
        <f t="shared" si="8"/>
        <v>1</v>
      </c>
      <c r="AE23" s="22">
        <v>2</v>
      </c>
      <c r="AF23" s="45"/>
      <c r="AG23" s="27">
        <v>7.5</v>
      </c>
      <c r="AH23" s="21" t="s">
        <v>37</v>
      </c>
      <c r="AI23" s="21"/>
      <c r="AJ23" s="21"/>
      <c r="AK23" s="21"/>
      <c r="AL23" s="22">
        <v>21</v>
      </c>
      <c r="AM23" s="21" t="s">
        <v>126</v>
      </c>
      <c r="AN23" s="22">
        <v>2</v>
      </c>
      <c r="AO23" s="22">
        <v>1</v>
      </c>
      <c r="AP23" s="22">
        <v>0</v>
      </c>
      <c r="AQ23" s="22">
        <f t="shared" si="9"/>
        <v>1</v>
      </c>
      <c r="AR23" s="22">
        <v>2</v>
      </c>
      <c r="AS23" s="44"/>
    </row>
    <row r="24" spans="1:45" ht="15.95" customHeight="1" x14ac:dyDescent="0.25">
      <c r="A24" s="41"/>
      <c r="B24" s="42" t="s">
        <v>138</v>
      </c>
      <c r="C24" s="6" t="s">
        <v>187</v>
      </c>
      <c r="D24" s="11"/>
      <c r="F24" s="21"/>
      <c r="G24" s="5">
        <v>2</v>
      </c>
      <c r="H24" s="22">
        <v>1</v>
      </c>
      <c r="I24" s="21" t="s">
        <v>80</v>
      </c>
      <c r="J24" s="21"/>
      <c r="K24" s="21"/>
      <c r="L24" s="21" t="s">
        <v>110</v>
      </c>
      <c r="M24" s="21"/>
      <c r="N24" s="21"/>
      <c r="O24" s="21"/>
      <c r="P24" s="21"/>
      <c r="Q24" s="21"/>
      <c r="R24" s="41"/>
      <c r="S24" s="41"/>
      <c r="T24" s="27">
        <v>6.5</v>
      </c>
      <c r="U24" s="21" t="s">
        <v>48</v>
      </c>
      <c r="V24" s="21"/>
      <c r="W24" s="21"/>
      <c r="X24" s="27"/>
      <c r="Y24" s="22">
        <v>7</v>
      </c>
      <c r="Z24" s="16" t="s">
        <v>93</v>
      </c>
      <c r="AA24" s="22">
        <v>2</v>
      </c>
      <c r="AB24" s="22">
        <v>0</v>
      </c>
      <c r="AC24" s="22">
        <v>1</v>
      </c>
      <c r="AD24" s="22">
        <f t="shared" si="8"/>
        <v>1</v>
      </c>
      <c r="AE24" s="22">
        <v>0</v>
      </c>
      <c r="AF24" s="45"/>
      <c r="AG24" s="27">
        <v>6.5</v>
      </c>
      <c r="AH24" s="21" t="s">
        <v>113</v>
      </c>
      <c r="AI24" s="21"/>
      <c r="AJ24" s="21"/>
      <c r="AK24" s="21"/>
      <c r="AL24" s="22">
        <v>11</v>
      </c>
      <c r="AM24" s="21" t="s">
        <v>126</v>
      </c>
      <c r="AN24" s="22">
        <v>2</v>
      </c>
      <c r="AO24" s="22">
        <v>0</v>
      </c>
      <c r="AP24" s="22">
        <v>0</v>
      </c>
      <c r="AQ24" s="22">
        <f t="shared" si="9"/>
        <v>0</v>
      </c>
      <c r="AR24" s="22">
        <v>2</v>
      </c>
      <c r="AS24" s="36"/>
    </row>
    <row r="25" spans="1:45" ht="15.95" customHeight="1" x14ac:dyDescent="0.25">
      <c r="A25" s="41"/>
      <c r="B25" s="22" t="s">
        <v>27</v>
      </c>
      <c r="D25" s="21" t="s">
        <v>95</v>
      </c>
      <c r="E25" s="21"/>
      <c r="F25" s="21"/>
      <c r="G25" s="21"/>
      <c r="H25" s="22">
        <v>2</v>
      </c>
      <c r="I25" s="21" t="s">
        <v>120</v>
      </c>
      <c r="J25" s="21"/>
      <c r="K25" s="21"/>
      <c r="L25" s="21" t="s">
        <v>230</v>
      </c>
      <c r="M25" s="21"/>
      <c r="N25" s="21"/>
      <c r="O25" s="21"/>
      <c r="P25" s="21"/>
      <c r="Q25" s="21"/>
      <c r="R25" s="41"/>
      <c r="S25" s="41"/>
      <c r="T25" s="27">
        <v>6</v>
      </c>
      <c r="U25" s="21" t="s">
        <v>47</v>
      </c>
      <c r="Y25" s="22">
        <v>3</v>
      </c>
      <c r="Z25" s="16" t="s">
        <v>93</v>
      </c>
      <c r="AA25" s="22">
        <v>2</v>
      </c>
      <c r="AB25" s="22">
        <v>0</v>
      </c>
      <c r="AC25" s="22">
        <v>1</v>
      </c>
      <c r="AD25" s="22">
        <f t="shared" si="8"/>
        <v>1</v>
      </c>
      <c r="AE25" s="22">
        <v>0</v>
      </c>
      <c r="AF25" s="45"/>
      <c r="AG25" s="27">
        <v>6.5</v>
      </c>
      <c r="AH25" s="21" t="s">
        <v>174</v>
      </c>
      <c r="AI25" s="21"/>
      <c r="AJ25" s="21"/>
      <c r="AK25" s="21"/>
      <c r="AL25" s="22">
        <v>3</v>
      </c>
      <c r="AM25" s="21" t="s">
        <v>126</v>
      </c>
      <c r="AN25" s="22">
        <v>2</v>
      </c>
      <c r="AO25" s="22">
        <v>0</v>
      </c>
      <c r="AP25" s="22">
        <v>1</v>
      </c>
      <c r="AQ25" s="22">
        <f t="shared" si="9"/>
        <v>1</v>
      </c>
      <c r="AR25" s="22">
        <v>0</v>
      </c>
      <c r="AS25" s="36"/>
    </row>
    <row r="26" spans="1:45" ht="15.95" customHeight="1" x14ac:dyDescent="0.25">
      <c r="A26" s="41"/>
      <c r="R26" s="41"/>
      <c r="S26" s="41"/>
      <c r="T26" s="27">
        <v>6.5</v>
      </c>
      <c r="U26" s="21" t="s">
        <v>60</v>
      </c>
      <c r="V26" s="21"/>
      <c r="W26" s="21"/>
      <c r="X26" s="27"/>
      <c r="Y26" s="22">
        <v>14</v>
      </c>
      <c r="Z26" s="16" t="s">
        <v>93</v>
      </c>
      <c r="AA26" s="22">
        <v>2</v>
      </c>
      <c r="AB26" s="22">
        <v>0</v>
      </c>
      <c r="AC26" s="22">
        <v>0</v>
      </c>
      <c r="AD26" s="22">
        <f t="shared" si="8"/>
        <v>0</v>
      </c>
      <c r="AE26" s="22">
        <v>0</v>
      </c>
      <c r="AF26" s="45"/>
      <c r="AG26" s="27">
        <v>6</v>
      </c>
      <c r="AH26" s="21" t="s">
        <v>191</v>
      </c>
      <c r="AI26" s="21"/>
      <c r="AJ26" s="21"/>
      <c r="AK26" s="21"/>
      <c r="AL26" s="22">
        <v>28</v>
      </c>
      <c r="AM26" s="21" t="s">
        <v>126</v>
      </c>
      <c r="AN26" s="22">
        <v>2</v>
      </c>
      <c r="AO26" s="22">
        <v>0</v>
      </c>
      <c r="AP26" s="22">
        <v>0</v>
      </c>
      <c r="AQ26" s="22">
        <f t="shared" si="9"/>
        <v>0</v>
      </c>
      <c r="AR26" s="22">
        <v>0</v>
      </c>
      <c r="AS26" s="36"/>
    </row>
    <row r="27" spans="1:45" ht="15.95" customHeight="1" thickBot="1" x14ac:dyDescent="0.3">
      <c r="A27" s="41"/>
      <c r="C27" s="6" t="s">
        <v>184</v>
      </c>
      <c r="G27" s="5">
        <v>1</v>
      </c>
      <c r="H27" s="22">
        <v>2</v>
      </c>
      <c r="I27" s="21" t="s">
        <v>37</v>
      </c>
      <c r="J27" s="21"/>
      <c r="K27" s="21"/>
      <c r="L27" s="21" t="s">
        <v>231</v>
      </c>
      <c r="M27" s="21"/>
      <c r="N27" s="21"/>
      <c r="O27" s="21"/>
      <c r="P27" s="21"/>
      <c r="Q27" s="21"/>
      <c r="R27" s="41"/>
      <c r="S27" s="41"/>
      <c r="T27" s="17" t="s">
        <v>90</v>
      </c>
      <c r="U27" s="17"/>
      <c r="V27" s="17"/>
      <c r="W27" s="17"/>
      <c r="X27" s="17"/>
      <c r="Y27" s="17"/>
      <c r="Z27" s="17"/>
      <c r="AA27" s="23">
        <f>SUM(AA15:AA26)</f>
        <v>22</v>
      </c>
      <c r="AB27" s="23">
        <f>SUM(AB15:AB26)</f>
        <v>8</v>
      </c>
      <c r="AC27" s="23">
        <f>SUM(AC15:AC26)</f>
        <v>14</v>
      </c>
      <c r="AD27" s="23">
        <f>+AC27+AB27</f>
        <v>22</v>
      </c>
      <c r="AE27" s="23">
        <f>SUM(AE15:AE26)</f>
        <v>4</v>
      </c>
      <c r="AF27" s="45"/>
      <c r="AG27" s="17" t="s">
        <v>124</v>
      </c>
      <c r="AH27" s="17"/>
      <c r="AI27" s="17"/>
      <c r="AJ27" s="17"/>
      <c r="AK27" s="17"/>
      <c r="AL27" s="17"/>
      <c r="AM27" s="17"/>
      <c r="AN27" s="23">
        <f>SUM(AN15:AN26)</f>
        <v>22</v>
      </c>
      <c r="AO27" s="23">
        <f>SUM(AO15:AO26)</f>
        <v>2</v>
      </c>
      <c r="AP27" s="23">
        <f>SUM(AP15:AP26)</f>
        <v>3</v>
      </c>
      <c r="AQ27" s="23">
        <f>+AP27+AO27</f>
        <v>5</v>
      </c>
      <c r="AR27" s="23">
        <f>SUM(AR15:AR26)</f>
        <v>8</v>
      </c>
      <c r="AS27" s="36"/>
    </row>
    <row r="28" spans="1:45" ht="15.95" customHeight="1" x14ac:dyDescent="0.25">
      <c r="A28" s="41"/>
      <c r="B28" s="22" t="s">
        <v>27</v>
      </c>
      <c r="C28" s="21" t="s">
        <v>228</v>
      </c>
      <c r="D28" s="21"/>
      <c r="E28" s="21"/>
      <c r="F28" s="21"/>
      <c r="G28" s="5"/>
      <c r="H28" s="22"/>
      <c r="I28" s="21"/>
      <c r="J28" s="21"/>
      <c r="K28" s="21"/>
      <c r="L28" s="21"/>
      <c r="M28" s="21"/>
      <c r="N28" s="21"/>
      <c r="O28" s="21"/>
      <c r="P28" s="21"/>
      <c r="Q28" s="21"/>
      <c r="R28" s="41"/>
      <c r="S28" s="41"/>
      <c r="T28" s="19" t="s">
        <v>18</v>
      </c>
      <c r="U28" s="19"/>
      <c r="V28" s="19"/>
      <c r="W28" s="19"/>
      <c r="X28" s="19"/>
      <c r="Y28" s="16" t="s">
        <v>41</v>
      </c>
      <c r="AA28" s="22">
        <v>2</v>
      </c>
      <c r="AB28" s="22">
        <v>0</v>
      </c>
      <c r="AC28" s="22">
        <v>1</v>
      </c>
      <c r="AD28" s="22">
        <f t="shared" ref="AD28:AD39" si="10">+AB28+AC28</f>
        <v>1</v>
      </c>
      <c r="AE28" s="22">
        <v>0</v>
      </c>
      <c r="AF28" s="45"/>
      <c r="AG28" s="18" t="s">
        <v>153</v>
      </c>
      <c r="AH28" s="18"/>
      <c r="AI28" s="18"/>
      <c r="AJ28" s="18"/>
      <c r="AK28" s="18"/>
      <c r="AL28" s="16" t="s">
        <v>156</v>
      </c>
      <c r="AN28" s="22">
        <v>3</v>
      </c>
      <c r="AO28" s="22">
        <v>5</v>
      </c>
      <c r="AP28" s="22">
        <v>0</v>
      </c>
      <c r="AQ28" s="22">
        <f t="shared" ref="AQ28:AQ39" si="11">+AO28+AP28</f>
        <v>5</v>
      </c>
      <c r="AR28" s="22">
        <v>0</v>
      </c>
      <c r="AS28" s="36"/>
    </row>
    <row r="29" spans="1:45" ht="15.95" customHeight="1" x14ac:dyDescent="0.25">
      <c r="A29" s="41"/>
      <c r="C29" s="21" t="s">
        <v>229</v>
      </c>
      <c r="H29" s="22"/>
      <c r="I29" s="21"/>
      <c r="K29" s="21"/>
      <c r="L29" s="21"/>
      <c r="M29" s="21"/>
      <c r="N29" s="21"/>
      <c r="O29" s="21"/>
      <c r="P29" s="21"/>
      <c r="Q29" s="21"/>
      <c r="R29" s="41"/>
      <c r="S29" s="41"/>
      <c r="T29" s="27">
        <v>7</v>
      </c>
      <c r="U29" s="21" t="s">
        <v>136</v>
      </c>
      <c r="Y29" s="22"/>
      <c r="Z29" s="21" t="s">
        <v>102</v>
      </c>
      <c r="AA29" s="22">
        <v>1</v>
      </c>
      <c r="AB29" s="22">
        <v>0</v>
      </c>
      <c r="AC29" s="22">
        <v>0</v>
      </c>
      <c r="AD29" s="22">
        <f t="shared" si="10"/>
        <v>0</v>
      </c>
      <c r="AE29" s="22">
        <v>0</v>
      </c>
      <c r="AF29" s="45"/>
      <c r="AG29" s="27">
        <v>8</v>
      </c>
      <c r="AH29" s="21" t="s">
        <v>133</v>
      </c>
      <c r="AL29" s="22">
        <v>1</v>
      </c>
      <c r="AM29" s="21" t="s">
        <v>155</v>
      </c>
      <c r="AN29" s="22">
        <v>2</v>
      </c>
      <c r="AO29" s="22">
        <v>0</v>
      </c>
      <c r="AP29" s="22">
        <v>1</v>
      </c>
      <c r="AQ29" s="22">
        <f t="shared" si="11"/>
        <v>1</v>
      </c>
      <c r="AR29" s="22">
        <v>0</v>
      </c>
      <c r="AS29" s="36"/>
    </row>
    <row r="30" spans="1:45" ht="15.95" customHeight="1" x14ac:dyDescent="0.25">
      <c r="A30" s="41"/>
      <c r="B30" s="36"/>
      <c r="C30" s="46"/>
      <c r="D30" s="46"/>
      <c r="E30" s="46"/>
      <c r="F30" s="46"/>
      <c r="G30" s="42"/>
      <c r="H30" s="45"/>
      <c r="I30" s="46"/>
      <c r="J30" s="46"/>
      <c r="K30" s="45"/>
      <c r="L30" s="45"/>
      <c r="M30" s="45"/>
      <c r="N30" s="45"/>
      <c r="O30" s="45"/>
      <c r="P30" s="45"/>
      <c r="Q30" s="45"/>
      <c r="R30" s="41"/>
      <c r="S30" s="41"/>
      <c r="T30" s="27">
        <v>9.5</v>
      </c>
      <c r="U30" s="21" t="s">
        <v>53</v>
      </c>
      <c r="V30" s="21"/>
      <c r="W30" s="21"/>
      <c r="X30" s="27"/>
      <c r="Y30" s="22">
        <v>14</v>
      </c>
      <c r="Z30" s="21" t="s">
        <v>102</v>
      </c>
      <c r="AA30" s="22">
        <v>2</v>
      </c>
      <c r="AB30" s="22">
        <v>3</v>
      </c>
      <c r="AC30" s="22">
        <v>0</v>
      </c>
      <c r="AD30" s="22">
        <f t="shared" si="10"/>
        <v>3</v>
      </c>
      <c r="AE30" s="22">
        <v>2</v>
      </c>
      <c r="AF30" s="45"/>
      <c r="AG30" s="27">
        <v>9.5</v>
      </c>
      <c r="AH30" s="21" t="s">
        <v>192</v>
      </c>
      <c r="AI30" s="21"/>
      <c r="AJ30" s="21"/>
      <c r="AK30" s="21"/>
      <c r="AL30" s="22">
        <v>19</v>
      </c>
      <c r="AM30" s="21" t="s">
        <v>155</v>
      </c>
      <c r="AN30" s="22">
        <v>1</v>
      </c>
      <c r="AO30" s="22">
        <v>0</v>
      </c>
      <c r="AP30" s="22">
        <v>1</v>
      </c>
      <c r="AQ30" s="22">
        <f t="shared" si="11"/>
        <v>1</v>
      </c>
      <c r="AR30" s="22">
        <v>0</v>
      </c>
      <c r="AS30" s="36"/>
    </row>
    <row r="31" spans="1:45" ht="15.95" customHeight="1" x14ac:dyDescent="0.25">
      <c r="A31" s="41"/>
      <c r="B31" s="42" t="s">
        <v>139</v>
      </c>
      <c r="C31" s="6" t="s">
        <v>183</v>
      </c>
      <c r="F31" s="20"/>
      <c r="G31" s="5">
        <v>5</v>
      </c>
      <c r="H31" s="22">
        <v>1</v>
      </c>
      <c r="I31" s="21" t="s">
        <v>144</v>
      </c>
      <c r="J31" s="21"/>
      <c r="K31" s="21"/>
      <c r="L31" s="21" t="s">
        <v>237</v>
      </c>
      <c r="M31" s="21"/>
      <c r="N31" s="21"/>
      <c r="O31" s="21"/>
      <c r="P31" s="21"/>
      <c r="Q31" s="21"/>
      <c r="R31" s="41"/>
      <c r="S31" s="41"/>
      <c r="T31" s="27">
        <v>9</v>
      </c>
      <c r="U31" s="21" t="s">
        <v>151</v>
      </c>
      <c r="V31" s="21"/>
      <c r="W31" s="21"/>
      <c r="X31" s="27"/>
      <c r="Y31" s="22">
        <v>11</v>
      </c>
      <c r="Z31" s="21" t="s">
        <v>102</v>
      </c>
      <c r="AA31" s="22">
        <v>1</v>
      </c>
      <c r="AB31" s="22">
        <v>0</v>
      </c>
      <c r="AC31" s="22">
        <v>0</v>
      </c>
      <c r="AD31" s="22">
        <f t="shared" si="10"/>
        <v>0</v>
      </c>
      <c r="AE31" s="22">
        <v>0</v>
      </c>
      <c r="AF31" s="45"/>
      <c r="AG31" s="27">
        <v>9</v>
      </c>
      <c r="AH31" s="21" t="s">
        <v>76</v>
      </c>
      <c r="AI31" s="21"/>
      <c r="AJ31" s="21"/>
      <c r="AK31" s="21"/>
      <c r="AL31" s="22">
        <v>22</v>
      </c>
      <c r="AM31" s="21" t="s">
        <v>155</v>
      </c>
      <c r="AN31" s="22">
        <v>2</v>
      </c>
      <c r="AO31" s="22">
        <v>1</v>
      </c>
      <c r="AP31" s="22">
        <v>1</v>
      </c>
      <c r="AQ31" s="22">
        <f t="shared" si="11"/>
        <v>2</v>
      </c>
      <c r="AR31" s="22">
        <v>0</v>
      </c>
      <c r="AS31" s="36"/>
    </row>
    <row r="32" spans="1:45" ht="15.95" customHeight="1" x14ac:dyDescent="0.25">
      <c r="A32" s="41"/>
      <c r="B32" s="22" t="s">
        <v>27</v>
      </c>
      <c r="D32" s="21" t="s">
        <v>95</v>
      </c>
      <c r="E32" s="21"/>
      <c r="H32" s="22">
        <v>1</v>
      </c>
      <c r="I32" s="21" t="s">
        <v>162</v>
      </c>
      <c r="J32" s="21"/>
      <c r="K32" s="21"/>
      <c r="L32" s="21" t="s">
        <v>144</v>
      </c>
      <c r="M32" s="21"/>
      <c r="N32" s="21"/>
      <c r="O32" s="21"/>
      <c r="P32" s="21"/>
      <c r="Q32" s="21"/>
      <c r="R32" s="41"/>
      <c r="S32" s="41"/>
      <c r="T32" s="27">
        <v>8.5</v>
      </c>
      <c r="U32" s="21" t="s">
        <v>82</v>
      </c>
      <c r="V32" s="21"/>
      <c r="W32" s="21"/>
      <c r="X32" s="27"/>
      <c r="Y32" s="22">
        <v>16</v>
      </c>
      <c r="Z32" s="21" t="s">
        <v>102</v>
      </c>
      <c r="AA32" s="22">
        <v>2</v>
      </c>
      <c r="AB32" s="22">
        <v>0</v>
      </c>
      <c r="AC32" s="22">
        <v>1</v>
      </c>
      <c r="AD32" s="22">
        <f t="shared" si="10"/>
        <v>1</v>
      </c>
      <c r="AE32" s="22">
        <v>0</v>
      </c>
      <c r="AF32" s="45"/>
      <c r="AG32" s="27">
        <v>8</v>
      </c>
      <c r="AH32" s="21" t="s">
        <v>143</v>
      </c>
      <c r="AI32" s="21"/>
      <c r="AJ32" s="21"/>
      <c r="AK32" s="21"/>
      <c r="AL32" s="22">
        <v>14</v>
      </c>
      <c r="AM32" s="21" t="s">
        <v>155</v>
      </c>
      <c r="AN32" s="22">
        <v>2</v>
      </c>
      <c r="AO32" s="22">
        <v>1</v>
      </c>
      <c r="AP32" s="22">
        <v>0</v>
      </c>
      <c r="AQ32" s="22">
        <f t="shared" si="11"/>
        <v>1</v>
      </c>
      <c r="AR32" s="22">
        <v>2</v>
      </c>
      <c r="AS32" s="36"/>
    </row>
    <row r="33" spans="1:45" ht="15.95" customHeight="1" x14ac:dyDescent="0.25">
      <c r="A33" s="41"/>
      <c r="H33" s="22">
        <v>2</v>
      </c>
      <c r="I33" s="21" t="s">
        <v>52</v>
      </c>
      <c r="J33" s="21"/>
      <c r="K33" s="21"/>
      <c r="L33" s="21" t="s">
        <v>239</v>
      </c>
      <c r="M33" s="21"/>
      <c r="N33" s="21"/>
      <c r="O33" s="21"/>
      <c r="P33" s="21"/>
      <c r="Q33" s="21"/>
      <c r="R33" s="41"/>
      <c r="S33" s="41"/>
      <c r="T33" s="27">
        <v>8</v>
      </c>
      <c r="U33" s="21" t="s">
        <v>163</v>
      </c>
      <c r="Y33" s="22">
        <v>44</v>
      </c>
      <c r="Z33" s="21" t="s">
        <v>102</v>
      </c>
      <c r="AA33" s="22">
        <v>2</v>
      </c>
      <c r="AB33" s="22">
        <v>0</v>
      </c>
      <c r="AC33" s="22">
        <v>0</v>
      </c>
      <c r="AD33" s="22">
        <f t="shared" si="10"/>
        <v>0</v>
      </c>
      <c r="AE33" s="22">
        <v>0</v>
      </c>
      <c r="AF33" s="45"/>
      <c r="AG33" s="27">
        <v>7.5</v>
      </c>
      <c r="AH33" s="21" t="s">
        <v>111</v>
      </c>
      <c r="AI33" s="21"/>
      <c r="AJ33" s="21"/>
      <c r="AK33" s="21"/>
      <c r="AL33" s="22">
        <v>24</v>
      </c>
      <c r="AM33" s="21" t="s">
        <v>155</v>
      </c>
      <c r="AN33" s="22">
        <v>2</v>
      </c>
      <c r="AO33" s="22">
        <v>0</v>
      </c>
      <c r="AP33" s="22">
        <v>0</v>
      </c>
      <c r="AQ33" s="22">
        <f t="shared" si="11"/>
        <v>0</v>
      </c>
      <c r="AR33" s="22">
        <v>2</v>
      </c>
      <c r="AS33" s="36"/>
    </row>
    <row r="34" spans="1:45" ht="15.95" customHeight="1" x14ac:dyDescent="0.25">
      <c r="A34" s="41"/>
      <c r="H34" s="22">
        <v>2</v>
      </c>
      <c r="I34" s="21" t="s">
        <v>144</v>
      </c>
      <c r="L34" s="21" t="s">
        <v>159</v>
      </c>
      <c r="M34" s="21"/>
      <c r="N34" s="21"/>
      <c r="O34" s="21"/>
      <c r="P34" s="21"/>
      <c r="Q34" s="21"/>
      <c r="R34" s="41"/>
      <c r="S34" s="41"/>
      <c r="T34" s="27">
        <v>7.5</v>
      </c>
      <c r="U34" s="21" t="s">
        <v>45</v>
      </c>
      <c r="V34" s="21"/>
      <c r="W34" s="21"/>
      <c r="X34" s="27"/>
      <c r="Y34" s="22">
        <v>72</v>
      </c>
      <c r="Z34" s="21" t="s">
        <v>102</v>
      </c>
      <c r="AA34" s="22">
        <v>2</v>
      </c>
      <c r="AB34" s="22">
        <v>0</v>
      </c>
      <c r="AC34" s="22">
        <v>2</v>
      </c>
      <c r="AD34" s="22">
        <f t="shared" si="10"/>
        <v>2</v>
      </c>
      <c r="AE34" s="22">
        <v>0</v>
      </c>
      <c r="AF34" s="45"/>
      <c r="AG34" s="27">
        <v>7.5</v>
      </c>
      <c r="AH34" s="21" t="s">
        <v>98</v>
      </c>
      <c r="AI34" s="21"/>
      <c r="AJ34" s="21"/>
      <c r="AK34" s="21"/>
      <c r="AL34" s="22">
        <v>44</v>
      </c>
      <c r="AM34" s="21" t="s">
        <v>155</v>
      </c>
      <c r="AN34" s="22">
        <v>2</v>
      </c>
      <c r="AO34" s="22">
        <v>0</v>
      </c>
      <c r="AP34" s="22">
        <v>2</v>
      </c>
      <c r="AQ34" s="22">
        <f t="shared" si="11"/>
        <v>2</v>
      </c>
      <c r="AR34" s="22">
        <v>0</v>
      </c>
      <c r="AS34" s="36"/>
    </row>
    <row r="35" spans="1:45" ht="15.95" customHeight="1" x14ac:dyDescent="0.25">
      <c r="A35" s="41" t="s">
        <v>43</v>
      </c>
      <c r="H35" s="22">
        <v>2</v>
      </c>
      <c r="I35" s="21" t="s">
        <v>162</v>
      </c>
      <c r="L35" s="21"/>
      <c r="M35" s="21" t="s">
        <v>114</v>
      </c>
      <c r="N35" s="21"/>
      <c r="O35" s="21"/>
      <c r="P35" s="21" t="s">
        <v>226</v>
      </c>
      <c r="Q35" s="21"/>
      <c r="R35" s="41"/>
      <c r="S35" s="41"/>
      <c r="T35" s="27">
        <v>7.5</v>
      </c>
      <c r="U35" s="21" t="s">
        <v>188</v>
      </c>
      <c r="V35" s="21"/>
      <c r="W35" s="21"/>
      <c r="X35" s="27"/>
      <c r="Y35" s="22">
        <v>55</v>
      </c>
      <c r="Z35" s="21" t="s">
        <v>102</v>
      </c>
      <c r="AA35" s="22">
        <v>2</v>
      </c>
      <c r="AB35" s="22">
        <v>0</v>
      </c>
      <c r="AC35" s="22">
        <v>1</v>
      </c>
      <c r="AD35" s="22">
        <f t="shared" si="10"/>
        <v>1</v>
      </c>
      <c r="AE35" s="22">
        <v>0</v>
      </c>
      <c r="AF35" s="45"/>
      <c r="AG35" s="27">
        <v>7</v>
      </c>
      <c r="AH35" s="21" t="s">
        <v>61</v>
      </c>
      <c r="AI35" s="21"/>
      <c r="AJ35" s="21"/>
      <c r="AK35" s="21"/>
      <c r="AL35" s="22">
        <v>5</v>
      </c>
      <c r="AM35" s="21" t="s">
        <v>155</v>
      </c>
      <c r="AN35" s="22">
        <v>1</v>
      </c>
      <c r="AO35" s="22">
        <v>0</v>
      </c>
      <c r="AP35" s="22">
        <v>1</v>
      </c>
      <c r="AQ35" s="22">
        <f t="shared" si="11"/>
        <v>1</v>
      </c>
      <c r="AR35" s="22">
        <v>0</v>
      </c>
      <c r="AS35" s="36"/>
    </row>
    <row r="36" spans="1:45" ht="15.95" customHeight="1" x14ac:dyDescent="0.25">
      <c r="A36" s="41"/>
      <c r="L36" s="21"/>
      <c r="M36" s="21"/>
      <c r="N36" s="21"/>
      <c r="O36" s="21"/>
      <c r="P36" s="21"/>
      <c r="Q36" s="21"/>
      <c r="R36" s="41"/>
      <c r="S36" s="41"/>
      <c r="T36" s="27">
        <v>6.5</v>
      </c>
      <c r="U36" s="21" t="s">
        <v>46</v>
      </c>
      <c r="V36" s="21"/>
      <c r="W36" s="21"/>
      <c r="X36" s="27"/>
      <c r="Y36" s="22">
        <v>24</v>
      </c>
      <c r="Z36" s="21" t="s">
        <v>102</v>
      </c>
      <c r="AA36" s="22">
        <v>2</v>
      </c>
      <c r="AB36" s="22">
        <v>0</v>
      </c>
      <c r="AC36" s="22">
        <v>0</v>
      </c>
      <c r="AD36" s="22">
        <f t="shared" si="10"/>
        <v>0</v>
      </c>
      <c r="AE36" s="22">
        <v>0</v>
      </c>
      <c r="AF36" s="45"/>
      <c r="AG36" s="27">
        <v>7</v>
      </c>
      <c r="AH36" s="21" t="s">
        <v>164</v>
      </c>
      <c r="AI36" s="21"/>
      <c r="AJ36" s="21"/>
      <c r="AK36" s="21"/>
      <c r="AL36" s="22">
        <v>10</v>
      </c>
      <c r="AM36" s="21" t="s">
        <v>155</v>
      </c>
      <c r="AN36" s="22">
        <v>2</v>
      </c>
      <c r="AO36" s="22">
        <v>0</v>
      </c>
      <c r="AP36" s="22">
        <v>0</v>
      </c>
      <c r="AQ36" s="22">
        <f t="shared" si="11"/>
        <v>0</v>
      </c>
      <c r="AR36" s="22">
        <v>0</v>
      </c>
      <c r="AS36" s="36"/>
    </row>
    <row r="37" spans="1:45" ht="15.95" customHeight="1" x14ac:dyDescent="0.25">
      <c r="A37" s="41"/>
      <c r="C37" s="6" t="s">
        <v>157</v>
      </c>
      <c r="D37" s="1"/>
      <c r="E37" s="21"/>
      <c r="F37" s="21"/>
      <c r="G37" s="5">
        <v>2</v>
      </c>
      <c r="H37" s="22">
        <v>1</v>
      </c>
      <c r="I37" s="21" t="s">
        <v>189</v>
      </c>
      <c r="J37" s="21"/>
      <c r="K37" s="21"/>
      <c r="L37" s="21" t="s">
        <v>236</v>
      </c>
      <c r="M37" s="21"/>
      <c r="N37" s="21"/>
      <c r="O37" s="21"/>
      <c r="P37" s="21"/>
      <c r="Q37" s="21"/>
      <c r="R37" s="41"/>
      <c r="S37" s="41"/>
      <c r="T37" s="27">
        <v>6.5</v>
      </c>
      <c r="U37" s="21" t="s">
        <v>189</v>
      </c>
      <c r="Y37" s="22">
        <v>88</v>
      </c>
      <c r="Z37" s="21" t="s">
        <v>102</v>
      </c>
      <c r="AA37" s="22">
        <v>1</v>
      </c>
      <c r="AB37" s="22">
        <v>1</v>
      </c>
      <c r="AC37" s="22">
        <v>0</v>
      </c>
      <c r="AD37" s="22">
        <f t="shared" si="10"/>
        <v>1</v>
      </c>
      <c r="AE37" s="22">
        <v>0</v>
      </c>
      <c r="AF37" s="45"/>
      <c r="AG37" s="27">
        <v>6.5</v>
      </c>
      <c r="AH37" s="21" t="s">
        <v>94</v>
      </c>
      <c r="AI37" s="21"/>
      <c r="AJ37" s="21"/>
      <c r="AK37" s="21"/>
      <c r="AL37" s="22">
        <v>12</v>
      </c>
      <c r="AM37" s="21" t="s">
        <v>155</v>
      </c>
      <c r="AN37" s="22">
        <v>2</v>
      </c>
      <c r="AO37" s="22">
        <v>0</v>
      </c>
      <c r="AP37" s="22">
        <v>0</v>
      </c>
      <c r="AQ37" s="22">
        <f t="shared" si="11"/>
        <v>0</v>
      </c>
      <c r="AR37" s="22">
        <v>0</v>
      </c>
      <c r="AS37" s="36"/>
    </row>
    <row r="38" spans="1:45" ht="15.95" customHeight="1" x14ac:dyDescent="0.25">
      <c r="A38" s="41"/>
      <c r="B38" s="22" t="s">
        <v>27</v>
      </c>
      <c r="C38" s="21" t="s">
        <v>225</v>
      </c>
      <c r="D38" s="16"/>
      <c r="H38" s="22">
        <v>1</v>
      </c>
      <c r="I38" s="21" t="s">
        <v>53</v>
      </c>
      <c r="J38" s="21"/>
      <c r="K38" s="21"/>
      <c r="L38" s="21" t="s">
        <v>227</v>
      </c>
      <c r="M38" s="21"/>
      <c r="N38" s="21"/>
      <c r="O38" s="21"/>
      <c r="P38" s="21"/>
      <c r="Q38" s="21"/>
      <c r="R38" s="41"/>
      <c r="S38" s="41"/>
      <c r="T38" s="27">
        <v>6</v>
      </c>
      <c r="U38" s="21" t="s">
        <v>86</v>
      </c>
      <c r="Y38" s="22">
        <v>23</v>
      </c>
      <c r="Z38" s="21" t="s">
        <v>102</v>
      </c>
      <c r="AA38" s="22">
        <v>2</v>
      </c>
      <c r="AB38" s="22">
        <v>0</v>
      </c>
      <c r="AC38" s="22">
        <v>1</v>
      </c>
      <c r="AD38" s="22">
        <f t="shared" si="10"/>
        <v>1</v>
      </c>
      <c r="AE38" s="22">
        <v>0</v>
      </c>
      <c r="AF38" s="45"/>
      <c r="AG38" s="27">
        <v>6.5</v>
      </c>
      <c r="AH38" s="21" t="s">
        <v>115</v>
      </c>
      <c r="AI38" s="21"/>
      <c r="AJ38" s="21"/>
      <c r="AK38" s="21"/>
      <c r="AL38" s="22">
        <v>8</v>
      </c>
      <c r="AM38" s="21" t="s">
        <v>155</v>
      </c>
      <c r="AN38" s="22">
        <v>1</v>
      </c>
      <c r="AO38" s="22">
        <v>0</v>
      </c>
      <c r="AP38" s="22">
        <v>0</v>
      </c>
      <c r="AQ38" s="22">
        <f t="shared" si="11"/>
        <v>0</v>
      </c>
      <c r="AR38" s="22">
        <v>0</v>
      </c>
      <c r="AS38" s="36"/>
    </row>
    <row r="39" spans="1:45" ht="15.95" customHeight="1" x14ac:dyDescent="0.25">
      <c r="A39" s="41"/>
      <c r="B39" s="36"/>
      <c r="C39" s="46"/>
      <c r="D39" s="46"/>
      <c r="E39" s="46"/>
      <c r="F39" s="46"/>
      <c r="G39" s="42"/>
      <c r="H39" s="45"/>
      <c r="I39" s="46"/>
      <c r="J39" s="46"/>
      <c r="K39" s="46"/>
      <c r="L39" s="46"/>
      <c r="M39" s="46"/>
      <c r="N39" s="46"/>
      <c r="O39" s="46"/>
      <c r="P39" s="46"/>
      <c r="Q39" s="46"/>
      <c r="R39" s="41"/>
      <c r="S39" s="41"/>
      <c r="T39" s="27">
        <v>6</v>
      </c>
      <c r="U39" s="21" t="s">
        <v>49</v>
      </c>
      <c r="V39" s="21"/>
      <c r="W39" s="21"/>
      <c r="X39" s="27"/>
      <c r="Y39" s="22">
        <v>4</v>
      </c>
      <c r="Z39" s="21" t="s">
        <v>102</v>
      </c>
      <c r="AA39" s="22">
        <v>2</v>
      </c>
      <c r="AB39" s="22">
        <v>0</v>
      </c>
      <c r="AC39" s="22">
        <v>1</v>
      </c>
      <c r="AD39" s="22">
        <f t="shared" si="10"/>
        <v>1</v>
      </c>
      <c r="AE39" s="22">
        <v>0</v>
      </c>
      <c r="AF39" s="45"/>
      <c r="AG39" s="27">
        <v>6</v>
      </c>
      <c r="AH39" s="21" t="s">
        <v>65</v>
      </c>
      <c r="AI39" s="21"/>
      <c r="AJ39" s="21"/>
      <c r="AK39" s="21"/>
      <c r="AL39" s="22">
        <v>9</v>
      </c>
      <c r="AM39" s="21" t="s">
        <v>155</v>
      </c>
      <c r="AN39" s="22">
        <v>2</v>
      </c>
      <c r="AO39" s="22">
        <v>0</v>
      </c>
      <c r="AP39" s="22">
        <v>0</v>
      </c>
      <c r="AQ39" s="22">
        <f t="shared" si="11"/>
        <v>0</v>
      </c>
      <c r="AR39" s="22">
        <v>0</v>
      </c>
      <c r="AS39" s="36"/>
    </row>
    <row r="40" spans="1:45" ht="15.95" customHeight="1" thickBot="1" x14ac:dyDescent="0.3">
      <c r="A40" s="41"/>
      <c r="B40" s="42" t="s">
        <v>140</v>
      </c>
      <c r="C40" s="6" t="s">
        <v>182</v>
      </c>
      <c r="E40" s="11"/>
      <c r="F40" s="11"/>
      <c r="G40" s="5">
        <v>0</v>
      </c>
      <c r="H40" s="22"/>
      <c r="I40" s="21"/>
      <c r="J40" s="21"/>
      <c r="K40" s="21"/>
      <c r="L40" s="21"/>
      <c r="M40" s="21"/>
      <c r="N40" s="21"/>
      <c r="O40" s="21"/>
      <c r="P40" s="21"/>
      <c r="Q40" s="21"/>
      <c r="R40" s="41"/>
      <c r="S40" s="41"/>
      <c r="T40" s="17" t="s">
        <v>50</v>
      </c>
      <c r="U40" s="17"/>
      <c r="V40" s="17"/>
      <c r="W40" s="17"/>
      <c r="X40" s="17"/>
      <c r="Y40" s="17"/>
      <c r="Z40" s="17"/>
      <c r="AA40" s="23">
        <f>SUM(AA28:AA39)</f>
        <v>21</v>
      </c>
      <c r="AB40" s="23">
        <f>SUM(AB28:AB39)</f>
        <v>4</v>
      </c>
      <c r="AC40" s="23">
        <f>SUM(AC28:AC39)</f>
        <v>7</v>
      </c>
      <c r="AD40" s="23">
        <f>+AC40+AB40</f>
        <v>11</v>
      </c>
      <c r="AE40" s="23">
        <f>SUM(AE28:AE39)</f>
        <v>2</v>
      </c>
      <c r="AF40" s="45"/>
      <c r="AG40" s="17" t="s">
        <v>154</v>
      </c>
      <c r="AH40" s="17"/>
      <c r="AI40" s="17"/>
      <c r="AJ40" s="17"/>
      <c r="AK40" s="17"/>
      <c r="AL40" s="17"/>
      <c r="AM40" s="17"/>
      <c r="AN40" s="23">
        <f>SUM(AN28:AN39)</f>
        <v>22</v>
      </c>
      <c r="AO40" s="23">
        <f>SUM(AO28:AO39)</f>
        <v>7</v>
      </c>
      <c r="AP40" s="23">
        <f>SUM(AP28:AP39)</f>
        <v>6</v>
      </c>
      <c r="AQ40" s="23">
        <f>+AP40+AO40</f>
        <v>13</v>
      </c>
      <c r="AR40" s="23">
        <f>SUM(AR28:AR39)</f>
        <v>4</v>
      </c>
      <c r="AS40" s="36"/>
    </row>
    <row r="41" spans="1:45" ht="15.95" customHeight="1" x14ac:dyDescent="0.25">
      <c r="A41" s="41"/>
      <c r="B41" s="22" t="s">
        <v>27</v>
      </c>
      <c r="C41" s="16" t="s">
        <v>220</v>
      </c>
      <c r="D41" s="16"/>
      <c r="E41" s="16"/>
      <c r="H41" s="22"/>
      <c r="I41" s="21"/>
      <c r="J41" s="21"/>
      <c r="K41" s="21"/>
      <c r="L41" s="21"/>
      <c r="M41" s="21"/>
      <c r="N41" s="21"/>
      <c r="O41" s="21"/>
      <c r="P41" s="21"/>
      <c r="Q41" s="21"/>
      <c r="R41" s="41"/>
      <c r="S41" s="41"/>
      <c r="T41" s="12" t="s">
        <v>87</v>
      </c>
      <c r="U41" s="12"/>
      <c r="V41" s="12"/>
      <c r="W41" s="12"/>
      <c r="X41" s="13"/>
      <c r="Y41" s="14" t="s">
        <v>91</v>
      </c>
      <c r="AA41" s="22">
        <v>3</v>
      </c>
      <c r="AB41" s="22">
        <v>1</v>
      </c>
      <c r="AC41" s="22">
        <v>0</v>
      </c>
      <c r="AD41" s="22">
        <f t="shared" ref="AD41:AD52" si="12">+AB41+AC41</f>
        <v>1</v>
      </c>
      <c r="AE41" s="22">
        <v>15</v>
      </c>
      <c r="AF41" s="45"/>
      <c r="AG41" s="19" t="s">
        <v>14</v>
      </c>
      <c r="AH41" s="19"/>
      <c r="AI41" s="19"/>
      <c r="AJ41" s="19"/>
      <c r="AK41" s="19"/>
      <c r="AL41" s="16" t="s">
        <v>26</v>
      </c>
      <c r="AN41" s="22">
        <v>1</v>
      </c>
      <c r="AO41" s="22">
        <v>0</v>
      </c>
      <c r="AP41" s="22">
        <v>0</v>
      </c>
      <c r="AQ41" s="22">
        <f t="shared" ref="AQ41:AQ52" si="13">+AO41+AP41</f>
        <v>0</v>
      </c>
      <c r="AR41" s="22">
        <v>0</v>
      </c>
      <c r="AS41" s="36"/>
    </row>
    <row r="42" spans="1:45" ht="15.95" customHeight="1" x14ac:dyDescent="0.25">
      <c r="A42" s="41"/>
      <c r="C42" s="16" t="s">
        <v>221</v>
      </c>
      <c r="D42" s="16"/>
      <c r="E42" s="16"/>
      <c r="F42" s="16"/>
      <c r="G42" s="16"/>
      <c r="H42" s="22"/>
      <c r="I42" s="21"/>
      <c r="J42" s="21"/>
      <c r="K42" s="21"/>
      <c r="L42" s="21"/>
      <c r="M42" s="21"/>
      <c r="N42" s="21"/>
      <c r="O42" s="21"/>
      <c r="P42" s="21"/>
      <c r="Q42" s="21"/>
      <c r="R42" s="41"/>
      <c r="S42" s="41"/>
      <c r="T42" s="27">
        <v>7</v>
      </c>
      <c r="U42" s="21" t="s">
        <v>149</v>
      </c>
      <c r="V42" s="21"/>
      <c r="W42" s="21"/>
      <c r="X42" s="27"/>
      <c r="Y42" s="22">
        <v>1</v>
      </c>
      <c r="Z42" s="21" t="s">
        <v>92</v>
      </c>
      <c r="AA42" s="22">
        <v>2</v>
      </c>
      <c r="AB42" s="22">
        <v>0</v>
      </c>
      <c r="AC42" s="22">
        <v>0</v>
      </c>
      <c r="AD42" s="22">
        <f t="shared" si="12"/>
        <v>0</v>
      </c>
      <c r="AE42" s="22">
        <v>0</v>
      </c>
      <c r="AF42" s="45"/>
      <c r="AG42" s="27">
        <v>8</v>
      </c>
      <c r="AH42" s="21" t="s">
        <v>15</v>
      </c>
      <c r="AL42" s="22"/>
      <c r="AM42" s="21" t="s">
        <v>101</v>
      </c>
      <c r="AN42" s="22">
        <v>2</v>
      </c>
      <c r="AO42" s="22">
        <v>0</v>
      </c>
      <c r="AP42" s="22">
        <v>0</v>
      </c>
      <c r="AQ42" s="22">
        <f t="shared" si="13"/>
        <v>0</v>
      </c>
      <c r="AR42" s="22">
        <v>0</v>
      </c>
      <c r="AS42" s="36"/>
    </row>
    <row r="43" spans="1:45" ht="15.95" customHeight="1" x14ac:dyDescent="0.25">
      <c r="A43" s="41"/>
      <c r="C43" s="16"/>
      <c r="D43" s="16"/>
      <c r="E43" s="16"/>
      <c r="F43" s="16"/>
      <c r="G43" s="16"/>
      <c r="H43" s="22"/>
      <c r="I43" s="21"/>
      <c r="J43" s="21"/>
      <c r="K43" s="21"/>
      <c r="L43" s="21"/>
      <c r="M43" s="21"/>
      <c r="N43" s="21"/>
      <c r="O43" s="21"/>
      <c r="P43" s="21"/>
      <c r="Q43" s="21"/>
      <c r="R43" s="41"/>
      <c r="S43" s="41"/>
      <c r="T43" s="27">
        <v>9.5</v>
      </c>
      <c r="U43" s="21" t="s">
        <v>121</v>
      </c>
      <c r="V43" s="21"/>
      <c r="W43" s="21"/>
      <c r="X43" s="27"/>
      <c r="Y43" s="22">
        <v>7</v>
      </c>
      <c r="Z43" s="21" t="s">
        <v>92</v>
      </c>
      <c r="AA43" s="22">
        <v>1</v>
      </c>
      <c r="AB43" s="22">
        <v>1</v>
      </c>
      <c r="AC43" s="22">
        <v>0</v>
      </c>
      <c r="AD43" s="22">
        <f t="shared" si="12"/>
        <v>1</v>
      </c>
      <c r="AE43" s="22">
        <v>0</v>
      </c>
      <c r="AF43" s="45"/>
      <c r="AG43" s="27">
        <v>9</v>
      </c>
      <c r="AH43" s="21" t="s">
        <v>148</v>
      </c>
      <c r="AI43" s="21"/>
      <c r="AJ43" s="21"/>
      <c r="AK43" s="21"/>
      <c r="AL43" s="22">
        <v>59</v>
      </c>
      <c r="AM43" s="21" t="s">
        <v>101</v>
      </c>
      <c r="AN43" s="22">
        <v>2</v>
      </c>
      <c r="AO43" s="22">
        <v>2</v>
      </c>
      <c r="AP43" s="22">
        <v>3</v>
      </c>
      <c r="AQ43" s="22">
        <f t="shared" si="13"/>
        <v>5</v>
      </c>
      <c r="AR43" s="22">
        <v>0</v>
      </c>
      <c r="AS43" s="36"/>
    </row>
    <row r="44" spans="1:45" ht="15.95" customHeight="1" x14ac:dyDescent="0.25">
      <c r="A44" s="41"/>
      <c r="C44" s="6" t="s">
        <v>181</v>
      </c>
      <c r="G44" s="5">
        <v>3</v>
      </c>
      <c r="H44" s="22">
        <v>1</v>
      </c>
      <c r="I44" s="21" t="s">
        <v>54</v>
      </c>
      <c r="J44" s="21"/>
      <c r="K44" s="21"/>
      <c r="L44" s="21"/>
      <c r="M44" s="21" t="s">
        <v>114</v>
      </c>
      <c r="N44" s="21"/>
      <c r="P44" s="21"/>
      <c r="Q44" s="21"/>
      <c r="R44" s="41"/>
      <c r="S44" s="41"/>
      <c r="T44" s="27">
        <v>8.5</v>
      </c>
      <c r="U44" s="21" t="s">
        <v>172</v>
      </c>
      <c r="V44" s="21"/>
      <c r="W44" s="21"/>
      <c r="X44" s="27"/>
      <c r="Y44" s="22">
        <v>8</v>
      </c>
      <c r="Z44" s="21" t="s">
        <v>92</v>
      </c>
      <c r="AA44" s="22">
        <v>2</v>
      </c>
      <c r="AB44" s="22">
        <v>0</v>
      </c>
      <c r="AC44" s="22">
        <v>2</v>
      </c>
      <c r="AD44" s="22">
        <f t="shared" si="12"/>
        <v>2</v>
      </c>
      <c r="AE44" s="22">
        <v>0</v>
      </c>
      <c r="AF44" s="45"/>
      <c r="AG44" s="27">
        <v>9</v>
      </c>
      <c r="AH44" s="21" t="s">
        <v>118</v>
      </c>
      <c r="AI44" s="21"/>
      <c r="AJ44" s="21"/>
      <c r="AK44" s="21"/>
      <c r="AL44" s="22">
        <v>53</v>
      </c>
      <c r="AM44" s="21" t="s">
        <v>101</v>
      </c>
      <c r="AN44" s="22">
        <v>2</v>
      </c>
      <c r="AO44" s="22">
        <v>3</v>
      </c>
      <c r="AP44" s="22">
        <v>1</v>
      </c>
      <c r="AQ44" s="22">
        <f t="shared" si="13"/>
        <v>4</v>
      </c>
      <c r="AR44" s="22">
        <v>0</v>
      </c>
      <c r="AS44" s="36"/>
    </row>
    <row r="45" spans="1:45" ht="15.95" customHeight="1" x14ac:dyDescent="0.25">
      <c r="A45" s="41"/>
      <c r="B45" s="22" t="s">
        <v>27</v>
      </c>
      <c r="C45" s="21" t="s">
        <v>219</v>
      </c>
      <c r="D45" s="21"/>
      <c r="E45" s="21"/>
      <c r="F45" s="21"/>
      <c r="G45" s="21"/>
      <c r="H45" s="22">
        <v>1</v>
      </c>
      <c r="I45" s="21" t="s">
        <v>141</v>
      </c>
      <c r="J45" s="21"/>
      <c r="K45" s="21"/>
      <c r="L45" s="21" t="s">
        <v>222</v>
      </c>
      <c r="M45" s="21"/>
      <c r="N45" s="21"/>
      <c r="P45" s="21"/>
      <c r="Q45" s="21"/>
      <c r="R45" s="41"/>
      <c r="S45" s="41"/>
      <c r="T45" s="27">
        <v>8</v>
      </c>
      <c r="U45" s="21" t="s">
        <v>178</v>
      </c>
      <c r="V45" s="21"/>
      <c r="W45" s="21"/>
      <c r="X45" s="27"/>
      <c r="Y45" s="22">
        <v>9</v>
      </c>
      <c r="Z45" s="21" t="s">
        <v>92</v>
      </c>
      <c r="AA45" s="22">
        <v>2</v>
      </c>
      <c r="AB45" s="22">
        <v>0</v>
      </c>
      <c r="AC45" s="22">
        <v>1</v>
      </c>
      <c r="AD45" s="22">
        <f t="shared" si="12"/>
        <v>1</v>
      </c>
      <c r="AE45" s="22">
        <v>0</v>
      </c>
      <c r="AF45" s="45"/>
      <c r="AG45" s="27">
        <v>8</v>
      </c>
      <c r="AH45" s="21" t="s">
        <v>71</v>
      </c>
      <c r="AI45" s="21"/>
      <c r="AJ45" s="21"/>
      <c r="AK45" s="21"/>
      <c r="AL45" s="22">
        <v>91</v>
      </c>
      <c r="AM45" s="21" t="s">
        <v>101</v>
      </c>
      <c r="AN45" s="22">
        <v>2</v>
      </c>
      <c r="AO45" s="22">
        <v>0</v>
      </c>
      <c r="AP45" s="22">
        <v>0</v>
      </c>
      <c r="AQ45" s="22">
        <f t="shared" si="13"/>
        <v>0</v>
      </c>
      <c r="AR45" s="22">
        <v>0</v>
      </c>
      <c r="AS45" s="36"/>
    </row>
    <row r="46" spans="1:45" ht="15.95" customHeight="1" x14ac:dyDescent="0.25">
      <c r="A46" s="41"/>
      <c r="H46" s="22">
        <v>2</v>
      </c>
      <c r="I46" s="21" t="s">
        <v>54</v>
      </c>
      <c r="J46" s="21"/>
      <c r="K46" s="21"/>
      <c r="L46" s="21" t="s">
        <v>223</v>
      </c>
      <c r="M46" s="21"/>
      <c r="N46" s="21"/>
      <c r="P46" s="21"/>
      <c r="Q46" s="21"/>
      <c r="R46" s="41"/>
      <c r="S46" s="41"/>
      <c r="T46" s="27">
        <v>8</v>
      </c>
      <c r="U46" s="21" t="s">
        <v>160</v>
      </c>
      <c r="V46" s="21"/>
      <c r="W46" s="21"/>
      <c r="X46" s="27"/>
      <c r="Y46" s="22">
        <v>19</v>
      </c>
      <c r="Z46" s="21" t="s">
        <v>92</v>
      </c>
      <c r="AA46" s="22">
        <v>2</v>
      </c>
      <c r="AB46" s="22">
        <v>0</v>
      </c>
      <c r="AC46" s="22">
        <v>0</v>
      </c>
      <c r="AD46" s="22">
        <f t="shared" si="12"/>
        <v>0</v>
      </c>
      <c r="AE46" s="22">
        <v>0</v>
      </c>
      <c r="AF46" s="45"/>
      <c r="AG46" s="27">
        <v>8.5</v>
      </c>
      <c r="AH46" s="21" t="s">
        <v>131</v>
      </c>
      <c r="AI46" s="21"/>
      <c r="AJ46" s="21"/>
      <c r="AK46" s="21"/>
      <c r="AL46" s="22">
        <v>23</v>
      </c>
      <c r="AM46" s="21" t="s">
        <v>101</v>
      </c>
      <c r="AN46" s="22">
        <v>2</v>
      </c>
      <c r="AO46" s="22">
        <v>2</v>
      </c>
      <c r="AP46" s="22">
        <v>2</v>
      </c>
      <c r="AQ46" s="22">
        <f t="shared" si="13"/>
        <v>4</v>
      </c>
      <c r="AR46" s="22">
        <v>0</v>
      </c>
      <c r="AS46" s="36"/>
    </row>
    <row r="47" spans="1:45" ht="15.95" customHeight="1" x14ac:dyDescent="0.25">
      <c r="A47" s="41"/>
      <c r="B47" s="36"/>
      <c r="C47" s="46"/>
      <c r="D47" s="46"/>
      <c r="E47" s="46"/>
      <c r="F47" s="46"/>
      <c r="G47" s="42"/>
      <c r="H47" s="45"/>
      <c r="I47" s="46"/>
      <c r="J47" s="46"/>
      <c r="K47" s="45"/>
      <c r="L47" s="45"/>
      <c r="M47" s="45"/>
      <c r="N47" s="45"/>
      <c r="O47" s="45"/>
      <c r="P47" s="45"/>
      <c r="Q47" s="55"/>
      <c r="R47" s="41"/>
      <c r="S47" s="41"/>
      <c r="T47" s="27">
        <v>7.5</v>
      </c>
      <c r="U47" s="21" t="s">
        <v>32</v>
      </c>
      <c r="V47" s="21"/>
      <c r="W47" s="21"/>
      <c r="X47" s="27"/>
      <c r="Y47" s="22">
        <v>10</v>
      </c>
      <c r="Z47" s="21" t="s">
        <v>92</v>
      </c>
      <c r="AA47" s="22">
        <v>2</v>
      </c>
      <c r="AB47" s="22">
        <v>1</v>
      </c>
      <c r="AC47" s="22">
        <v>0</v>
      </c>
      <c r="AD47" s="22">
        <f t="shared" si="12"/>
        <v>1</v>
      </c>
      <c r="AE47" s="22">
        <v>0</v>
      </c>
      <c r="AF47" s="45"/>
      <c r="AG47" s="27">
        <v>7.5</v>
      </c>
      <c r="AH47" s="21" t="s">
        <v>179</v>
      </c>
      <c r="AI47" s="21"/>
      <c r="AJ47" s="21"/>
      <c r="AK47" s="21"/>
      <c r="AL47" s="22">
        <v>97</v>
      </c>
      <c r="AM47" s="21" t="s">
        <v>101</v>
      </c>
      <c r="AN47" s="22">
        <v>1</v>
      </c>
      <c r="AO47" s="22">
        <v>0</v>
      </c>
      <c r="AP47" s="22">
        <v>0</v>
      </c>
      <c r="AQ47" s="22">
        <f t="shared" si="13"/>
        <v>0</v>
      </c>
      <c r="AR47" s="22">
        <v>0</v>
      </c>
      <c r="AS47" s="36"/>
    </row>
    <row r="48" spans="1:45" ht="15.95" customHeight="1" x14ac:dyDescent="0.25">
      <c r="A48" s="41"/>
      <c r="B48" s="11"/>
      <c r="C48" s="11"/>
      <c r="D48" s="11"/>
      <c r="E48" s="21" t="s">
        <v>97</v>
      </c>
      <c r="F48" s="21"/>
      <c r="G48" s="5">
        <f>SUM(G14:G47)</f>
        <v>20</v>
      </c>
      <c r="H48" s="5"/>
      <c r="I48" s="20"/>
      <c r="J48" s="21" t="s">
        <v>55</v>
      </c>
      <c r="K48" s="20"/>
      <c r="L48" s="5">
        <f>COUNTA(C14:C47)-8</f>
        <v>9</v>
      </c>
      <c r="N48" s="21" t="s">
        <v>70</v>
      </c>
      <c r="O48" s="5">
        <v>29</v>
      </c>
      <c r="P48" s="5"/>
      <c r="Q48" s="11"/>
      <c r="R48" s="41"/>
      <c r="S48" s="41"/>
      <c r="T48" s="27">
        <v>7.5</v>
      </c>
      <c r="U48" s="21" t="s">
        <v>130</v>
      </c>
      <c r="V48" s="21"/>
      <c r="W48" s="21"/>
      <c r="X48" s="27"/>
      <c r="Y48" s="22">
        <v>2</v>
      </c>
      <c r="Z48" s="21" t="s">
        <v>92</v>
      </c>
      <c r="AA48" s="22">
        <v>2</v>
      </c>
      <c r="AB48" s="22">
        <v>0</v>
      </c>
      <c r="AC48" s="22">
        <v>1</v>
      </c>
      <c r="AD48" s="22">
        <f t="shared" si="12"/>
        <v>1</v>
      </c>
      <c r="AE48" s="22">
        <v>0</v>
      </c>
      <c r="AF48" s="45"/>
      <c r="AG48" s="27">
        <v>7.5</v>
      </c>
      <c r="AH48" s="21" t="s">
        <v>193</v>
      </c>
      <c r="AI48" s="21"/>
      <c r="AJ48" s="21"/>
      <c r="AK48" s="21"/>
      <c r="AL48" s="22">
        <v>5</v>
      </c>
      <c r="AM48" s="21" t="s">
        <v>101</v>
      </c>
      <c r="AN48" s="22">
        <v>2</v>
      </c>
      <c r="AO48" s="22">
        <v>0</v>
      </c>
      <c r="AP48" s="22">
        <v>0</v>
      </c>
      <c r="AQ48" s="22">
        <f t="shared" si="13"/>
        <v>0</v>
      </c>
      <c r="AR48" s="22">
        <v>2</v>
      </c>
      <c r="AS48" s="36"/>
    </row>
    <row r="49" spans="1:45" ht="15.95" customHeight="1" x14ac:dyDescent="0.25">
      <c r="A49" s="41"/>
      <c r="E49" s="21" t="s">
        <v>96</v>
      </c>
      <c r="F49" s="21"/>
      <c r="G49" s="5">
        <f>COUNTA(L15:L47)+COUNTIF(L15:L47,"*&amp;*")</f>
        <v>23</v>
      </c>
      <c r="O49" t="s">
        <v>135</v>
      </c>
      <c r="R49" s="41"/>
      <c r="S49" s="41"/>
      <c r="T49" s="27">
        <v>7</v>
      </c>
      <c r="U49" s="21" t="s">
        <v>34</v>
      </c>
      <c r="V49" s="21"/>
      <c r="W49" s="21"/>
      <c r="X49" s="27"/>
      <c r="Y49" s="22">
        <v>5</v>
      </c>
      <c r="Z49" s="21" t="s">
        <v>92</v>
      </c>
      <c r="AA49" s="22">
        <v>2</v>
      </c>
      <c r="AB49" s="22">
        <v>0</v>
      </c>
      <c r="AC49" s="22">
        <v>0</v>
      </c>
      <c r="AD49" s="22">
        <f t="shared" si="12"/>
        <v>0</v>
      </c>
      <c r="AE49" s="22">
        <v>0</v>
      </c>
      <c r="AF49" s="45"/>
      <c r="AG49" s="27">
        <v>7.5</v>
      </c>
      <c r="AH49" s="21" t="s">
        <v>177</v>
      </c>
      <c r="AI49" s="21"/>
      <c r="AJ49" s="21"/>
      <c r="AK49" s="21"/>
      <c r="AL49" s="22">
        <v>2</v>
      </c>
      <c r="AM49" s="21" t="s">
        <v>101</v>
      </c>
      <c r="AN49" s="22">
        <v>2</v>
      </c>
      <c r="AO49" s="22">
        <v>0</v>
      </c>
      <c r="AP49" s="22">
        <v>0</v>
      </c>
      <c r="AQ49" s="22">
        <f t="shared" si="13"/>
        <v>0</v>
      </c>
      <c r="AR49" s="22">
        <v>4</v>
      </c>
      <c r="AS49" s="36"/>
    </row>
    <row r="50" spans="1:45" ht="15.95" customHeight="1" x14ac:dyDescent="0.25">
      <c r="A50" s="41"/>
      <c r="R50" s="41"/>
      <c r="S50" s="41"/>
      <c r="T50" s="27">
        <v>7</v>
      </c>
      <c r="U50" s="21" t="s">
        <v>39</v>
      </c>
      <c r="V50" s="21"/>
      <c r="W50" s="21"/>
      <c r="X50" s="27"/>
      <c r="Y50" s="22">
        <v>27</v>
      </c>
      <c r="Z50" s="21" t="s">
        <v>92</v>
      </c>
      <c r="AA50" s="22">
        <v>2</v>
      </c>
      <c r="AB50" s="22">
        <v>0</v>
      </c>
      <c r="AC50" s="22">
        <v>0</v>
      </c>
      <c r="AD50" s="22">
        <f t="shared" si="12"/>
        <v>0</v>
      </c>
      <c r="AE50" s="22">
        <v>0</v>
      </c>
      <c r="AF50" s="45"/>
      <c r="AG50" s="27">
        <v>7</v>
      </c>
      <c r="AH50" s="21" t="s">
        <v>58</v>
      </c>
      <c r="AI50" s="21"/>
      <c r="AJ50" s="21"/>
      <c r="AK50" s="21"/>
      <c r="AL50" s="22">
        <v>7</v>
      </c>
      <c r="AM50" s="21" t="s">
        <v>101</v>
      </c>
      <c r="AN50" s="22">
        <v>2</v>
      </c>
      <c r="AO50" s="22">
        <v>0</v>
      </c>
      <c r="AP50" s="22">
        <v>0</v>
      </c>
      <c r="AQ50" s="22">
        <f t="shared" si="13"/>
        <v>0</v>
      </c>
      <c r="AR50" s="22">
        <v>0</v>
      </c>
      <c r="AS50" s="36"/>
    </row>
    <row r="51" spans="1:45" ht="15.95" customHeight="1" x14ac:dyDescent="0.25">
      <c r="A51" s="41"/>
      <c r="B51" s="6" t="s">
        <v>79</v>
      </c>
      <c r="C51" s="6"/>
      <c r="N51" s="6"/>
      <c r="O51" s="6"/>
      <c r="P51" s="6"/>
      <c r="R51" s="41"/>
      <c r="S51" s="41"/>
      <c r="T51" s="27">
        <v>6</v>
      </c>
      <c r="U51" s="21" t="s">
        <v>99</v>
      </c>
      <c r="Y51" s="22">
        <v>13</v>
      </c>
      <c r="Z51" s="21" t="s">
        <v>92</v>
      </c>
      <c r="AA51" s="22">
        <v>2</v>
      </c>
      <c r="AB51" s="22">
        <v>0</v>
      </c>
      <c r="AC51" s="22">
        <v>0</v>
      </c>
      <c r="AD51" s="22">
        <f t="shared" si="12"/>
        <v>0</v>
      </c>
      <c r="AE51" s="22">
        <v>0</v>
      </c>
      <c r="AF51" s="45"/>
      <c r="AG51" s="27">
        <v>6.5</v>
      </c>
      <c r="AH51" s="21" t="s">
        <v>29</v>
      </c>
      <c r="AI51" s="21"/>
      <c r="AJ51" s="21"/>
      <c r="AK51" s="21"/>
      <c r="AL51" s="22">
        <v>24</v>
      </c>
      <c r="AM51" s="21" t="s">
        <v>101</v>
      </c>
      <c r="AN51" s="22">
        <v>2</v>
      </c>
      <c r="AO51" s="22">
        <v>0</v>
      </c>
      <c r="AP51" s="22">
        <v>0</v>
      </c>
      <c r="AQ51" s="22">
        <f t="shared" si="13"/>
        <v>0</v>
      </c>
      <c r="AR51" s="22">
        <v>0</v>
      </c>
      <c r="AS51" s="36"/>
    </row>
    <row r="52" spans="1:45" ht="15.95" customHeight="1" x14ac:dyDescent="0.25">
      <c r="A52" s="41"/>
      <c r="R52" s="41"/>
      <c r="S52" s="41"/>
      <c r="T52" s="27">
        <v>6.5</v>
      </c>
      <c r="U52" s="21" t="s">
        <v>165</v>
      </c>
      <c r="V52" s="21"/>
      <c r="W52" s="21"/>
      <c r="X52" s="27"/>
      <c r="Y52" s="22"/>
      <c r="Z52" s="21" t="s">
        <v>92</v>
      </c>
      <c r="AA52" s="22">
        <v>0</v>
      </c>
      <c r="AB52" s="22">
        <v>0</v>
      </c>
      <c r="AC52" s="22">
        <v>0</v>
      </c>
      <c r="AD52" s="22">
        <f t="shared" si="12"/>
        <v>0</v>
      </c>
      <c r="AE52" s="22">
        <v>0</v>
      </c>
      <c r="AF52" s="45"/>
      <c r="AG52" s="27">
        <v>6</v>
      </c>
      <c r="AH52" s="21" t="s">
        <v>33</v>
      </c>
      <c r="AI52" s="21"/>
      <c r="AJ52" s="21"/>
      <c r="AK52" s="21"/>
      <c r="AL52" s="22">
        <v>66</v>
      </c>
      <c r="AM52" s="21" t="s">
        <v>101</v>
      </c>
      <c r="AN52" s="22">
        <v>2</v>
      </c>
      <c r="AO52" s="22">
        <v>0</v>
      </c>
      <c r="AP52" s="22">
        <v>0</v>
      </c>
      <c r="AQ52" s="22">
        <f t="shared" si="13"/>
        <v>0</v>
      </c>
      <c r="AR52" s="22">
        <v>0</v>
      </c>
      <c r="AS52" s="36"/>
    </row>
    <row r="53" spans="1:45" ht="15.95" customHeight="1" thickBot="1" x14ac:dyDescent="0.3">
      <c r="A53" s="41"/>
      <c r="C53" s="6" t="s">
        <v>57</v>
      </c>
      <c r="H53" s="6" t="s">
        <v>62</v>
      </c>
      <c r="M53" s="6" t="s">
        <v>63</v>
      </c>
      <c r="R53" s="41"/>
      <c r="S53" s="41"/>
      <c r="T53" s="17" t="s">
        <v>89</v>
      </c>
      <c r="U53" s="17"/>
      <c r="V53" s="17"/>
      <c r="W53" s="17"/>
      <c r="X53" s="17"/>
      <c r="Y53" s="17"/>
      <c r="Z53" s="17"/>
      <c r="AA53" s="23">
        <f>SUM(AA41:AA52)</f>
        <v>22</v>
      </c>
      <c r="AB53" s="23">
        <f>SUM(AB41:AB52)</f>
        <v>3</v>
      </c>
      <c r="AC53" s="23">
        <f>SUM(AC41:AC52)</f>
        <v>4</v>
      </c>
      <c r="AD53" s="23">
        <f>+AC53+AB53</f>
        <v>7</v>
      </c>
      <c r="AE53" s="23">
        <f>SUM(AE41:AE52)</f>
        <v>15</v>
      </c>
      <c r="AF53" s="45"/>
      <c r="AG53" s="17" t="s">
        <v>35</v>
      </c>
      <c r="AH53" s="17"/>
      <c r="AI53" s="17"/>
      <c r="AJ53" s="17"/>
      <c r="AK53" s="17"/>
      <c r="AL53" s="17"/>
      <c r="AM53" s="17"/>
      <c r="AN53" s="23">
        <f>SUM(AN41:AN52)</f>
        <v>22</v>
      </c>
      <c r="AO53" s="23">
        <f>SUM(AO41:AO52)</f>
        <v>7</v>
      </c>
      <c r="AP53" s="23">
        <f>SUM(AP41:AP52)</f>
        <v>6</v>
      </c>
      <c r="AQ53" s="23">
        <f>+AP53+AO53</f>
        <v>13</v>
      </c>
      <c r="AR53" s="23">
        <f>SUM(AR41:AR52)</f>
        <v>6</v>
      </c>
      <c r="AS53" s="36"/>
    </row>
    <row r="54" spans="1:45" ht="15.95" customHeight="1" x14ac:dyDescent="0.25">
      <c r="A54" s="41"/>
      <c r="C54" s="21" t="s">
        <v>224</v>
      </c>
      <c r="H54" s="21" t="s">
        <v>238</v>
      </c>
      <c r="I54" s="21"/>
      <c r="J54" s="21"/>
      <c r="K54" s="21"/>
      <c r="L54" s="21"/>
      <c r="M54" s="21" t="s">
        <v>95</v>
      </c>
      <c r="N54" s="21"/>
      <c r="O54" s="21"/>
      <c r="P54" s="21"/>
      <c r="Q54" s="21"/>
      <c r="R54" s="41"/>
      <c r="S54" s="41"/>
      <c r="T54" s="19" t="s">
        <v>17</v>
      </c>
      <c r="U54" s="19"/>
      <c r="V54" s="19"/>
      <c r="W54" s="19"/>
      <c r="X54" s="19"/>
      <c r="Y54" s="16" t="s">
        <v>51</v>
      </c>
      <c r="AA54" s="22">
        <v>1</v>
      </c>
      <c r="AB54" s="22">
        <v>0</v>
      </c>
      <c r="AC54" s="22">
        <v>1</v>
      </c>
      <c r="AD54" s="22">
        <f t="shared" ref="AD54:AD65" si="14">+AB54+AC54</f>
        <v>1</v>
      </c>
      <c r="AE54" s="22">
        <v>0</v>
      </c>
      <c r="AF54" s="45"/>
      <c r="AG54" s="12" t="s">
        <v>107</v>
      </c>
      <c r="AH54" s="12"/>
      <c r="AI54" s="12"/>
      <c r="AJ54" s="12"/>
      <c r="AK54" s="12"/>
      <c r="AL54" s="14" t="s">
        <v>36</v>
      </c>
      <c r="AN54" s="22">
        <v>3</v>
      </c>
      <c r="AO54" s="22">
        <v>0</v>
      </c>
      <c r="AP54" s="22">
        <v>0</v>
      </c>
      <c r="AQ54" s="22">
        <f t="shared" ref="AQ54:AQ65" si="15">+AO54+AP54</f>
        <v>0</v>
      </c>
      <c r="AR54" s="22">
        <v>0</v>
      </c>
      <c r="AS54" s="36"/>
    </row>
    <row r="55" spans="1:45" ht="15.95" customHeight="1" x14ac:dyDescent="0.25">
      <c r="A55" s="41"/>
      <c r="C55" s="21"/>
      <c r="I55" s="21"/>
      <c r="J55" s="21"/>
      <c r="K55" s="21"/>
      <c r="L55" s="21"/>
      <c r="M55" s="21"/>
      <c r="N55" s="21"/>
      <c r="R55" s="41"/>
      <c r="S55" s="41"/>
      <c r="T55" s="27">
        <v>7</v>
      </c>
      <c r="U55" s="21" t="s">
        <v>173</v>
      </c>
      <c r="V55" s="21"/>
      <c r="W55" s="21"/>
      <c r="X55" s="21"/>
      <c r="Y55" s="22">
        <v>30</v>
      </c>
      <c r="Z55" s="21" t="s">
        <v>17</v>
      </c>
      <c r="AA55" s="22">
        <v>2</v>
      </c>
      <c r="AB55" s="22">
        <v>0</v>
      </c>
      <c r="AC55" s="22">
        <v>0</v>
      </c>
      <c r="AD55" s="22">
        <f t="shared" si="14"/>
        <v>0</v>
      </c>
      <c r="AE55" s="22">
        <v>0</v>
      </c>
      <c r="AF55" s="45"/>
      <c r="AG55" s="27">
        <v>7.5</v>
      </c>
      <c r="AH55" s="21" t="s">
        <v>66</v>
      </c>
      <c r="AI55" s="21"/>
      <c r="AJ55" s="21"/>
      <c r="AK55" s="21"/>
      <c r="AL55" s="22">
        <v>68</v>
      </c>
      <c r="AM55" s="21" t="s">
        <v>100</v>
      </c>
      <c r="AN55" s="22">
        <v>2</v>
      </c>
      <c r="AO55" s="22">
        <v>0</v>
      </c>
      <c r="AP55" s="22">
        <v>0</v>
      </c>
      <c r="AQ55" s="22">
        <f t="shared" si="15"/>
        <v>0</v>
      </c>
      <c r="AR55" s="22">
        <v>0</v>
      </c>
      <c r="AS55" s="36"/>
    </row>
    <row r="56" spans="1:45" ht="15.95" customHeight="1" x14ac:dyDescent="0.25">
      <c r="A56" s="41"/>
      <c r="H56" s="21"/>
      <c r="I56" s="21"/>
      <c r="J56" s="21"/>
      <c r="K56" s="21"/>
      <c r="L56" s="21"/>
      <c r="M56" s="21"/>
      <c r="N56" s="21"/>
      <c r="R56" s="41"/>
      <c r="S56" s="41"/>
      <c r="T56" s="27">
        <v>9.5</v>
      </c>
      <c r="U56" s="21" t="s">
        <v>162</v>
      </c>
      <c r="V56" s="21"/>
      <c r="W56" s="21"/>
      <c r="X56" s="21"/>
      <c r="Y56" s="22">
        <v>7</v>
      </c>
      <c r="Z56" s="21" t="s">
        <v>17</v>
      </c>
      <c r="AA56" s="22">
        <v>2</v>
      </c>
      <c r="AB56" s="22">
        <v>4</v>
      </c>
      <c r="AC56" s="22">
        <v>1</v>
      </c>
      <c r="AD56" s="22">
        <f t="shared" si="14"/>
        <v>5</v>
      </c>
      <c r="AE56" s="22">
        <v>0</v>
      </c>
      <c r="AF56" s="45"/>
      <c r="AG56" s="27">
        <v>9.5</v>
      </c>
      <c r="AH56" s="21" t="s">
        <v>80</v>
      </c>
      <c r="AI56" s="21"/>
      <c r="AJ56" s="21"/>
      <c r="AK56" s="21"/>
      <c r="AL56" s="22">
        <v>9</v>
      </c>
      <c r="AM56" s="21" t="s">
        <v>100</v>
      </c>
      <c r="AN56" s="22">
        <v>2</v>
      </c>
      <c r="AO56" s="22">
        <v>2</v>
      </c>
      <c r="AP56" s="22">
        <v>0</v>
      </c>
      <c r="AQ56" s="22">
        <f t="shared" si="15"/>
        <v>2</v>
      </c>
      <c r="AR56" s="22">
        <v>0</v>
      </c>
      <c r="AS56" s="36"/>
    </row>
    <row r="57" spans="1:45" ht="15.95" customHeight="1" x14ac:dyDescent="0.25">
      <c r="A57" s="41"/>
      <c r="M57" s="21"/>
      <c r="R57" s="41"/>
      <c r="S57" s="41"/>
      <c r="T57" s="27">
        <v>8.5</v>
      </c>
      <c r="U57" s="21" t="s">
        <v>112</v>
      </c>
      <c r="V57" s="21"/>
      <c r="W57" s="21"/>
      <c r="X57" s="21"/>
      <c r="Y57" s="22">
        <v>13</v>
      </c>
      <c r="Z57" s="21" t="s">
        <v>17</v>
      </c>
      <c r="AA57" s="22">
        <v>2</v>
      </c>
      <c r="AB57" s="22">
        <v>0</v>
      </c>
      <c r="AC57" s="22">
        <v>0</v>
      </c>
      <c r="AD57" s="22">
        <f t="shared" si="14"/>
        <v>0</v>
      </c>
      <c r="AE57" s="22">
        <v>2</v>
      </c>
      <c r="AF57" s="45"/>
      <c r="AG57" s="27">
        <v>8.5</v>
      </c>
      <c r="AH57" s="21" t="s">
        <v>145</v>
      </c>
      <c r="AI57" s="21"/>
      <c r="AJ57" s="21"/>
      <c r="AK57" s="21"/>
      <c r="AL57" s="22">
        <v>2</v>
      </c>
      <c r="AM57" s="21" t="s">
        <v>100</v>
      </c>
      <c r="AN57" s="22">
        <v>2</v>
      </c>
      <c r="AO57" s="22">
        <v>0</v>
      </c>
      <c r="AP57" s="22">
        <v>1</v>
      </c>
      <c r="AQ57" s="22">
        <f t="shared" si="15"/>
        <v>1</v>
      </c>
      <c r="AR57" s="22">
        <v>0</v>
      </c>
      <c r="AS57" s="36"/>
    </row>
    <row r="58" spans="1:45" ht="15.95" customHeight="1" x14ac:dyDescent="0.25">
      <c r="A58" s="41"/>
      <c r="R58" s="41"/>
      <c r="S58" s="41"/>
      <c r="T58" s="27">
        <v>8.5</v>
      </c>
      <c r="U58" s="21" t="s">
        <v>144</v>
      </c>
      <c r="V58" s="21"/>
      <c r="W58" s="21"/>
      <c r="X58" s="21"/>
      <c r="Y58" s="22">
        <v>9</v>
      </c>
      <c r="Z58" s="16" t="s">
        <v>17</v>
      </c>
      <c r="AA58" s="22">
        <v>1</v>
      </c>
      <c r="AB58" s="22">
        <v>2</v>
      </c>
      <c r="AC58" s="22">
        <v>1</v>
      </c>
      <c r="AD58" s="22">
        <f t="shared" si="14"/>
        <v>3</v>
      </c>
      <c r="AE58" s="22">
        <v>0</v>
      </c>
      <c r="AF58" s="45"/>
      <c r="AG58" s="27">
        <v>8</v>
      </c>
      <c r="AH58" s="21" t="s">
        <v>176</v>
      </c>
      <c r="AI58" s="21"/>
      <c r="AJ58" s="21"/>
      <c r="AK58" s="21"/>
      <c r="AL58" s="22">
        <v>15</v>
      </c>
      <c r="AM58" s="21" t="s">
        <v>100</v>
      </c>
      <c r="AN58" s="22">
        <v>2</v>
      </c>
      <c r="AO58" s="22">
        <v>0</v>
      </c>
      <c r="AP58" s="22">
        <v>1</v>
      </c>
      <c r="AQ58" s="22">
        <f t="shared" si="15"/>
        <v>1</v>
      </c>
      <c r="AR58" s="22">
        <v>0</v>
      </c>
      <c r="AS58" s="36"/>
    </row>
    <row r="59" spans="1:45" ht="15.95" customHeight="1" x14ac:dyDescent="0.25">
      <c r="A59" s="41"/>
      <c r="R59" s="41"/>
      <c r="S59" s="41"/>
      <c r="T59" s="27">
        <v>7.5</v>
      </c>
      <c r="U59" s="21" t="s">
        <v>31</v>
      </c>
      <c r="Y59" s="22">
        <v>2</v>
      </c>
      <c r="Z59" s="21" t="s">
        <v>17</v>
      </c>
      <c r="AA59" s="22">
        <v>2</v>
      </c>
      <c r="AB59" s="22">
        <v>0</v>
      </c>
      <c r="AC59" s="22">
        <v>1</v>
      </c>
      <c r="AD59" s="22">
        <f t="shared" si="14"/>
        <v>1</v>
      </c>
      <c r="AE59" s="22">
        <v>0</v>
      </c>
      <c r="AF59" s="45"/>
      <c r="AG59" s="27">
        <v>8</v>
      </c>
      <c r="AH59" s="21" t="s">
        <v>123</v>
      </c>
      <c r="AI59" s="21"/>
      <c r="AJ59" s="21"/>
      <c r="AK59" s="21"/>
      <c r="AL59" s="22">
        <v>8</v>
      </c>
      <c r="AM59" s="21" t="s">
        <v>100</v>
      </c>
      <c r="AN59" s="22">
        <v>2</v>
      </c>
      <c r="AO59" s="22">
        <v>0</v>
      </c>
      <c r="AP59" s="22">
        <v>0</v>
      </c>
      <c r="AQ59" s="22">
        <f t="shared" si="15"/>
        <v>0</v>
      </c>
      <c r="AR59" s="22">
        <v>0</v>
      </c>
      <c r="AS59" s="36"/>
    </row>
    <row r="60" spans="1:45" ht="15.95" customHeight="1" x14ac:dyDescent="0.25">
      <c r="A60" s="41"/>
      <c r="R60" s="41"/>
      <c r="S60" s="41"/>
      <c r="T60" s="27">
        <v>7.5</v>
      </c>
      <c r="U60" s="21" t="s">
        <v>134</v>
      </c>
      <c r="X60" s="21"/>
      <c r="Y60" s="22">
        <v>5</v>
      </c>
      <c r="Z60" s="21" t="s">
        <v>17</v>
      </c>
      <c r="AA60" s="22">
        <v>2</v>
      </c>
      <c r="AB60" s="22">
        <v>0</v>
      </c>
      <c r="AC60" s="22">
        <v>0</v>
      </c>
      <c r="AD60" s="22">
        <f t="shared" si="14"/>
        <v>0</v>
      </c>
      <c r="AE60" s="22">
        <v>0</v>
      </c>
      <c r="AF60" s="45"/>
      <c r="AG60" s="27">
        <v>7.5</v>
      </c>
      <c r="AH60" s="21" t="s">
        <v>110</v>
      </c>
      <c r="AJ60" s="21"/>
      <c r="AK60" s="21"/>
      <c r="AL60" s="22">
        <v>7</v>
      </c>
      <c r="AM60" s="21" t="s">
        <v>100</v>
      </c>
      <c r="AN60" s="22">
        <v>2</v>
      </c>
      <c r="AO60" s="22">
        <v>0</v>
      </c>
      <c r="AP60" s="22">
        <v>2</v>
      </c>
      <c r="AQ60" s="22">
        <f t="shared" si="15"/>
        <v>2</v>
      </c>
      <c r="AR60" s="22">
        <v>0</v>
      </c>
      <c r="AS60" s="36"/>
    </row>
    <row r="61" spans="1:45" ht="15.95" customHeight="1" x14ac:dyDescent="0.25">
      <c r="A61" s="41"/>
      <c r="R61" s="36"/>
      <c r="S61" s="41"/>
      <c r="T61" s="27">
        <v>7.5</v>
      </c>
      <c r="U61" s="21" t="s">
        <v>159</v>
      </c>
      <c r="Y61" s="22">
        <v>19</v>
      </c>
      <c r="Z61" s="21" t="s">
        <v>17</v>
      </c>
      <c r="AA61" s="22">
        <v>2</v>
      </c>
      <c r="AB61" s="22">
        <v>0</v>
      </c>
      <c r="AC61" s="22">
        <v>3</v>
      </c>
      <c r="AD61" s="22">
        <f t="shared" si="14"/>
        <v>3</v>
      </c>
      <c r="AE61" s="22">
        <v>0</v>
      </c>
      <c r="AF61" s="45"/>
      <c r="AG61" s="27">
        <v>7.5</v>
      </c>
      <c r="AH61" s="21" t="s">
        <v>120</v>
      </c>
      <c r="AI61" s="21"/>
      <c r="AJ61" s="21"/>
      <c r="AK61" s="21"/>
      <c r="AL61" s="22">
        <v>10</v>
      </c>
      <c r="AM61" s="21" t="s">
        <v>100</v>
      </c>
      <c r="AN61" s="22">
        <v>1</v>
      </c>
      <c r="AO61" s="22">
        <v>1</v>
      </c>
      <c r="AP61" s="22">
        <v>0</v>
      </c>
      <c r="AQ61" s="22">
        <f t="shared" si="15"/>
        <v>1</v>
      </c>
      <c r="AR61" s="22">
        <v>0</v>
      </c>
      <c r="AS61" s="36"/>
    </row>
    <row r="62" spans="1:45" ht="15.95" customHeight="1" x14ac:dyDescent="0.25">
      <c r="A62" s="41"/>
      <c r="R62" s="41"/>
      <c r="S62" s="41"/>
      <c r="T62" s="27">
        <v>7</v>
      </c>
      <c r="U62" s="21" t="s">
        <v>52</v>
      </c>
      <c r="V62" s="21"/>
      <c r="W62" s="21"/>
      <c r="X62" s="21"/>
      <c r="Y62" s="22">
        <v>11</v>
      </c>
      <c r="Z62" s="21" t="s">
        <v>17</v>
      </c>
      <c r="AA62" s="22">
        <v>2</v>
      </c>
      <c r="AB62" s="22">
        <v>1</v>
      </c>
      <c r="AC62" s="22">
        <v>0</v>
      </c>
      <c r="AD62" s="22">
        <f t="shared" si="14"/>
        <v>1</v>
      </c>
      <c r="AE62" s="22">
        <v>0</v>
      </c>
      <c r="AF62" s="45"/>
      <c r="AG62" s="27">
        <v>6.5</v>
      </c>
      <c r="AH62" s="21" t="s">
        <v>125</v>
      </c>
      <c r="AI62" s="21"/>
      <c r="AJ62" s="21"/>
      <c r="AK62" s="21"/>
      <c r="AL62" s="22">
        <v>1</v>
      </c>
      <c r="AM62" s="21" t="s">
        <v>100</v>
      </c>
      <c r="AN62" s="22">
        <v>1</v>
      </c>
      <c r="AO62" s="22">
        <v>0</v>
      </c>
      <c r="AP62" s="22">
        <v>0</v>
      </c>
      <c r="AQ62" s="22">
        <f t="shared" si="15"/>
        <v>0</v>
      </c>
      <c r="AR62" s="22">
        <v>0</v>
      </c>
      <c r="AS62" s="36"/>
    </row>
    <row r="63" spans="1:45" ht="15.95" customHeight="1" x14ac:dyDescent="0.25">
      <c r="A63" s="36"/>
      <c r="R63" s="36"/>
      <c r="S63" s="41"/>
      <c r="T63" s="27">
        <v>6.5</v>
      </c>
      <c r="U63" s="21" t="s">
        <v>30</v>
      </c>
      <c r="V63" s="21"/>
      <c r="W63" s="21"/>
      <c r="X63" s="21"/>
      <c r="Y63" s="22">
        <v>22</v>
      </c>
      <c r="Z63" s="21" t="s">
        <v>17</v>
      </c>
      <c r="AA63" s="22">
        <v>2</v>
      </c>
      <c r="AB63" s="22">
        <v>0</v>
      </c>
      <c r="AC63" s="22">
        <v>0</v>
      </c>
      <c r="AD63" s="22">
        <f t="shared" si="14"/>
        <v>0</v>
      </c>
      <c r="AE63" s="22">
        <v>0</v>
      </c>
      <c r="AF63" s="45"/>
      <c r="AG63" s="27">
        <v>7</v>
      </c>
      <c r="AH63" s="21" t="s">
        <v>132</v>
      </c>
      <c r="AI63" s="21"/>
      <c r="AJ63" s="21"/>
      <c r="AK63" s="21"/>
      <c r="AL63" s="22">
        <v>14</v>
      </c>
      <c r="AM63" s="21" t="s">
        <v>100</v>
      </c>
      <c r="AN63" s="22">
        <v>2</v>
      </c>
      <c r="AO63" s="22">
        <v>0</v>
      </c>
      <c r="AP63" s="22">
        <v>0</v>
      </c>
      <c r="AQ63" s="22">
        <f t="shared" si="15"/>
        <v>0</v>
      </c>
      <c r="AR63" s="22">
        <v>0</v>
      </c>
      <c r="AS63" s="36"/>
    </row>
    <row r="64" spans="1:45" ht="15.95" customHeight="1" x14ac:dyDescent="0.25">
      <c r="A64" s="41"/>
      <c r="R64" s="41"/>
      <c r="S64" s="41"/>
      <c r="T64" s="27">
        <v>6.5</v>
      </c>
      <c r="U64" s="21" t="s">
        <v>40</v>
      </c>
      <c r="V64" s="21"/>
      <c r="W64" s="21"/>
      <c r="X64" s="21"/>
      <c r="Y64" s="22">
        <v>4</v>
      </c>
      <c r="Z64" s="21" t="s">
        <v>17</v>
      </c>
      <c r="AA64" s="22">
        <v>2</v>
      </c>
      <c r="AB64" s="22">
        <v>1</v>
      </c>
      <c r="AC64" s="22">
        <v>1</v>
      </c>
      <c r="AD64" s="22">
        <f t="shared" si="14"/>
        <v>2</v>
      </c>
      <c r="AE64" s="22">
        <v>0</v>
      </c>
      <c r="AF64" s="45"/>
      <c r="AG64" s="27">
        <v>6.5</v>
      </c>
      <c r="AH64" s="21" t="s">
        <v>152</v>
      </c>
      <c r="AI64" s="21"/>
      <c r="AJ64" s="21"/>
      <c r="AK64" s="21"/>
      <c r="AL64" s="22">
        <v>6</v>
      </c>
      <c r="AM64" s="21" t="s">
        <v>100</v>
      </c>
      <c r="AN64" s="22">
        <v>2</v>
      </c>
      <c r="AO64" s="22">
        <v>0</v>
      </c>
      <c r="AP64" s="22">
        <v>0</v>
      </c>
      <c r="AQ64" s="22">
        <f t="shared" si="15"/>
        <v>0</v>
      </c>
      <c r="AR64" s="22">
        <v>0</v>
      </c>
      <c r="AS64" s="36"/>
    </row>
    <row r="65" spans="1:45" ht="15.95" customHeight="1" x14ac:dyDescent="0.25">
      <c r="A65" s="36"/>
      <c r="R65" s="36"/>
      <c r="S65" s="41"/>
      <c r="T65" s="27">
        <v>6</v>
      </c>
      <c r="U65" s="21" t="s">
        <v>147</v>
      </c>
      <c r="Y65" s="22">
        <v>24</v>
      </c>
      <c r="Z65" s="21" t="s">
        <v>17</v>
      </c>
      <c r="AA65" s="22">
        <v>2</v>
      </c>
      <c r="AB65" s="22">
        <v>0</v>
      </c>
      <c r="AC65" s="22">
        <v>0</v>
      </c>
      <c r="AD65" s="22">
        <f t="shared" si="14"/>
        <v>0</v>
      </c>
      <c r="AE65" s="22">
        <v>0</v>
      </c>
      <c r="AF65" s="45"/>
      <c r="AG65" s="27">
        <v>6</v>
      </c>
      <c r="AH65" s="21" t="s">
        <v>150</v>
      </c>
      <c r="AI65" s="21"/>
      <c r="AJ65" s="21"/>
      <c r="AK65" s="21"/>
      <c r="AL65" s="22">
        <v>12</v>
      </c>
      <c r="AM65" s="21" t="s">
        <v>100</v>
      </c>
      <c r="AN65" s="22">
        <v>1</v>
      </c>
      <c r="AO65" s="22">
        <v>0</v>
      </c>
      <c r="AP65" s="22">
        <v>0</v>
      </c>
      <c r="AQ65" s="22">
        <f t="shared" si="15"/>
        <v>0</v>
      </c>
      <c r="AR65" s="22">
        <v>0</v>
      </c>
      <c r="AS65" s="36"/>
    </row>
    <row r="66" spans="1:45" ht="15.95" customHeight="1" thickBot="1" x14ac:dyDescent="0.3">
      <c r="A66" s="41"/>
      <c r="R66" s="36"/>
      <c r="S66" s="41"/>
      <c r="T66" s="17" t="s">
        <v>56</v>
      </c>
      <c r="U66" s="17"/>
      <c r="V66" s="17"/>
      <c r="W66" s="17"/>
      <c r="X66" s="17"/>
      <c r="Y66" s="17"/>
      <c r="Z66" s="17"/>
      <c r="AA66" s="23">
        <f>SUM(AA54:AA65)</f>
        <v>22</v>
      </c>
      <c r="AB66" s="23">
        <f>SUM(AB54:AB65)</f>
        <v>8</v>
      </c>
      <c r="AC66" s="23">
        <f>SUM(AC54:AC65)</f>
        <v>8</v>
      </c>
      <c r="AD66" s="23">
        <f>+AC66+AB66</f>
        <v>16</v>
      </c>
      <c r="AE66" s="23">
        <f>SUM(AE54:AE65)</f>
        <v>2</v>
      </c>
      <c r="AF66" s="45"/>
      <c r="AG66" s="17" t="s">
        <v>108</v>
      </c>
      <c r="AH66" s="17"/>
      <c r="AI66" s="17"/>
      <c r="AJ66" s="17"/>
      <c r="AK66" s="17"/>
      <c r="AL66" s="17"/>
      <c r="AM66" s="17"/>
      <c r="AN66" s="23">
        <f>SUM(AN54:AN65)</f>
        <v>22</v>
      </c>
      <c r="AO66" s="23">
        <f>SUM(AO54:AO65)</f>
        <v>3</v>
      </c>
      <c r="AP66" s="23">
        <f>SUM(AP54:AP65)</f>
        <v>4</v>
      </c>
      <c r="AQ66" s="23">
        <f>+AP66+AO66</f>
        <v>7</v>
      </c>
      <c r="AR66" s="23">
        <f>SUM(AR54:AR65)</f>
        <v>0</v>
      </c>
      <c r="AS66" s="36"/>
    </row>
    <row r="67" spans="1:45" ht="15.95" customHeight="1" x14ac:dyDescent="0.25">
      <c r="A67" s="41"/>
      <c r="R67" s="36"/>
      <c r="S67" s="36"/>
      <c r="AG67" s="21" t="s">
        <v>116</v>
      </c>
      <c r="AH67" s="11"/>
      <c r="AI67" s="11"/>
      <c r="AJ67" s="11"/>
      <c r="AK67" s="21"/>
      <c r="AL67" s="21"/>
      <c r="AM67" s="11"/>
      <c r="AN67" s="15">
        <f>+AN27+AA40+AN40+AN53+AA53+AA66+AN66+AA27</f>
        <v>175</v>
      </c>
      <c r="AO67" s="15">
        <f>+AO27+AB40+AO40+AO53+AB53+AB66+AO66+AB27</f>
        <v>42</v>
      </c>
      <c r="AP67" s="15">
        <f>+AP27+AC40+AP40+AP53+AC53+AC66+AP66+AC27</f>
        <v>52</v>
      </c>
      <c r="AQ67" s="56">
        <f>+AQ27+AD40+AQ40+AQ53+AD53+AD66+AQ66+AD27</f>
        <v>94</v>
      </c>
      <c r="AR67" s="15">
        <f>+AR27+AE40+AR40+AR53+AE53+AE66+AR66+AE27</f>
        <v>41</v>
      </c>
      <c r="AS67" s="36"/>
    </row>
    <row r="68" spans="1:45" ht="15.95" customHeight="1" x14ac:dyDescent="0.25">
      <c r="A68" s="41"/>
      <c r="R68" s="36"/>
      <c r="S68" s="36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K68" s="21"/>
      <c r="AL68" s="21"/>
      <c r="AM68" s="11"/>
      <c r="AN68" s="22"/>
      <c r="AO68" s="22"/>
      <c r="AP68" s="22"/>
      <c r="AQ68" s="22"/>
      <c r="AR68" s="22"/>
      <c r="AS68" s="36"/>
    </row>
    <row r="69" spans="1:45" ht="15.95" customHeight="1" x14ac:dyDescent="0.25">
      <c r="A69" s="41"/>
      <c r="R69" s="36"/>
      <c r="S69" s="36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21"/>
      <c r="AH69" s="11"/>
      <c r="AI69" s="11"/>
      <c r="AJ69" s="11"/>
      <c r="AK69" s="21"/>
      <c r="AL69" s="21"/>
      <c r="AM69" s="11"/>
      <c r="AN69" s="22"/>
      <c r="AO69" s="22"/>
      <c r="AP69" s="22"/>
      <c r="AQ69" s="22"/>
      <c r="AR69" s="22"/>
      <c r="AS69" s="36"/>
    </row>
    <row r="70" spans="1:45" ht="15.95" customHeight="1" x14ac:dyDescent="0.25">
      <c r="A70" s="41"/>
      <c r="R70" s="36"/>
      <c r="S70" s="36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21"/>
      <c r="AH70" s="11"/>
      <c r="AI70" s="11"/>
      <c r="AJ70" s="11"/>
      <c r="AK70" s="21"/>
      <c r="AL70" s="21"/>
      <c r="AM70" s="11"/>
      <c r="AN70" s="22"/>
      <c r="AO70" s="22"/>
      <c r="AP70" s="22"/>
      <c r="AQ70" s="34"/>
      <c r="AR70" s="22"/>
      <c r="AS70" s="36"/>
    </row>
    <row r="71" spans="1:45" ht="15.95" customHeight="1" x14ac:dyDescent="0.25">
      <c r="A71" s="41"/>
      <c r="R71" s="36"/>
      <c r="S71" s="36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21"/>
      <c r="AH71" s="11"/>
      <c r="AI71" s="11"/>
      <c r="AJ71" s="11"/>
      <c r="AK71" s="21"/>
      <c r="AL71" s="21"/>
      <c r="AM71" s="11"/>
      <c r="AN71" s="22"/>
      <c r="AO71" s="22"/>
      <c r="AP71" s="22"/>
      <c r="AQ71" s="34"/>
      <c r="AR71" s="22"/>
      <c r="AS71" s="36"/>
    </row>
    <row r="72" spans="1:45" ht="15.95" customHeight="1" x14ac:dyDescent="0.25">
      <c r="A72" s="41"/>
      <c r="R72" s="36"/>
      <c r="S72" s="39"/>
      <c r="AS72" s="43"/>
    </row>
    <row r="73" spans="1:45" ht="15" customHeight="1" x14ac:dyDescent="0.2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43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43"/>
    </row>
    <row r="74" spans="1:45" ht="24" customHeight="1" x14ac:dyDescent="0.3">
      <c r="A74" s="39"/>
      <c r="B74" s="65" t="s">
        <v>119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39"/>
      <c r="S74" s="39"/>
      <c r="T74" s="65" t="s">
        <v>119</v>
      </c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43"/>
    </row>
    <row r="75" spans="1:45" ht="20.25" x14ac:dyDescent="0.3">
      <c r="A75" s="39"/>
      <c r="B75" s="26" t="s">
        <v>73</v>
      </c>
      <c r="C75" s="26">
        <f>+C2</f>
        <v>2</v>
      </c>
      <c r="D75" s="25"/>
      <c r="E75" s="25"/>
      <c r="F75" s="25"/>
      <c r="G75" s="66" t="str">
        <f>+G2</f>
        <v>2026/2027 REGULAR SEASON</v>
      </c>
      <c r="H75" s="66"/>
      <c r="I75" s="66"/>
      <c r="J75" s="66"/>
      <c r="K75" s="66"/>
      <c r="L75" s="66"/>
      <c r="M75" s="66"/>
      <c r="N75" s="25"/>
      <c r="O75" s="25"/>
      <c r="P75" s="25"/>
      <c r="Q75" s="25"/>
      <c r="R75" s="39"/>
      <c r="S75" s="39"/>
      <c r="T75" s="66" t="s">
        <v>83</v>
      </c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39"/>
    </row>
    <row r="76" spans="1:45" ht="18.600000000000001" customHeight="1" x14ac:dyDescent="0.3">
      <c r="A76" s="36"/>
      <c r="N76" s="25"/>
      <c r="O76" s="25"/>
      <c r="P76" s="25"/>
      <c r="Q76" s="25"/>
      <c r="R76" s="36"/>
      <c r="S76" s="36"/>
      <c r="U76" s="16"/>
      <c r="V76" s="16"/>
      <c r="W76" s="16"/>
      <c r="X76" s="16"/>
      <c r="Y76" s="16"/>
      <c r="Z76" s="16"/>
      <c r="AA76" s="16"/>
      <c r="AB76" s="29"/>
      <c r="AC76" s="29"/>
      <c r="AD76" s="29"/>
      <c r="AE76" s="29"/>
      <c r="AF76" s="30"/>
      <c r="AG76" s="29"/>
      <c r="AH76" s="29"/>
      <c r="AI76" s="29"/>
      <c r="AJ76" s="29"/>
      <c r="AK76" s="29"/>
      <c r="AL76" s="29"/>
      <c r="AM76" s="29"/>
      <c r="AN76" s="21"/>
      <c r="AO76" s="11"/>
      <c r="AP76" s="11"/>
      <c r="AQ76" s="22"/>
      <c r="AR76" s="22"/>
      <c r="AS76" s="36"/>
    </row>
    <row r="77" spans="1:45" ht="16.5" thickBot="1" x14ac:dyDescent="0.3">
      <c r="A77" s="36"/>
      <c r="R77" s="39"/>
      <c r="S77" s="39"/>
      <c r="T77" s="28" t="s">
        <v>103</v>
      </c>
      <c r="U77" s="28" t="s">
        <v>105</v>
      </c>
      <c r="V77" s="28"/>
      <c r="W77" s="38"/>
      <c r="X77" s="38"/>
      <c r="Y77" s="38"/>
      <c r="Z77" s="38"/>
      <c r="AA77" s="38" t="s">
        <v>3</v>
      </c>
      <c r="AB77" s="38" t="s">
        <v>22</v>
      </c>
      <c r="AC77" s="38" t="s">
        <v>23</v>
      </c>
      <c r="AD77" s="38" t="s">
        <v>24</v>
      </c>
      <c r="AE77" s="38" t="s">
        <v>2</v>
      </c>
      <c r="AF77" s="22"/>
      <c r="AG77" s="21"/>
      <c r="AH77" s="21"/>
      <c r="AI77" s="21"/>
      <c r="AJ77" s="22"/>
      <c r="AK77" s="22"/>
      <c r="AL77" s="22"/>
      <c r="AM77" s="22"/>
      <c r="AN77" s="22"/>
      <c r="AO77" s="22"/>
      <c r="AP77" s="22"/>
      <c r="AQ77" s="22"/>
      <c r="AR77" s="22"/>
      <c r="AS77" s="39"/>
    </row>
    <row r="78" spans="1:45" ht="15.75" customHeight="1" x14ac:dyDescent="0.25">
      <c r="A78" s="36"/>
      <c r="R78" s="39"/>
      <c r="S78" s="39"/>
      <c r="T78" s="27">
        <v>8.5</v>
      </c>
      <c r="U78" s="21" t="s">
        <v>169</v>
      </c>
      <c r="AA78" s="22">
        <v>2</v>
      </c>
      <c r="AB78" s="22">
        <v>0</v>
      </c>
      <c r="AC78" s="22">
        <v>1</v>
      </c>
      <c r="AD78" s="22">
        <f t="shared" ref="AD78:AD79" si="16">+AB78+AC78</f>
        <v>1</v>
      </c>
      <c r="AE78" s="22">
        <v>0</v>
      </c>
      <c r="AG78" s="27"/>
      <c r="AH78" s="21"/>
      <c r="AN78" s="22"/>
      <c r="AO78" s="22"/>
      <c r="AP78" s="22"/>
      <c r="AQ78" s="22"/>
      <c r="AR78" s="22"/>
      <c r="AS78" s="39"/>
    </row>
    <row r="79" spans="1:45" ht="15.75" customHeight="1" thickBot="1" x14ac:dyDescent="0.3">
      <c r="A79" s="36"/>
      <c r="E79" s="2" t="s">
        <v>64</v>
      </c>
      <c r="F79" s="2"/>
      <c r="G79" s="2"/>
      <c r="H79" s="57" t="s">
        <v>1</v>
      </c>
      <c r="I79" s="4"/>
      <c r="J79" s="4" t="s">
        <v>3</v>
      </c>
      <c r="K79" s="4" t="s">
        <v>22</v>
      </c>
      <c r="L79" s="4" t="s">
        <v>23</v>
      </c>
      <c r="M79" s="50" t="s">
        <v>24</v>
      </c>
      <c r="R79" s="36"/>
      <c r="S79" s="36"/>
      <c r="T79" s="27">
        <v>8.5</v>
      </c>
      <c r="U79" s="21" t="s">
        <v>180</v>
      </c>
      <c r="AA79" s="22">
        <v>1</v>
      </c>
      <c r="AB79" s="22">
        <v>0</v>
      </c>
      <c r="AC79" s="22">
        <v>0</v>
      </c>
      <c r="AD79" s="22">
        <f t="shared" si="16"/>
        <v>0</v>
      </c>
      <c r="AE79" s="22">
        <v>0</v>
      </c>
      <c r="AG79" s="27"/>
      <c r="AH79" s="21"/>
      <c r="AN79" s="22"/>
      <c r="AO79" s="22"/>
      <c r="AP79" s="22"/>
      <c r="AQ79" s="22"/>
      <c r="AR79" s="22"/>
      <c r="AS79" s="36"/>
    </row>
    <row r="80" spans="1:45" ht="15.75" customHeight="1" x14ac:dyDescent="0.25">
      <c r="A80" s="36"/>
      <c r="E80" s="21" t="s">
        <v>162</v>
      </c>
      <c r="F80" s="21"/>
      <c r="G80" s="21"/>
      <c r="H80" s="21" t="s">
        <v>17</v>
      </c>
      <c r="I80" s="22"/>
      <c r="J80" s="22">
        <v>2</v>
      </c>
      <c r="K80" s="22">
        <v>4</v>
      </c>
      <c r="L80" s="22">
        <v>1</v>
      </c>
      <c r="M80" s="49">
        <f t="shared" ref="M80:M98" si="17">+K80+L80</f>
        <v>5</v>
      </c>
      <c r="R80" s="36"/>
      <c r="S80" s="36"/>
      <c r="T80" s="27">
        <v>6</v>
      </c>
      <c r="U80" s="21" t="s">
        <v>241</v>
      </c>
      <c r="AA80" s="22">
        <v>1</v>
      </c>
      <c r="AB80" s="22">
        <v>0</v>
      </c>
      <c r="AC80" s="22">
        <v>0</v>
      </c>
      <c r="AD80" s="22">
        <f t="shared" ref="AD80" si="18">+AB80+AC80</f>
        <v>0</v>
      </c>
      <c r="AE80" s="22">
        <v>0</v>
      </c>
      <c r="AG80" s="27"/>
      <c r="AH80" s="21"/>
      <c r="AN80" s="22"/>
      <c r="AO80" s="22"/>
      <c r="AP80" s="22"/>
      <c r="AQ80" s="22"/>
      <c r="AR80" s="22"/>
      <c r="AS80" s="36"/>
    </row>
    <row r="81" spans="1:45" ht="15.75" customHeight="1" x14ac:dyDescent="0.25">
      <c r="A81" s="36"/>
      <c r="E81" s="21" t="s">
        <v>54</v>
      </c>
      <c r="F81" s="21"/>
      <c r="G81" s="21"/>
      <c r="H81" s="16" t="s">
        <v>93</v>
      </c>
      <c r="I81" s="22"/>
      <c r="J81" s="22">
        <v>2</v>
      </c>
      <c r="K81" s="22">
        <v>3</v>
      </c>
      <c r="L81" s="22">
        <v>2</v>
      </c>
      <c r="M81" s="49">
        <f t="shared" si="17"/>
        <v>5</v>
      </c>
      <c r="R81" s="36"/>
      <c r="S81" s="36"/>
      <c r="T81" s="27">
        <v>6.5</v>
      </c>
      <c r="U81" s="21" t="s">
        <v>170</v>
      </c>
      <c r="AA81" s="22">
        <v>2</v>
      </c>
      <c r="AB81" s="22">
        <v>1</v>
      </c>
      <c r="AC81" s="22">
        <v>0</v>
      </c>
      <c r="AD81" s="22">
        <f>+AB81+AC81</f>
        <v>1</v>
      </c>
      <c r="AE81" s="22">
        <v>0</v>
      </c>
      <c r="AG81" s="27"/>
      <c r="AH81" s="21"/>
      <c r="AN81" s="22"/>
      <c r="AO81" s="22"/>
      <c r="AP81" s="22"/>
      <c r="AQ81" s="22"/>
      <c r="AR81" s="22"/>
      <c r="AS81" s="36"/>
    </row>
    <row r="82" spans="1:45" ht="15.75" customHeight="1" x14ac:dyDescent="0.25">
      <c r="A82" s="36"/>
      <c r="E82" s="21" t="s">
        <v>148</v>
      </c>
      <c r="F82" s="21"/>
      <c r="G82" s="21"/>
      <c r="H82" s="21" t="s">
        <v>101</v>
      </c>
      <c r="I82" s="22"/>
      <c r="J82" s="22">
        <v>2</v>
      </c>
      <c r="K82" s="22">
        <v>2</v>
      </c>
      <c r="L82" s="22">
        <v>3</v>
      </c>
      <c r="M82" s="49">
        <f t="shared" si="17"/>
        <v>5</v>
      </c>
      <c r="R82" s="36"/>
      <c r="S82" s="36"/>
      <c r="T82" s="27">
        <v>7.5</v>
      </c>
      <c r="U82" s="21" t="s">
        <v>245</v>
      </c>
      <c r="AA82" s="22">
        <v>1</v>
      </c>
      <c r="AB82" s="22">
        <v>0</v>
      </c>
      <c r="AC82" s="22">
        <v>0</v>
      </c>
      <c r="AD82" s="22">
        <f t="shared" ref="AD82" si="19">+AB82+AC82</f>
        <v>0</v>
      </c>
      <c r="AE82" s="22">
        <v>0</v>
      </c>
      <c r="AG82" s="27"/>
      <c r="AH82" s="21"/>
      <c r="AN82" s="22"/>
      <c r="AO82" s="22"/>
      <c r="AP82" s="22"/>
      <c r="AQ82" s="22"/>
      <c r="AR82" s="22"/>
      <c r="AS82" s="36"/>
    </row>
    <row r="83" spans="1:45" ht="15.75" customHeight="1" x14ac:dyDescent="0.25">
      <c r="A83" s="36"/>
      <c r="E83" s="21" t="s">
        <v>141</v>
      </c>
      <c r="F83" s="21"/>
      <c r="G83" s="21"/>
      <c r="H83" s="16" t="s">
        <v>93</v>
      </c>
      <c r="I83" s="22"/>
      <c r="J83" s="22">
        <v>2</v>
      </c>
      <c r="K83" s="22">
        <v>4</v>
      </c>
      <c r="L83" s="22">
        <v>0</v>
      </c>
      <c r="M83" s="49">
        <f t="shared" si="17"/>
        <v>4</v>
      </c>
      <c r="R83" s="36"/>
      <c r="S83" s="36"/>
      <c r="T83" s="27">
        <v>8.5</v>
      </c>
      <c r="U83" s="21" t="s">
        <v>242</v>
      </c>
      <c r="AA83" s="22">
        <v>1</v>
      </c>
      <c r="AB83" s="22">
        <v>0</v>
      </c>
      <c r="AC83" s="22">
        <v>1</v>
      </c>
      <c r="AD83" s="22">
        <f t="shared" ref="AD83" si="20">+AB83+AC83</f>
        <v>1</v>
      </c>
      <c r="AE83" s="22">
        <v>0</v>
      </c>
      <c r="AG83" s="27"/>
      <c r="AH83" s="21"/>
      <c r="AN83" s="22"/>
      <c r="AO83" s="22"/>
      <c r="AP83" s="22"/>
      <c r="AQ83" s="22"/>
      <c r="AR83" s="22"/>
      <c r="AS83" s="36"/>
    </row>
    <row r="84" spans="1:45" ht="15.75" customHeight="1" x14ac:dyDescent="0.25">
      <c r="A84" s="36"/>
      <c r="E84" s="21" t="s">
        <v>118</v>
      </c>
      <c r="F84" s="21"/>
      <c r="G84" s="21"/>
      <c r="H84" s="21" t="s">
        <v>101</v>
      </c>
      <c r="I84" s="22"/>
      <c r="J84" s="22">
        <v>2</v>
      </c>
      <c r="K84" s="22">
        <v>3</v>
      </c>
      <c r="L84" s="22">
        <v>1</v>
      </c>
      <c r="M84" s="49">
        <f t="shared" si="17"/>
        <v>4</v>
      </c>
      <c r="R84" s="36"/>
      <c r="S84" s="36"/>
      <c r="T84" s="27">
        <v>7</v>
      </c>
      <c r="U84" s="21" t="s">
        <v>175</v>
      </c>
      <c r="AA84" s="22">
        <v>2</v>
      </c>
      <c r="AB84" s="22">
        <v>0</v>
      </c>
      <c r="AC84" s="22">
        <v>0</v>
      </c>
      <c r="AD84" s="22">
        <f>+AB84+AC84</f>
        <v>0</v>
      </c>
      <c r="AE84" s="22">
        <v>0</v>
      </c>
      <c r="AG84" s="27"/>
      <c r="AH84" s="21"/>
      <c r="AN84" s="22"/>
      <c r="AO84" s="22"/>
      <c r="AP84" s="22"/>
      <c r="AQ84" s="22"/>
      <c r="AR84" s="22"/>
      <c r="AS84" s="36"/>
    </row>
    <row r="85" spans="1:45" ht="15.75" customHeight="1" x14ac:dyDescent="0.25">
      <c r="A85" s="36"/>
      <c r="E85" s="21" t="s">
        <v>131</v>
      </c>
      <c r="F85" s="21"/>
      <c r="G85" s="21"/>
      <c r="H85" s="21" t="s">
        <v>101</v>
      </c>
      <c r="I85" s="22"/>
      <c r="J85" s="22">
        <v>2</v>
      </c>
      <c r="K85" s="22">
        <v>2</v>
      </c>
      <c r="L85" s="22">
        <v>2</v>
      </c>
      <c r="M85" s="49">
        <f t="shared" si="17"/>
        <v>4</v>
      </c>
      <c r="R85" s="36"/>
      <c r="S85" s="36"/>
      <c r="T85" s="27">
        <v>9.5</v>
      </c>
      <c r="U85" s="21" t="s">
        <v>240</v>
      </c>
      <c r="AA85" s="22">
        <v>1</v>
      </c>
      <c r="AB85" s="22">
        <v>5</v>
      </c>
      <c r="AC85" s="22">
        <v>0</v>
      </c>
      <c r="AD85" s="22">
        <f>+AB85+AC85</f>
        <v>5</v>
      </c>
      <c r="AE85" s="22">
        <v>0</v>
      </c>
      <c r="AG85" s="27"/>
      <c r="AH85" s="21"/>
      <c r="AN85" s="22"/>
      <c r="AO85" s="22"/>
      <c r="AP85" s="22"/>
      <c r="AQ85" s="22"/>
      <c r="AR85" s="22"/>
      <c r="AS85" s="36"/>
    </row>
    <row r="86" spans="1:45" ht="15.75" customHeight="1" x14ac:dyDescent="0.25">
      <c r="A86" s="36"/>
      <c r="E86" s="21" t="s">
        <v>78</v>
      </c>
      <c r="F86" s="21"/>
      <c r="G86" s="21"/>
      <c r="H86" s="16" t="s">
        <v>93</v>
      </c>
      <c r="I86" s="22"/>
      <c r="J86" s="22">
        <v>2</v>
      </c>
      <c r="K86" s="22">
        <v>0</v>
      </c>
      <c r="L86" s="22">
        <v>4</v>
      </c>
      <c r="M86" s="49">
        <f t="shared" si="17"/>
        <v>4</v>
      </c>
      <c r="R86" s="36"/>
      <c r="S86" s="36"/>
      <c r="T86" s="27">
        <v>7.5</v>
      </c>
      <c r="U86" s="21" t="s">
        <v>203</v>
      </c>
      <c r="AA86" s="22">
        <v>1</v>
      </c>
      <c r="AB86" s="22">
        <v>0</v>
      </c>
      <c r="AC86" s="22">
        <v>0</v>
      </c>
      <c r="AD86" s="22">
        <f>+AB86+AC86</f>
        <v>0</v>
      </c>
      <c r="AE86" s="22">
        <v>0</v>
      </c>
      <c r="AG86" s="27"/>
      <c r="AH86" s="21"/>
      <c r="AN86" s="22"/>
      <c r="AO86" s="22"/>
      <c r="AP86" s="22"/>
      <c r="AQ86" s="22"/>
      <c r="AR86" s="22"/>
      <c r="AS86" s="40"/>
    </row>
    <row r="87" spans="1:45" ht="15.75" customHeight="1" thickBot="1" x14ac:dyDescent="0.3">
      <c r="A87" s="36"/>
      <c r="E87" s="21" t="s">
        <v>53</v>
      </c>
      <c r="F87" s="21"/>
      <c r="G87" s="21"/>
      <c r="H87" s="21" t="s">
        <v>102</v>
      </c>
      <c r="I87" s="22"/>
      <c r="J87" s="22">
        <v>2</v>
      </c>
      <c r="K87" s="22">
        <v>3</v>
      </c>
      <c r="L87" s="22">
        <v>0</v>
      </c>
      <c r="M87" s="49">
        <f t="shared" si="17"/>
        <v>3</v>
      </c>
      <c r="R87" s="40"/>
      <c r="S87" s="40"/>
      <c r="T87" s="27">
        <v>9.5</v>
      </c>
      <c r="U87" s="21" t="s">
        <v>243</v>
      </c>
      <c r="AA87" s="22">
        <v>1</v>
      </c>
      <c r="AB87" s="22">
        <v>0</v>
      </c>
      <c r="AC87" s="22">
        <v>0</v>
      </c>
      <c r="AD87" s="22">
        <f>+AB87+AC87</f>
        <v>0</v>
      </c>
      <c r="AE87" s="22">
        <v>15</v>
      </c>
      <c r="AG87" s="27"/>
      <c r="AH87" s="21"/>
      <c r="AN87" s="22"/>
      <c r="AO87" s="22"/>
      <c r="AP87" s="22"/>
      <c r="AQ87" s="22"/>
      <c r="AR87" s="22"/>
      <c r="AS87" s="40"/>
    </row>
    <row r="88" spans="1:45" ht="15.75" customHeight="1" x14ac:dyDescent="0.25">
      <c r="A88" s="36"/>
      <c r="E88" s="21" t="s">
        <v>144</v>
      </c>
      <c r="F88" s="21"/>
      <c r="G88" s="21"/>
      <c r="H88" s="16" t="s">
        <v>17</v>
      </c>
      <c r="I88" s="22"/>
      <c r="J88" s="22">
        <v>1</v>
      </c>
      <c r="K88" s="22">
        <v>2</v>
      </c>
      <c r="L88" s="22">
        <v>1</v>
      </c>
      <c r="M88" s="49">
        <f t="shared" si="17"/>
        <v>3</v>
      </c>
      <c r="R88" s="40"/>
      <c r="S88" s="40"/>
      <c r="T88" s="8"/>
      <c r="U88" s="31" t="s">
        <v>81</v>
      </c>
      <c r="V88" s="8"/>
      <c r="W88" s="8"/>
      <c r="X88" s="8"/>
      <c r="Y88" s="8"/>
      <c r="Z88" s="8"/>
      <c r="AA88" s="15">
        <f>SUM(AA78:AA87)</f>
        <v>13</v>
      </c>
      <c r="AB88" s="15">
        <f>SUM(AB78:AB87)</f>
        <v>6</v>
      </c>
      <c r="AC88" s="15">
        <f>SUM(AC78:AC87)</f>
        <v>2</v>
      </c>
      <c r="AD88" s="15">
        <f>SUM(AD78:AD87)</f>
        <v>8</v>
      </c>
      <c r="AE88" s="15">
        <f>SUM(AE78:AE87)</f>
        <v>15</v>
      </c>
      <c r="AG88" s="27"/>
      <c r="AH88" s="21"/>
      <c r="AN88" s="22"/>
      <c r="AO88" s="22"/>
      <c r="AP88" s="22"/>
      <c r="AQ88" s="22"/>
      <c r="AR88" s="22"/>
      <c r="AS88" s="40"/>
    </row>
    <row r="89" spans="1:45" ht="15.75" customHeight="1" x14ac:dyDescent="0.25">
      <c r="A89" s="36"/>
      <c r="E89" s="21" t="s">
        <v>171</v>
      </c>
      <c r="F89" s="21"/>
      <c r="G89" s="21"/>
      <c r="H89" s="16" t="s">
        <v>93</v>
      </c>
      <c r="I89" s="22"/>
      <c r="J89" s="22">
        <v>2</v>
      </c>
      <c r="K89" s="22">
        <v>0</v>
      </c>
      <c r="L89" s="22">
        <v>3</v>
      </c>
      <c r="M89" s="49">
        <f t="shared" si="17"/>
        <v>3</v>
      </c>
      <c r="R89" s="40"/>
      <c r="S89" s="40"/>
      <c r="AG89" s="27"/>
      <c r="AH89" s="21"/>
      <c r="AN89" s="22"/>
      <c r="AO89" s="22"/>
      <c r="AP89" s="22"/>
      <c r="AQ89" s="22"/>
      <c r="AR89" s="22"/>
      <c r="AS89" s="41"/>
    </row>
    <row r="90" spans="1:45" ht="15.75" customHeight="1" thickBot="1" x14ac:dyDescent="0.3">
      <c r="A90" s="36"/>
      <c r="E90" s="21" t="s">
        <v>159</v>
      </c>
      <c r="H90" s="21" t="s">
        <v>17</v>
      </c>
      <c r="I90" s="22"/>
      <c r="J90" s="22">
        <v>2</v>
      </c>
      <c r="K90" s="22">
        <v>0</v>
      </c>
      <c r="L90" s="22">
        <v>3</v>
      </c>
      <c r="M90" s="49">
        <f t="shared" si="17"/>
        <v>3</v>
      </c>
      <c r="R90" s="41"/>
      <c r="S90" s="41"/>
      <c r="T90" s="28" t="s">
        <v>103</v>
      </c>
      <c r="U90" s="28" t="s">
        <v>106</v>
      </c>
      <c r="V90" s="28"/>
      <c r="W90" s="38"/>
      <c r="X90" s="38"/>
      <c r="Y90" s="38"/>
      <c r="Z90" s="38"/>
      <c r="AA90" s="38" t="s">
        <v>3</v>
      </c>
      <c r="AB90" s="38" t="s">
        <v>22</v>
      </c>
      <c r="AC90" s="38" t="s">
        <v>23</v>
      </c>
      <c r="AD90" s="38" t="s">
        <v>24</v>
      </c>
      <c r="AE90" s="38" t="s">
        <v>2</v>
      </c>
      <c r="AG90" s="27"/>
      <c r="AH90" s="21"/>
      <c r="AN90" s="22"/>
      <c r="AO90" s="22"/>
      <c r="AP90" s="22"/>
      <c r="AQ90" s="22"/>
      <c r="AR90" s="22"/>
      <c r="AS90" s="41"/>
    </row>
    <row r="91" spans="1:45" ht="15.75" customHeight="1" x14ac:dyDescent="0.25">
      <c r="A91" s="36"/>
      <c r="E91" s="21" t="s">
        <v>80</v>
      </c>
      <c r="F91" s="21"/>
      <c r="G91" s="21"/>
      <c r="H91" s="21" t="s">
        <v>100</v>
      </c>
      <c r="I91" s="22"/>
      <c r="J91" s="22">
        <v>2</v>
      </c>
      <c r="K91" s="22">
        <v>2</v>
      </c>
      <c r="L91" s="22">
        <v>0</v>
      </c>
      <c r="M91" s="49">
        <f t="shared" si="17"/>
        <v>2</v>
      </c>
      <c r="R91" s="41"/>
      <c r="S91" s="41"/>
      <c r="T91" s="27">
        <v>7.5</v>
      </c>
      <c r="U91" s="21" t="s">
        <v>32</v>
      </c>
      <c r="AA91" s="22">
        <v>1</v>
      </c>
      <c r="AB91" s="22">
        <v>0</v>
      </c>
      <c r="AC91" s="22">
        <v>1</v>
      </c>
      <c r="AD91" s="22">
        <f>+AB91+AC91</f>
        <v>1</v>
      </c>
      <c r="AE91" s="22">
        <v>0</v>
      </c>
      <c r="AG91" s="27"/>
      <c r="AH91" s="21"/>
      <c r="AN91" s="22"/>
      <c r="AO91" s="22"/>
      <c r="AP91" s="22"/>
      <c r="AQ91" s="22"/>
      <c r="AR91" s="22"/>
      <c r="AS91" s="41"/>
    </row>
    <row r="92" spans="1:45" ht="15.75" customHeight="1" x14ac:dyDescent="0.25">
      <c r="A92" s="36"/>
      <c r="E92" s="21" t="s">
        <v>166</v>
      </c>
      <c r="F92" s="21"/>
      <c r="G92" s="21"/>
      <c r="H92" s="16" t="s">
        <v>93</v>
      </c>
      <c r="I92" s="22"/>
      <c r="J92" s="22">
        <v>2</v>
      </c>
      <c r="K92" s="22">
        <v>1</v>
      </c>
      <c r="L92" s="22">
        <v>1</v>
      </c>
      <c r="M92" s="49">
        <f t="shared" si="17"/>
        <v>2</v>
      </c>
      <c r="R92" s="41"/>
      <c r="S92" s="41"/>
      <c r="T92" s="27">
        <v>6</v>
      </c>
      <c r="U92" s="21" t="s">
        <v>99</v>
      </c>
      <c r="AA92" s="22">
        <v>1</v>
      </c>
      <c r="AB92" s="22">
        <v>0</v>
      </c>
      <c r="AC92" s="22">
        <v>0</v>
      </c>
      <c r="AD92" s="22">
        <f t="shared" ref="AD92" si="21">+AB92+AC92</f>
        <v>0</v>
      </c>
      <c r="AE92" s="22">
        <v>0</v>
      </c>
      <c r="AG92" s="27"/>
      <c r="AH92" s="21"/>
      <c r="AN92" s="22"/>
      <c r="AO92" s="22"/>
      <c r="AP92" s="22"/>
      <c r="AQ92" s="22"/>
      <c r="AR92" s="22"/>
      <c r="AS92" s="41"/>
    </row>
    <row r="93" spans="1:45" ht="15.75" customHeight="1" thickBot="1" x14ac:dyDescent="0.3">
      <c r="A93" s="36"/>
      <c r="E93" s="21" t="s">
        <v>40</v>
      </c>
      <c r="F93" s="21"/>
      <c r="G93" s="21"/>
      <c r="H93" s="21" t="s">
        <v>17</v>
      </c>
      <c r="I93" s="22"/>
      <c r="J93" s="22">
        <v>2</v>
      </c>
      <c r="K93" s="22">
        <v>1</v>
      </c>
      <c r="L93" s="22">
        <v>1</v>
      </c>
      <c r="M93" s="49">
        <f t="shared" si="17"/>
        <v>2</v>
      </c>
      <c r="R93" s="41"/>
      <c r="S93" s="41"/>
      <c r="T93" s="27">
        <v>6</v>
      </c>
      <c r="U93" s="21" t="s">
        <v>86</v>
      </c>
      <c r="AA93" s="22">
        <v>1</v>
      </c>
      <c r="AB93" s="22">
        <v>0</v>
      </c>
      <c r="AC93" s="22">
        <v>0</v>
      </c>
      <c r="AD93" s="22">
        <f t="shared" ref="AD93" si="22">+AB93+AC93</f>
        <v>0</v>
      </c>
      <c r="AE93" s="22">
        <v>0</v>
      </c>
      <c r="AG93" s="27"/>
      <c r="AH93" s="21"/>
      <c r="AN93" s="22"/>
      <c r="AO93" s="22"/>
      <c r="AP93" s="22"/>
      <c r="AQ93" s="22"/>
      <c r="AR93" s="22"/>
      <c r="AS93" s="41"/>
    </row>
    <row r="94" spans="1:45" ht="15.75" customHeight="1" x14ac:dyDescent="0.25">
      <c r="A94" s="36"/>
      <c r="E94" s="21" t="s">
        <v>76</v>
      </c>
      <c r="F94" s="21"/>
      <c r="G94" s="21"/>
      <c r="H94" s="21" t="s">
        <v>155</v>
      </c>
      <c r="I94" s="22"/>
      <c r="J94" s="22">
        <v>2</v>
      </c>
      <c r="K94" s="22">
        <v>1</v>
      </c>
      <c r="L94" s="22">
        <v>1</v>
      </c>
      <c r="M94" s="49">
        <f t="shared" si="17"/>
        <v>2</v>
      </c>
      <c r="O94" s="22"/>
      <c r="R94" s="41"/>
      <c r="S94" s="41"/>
      <c r="T94" s="8"/>
      <c r="U94" s="31" t="s">
        <v>146</v>
      </c>
      <c r="V94" s="8"/>
      <c r="W94" s="8"/>
      <c r="X94" s="8"/>
      <c r="Y94" s="8"/>
      <c r="Z94" s="8"/>
      <c r="AA94" s="53">
        <f>SUM(AA90:AA93)</f>
        <v>3</v>
      </c>
      <c r="AB94" s="53">
        <f>SUM(AB90:AB93)</f>
        <v>0</v>
      </c>
      <c r="AC94" s="53">
        <f>SUM(AC90:AC93)</f>
        <v>1</v>
      </c>
      <c r="AD94" s="53">
        <f>SUM(AD90:AD93)</f>
        <v>1</v>
      </c>
      <c r="AE94" s="53">
        <f>SUM(AE90:AE93)</f>
        <v>0</v>
      </c>
      <c r="AG94" s="27"/>
      <c r="AH94" s="21"/>
      <c r="AN94" s="22"/>
      <c r="AO94" s="22"/>
      <c r="AP94" s="22"/>
      <c r="AQ94" s="22"/>
      <c r="AR94" s="22"/>
      <c r="AS94" s="41"/>
    </row>
    <row r="95" spans="1:45" ht="15.75" customHeight="1" x14ac:dyDescent="0.25">
      <c r="A95" s="36"/>
      <c r="E95" s="21" t="s">
        <v>45</v>
      </c>
      <c r="F95" s="21"/>
      <c r="G95" s="21"/>
      <c r="H95" s="21" t="s">
        <v>102</v>
      </c>
      <c r="I95" s="22"/>
      <c r="J95" s="22">
        <v>2</v>
      </c>
      <c r="K95" s="22">
        <v>0</v>
      </c>
      <c r="L95" s="22">
        <v>2</v>
      </c>
      <c r="M95" s="49">
        <f t="shared" si="17"/>
        <v>2</v>
      </c>
      <c r="O95" s="22"/>
      <c r="R95" s="41"/>
      <c r="S95" s="41"/>
      <c r="T95" s="27"/>
      <c r="U95" s="21" t="s">
        <v>81</v>
      </c>
      <c r="AA95" s="54">
        <f>AA88+AD105+AA94-1</f>
        <v>18</v>
      </c>
      <c r="AB95" s="54">
        <f>AB94+AB88</f>
        <v>6</v>
      </c>
      <c r="AC95" s="54">
        <f>AC94+AC88</f>
        <v>3</v>
      </c>
      <c r="AD95" s="54">
        <f>AD94+AD88</f>
        <v>9</v>
      </c>
      <c r="AE95" s="54">
        <f>AE94+AE88</f>
        <v>15</v>
      </c>
      <c r="AG95" s="27"/>
      <c r="AH95" s="21"/>
      <c r="AN95" s="22"/>
      <c r="AO95" s="22"/>
      <c r="AP95" s="22"/>
      <c r="AQ95" s="22"/>
      <c r="AR95" s="22"/>
      <c r="AS95" s="41"/>
    </row>
    <row r="96" spans="1:45" ht="15.75" customHeight="1" x14ac:dyDescent="0.25">
      <c r="A96" s="36"/>
      <c r="E96" s="21" t="s">
        <v>172</v>
      </c>
      <c r="F96" s="21"/>
      <c r="G96" s="21"/>
      <c r="H96" s="21" t="s">
        <v>92</v>
      </c>
      <c r="I96" s="22"/>
      <c r="J96" s="22">
        <v>2</v>
      </c>
      <c r="K96" s="22">
        <v>0</v>
      </c>
      <c r="L96" s="22">
        <v>2</v>
      </c>
      <c r="M96" s="49">
        <f t="shared" si="17"/>
        <v>2</v>
      </c>
      <c r="O96" s="22"/>
      <c r="R96" s="41"/>
      <c r="S96" s="41"/>
      <c r="T96" s="27"/>
      <c r="U96" s="21" t="s">
        <v>72</v>
      </c>
      <c r="AA96" s="22">
        <f>+AA41+AA54+AN54+AA15+AN41+AN28+AA28+AN15</f>
        <v>18</v>
      </c>
      <c r="AB96" s="22">
        <f>+AB41+AB54+AO54+AB15+AO41+AO28+AB28+AO15</f>
        <v>6</v>
      </c>
      <c r="AC96" s="22">
        <f>+AC41+AC54+AP54+AC15+AP41+AP28+AC28+AP15</f>
        <v>3</v>
      </c>
      <c r="AD96" s="22">
        <f>+AD41+AD54+AQ54+AD15+AQ41+AQ28+AD28+AQ15</f>
        <v>9</v>
      </c>
      <c r="AE96" s="22">
        <f>+AE41+AE54+AR54+AE15+AR41+AR28+AE28+AR15</f>
        <v>15</v>
      </c>
      <c r="AQ96" s="22"/>
      <c r="AR96" s="22"/>
      <c r="AS96" s="41"/>
    </row>
    <row r="97" spans="1:45" ht="15.75" customHeight="1" x14ac:dyDescent="0.25">
      <c r="A97" s="36"/>
      <c r="E97" s="21" t="s">
        <v>98</v>
      </c>
      <c r="F97" s="21"/>
      <c r="G97" s="21"/>
      <c r="H97" s="21" t="s">
        <v>155</v>
      </c>
      <c r="I97" s="22"/>
      <c r="J97" s="22">
        <v>2</v>
      </c>
      <c r="K97" s="22">
        <v>0</v>
      </c>
      <c r="L97" s="22">
        <v>2</v>
      </c>
      <c r="M97" s="49">
        <f t="shared" si="17"/>
        <v>2</v>
      </c>
      <c r="O97" s="22"/>
      <c r="R97" s="41"/>
      <c r="S97" s="41"/>
      <c r="AS97" s="41"/>
    </row>
    <row r="98" spans="1:45" ht="15.75" customHeight="1" x14ac:dyDescent="0.25">
      <c r="A98" s="36"/>
      <c r="E98" s="21" t="s">
        <v>110</v>
      </c>
      <c r="G98" s="21"/>
      <c r="H98" s="21" t="s">
        <v>100</v>
      </c>
      <c r="I98" s="22"/>
      <c r="J98" s="22">
        <v>2</v>
      </c>
      <c r="K98" s="22">
        <v>0</v>
      </c>
      <c r="L98" s="22">
        <v>2</v>
      </c>
      <c r="M98" s="49">
        <f t="shared" si="17"/>
        <v>2</v>
      </c>
      <c r="O98" s="22"/>
      <c r="R98" s="41"/>
      <c r="S98" s="41"/>
      <c r="AS98" s="41"/>
    </row>
    <row r="99" spans="1:45" ht="15.75" customHeight="1" x14ac:dyDescent="0.25">
      <c r="A99" s="36"/>
      <c r="E99" s="21"/>
      <c r="M99" s="22"/>
      <c r="N99" s="22"/>
      <c r="O99" s="22"/>
      <c r="R99" s="41"/>
      <c r="S99" s="41"/>
      <c r="AQ99" s="22"/>
      <c r="AR99" s="22"/>
      <c r="AS99" s="41"/>
    </row>
    <row r="100" spans="1:45" ht="15.75" customHeight="1" x14ac:dyDescent="0.25">
      <c r="A100" s="36"/>
      <c r="E100" s="21"/>
      <c r="F100" s="21"/>
      <c r="G100" s="21"/>
      <c r="H100" s="21"/>
      <c r="I100" s="21"/>
      <c r="J100" s="22"/>
      <c r="K100" s="22"/>
      <c r="M100" s="22"/>
      <c r="R100" s="41"/>
      <c r="S100" s="41"/>
      <c r="AG100" s="27"/>
      <c r="AH100" s="21"/>
      <c r="AI100" s="21"/>
      <c r="AN100" s="22"/>
      <c r="AO100" s="22"/>
      <c r="AP100" s="22"/>
      <c r="AQ100" s="22"/>
      <c r="AR100" s="22"/>
      <c r="AS100" s="41"/>
    </row>
    <row r="101" spans="1:45" ht="15.75" customHeight="1" thickBot="1" x14ac:dyDescent="0.3">
      <c r="A101" s="36"/>
      <c r="E101" s="21"/>
      <c r="F101" s="2" t="s">
        <v>74</v>
      </c>
      <c r="G101" s="2"/>
      <c r="H101" s="2"/>
      <c r="I101" s="57" t="s">
        <v>1</v>
      </c>
      <c r="J101" s="4"/>
      <c r="K101" s="4" t="s">
        <v>3</v>
      </c>
      <c r="L101" s="50" t="s">
        <v>2</v>
      </c>
      <c r="M101" s="22"/>
      <c r="R101" s="41"/>
      <c r="S101" s="41"/>
      <c r="AG101" s="27"/>
      <c r="AH101" s="21"/>
      <c r="AI101" s="21"/>
      <c r="AN101" s="22"/>
      <c r="AO101" s="22"/>
      <c r="AP101" s="22"/>
      <c r="AQ101" s="22"/>
      <c r="AR101" s="22"/>
      <c r="AS101" s="41"/>
    </row>
    <row r="102" spans="1:45" ht="15.75" customHeight="1" thickBot="1" x14ac:dyDescent="0.3">
      <c r="A102" s="36"/>
      <c r="E102" s="21"/>
      <c r="F102" s="21" t="s">
        <v>177</v>
      </c>
      <c r="G102" s="21"/>
      <c r="H102" s="21"/>
      <c r="I102" s="21" t="s">
        <v>101</v>
      </c>
      <c r="J102" s="22"/>
      <c r="K102" s="22">
        <v>2</v>
      </c>
      <c r="L102" s="49">
        <v>4</v>
      </c>
      <c r="M102" s="22"/>
      <c r="O102" s="22"/>
      <c r="P102" s="22"/>
      <c r="R102" s="41"/>
      <c r="S102" s="41"/>
      <c r="T102" s="27"/>
      <c r="U102" s="21"/>
      <c r="V102" s="37" t="s">
        <v>103</v>
      </c>
      <c r="W102" s="10" t="s">
        <v>109</v>
      </c>
      <c r="X102" s="10"/>
      <c r="Y102" s="10"/>
      <c r="Z102" s="10"/>
      <c r="AA102" s="10"/>
      <c r="AB102" s="10"/>
      <c r="AC102" s="10"/>
      <c r="AD102" s="37" t="s">
        <v>3</v>
      </c>
      <c r="AE102" s="37" t="s">
        <v>7</v>
      </c>
      <c r="AF102" s="37" t="s">
        <v>8</v>
      </c>
      <c r="AG102" s="37" t="s">
        <v>9</v>
      </c>
      <c r="AH102" s="61" t="s">
        <v>68</v>
      </c>
      <c r="AI102" s="61"/>
      <c r="AJ102" s="37" t="s">
        <v>4</v>
      </c>
      <c r="AK102" s="37" t="s">
        <v>6</v>
      </c>
      <c r="AL102" s="37" t="s">
        <v>5</v>
      </c>
      <c r="AM102" s="37" t="s">
        <v>69</v>
      </c>
      <c r="AN102" s="37" t="s">
        <v>23</v>
      </c>
      <c r="AO102" s="37" t="s">
        <v>2</v>
      </c>
      <c r="AP102" s="22"/>
      <c r="AQ102" s="22"/>
      <c r="AR102" s="22"/>
      <c r="AS102" s="41"/>
    </row>
    <row r="103" spans="1:45" ht="15.75" customHeight="1" x14ac:dyDescent="0.25">
      <c r="A103" s="36"/>
      <c r="E103" s="21"/>
      <c r="F103" s="21" t="s">
        <v>75</v>
      </c>
      <c r="G103" s="21"/>
      <c r="H103" s="21"/>
      <c r="I103" s="21" t="s">
        <v>126</v>
      </c>
      <c r="J103" s="22"/>
      <c r="K103" s="22">
        <v>1</v>
      </c>
      <c r="L103" s="49">
        <v>2</v>
      </c>
      <c r="M103" s="22"/>
      <c r="O103" s="22"/>
      <c r="P103" s="22"/>
      <c r="R103" s="41"/>
      <c r="S103" s="41"/>
      <c r="T103" s="27"/>
      <c r="U103" s="21"/>
      <c r="V103" s="27"/>
      <c r="W103" s="21" t="s">
        <v>45</v>
      </c>
      <c r="Y103" s="21"/>
      <c r="Z103" s="21"/>
      <c r="AA103" s="16"/>
      <c r="AD103" s="22">
        <f t="shared" ref="AD103:AD104" si="23">SUM(AE103:AG103)</f>
        <v>1</v>
      </c>
      <c r="AE103" s="22">
        <v>0</v>
      </c>
      <c r="AF103" s="22">
        <v>1</v>
      </c>
      <c r="AG103" s="22">
        <v>0</v>
      </c>
      <c r="AH103" s="62">
        <f t="shared" ref="AH103" si="24">+(AE103*2+AG103)/(2*AD103)</f>
        <v>0</v>
      </c>
      <c r="AI103" s="62"/>
      <c r="AJ103" s="22">
        <v>0</v>
      </c>
      <c r="AK103" s="22">
        <v>5</v>
      </c>
      <c r="AL103" s="22">
        <v>0</v>
      </c>
      <c r="AM103" s="24">
        <f t="shared" ref="AM103" si="25">+AJ103/AD103</f>
        <v>0</v>
      </c>
      <c r="AN103" s="22">
        <v>0</v>
      </c>
      <c r="AO103" s="22">
        <v>0</v>
      </c>
      <c r="AP103" s="22"/>
      <c r="AQ103" s="22"/>
      <c r="AR103" s="22"/>
      <c r="AS103" s="41"/>
    </row>
    <row r="104" spans="1:45" ht="15.75" customHeight="1" thickBot="1" x14ac:dyDescent="0.3">
      <c r="A104" s="36"/>
      <c r="E104" s="21"/>
      <c r="F104" s="21" t="s">
        <v>53</v>
      </c>
      <c r="G104" s="21"/>
      <c r="H104" s="21"/>
      <c r="I104" s="21" t="s">
        <v>102</v>
      </c>
      <c r="J104" s="22"/>
      <c r="K104" s="22">
        <v>2</v>
      </c>
      <c r="L104" s="49">
        <v>2</v>
      </c>
      <c r="M104" s="22"/>
      <c r="O104" s="22"/>
      <c r="P104" s="22"/>
      <c r="R104" s="41"/>
      <c r="S104" s="41"/>
      <c r="T104" s="27"/>
      <c r="U104" s="21"/>
      <c r="V104" s="27">
        <v>7.5</v>
      </c>
      <c r="W104" s="21" t="s">
        <v>204</v>
      </c>
      <c r="AA104" s="21"/>
      <c r="AC104" s="22"/>
      <c r="AD104" s="22">
        <f t="shared" si="23"/>
        <v>2</v>
      </c>
      <c r="AE104" s="22">
        <v>1</v>
      </c>
      <c r="AF104" s="22">
        <v>1</v>
      </c>
      <c r="AG104" s="22">
        <v>0</v>
      </c>
      <c r="AH104" s="63">
        <f>+(AE104*2+AG104)/(2*AD104)</f>
        <v>0.5</v>
      </c>
      <c r="AI104" s="63"/>
      <c r="AJ104" s="22">
        <v>2</v>
      </c>
      <c r="AK104" s="22">
        <v>0</v>
      </c>
      <c r="AL104" s="22">
        <v>1</v>
      </c>
      <c r="AM104" s="24">
        <f>+AJ104/AD104</f>
        <v>1</v>
      </c>
      <c r="AN104" s="22">
        <v>0</v>
      </c>
      <c r="AO104" s="22">
        <v>0</v>
      </c>
      <c r="AP104" s="22"/>
      <c r="AQ104" s="22"/>
      <c r="AR104" s="22"/>
      <c r="AS104" s="41"/>
    </row>
    <row r="105" spans="1:45" ht="15.75" customHeight="1" x14ac:dyDescent="0.25">
      <c r="A105" s="36"/>
      <c r="E105" s="21"/>
      <c r="F105" s="21" t="s">
        <v>171</v>
      </c>
      <c r="G105" s="21"/>
      <c r="H105" s="21"/>
      <c r="I105" s="16" t="s">
        <v>93</v>
      </c>
      <c r="J105" s="22"/>
      <c r="K105" s="22">
        <v>2</v>
      </c>
      <c r="L105" s="49">
        <v>2</v>
      </c>
      <c r="M105" s="22"/>
      <c r="O105" s="22"/>
      <c r="P105" s="22"/>
      <c r="R105" s="41"/>
      <c r="S105" s="41"/>
      <c r="T105" s="27"/>
      <c r="U105" s="21"/>
      <c r="V105" s="8"/>
      <c r="W105" s="32"/>
      <c r="X105" s="31" t="s">
        <v>20</v>
      </c>
      <c r="Y105" s="32"/>
      <c r="Z105" s="32"/>
      <c r="AA105" s="15"/>
      <c r="AB105" s="8"/>
      <c r="AC105" s="8"/>
      <c r="AD105" s="15">
        <f>SUM(AD103:AD104)</f>
        <v>3</v>
      </c>
      <c r="AE105" s="15">
        <f t="shared" ref="AE105:AG105" si="26">SUM(AE103:AE104)</f>
        <v>1</v>
      </c>
      <c r="AF105" s="15">
        <f t="shared" si="26"/>
        <v>2</v>
      </c>
      <c r="AG105" s="15">
        <f t="shared" si="26"/>
        <v>0</v>
      </c>
      <c r="AH105" s="62">
        <f>+(AE105*2+AG105)/(2*AD105)</f>
        <v>0.33333333333333331</v>
      </c>
      <c r="AI105" s="62"/>
      <c r="AJ105" s="15">
        <f t="shared" ref="AJ105:AL105" si="27">SUM(AJ103:AJ104)</f>
        <v>2</v>
      </c>
      <c r="AK105" s="15">
        <f t="shared" si="27"/>
        <v>5</v>
      </c>
      <c r="AL105" s="15">
        <f t="shared" si="27"/>
        <v>1</v>
      </c>
      <c r="AM105" s="52">
        <f>+AJ105/AD105</f>
        <v>0.66666666666666663</v>
      </c>
      <c r="AN105" s="15">
        <f t="shared" ref="AN105:AO105" si="28">SUM(AN103:AN104)</f>
        <v>0</v>
      </c>
      <c r="AO105" s="15">
        <f t="shared" si="28"/>
        <v>0</v>
      </c>
      <c r="AP105" s="22"/>
      <c r="AQ105" s="22"/>
      <c r="AR105" s="22"/>
      <c r="AS105" s="41"/>
    </row>
    <row r="106" spans="1:45" ht="15.75" customHeight="1" x14ac:dyDescent="0.25">
      <c r="A106" s="36"/>
      <c r="E106" s="21"/>
      <c r="F106" s="21" t="s">
        <v>37</v>
      </c>
      <c r="G106" s="21"/>
      <c r="H106" s="21"/>
      <c r="I106" s="21" t="s">
        <v>126</v>
      </c>
      <c r="J106" s="22"/>
      <c r="K106" s="22">
        <v>2</v>
      </c>
      <c r="L106" s="49">
        <v>2</v>
      </c>
      <c r="M106" s="22"/>
      <c r="R106" s="41"/>
      <c r="S106" s="41"/>
      <c r="T106" s="27"/>
      <c r="U106" s="21"/>
      <c r="AA106" s="22"/>
      <c r="AB106" s="22"/>
      <c r="AC106" s="22"/>
      <c r="AD106" s="22"/>
      <c r="AE106" s="22"/>
      <c r="AG106" s="27"/>
      <c r="AH106" s="21"/>
      <c r="AN106" s="22"/>
      <c r="AO106" s="22"/>
      <c r="AP106" s="22"/>
      <c r="AQ106" s="22"/>
      <c r="AR106" s="22"/>
      <c r="AS106" s="41"/>
    </row>
    <row r="107" spans="1:45" ht="15.75" customHeight="1" x14ac:dyDescent="0.25">
      <c r="A107" s="36"/>
      <c r="E107" s="21"/>
      <c r="F107" s="21" t="s">
        <v>143</v>
      </c>
      <c r="G107" s="21"/>
      <c r="H107" s="21"/>
      <c r="I107" s="21" t="s">
        <v>155</v>
      </c>
      <c r="J107" s="22"/>
      <c r="K107" s="22">
        <v>2</v>
      </c>
      <c r="L107" s="49">
        <v>2</v>
      </c>
      <c r="M107" s="22"/>
      <c r="O107" s="22"/>
      <c r="P107" s="22"/>
      <c r="R107" s="41"/>
      <c r="S107" s="41"/>
      <c r="T107" s="27"/>
      <c r="U107" s="21"/>
      <c r="AA107" s="22"/>
      <c r="AB107" s="22"/>
      <c r="AC107" s="22"/>
      <c r="AD107" s="22"/>
      <c r="AE107" s="22"/>
      <c r="AS107" s="41"/>
    </row>
    <row r="108" spans="1:45" ht="15.75" customHeight="1" x14ac:dyDescent="0.25">
      <c r="A108" s="36"/>
      <c r="E108" s="21"/>
      <c r="F108" s="21" t="s">
        <v>161</v>
      </c>
      <c r="G108" s="21"/>
      <c r="H108" s="21"/>
      <c r="I108" s="16" t="s">
        <v>93</v>
      </c>
      <c r="J108" s="22"/>
      <c r="K108" s="22">
        <v>2</v>
      </c>
      <c r="L108" s="49">
        <v>2</v>
      </c>
      <c r="M108" s="22"/>
      <c r="N108" s="22"/>
      <c r="O108" s="22"/>
      <c r="P108" s="22"/>
      <c r="R108" s="41"/>
      <c r="S108" s="41"/>
      <c r="T108" s="27"/>
      <c r="U108" s="21"/>
      <c r="AA108" s="22"/>
      <c r="AB108" s="22"/>
      <c r="AC108" s="22"/>
      <c r="AD108" s="22"/>
      <c r="AE108" s="22"/>
      <c r="AG108" s="27"/>
      <c r="AH108" s="21"/>
      <c r="AN108" s="22"/>
      <c r="AO108" s="22"/>
      <c r="AP108" s="22"/>
      <c r="AQ108" s="22"/>
      <c r="AR108" s="22"/>
      <c r="AS108" s="41"/>
    </row>
    <row r="109" spans="1:45" ht="15.75" customHeight="1" x14ac:dyDescent="0.25">
      <c r="A109" s="36"/>
      <c r="E109" s="21"/>
      <c r="F109" s="21" t="s">
        <v>112</v>
      </c>
      <c r="G109" s="21"/>
      <c r="H109" s="21"/>
      <c r="I109" s="21" t="s">
        <v>17</v>
      </c>
      <c r="J109" s="22"/>
      <c r="K109" s="22">
        <v>2</v>
      </c>
      <c r="L109" s="49">
        <v>2</v>
      </c>
      <c r="M109" s="22"/>
      <c r="N109" s="22"/>
      <c r="O109" s="22"/>
      <c r="P109" s="22"/>
      <c r="R109" s="41"/>
      <c r="S109" s="41"/>
      <c r="AG109" s="27"/>
      <c r="AH109" s="21"/>
      <c r="AN109" s="22"/>
      <c r="AO109" s="22"/>
      <c r="AP109" s="22"/>
      <c r="AQ109" s="22"/>
      <c r="AR109" s="22"/>
      <c r="AS109" s="41"/>
    </row>
    <row r="110" spans="1:45" ht="15.75" customHeight="1" x14ac:dyDescent="0.25">
      <c r="A110" s="36"/>
      <c r="E110" s="21"/>
      <c r="F110" s="21" t="s">
        <v>190</v>
      </c>
      <c r="G110" s="21"/>
      <c r="H110" s="21"/>
      <c r="I110" s="21" t="s">
        <v>126</v>
      </c>
      <c r="J110" s="22"/>
      <c r="K110" s="22">
        <v>2</v>
      </c>
      <c r="L110" s="49">
        <v>2</v>
      </c>
      <c r="M110" s="22"/>
      <c r="N110" s="22"/>
      <c r="O110" s="22"/>
      <c r="P110" s="22"/>
      <c r="R110" s="41"/>
      <c r="S110" s="41"/>
      <c r="AS110" s="41"/>
    </row>
    <row r="111" spans="1:45" ht="15.75" customHeight="1" x14ac:dyDescent="0.25">
      <c r="A111" s="36"/>
      <c r="E111" s="21"/>
      <c r="F111" s="21" t="s">
        <v>113</v>
      </c>
      <c r="G111" s="21"/>
      <c r="H111" s="21"/>
      <c r="I111" s="21" t="s">
        <v>126</v>
      </c>
      <c r="J111" s="22"/>
      <c r="K111" s="22">
        <v>2</v>
      </c>
      <c r="L111" s="49">
        <v>2</v>
      </c>
      <c r="M111" s="22"/>
      <c r="N111" s="22"/>
      <c r="O111" s="22"/>
      <c r="P111" s="22"/>
      <c r="R111" s="41"/>
      <c r="S111" s="41"/>
      <c r="AS111" s="41"/>
    </row>
    <row r="112" spans="1:45" ht="15.75" customHeight="1" x14ac:dyDescent="0.25">
      <c r="A112" s="36"/>
      <c r="E112" s="21"/>
      <c r="F112" s="21" t="s">
        <v>111</v>
      </c>
      <c r="G112" s="21"/>
      <c r="H112" s="21"/>
      <c r="I112" s="21" t="s">
        <v>155</v>
      </c>
      <c r="J112" s="22"/>
      <c r="K112" s="22">
        <v>2</v>
      </c>
      <c r="L112" s="49">
        <v>2</v>
      </c>
      <c r="M112" s="22"/>
      <c r="N112" s="22"/>
      <c r="O112" s="22"/>
      <c r="P112" s="22"/>
      <c r="R112" s="41"/>
      <c r="S112" s="41"/>
      <c r="AS112" s="41"/>
    </row>
    <row r="113" spans="1:45" ht="15.75" customHeight="1" x14ac:dyDescent="0.25">
      <c r="A113" s="36"/>
      <c r="E113" s="21"/>
      <c r="F113" s="21" t="s">
        <v>193</v>
      </c>
      <c r="G113" s="21"/>
      <c r="H113" s="21"/>
      <c r="I113" s="21" t="s">
        <v>101</v>
      </c>
      <c r="J113" s="22"/>
      <c r="K113" s="22">
        <v>2</v>
      </c>
      <c r="L113" s="49">
        <v>2</v>
      </c>
      <c r="M113" s="22"/>
      <c r="N113" s="22"/>
      <c r="O113" s="22"/>
      <c r="P113" s="22"/>
      <c r="R113" s="41"/>
      <c r="S113" s="41"/>
      <c r="AS113" s="41"/>
    </row>
    <row r="114" spans="1:45" ht="15.75" customHeight="1" x14ac:dyDescent="0.25">
      <c r="A114" s="36"/>
      <c r="E114" s="21"/>
      <c r="M114" s="22"/>
      <c r="N114" s="22"/>
      <c r="O114" s="22"/>
      <c r="P114" s="22"/>
      <c r="R114" s="41"/>
      <c r="S114" s="41"/>
      <c r="AS114" s="41"/>
    </row>
    <row r="115" spans="1:45" ht="15.75" customHeight="1" x14ac:dyDescent="0.25">
      <c r="A115" s="36"/>
      <c r="E115" s="21"/>
      <c r="M115" s="22"/>
      <c r="N115" s="22"/>
      <c r="O115" s="22"/>
      <c r="P115" s="22"/>
      <c r="R115" s="41"/>
      <c r="S115" s="41"/>
      <c r="AS115" s="41"/>
    </row>
    <row r="116" spans="1:45" ht="15.75" customHeight="1" x14ac:dyDescent="0.25">
      <c r="A116" s="36"/>
      <c r="E116" s="21"/>
      <c r="M116" s="22"/>
      <c r="N116" s="22"/>
      <c r="O116" s="22"/>
      <c r="P116" s="22"/>
      <c r="R116" s="41"/>
      <c r="S116" s="41"/>
      <c r="AS116" s="41"/>
    </row>
    <row r="117" spans="1:45" ht="15.75" customHeight="1" x14ac:dyDescent="0.25">
      <c r="A117" s="36"/>
      <c r="M117" s="22"/>
      <c r="N117" s="22"/>
      <c r="O117" s="22"/>
      <c r="P117" s="22"/>
      <c r="R117" s="41"/>
      <c r="S117" s="41"/>
      <c r="AS117" s="41"/>
    </row>
    <row r="118" spans="1:45" ht="15.75" customHeight="1" x14ac:dyDescent="0.25">
      <c r="A118" s="36"/>
      <c r="M118" s="22"/>
      <c r="N118" s="22"/>
      <c r="O118" s="22"/>
      <c r="P118" s="22"/>
      <c r="R118" s="41"/>
      <c r="S118" s="41"/>
      <c r="AS118" s="41"/>
    </row>
    <row r="119" spans="1:45" ht="15.75" customHeight="1" x14ac:dyDescent="0.25">
      <c r="A119" s="36"/>
      <c r="M119" s="22"/>
      <c r="N119" s="22"/>
      <c r="O119" s="22"/>
      <c r="P119" s="22"/>
      <c r="R119" s="41"/>
      <c r="S119" s="41"/>
      <c r="AS119" s="41"/>
    </row>
    <row r="120" spans="1:45" ht="15.75" customHeight="1" x14ac:dyDescent="0.25">
      <c r="A120" s="36"/>
      <c r="M120" s="22"/>
      <c r="N120" s="22"/>
      <c r="O120" s="22"/>
      <c r="P120" s="22"/>
      <c r="R120" s="41"/>
      <c r="S120" s="41"/>
      <c r="AS120" s="41"/>
    </row>
    <row r="121" spans="1:45" ht="15.75" customHeight="1" x14ac:dyDescent="0.25">
      <c r="A121" s="36"/>
      <c r="M121" s="22"/>
      <c r="N121" s="22"/>
      <c r="O121" s="22"/>
      <c r="P121" s="22"/>
      <c r="R121" s="41"/>
      <c r="S121" s="41"/>
      <c r="V121" s="27"/>
      <c r="W121" s="21"/>
      <c r="Y121" s="21"/>
      <c r="Z121" s="21"/>
      <c r="AA121" s="16"/>
      <c r="AD121" s="22"/>
      <c r="AE121" s="22"/>
      <c r="AF121" s="22"/>
      <c r="AG121" s="22"/>
      <c r="AH121" s="60"/>
      <c r="AI121" s="60"/>
      <c r="AJ121" s="22"/>
      <c r="AK121" s="22"/>
      <c r="AL121" s="22"/>
      <c r="AM121" s="24"/>
      <c r="AN121" s="22"/>
      <c r="AO121" s="22"/>
      <c r="AS121" s="41"/>
    </row>
    <row r="122" spans="1:45" ht="15.75" customHeight="1" x14ac:dyDescent="0.25">
      <c r="A122" s="36"/>
      <c r="M122" s="22"/>
      <c r="N122" s="22"/>
      <c r="O122" s="22"/>
      <c r="P122" s="22"/>
      <c r="R122" s="41"/>
      <c r="S122" s="41"/>
      <c r="AS122" s="41"/>
    </row>
    <row r="123" spans="1:45" ht="15.75" customHeight="1" x14ac:dyDescent="0.25">
      <c r="A123" s="36"/>
      <c r="M123" s="22"/>
      <c r="N123" s="22"/>
      <c r="O123" s="22"/>
      <c r="P123" s="22"/>
      <c r="R123" s="41"/>
      <c r="S123" s="41"/>
      <c r="AS123" s="41"/>
    </row>
    <row r="124" spans="1:45" ht="15.75" customHeight="1" x14ac:dyDescent="0.25">
      <c r="A124" s="36"/>
      <c r="D124" s="21"/>
      <c r="E124" s="21"/>
      <c r="M124" s="22"/>
      <c r="N124" s="22"/>
      <c r="O124" s="22"/>
      <c r="P124" s="22"/>
      <c r="R124" s="41"/>
      <c r="S124" s="41"/>
      <c r="V124" s="27"/>
      <c r="W124" s="21"/>
      <c r="Y124" s="21"/>
      <c r="Z124" s="21"/>
      <c r="AA124" s="16"/>
      <c r="AD124" s="22"/>
      <c r="AE124" s="22"/>
      <c r="AF124" s="22"/>
      <c r="AG124" s="22"/>
      <c r="AH124" s="60"/>
      <c r="AI124" s="60"/>
      <c r="AJ124" s="22"/>
      <c r="AK124" s="22"/>
      <c r="AL124" s="22"/>
      <c r="AM124" s="24"/>
      <c r="AN124" s="22"/>
      <c r="AO124" s="22"/>
      <c r="AS124" s="41"/>
    </row>
    <row r="125" spans="1:45" ht="15.75" customHeight="1" x14ac:dyDescent="0.25">
      <c r="A125" s="36"/>
      <c r="D125" s="21"/>
      <c r="E125" s="21"/>
      <c r="M125" s="22"/>
      <c r="N125" s="22"/>
      <c r="O125" s="22"/>
      <c r="P125" s="22"/>
      <c r="R125" s="41"/>
      <c r="S125" s="41"/>
      <c r="V125" s="27"/>
      <c r="W125" s="21"/>
      <c r="Y125" s="21"/>
      <c r="Z125" s="21"/>
      <c r="AA125" s="16"/>
      <c r="AD125" s="22"/>
      <c r="AE125" s="22"/>
      <c r="AF125" s="22"/>
      <c r="AG125" s="22"/>
      <c r="AH125" s="60"/>
      <c r="AI125" s="60"/>
      <c r="AJ125" s="22"/>
      <c r="AK125" s="22"/>
      <c r="AL125" s="22"/>
      <c r="AM125" s="24"/>
      <c r="AN125" s="22"/>
      <c r="AO125" s="22"/>
      <c r="AS125" s="41"/>
    </row>
    <row r="126" spans="1:45" ht="15.75" customHeight="1" x14ac:dyDescent="0.25">
      <c r="A126" s="36"/>
      <c r="M126" s="22"/>
      <c r="N126" s="22"/>
      <c r="O126" s="22"/>
      <c r="P126" s="22"/>
      <c r="R126" s="41"/>
      <c r="S126" s="41"/>
      <c r="AS126" s="41"/>
    </row>
    <row r="127" spans="1:45" ht="15.75" customHeight="1" x14ac:dyDescent="0.25">
      <c r="A127" s="36"/>
      <c r="M127" s="22"/>
      <c r="N127" s="22"/>
      <c r="O127" s="22"/>
      <c r="P127" s="22"/>
      <c r="R127" s="41"/>
      <c r="S127" s="41"/>
      <c r="AS127" s="41"/>
    </row>
    <row r="128" spans="1:45" ht="15.75" customHeight="1" x14ac:dyDescent="0.25">
      <c r="A128" s="36"/>
      <c r="M128" s="22"/>
      <c r="N128" s="22"/>
      <c r="O128" s="22"/>
      <c r="P128" s="22"/>
      <c r="R128" s="41"/>
      <c r="S128" s="41"/>
      <c r="AS128" s="41"/>
    </row>
    <row r="129" spans="1:45" ht="15.75" customHeight="1" x14ac:dyDescent="0.25">
      <c r="A129" s="36"/>
      <c r="M129" s="22"/>
      <c r="N129" s="22"/>
      <c r="O129" s="22"/>
      <c r="P129" s="22"/>
      <c r="R129" s="41"/>
      <c r="S129" s="41"/>
      <c r="AS129" s="41"/>
    </row>
    <row r="130" spans="1:45" ht="15.75" customHeight="1" x14ac:dyDescent="0.25">
      <c r="A130" s="36"/>
      <c r="M130" s="22"/>
      <c r="N130" s="22"/>
      <c r="O130" s="22"/>
      <c r="P130" s="22"/>
      <c r="R130" s="41"/>
      <c r="S130" s="41"/>
      <c r="AS130" s="41"/>
    </row>
    <row r="131" spans="1:45" ht="15.75" customHeight="1" x14ac:dyDescent="0.25">
      <c r="A131" s="36"/>
      <c r="M131" s="22"/>
      <c r="N131" s="22"/>
      <c r="O131" s="22"/>
      <c r="P131" s="22"/>
      <c r="R131" s="41"/>
      <c r="S131" s="41"/>
      <c r="AS131" s="41"/>
    </row>
    <row r="132" spans="1:45" ht="15.75" customHeight="1" x14ac:dyDescent="0.25">
      <c r="A132" s="36"/>
      <c r="R132" s="41"/>
      <c r="S132" s="41"/>
      <c r="AS132" s="41"/>
    </row>
    <row r="133" spans="1:45" ht="15.75" customHeight="1" x14ac:dyDescent="0.25">
      <c r="A133" s="36"/>
      <c r="R133" s="41"/>
      <c r="S133" s="41"/>
      <c r="AS133" s="41"/>
    </row>
    <row r="134" spans="1:45" ht="15.75" customHeight="1" x14ac:dyDescent="0.25">
      <c r="A134" s="36"/>
      <c r="R134" s="41"/>
      <c r="S134" s="41"/>
      <c r="V134" s="27"/>
      <c r="W134" s="21"/>
      <c r="X134" s="21"/>
      <c r="Y134" s="21"/>
      <c r="Z134" s="21"/>
      <c r="AA134" s="22"/>
      <c r="AD134" s="22"/>
      <c r="AE134" s="22"/>
      <c r="AF134" s="22"/>
      <c r="AG134" s="22"/>
      <c r="AH134" s="60"/>
      <c r="AI134" s="60"/>
      <c r="AJ134" s="22"/>
      <c r="AK134" s="22"/>
      <c r="AL134" s="22"/>
      <c r="AM134" s="24"/>
      <c r="AN134" s="22"/>
      <c r="AO134" s="22"/>
      <c r="AS134" s="41"/>
    </row>
    <row r="135" spans="1:45" ht="15.75" customHeight="1" x14ac:dyDescent="0.25">
      <c r="A135" s="36"/>
      <c r="R135" s="41"/>
      <c r="S135" s="41"/>
      <c r="V135" s="27"/>
      <c r="W135" s="21"/>
      <c r="X135" s="21"/>
      <c r="Y135" s="21"/>
      <c r="Z135" s="21"/>
      <c r="AA135" s="22"/>
      <c r="AD135" s="22"/>
      <c r="AE135" s="22"/>
      <c r="AF135" s="22"/>
      <c r="AG135" s="22"/>
      <c r="AH135" s="60"/>
      <c r="AI135" s="60"/>
      <c r="AJ135" s="22"/>
      <c r="AK135" s="22"/>
      <c r="AL135" s="22"/>
      <c r="AM135" s="24"/>
      <c r="AN135" s="22"/>
      <c r="AO135" s="22"/>
      <c r="AS135" s="41"/>
    </row>
    <row r="136" spans="1:45" ht="15.75" customHeight="1" x14ac:dyDescent="0.25">
      <c r="A136" s="36"/>
      <c r="R136" s="36"/>
      <c r="S136" s="36"/>
      <c r="V136" s="27"/>
      <c r="W136" s="21"/>
      <c r="X136" s="21"/>
      <c r="Y136" s="21"/>
      <c r="Z136" s="21"/>
      <c r="AA136" s="22"/>
      <c r="AD136" s="22"/>
      <c r="AE136" s="22"/>
      <c r="AF136" s="22"/>
      <c r="AG136" s="22"/>
      <c r="AH136" s="60"/>
      <c r="AI136" s="60"/>
      <c r="AJ136" s="22"/>
      <c r="AK136" s="22"/>
      <c r="AL136" s="22"/>
      <c r="AM136" s="24"/>
      <c r="AN136" s="22"/>
      <c r="AO136" s="22"/>
      <c r="AS136" s="36"/>
    </row>
    <row r="137" spans="1:45" ht="15.75" customHeight="1" x14ac:dyDescent="0.25">
      <c r="A137" s="36"/>
      <c r="R137" s="36"/>
      <c r="S137" s="36"/>
      <c r="V137" s="27"/>
      <c r="W137" s="21"/>
      <c r="X137" s="21"/>
      <c r="Y137" s="21"/>
      <c r="Z137" s="21"/>
      <c r="AA137" s="22"/>
      <c r="AD137" s="22"/>
      <c r="AE137" s="22"/>
      <c r="AF137" s="22"/>
      <c r="AG137" s="22"/>
      <c r="AH137" s="60"/>
      <c r="AI137" s="60"/>
      <c r="AJ137" s="22"/>
      <c r="AK137" s="22"/>
      <c r="AL137" s="22"/>
      <c r="AM137" s="24"/>
      <c r="AN137" s="22"/>
      <c r="AO137" s="22"/>
      <c r="AS137" s="36"/>
    </row>
    <row r="138" spans="1:45" ht="15.75" customHeight="1" x14ac:dyDescent="0.25">
      <c r="A138" s="36"/>
      <c r="R138" s="36"/>
      <c r="S138" s="36"/>
      <c r="AS138" s="36"/>
    </row>
    <row r="139" spans="1:45" ht="15.75" customHeight="1" x14ac:dyDescent="0.25">
      <c r="A139" s="36"/>
      <c r="R139" s="36"/>
      <c r="S139" s="36"/>
      <c r="T139" s="27"/>
      <c r="U139" s="21"/>
      <c r="AS139" s="36"/>
    </row>
    <row r="140" spans="1:45" ht="15.75" customHeight="1" x14ac:dyDescent="0.25">
      <c r="A140" s="36"/>
      <c r="R140" s="36"/>
      <c r="S140" s="36"/>
      <c r="T140" s="27"/>
      <c r="U140" s="21"/>
      <c r="AS140" s="36"/>
    </row>
    <row r="141" spans="1:45" ht="15.75" customHeight="1" x14ac:dyDescent="0.25">
      <c r="A141" s="36"/>
      <c r="R141" s="36"/>
      <c r="S141" s="36"/>
      <c r="T141" s="27"/>
      <c r="U141" s="21"/>
      <c r="AS141" s="36"/>
    </row>
    <row r="142" spans="1:45" ht="15.75" customHeight="1" x14ac:dyDescent="0.25">
      <c r="A142" s="36"/>
      <c r="R142" s="39"/>
      <c r="S142" s="39"/>
      <c r="AS142" s="39"/>
    </row>
    <row r="143" spans="1:45" ht="15.75" customHeight="1" x14ac:dyDescent="0.25">
      <c r="A143" s="36"/>
      <c r="R143" s="39"/>
      <c r="S143" s="39"/>
      <c r="AS143" s="39"/>
    </row>
    <row r="144" spans="1:45" ht="15.75" customHeight="1" x14ac:dyDescent="0.25">
      <c r="A144" s="36"/>
      <c r="R144" s="39"/>
      <c r="S144" s="39"/>
      <c r="AS144" s="39"/>
    </row>
    <row r="145" spans="1:45" ht="15.75" customHeight="1" x14ac:dyDescent="0.25">
      <c r="A145" s="36"/>
      <c r="D145" s="21"/>
      <c r="E145" s="21"/>
      <c r="F145" s="21"/>
      <c r="G145" s="21"/>
      <c r="I145" s="22"/>
      <c r="J145" s="22"/>
      <c r="K145" s="22"/>
      <c r="L145" s="22"/>
      <c r="M145" s="22"/>
      <c r="R145" s="39"/>
      <c r="S145" s="39"/>
      <c r="AS145" s="39"/>
    </row>
    <row r="146" spans="1:45" ht="15.75" x14ac:dyDescent="0.25">
      <c r="A146" s="36"/>
      <c r="R146" s="39"/>
      <c r="S146" s="39"/>
      <c r="AS146" s="39"/>
    </row>
    <row r="147" spans="1:45" ht="15" x14ac:dyDescent="0.2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43"/>
    </row>
  </sheetData>
  <mergeCells count="29">
    <mergeCell ref="AH4:AI4"/>
    <mergeCell ref="B1:Q1"/>
    <mergeCell ref="T1:AR1"/>
    <mergeCell ref="G2:M2"/>
    <mergeCell ref="AH2:AI2"/>
    <mergeCell ref="AH3:AI3"/>
    <mergeCell ref="AH5:AI5"/>
    <mergeCell ref="AH6:AI6"/>
    <mergeCell ref="AH7:AI7"/>
    <mergeCell ref="AH8:AI8"/>
    <mergeCell ref="AH10:AI10"/>
    <mergeCell ref="E14:F14"/>
    <mergeCell ref="B74:Q74"/>
    <mergeCell ref="T74:AR74"/>
    <mergeCell ref="G75:M75"/>
    <mergeCell ref="T75:AR75"/>
    <mergeCell ref="AH134:AI134"/>
    <mergeCell ref="AH135:AI135"/>
    <mergeCell ref="AH136:AI136"/>
    <mergeCell ref="AH137:AI137"/>
    <mergeCell ref="AH9:AI9"/>
    <mergeCell ref="AH103:AI103"/>
    <mergeCell ref="AH104:AI104"/>
    <mergeCell ref="AH105:AI105"/>
    <mergeCell ref="AH121:AI121"/>
    <mergeCell ref="AH124:AI124"/>
    <mergeCell ref="AH125:AI125"/>
    <mergeCell ref="AH102:AI102"/>
    <mergeCell ref="AH11:AI11"/>
  </mergeCells>
  <conditionalFormatting sqref="AA96">
    <cfRule type="cellIs" dxfId="9" priority="5" operator="notEqual">
      <formula>$AA$95</formula>
    </cfRule>
  </conditionalFormatting>
  <conditionalFormatting sqref="AB96">
    <cfRule type="cellIs" dxfId="8" priority="4" operator="notEqual">
      <formula>$AB$95</formula>
    </cfRule>
  </conditionalFormatting>
  <conditionalFormatting sqref="AC96">
    <cfRule type="cellIs" dxfId="7" priority="3" operator="notEqual">
      <formula>$AC$95</formula>
    </cfRule>
  </conditionalFormatting>
  <conditionalFormatting sqref="AD96">
    <cfRule type="cellIs" dxfId="6" priority="2" operator="notEqual">
      <formula>$AD$95</formula>
    </cfRule>
  </conditionalFormatting>
  <conditionalFormatting sqref="AE96">
    <cfRule type="cellIs" dxfId="5" priority="1" operator="notEqual">
      <formula>$AE$95</formula>
    </cfRule>
  </conditionalFormatting>
  <pageMargins left="0.25" right="0.25" top="0.25" bottom="0.25" header="0.5" footer="0.5"/>
  <pageSetup scale="65" fitToWidth="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BFD5D-B9B0-4188-ACBD-3836F0DF7F8D}">
  <dimension ref="A1:AS147"/>
  <sheetViews>
    <sheetView topLeftCell="A126" zoomScale="72" zoomScaleNormal="72" zoomScaleSheetLayoutView="78" workbookViewId="0">
      <selection activeCell="A150" sqref="A150:XFD468"/>
    </sheetView>
  </sheetViews>
  <sheetFormatPr defaultRowHeight="12.75" x14ac:dyDescent="0.2"/>
  <cols>
    <col min="1" max="1" width="2.7109375" customWidth="1"/>
    <col min="2" max="2" width="13.140625" customWidth="1"/>
    <col min="3" max="3" width="8.7109375" customWidth="1"/>
    <col min="4" max="4" width="8.28515625" customWidth="1"/>
    <col min="5" max="5" width="9.7109375" customWidth="1"/>
    <col min="6" max="6" width="5.85546875" customWidth="1"/>
    <col min="7" max="13" width="9.7109375" customWidth="1"/>
    <col min="14" max="16" width="10.7109375" customWidth="1"/>
    <col min="17" max="17" width="9.7109375" customWidth="1"/>
    <col min="18" max="19" width="2.7109375" customWidth="1"/>
    <col min="20" max="20" width="5.85546875" customWidth="1"/>
    <col min="21" max="24" width="6" customWidth="1"/>
    <col min="25" max="25" width="4.7109375" customWidth="1"/>
    <col min="26" max="26" width="10.7109375" customWidth="1"/>
    <col min="27" max="31" width="5.85546875" customWidth="1"/>
    <col min="32" max="32" width="5.28515625" customWidth="1"/>
    <col min="33" max="33" width="5.85546875" customWidth="1"/>
    <col min="34" max="37" width="6" customWidth="1"/>
    <col min="38" max="38" width="4.7109375" customWidth="1"/>
    <col min="39" max="39" width="10.7109375" customWidth="1"/>
    <col min="40" max="44" width="5.85546875" customWidth="1"/>
    <col min="45" max="45" width="2.7109375" customWidth="1"/>
  </cols>
  <sheetData>
    <row r="1" spans="1:45" ht="24" customHeight="1" x14ac:dyDescent="0.3">
      <c r="A1" s="39"/>
      <c r="B1" s="65" t="s">
        <v>119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39"/>
      <c r="S1" s="39"/>
      <c r="T1" s="65" t="s">
        <v>119</v>
      </c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39"/>
    </row>
    <row r="2" spans="1:45" ht="18.600000000000001" customHeight="1" thickBot="1" x14ac:dyDescent="0.35">
      <c r="A2" s="36"/>
      <c r="B2" s="26" t="s">
        <v>73</v>
      </c>
      <c r="C2" s="26">
        <v>1</v>
      </c>
      <c r="D2" s="25"/>
      <c r="E2" s="25"/>
      <c r="F2" s="25"/>
      <c r="G2" s="66" t="s">
        <v>211</v>
      </c>
      <c r="H2" s="66"/>
      <c r="I2" s="66"/>
      <c r="J2" s="66"/>
      <c r="K2" s="66"/>
      <c r="L2" s="66"/>
      <c r="M2" s="66"/>
      <c r="N2" s="25"/>
      <c r="O2" s="25"/>
      <c r="P2" s="25"/>
      <c r="Q2" s="25"/>
      <c r="R2" s="36"/>
      <c r="S2" s="36"/>
      <c r="V2" s="37" t="s">
        <v>103</v>
      </c>
      <c r="W2" s="10" t="s">
        <v>0</v>
      </c>
      <c r="X2" s="10"/>
      <c r="Y2" s="10"/>
      <c r="Z2" s="10"/>
      <c r="AA2" s="10" t="s">
        <v>1</v>
      </c>
      <c r="AB2" s="10"/>
      <c r="AC2" s="10"/>
      <c r="AD2" s="37" t="s">
        <v>3</v>
      </c>
      <c r="AE2" s="37" t="s">
        <v>7</v>
      </c>
      <c r="AF2" s="37" t="s">
        <v>8</v>
      </c>
      <c r="AG2" s="37" t="s">
        <v>9</v>
      </c>
      <c r="AH2" s="61" t="s">
        <v>68</v>
      </c>
      <c r="AI2" s="61"/>
      <c r="AJ2" s="37" t="s">
        <v>4</v>
      </c>
      <c r="AK2" s="37" t="s">
        <v>6</v>
      </c>
      <c r="AL2" s="37" t="s">
        <v>5</v>
      </c>
      <c r="AM2" s="37" t="s">
        <v>69</v>
      </c>
      <c r="AN2" s="21"/>
      <c r="AO2" s="11"/>
      <c r="AP2" s="11"/>
      <c r="AQ2" s="22"/>
      <c r="AR2" s="22"/>
      <c r="AS2" s="39"/>
    </row>
    <row r="3" spans="1:45" ht="18.75" thickBot="1" x14ac:dyDescent="0.3">
      <c r="A3" s="36"/>
      <c r="B3" s="4" t="s">
        <v>104</v>
      </c>
      <c r="C3" s="2" t="s">
        <v>77</v>
      </c>
      <c r="D3" s="2"/>
      <c r="E3" s="3"/>
      <c r="F3" s="2"/>
      <c r="G3" s="4" t="s">
        <v>7</v>
      </c>
      <c r="H3" s="4" t="s">
        <v>8</v>
      </c>
      <c r="I3" s="4" t="s">
        <v>9</v>
      </c>
      <c r="J3" s="4" t="s">
        <v>11</v>
      </c>
      <c r="K3" s="4" t="s">
        <v>12</v>
      </c>
      <c r="L3" s="4" t="s">
        <v>10</v>
      </c>
      <c r="M3" s="4" t="s">
        <v>4</v>
      </c>
      <c r="N3" s="4" t="s">
        <v>13</v>
      </c>
      <c r="O3" s="58" t="s">
        <v>213</v>
      </c>
      <c r="P3" s="4" t="s">
        <v>2</v>
      </c>
      <c r="Q3" s="4" t="s">
        <v>212</v>
      </c>
      <c r="R3" s="36"/>
      <c r="S3" s="36"/>
      <c r="V3" s="27">
        <v>8</v>
      </c>
      <c r="W3" s="21" t="s">
        <v>15</v>
      </c>
      <c r="Y3" s="21"/>
      <c r="Z3" s="21"/>
      <c r="AA3" s="21" t="s">
        <v>14</v>
      </c>
      <c r="AC3" s="22"/>
      <c r="AD3" s="22">
        <f t="shared" ref="AD3:AD8" si="0">+AE3+AF3+AG3</f>
        <v>1</v>
      </c>
      <c r="AE3" s="22">
        <v>1</v>
      </c>
      <c r="AF3" s="22">
        <v>0</v>
      </c>
      <c r="AG3" s="22">
        <v>0</v>
      </c>
      <c r="AH3" s="62">
        <f t="shared" ref="AH3:AH8" si="1">+(AE3*2+AG3)/(2*AD3)</f>
        <v>1</v>
      </c>
      <c r="AI3" s="62"/>
      <c r="AJ3" s="22">
        <v>1</v>
      </c>
      <c r="AK3" s="22">
        <v>0</v>
      </c>
      <c r="AL3" s="22">
        <v>0</v>
      </c>
      <c r="AM3" s="24">
        <f t="shared" ref="AM3:AM8" si="2">+AJ3/AD3</f>
        <v>1</v>
      </c>
      <c r="AO3" s="22"/>
      <c r="AR3" s="22"/>
      <c r="AS3" s="39"/>
    </row>
    <row r="4" spans="1:45" ht="18" x14ac:dyDescent="0.25">
      <c r="A4" s="36"/>
      <c r="B4" s="5">
        <v>6</v>
      </c>
      <c r="C4" s="6" t="s">
        <v>153</v>
      </c>
      <c r="D4" s="11"/>
      <c r="E4" s="11"/>
      <c r="F4" s="11"/>
      <c r="G4" s="5">
        <v>1</v>
      </c>
      <c r="H4" s="5">
        <v>0</v>
      </c>
      <c r="I4" s="5">
        <v>0</v>
      </c>
      <c r="J4" s="5">
        <f t="shared" ref="J4:J11" si="3">2*G4+I4</f>
        <v>2</v>
      </c>
      <c r="K4" s="35">
        <f t="shared" ref="K4:K11" si="4">+J4/((G4+H4+I4)*2)</f>
        <v>1</v>
      </c>
      <c r="L4" s="5">
        <f>+$AO$40</f>
        <v>2</v>
      </c>
      <c r="M4" s="5">
        <v>1</v>
      </c>
      <c r="N4" s="5">
        <f>$AP$40</f>
        <v>3</v>
      </c>
      <c r="O4" s="5">
        <f t="shared" ref="O4:O11" si="5">+L4-M4</f>
        <v>1</v>
      </c>
      <c r="P4" s="5">
        <f>$AR$40</f>
        <v>0</v>
      </c>
      <c r="Q4" s="5"/>
      <c r="R4" s="40"/>
      <c r="S4" s="36"/>
      <c r="V4" s="27">
        <v>8</v>
      </c>
      <c r="W4" s="21" t="s">
        <v>133</v>
      </c>
      <c r="Y4" s="21"/>
      <c r="AA4" s="21" t="s">
        <v>158</v>
      </c>
      <c r="AC4" s="22"/>
      <c r="AD4" s="22">
        <f t="shared" si="0"/>
        <v>1</v>
      </c>
      <c r="AE4" s="22">
        <v>1</v>
      </c>
      <c r="AF4" s="22">
        <v>0</v>
      </c>
      <c r="AG4" s="22">
        <v>0</v>
      </c>
      <c r="AH4" s="60">
        <f t="shared" si="1"/>
        <v>1</v>
      </c>
      <c r="AI4" s="60"/>
      <c r="AJ4" s="22">
        <v>1</v>
      </c>
      <c r="AK4" s="22">
        <v>0</v>
      </c>
      <c r="AL4" s="22">
        <v>0</v>
      </c>
      <c r="AM4" s="24">
        <f t="shared" si="2"/>
        <v>1</v>
      </c>
      <c r="AO4" s="22"/>
      <c r="AP4" s="5"/>
      <c r="AR4" s="22"/>
      <c r="AS4" s="39"/>
    </row>
    <row r="5" spans="1:45" ht="18" x14ac:dyDescent="0.25">
      <c r="A5" s="36"/>
      <c r="B5" s="5">
        <v>7</v>
      </c>
      <c r="C5" s="6" t="s">
        <v>14</v>
      </c>
      <c r="D5" s="11"/>
      <c r="E5" s="6"/>
      <c r="F5" s="11"/>
      <c r="G5" s="5">
        <v>1</v>
      </c>
      <c r="H5" s="5">
        <v>0</v>
      </c>
      <c r="I5" s="5">
        <v>0</v>
      </c>
      <c r="J5" s="5">
        <f t="shared" si="3"/>
        <v>2</v>
      </c>
      <c r="K5" s="35">
        <f t="shared" si="4"/>
        <v>1</v>
      </c>
      <c r="L5" s="5">
        <f>+$AO$53</f>
        <v>5</v>
      </c>
      <c r="M5" s="5">
        <v>1</v>
      </c>
      <c r="N5" s="5">
        <f>$AP$53</f>
        <v>5</v>
      </c>
      <c r="O5" s="5">
        <f t="shared" si="5"/>
        <v>4</v>
      </c>
      <c r="P5" s="5">
        <f>$AR$53</f>
        <v>4</v>
      </c>
      <c r="Q5" s="5"/>
      <c r="R5" s="40"/>
      <c r="S5" s="36"/>
      <c r="V5" s="27">
        <v>7.5</v>
      </c>
      <c r="W5" s="21" t="s">
        <v>167</v>
      </c>
      <c r="Y5" s="21"/>
      <c r="Z5" s="21"/>
      <c r="AA5" s="16" t="s">
        <v>88</v>
      </c>
      <c r="AD5" s="22">
        <f t="shared" si="0"/>
        <v>1</v>
      </c>
      <c r="AE5" s="22">
        <v>1</v>
      </c>
      <c r="AF5" s="22">
        <v>0</v>
      </c>
      <c r="AG5" s="22">
        <v>0</v>
      </c>
      <c r="AH5" s="60">
        <f t="shared" si="1"/>
        <v>1</v>
      </c>
      <c r="AI5" s="60"/>
      <c r="AJ5" s="22">
        <v>2</v>
      </c>
      <c r="AK5" s="22">
        <v>0</v>
      </c>
      <c r="AL5" s="22">
        <v>0</v>
      </c>
      <c r="AM5" s="24">
        <f t="shared" si="2"/>
        <v>2</v>
      </c>
      <c r="AO5" s="22"/>
      <c r="AP5" s="5"/>
      <c r="AR5" s="22"/>
      <c r="AS5" s="39"/>
    </row>
    <row r="6" spans="1:45" ht="18" x14ac:dyDescent="0.25">
      <c r="A6" s="36"/>
      <c r="B6" s="5">
        <v>1</v>
      </c>
      <c r="C6" s="6" t="s">
        <v>88</v>
      </c>
      <c r="D6" s="11"/>
      <c r="E6" s="11"/>
      <c r="F6" s="11"/>
      <c r="G6" s="5">
        <v>1</v>
      </c>
      <c r="H6" s="5">
        <v>0</v>
      </c>
      <c r="I6" s="5">
        <v>0</v>
      </c>
      <c r="J6" s="5">
        <f t="shared" si="3"/>
        <v>2</v>
      </c>
      <c r="K6" s="35">
        <f t="shared" si="4"/>
        <v>1</v>
      </c>
      <c r="L6" s="5">
        <f>+$AB$27</f>
        <v>5</v>
      </c>
      <c r="M6" s="5">
        <v>2</v>
      </c>
      <c r="N6" s="5">
        <f>+$AC$27</f>
        <v>10</v>
      </c>
      <c r="O6" s="5">
        <f t="shared" si="5"/>
        <v>3</v>
      </c>
      <c r="P6" s="5">
        <f>+$AE$27</f>
        <v>2</v>
      </c>
      <c r="Q6" s="5"/>
      <c r="R6" s="40"/>
      <c r="S6" s="36"/>
      <c r="V6" s="27">
        <v>7</v>
      </c>
      <c r="W6" s="21" t="s">
        <v>173</v>
      </c>
      <c r="Y6" s="21"/>
      <c r="AA6" s="21" t="s">
        <v>17</v>
      </c>
      <c r="AC6" s="22"/>
      <c r="AD6" s="22">
        <f t="shared" si="0"/>
        <v>1</v>
      </c>
      <c r="AE6" s="22">
        <v>0</v>
      </c>
      <c r="AF6" s="22">
        <v>0</v>
      </c>
      <c r="AG6" s="22">
        <v>1</v>
      </c>
      <c r="AH6" s="60">
        <f t="shared" si="1"/>
        <v>0.5</v>
      </c>
      <c r="AI6" s="60"/>
      <c r="AJ6" s="22">
        <v>3</v>
      </c>
      <c r="AK6" s="22">
        <v>0</v>
      </c>
      <c r="AL6" s="22">
        <v>0</v>
      </c>
      <c r="AM6" s="24">
        <f t="shared" si="2"/>
        <v>3</v>
      </c>
      <c r="AO6" s="22"/>
      <c r="AP6" s="5"/>
      <c r="AR6" s="22"/>
      <c r="AS6" s="39"/>
    </row>
    <row r="7" spans="1:45" ht="18" x14ac:dyDescent="0.25">
      <c r="A7" s="36"/>
      <c r="B7" s="5">
        <v>3</v>
      </c>
      <c r="C7" s="6" t="s">
        <v>87</v>
      </c>
      <c r="D7" s="11"/>
      <c r="E7" s="6"/>
      <c r="F7" s="11"/>
      <c r="G7" s="5">
        <v>0</v>
      </c>
      <c r="H7" s="5">
        <v>0</v>
      </c>
      <c r="I7" s="5">
        <v>1</v>
      </c>
      <c r="J7" s="5">
        <f t="shared" si="3"/>
        <v>1</v>
      </c>
      <c r="K7" s="35">
        <f t="shared" si="4"/>
        <v>0.5</v>
      </c>
      <c r="L7" s="5">
        <f>+$AB$53</f>
        <v>3</v>
      </c>
      <c r="M7" s="5">
        <v>3</v>
      </c>
      <c r="N7" s="5">
        <f>+$AC$53</f>
        <v>4</v>
      </c>
      <c r="O7" s="5">
        <f t="shared" si="5"/>
        <v>0</v>
      </c>
      <c r="P7" s="5">
        <f>+$AE$53</f>
        <v>0</v>
      </c>
      <c r="Q7" s="5"/>
      <c r="R7" s="40"/>
      <c r="S7" s="36"/>
      <c r="V7" s="27">
        <v>7</v>
      </c>
      <c r="W7" s="21" t="s">
        <v>149</v>
      </c>
      <c r="Y7" s="21"/>
      <c r="AA7" s="21" t="s">
        <v>92</v>
      </c>
      <c r="AC7" s="22"/>
      <c r="AD7" s="22">
        <f t="shared" si="0"/>
        <v>1</v>
      </c>
      <c r="AE7" s="22">
        <v>0</v>
      </c>
      <c r="AF7" s="22">
        <v>0</v>
      </c>
      <c r="AG7" s="22">
        <v>1</v>
      </c>
      <c r="AH7" s="60">
        <f t="shared" si="1"/>
        <v>0.5</v>
      </c>
      <c r="AI7" s="60"/>
      <c r="AJ7" s="22">
        <v>3</v>
      </c>
      <c r="AK7" s="22">
        <v>0</v>
      </c>
      <c r="AL7" s="22">
        <v>0</v>
      </c>
      <c r="AM7" s="24">
        <f t="shared" si="2"/>
        <v>3</v>
      </c>
      <c r="AO7" s="22"/>
      <c r="AP7" s="5"/>
      <c r="AR7" s="22"/>
      <c r="AS7" s="39"/>
    </row>
    <row r="8" spans="1:45" ht="18" x14ac:dyDescent="0.25">
      <c r="A8" s="36"/>
      <c r="B8" s="5">
        <v>4</v>
      </c>
      <c r="C8" s="6" t="s">
        <v>17</v>
      </c>
      <c r="D8" s="11"/>
      <c r="E8" s="6"/>
      <c r="F8" s="11"/>
      <c r="G8" s="5">
        <v>0</v>
      </c>
      <c r="H8" s="5">
        <v>0</v>
      </c>
      <c r="I8" s="5">
        <v>1</v>
      </c>
      <c r="J8" s="5">
        <f t="shared" si="3"/>
        <v>1</v>
      </c>
      <c r="K8" s="35">
        <f t="shared" si="4"/>
        <v>0.5</v>
      </c>
      <c r="L8" s="5">
        <f>+$AB$66</f>
        <v>3</v>
      </c>
      <c r="M8" s="5">
        <v>3</v>
      </c>
      <c r="N8" s="5">
        <f>+$AC$66</f>
        <v>2</v>
      </c>
      <c r="O8" s="5">
        <f t="shared" si="5"/>
        <v>0</v>
      </c>
      <c r="P8" s="5">
        <f>+$AE$66</f>
        <v>2</v>
      </c>
      <c r="Q8" s="5"/>
      <c r="R8" s="40"/>
      <c r="S8" s="36"/>
      <c r="V8" s="27">
        <v>7.5</v>
      </c>
      <c r="W8" s="21" t="s">
        <v>66</v>
      </c>
      <c r="Y8" s="21"/>
      <c r="AA8" s="21" t="s">
        <v>16</v>
      </c>
      <c r="AC8" s="22"/>
      <c r="AD8" s="22">
        <f t="shared" si="0"/>
        <v>1</v>
      </c>
      <c r="AE8" s="22">
        <v>0</v>
      </c>
      <c r="AF8" s="22">
        <v>1</v>
      </c>
      <c r="AG8" s="22">
        <v>0</v>
      </c>
      <c r="AH8" s="60">
        <f t="shared" si="1"/>
        <v>0</v>
      </c>
      <c r="AI8" s="60"/>
      <c r="AJ8" s="22">
        <v>5</v>
      </c>
      <c r="AK8" s="22">
        <v>0</v>
      </c>
      <c r="AL8" s="22">
        <v>0</v>
      </c>
      <c r="AM8" s="24">
        <f t="shared" si="2"/>
        <v>5</v>
      </c>
      <c r="AO8" s="22"/>
      <c r="AP8" s="5"/>
      <c r="AR8" s="22"/>
      <c r="AS8" s="39"/>
    </row>
    <row r="9" spans="1:45" ht="18" x14ac:dyDescent="0.25">
      <c r="A9" s="36"/>
      <c r="B9" s="5">
        <v>5</v>
      </c>
      <c r="C9" s="6" t="s">
        <v>122</v>
      </c>
      <c r="D9" s="11"/>
      <c r="E9" s="6"/>
      <c r="F9" s="11"/>
      <c r="G9" s="5">
        <v>0</v>
      </c>
      <c r="H9" s="5">
        <v>1</v>
      </c>
      <c r="I9" s="5">
        <v>0</v>
      </c>
      <c r="J9" s="5">
        <f t="shared" si="3"/>
        <v>0</v>
      </c>
      <c r="K9" s="35">
        <f t="shared" si="4"/>
        <v>0</v>
      </c>
      <c r="L9" s="5">
        <f>+$AO$27</f>
        <v>1</v>
      </c>
      <c r="M9" s="5">
        <v>2</v>
      </c>
      <c r="N9" s="5">
        <f>$AP$27</f>
        <v>1</v>
      </c>
      <c r="O9" s="5">
        <f t="shared" si="5"/>
        <v>-1</v>
      </c>
      <c r="P9" s="5">
        <f>$AR$27</f>
        <v>4</v>
      </c>
      <c r="Q9" s="5"/>
      <c r="R9" s="40"/>
      <c r="S9" s="36"/>
      <c r="V9" s="27">
        <v>7.5</v>
      </c>
      <c r="W9" s="21" t="s">
        <v>75</v>
      </c>
      <c r="Y9" s="21"/>
      <c r="AA9" s="21" t="s">
        <v>128</v>
      </c>
      <c r="AC9" s="22"/>
      <c r="AD9" s="22">
        <f t="shared" ref="AD9:AD10" si="6">+AE9+AF9+AG9</f>
        <v>0</v>
      </c>
      <c r="AE9" s="22">
        <v>0</v>
      </c>
      <c r="AF9" s="22">
        <v>0</v>
      </c>
      <c r="AG9" s="22">
        <v>0</v>
      </c>
      <c r="AH9" s="59"/>
      <c r="AI9" s="59"/>
      <c r="AJ9" s="22">
        <v>0</v>
      </c>
      <c r="AK9" s="22">
        <v>0</v>
      </c>
      <c r="AL9" s="22">
        <v>0</v>
      </c>
      <c r="AM9" s="24"/>
      <c r="AO9" s="22"/>
      <c r="AP9" s="5"/>
      <c r="AR9" s="22"/>
      <c r="AS9" s="39"/>
    </row>
    <row r="10" spans="1:45" ht="18" x14ac:dyDescent="0.25">
      <c r="A10" s="40"/>
      <c r="B10" s="5">
        <v>8</v>
      </c>
      <c r="C10" s="6" t="s">
        <v>107</v>
      </c>
      <c r="D10" s="11"/>
      <c r="E10" s="11"/>
      <c r="F10" s="11"/>
      <c r="G10" s="5">
        <v>0</v>
      </c>
      <c r="H10" s="5">
        <v>1</v>
      </c>
      <c r="I10" s="5">
        <v>0</v>
      </c>
      <c r="J10" s="5">
        <f t="shared" si="3"/>
        <v>0</v>
      </c>
      <c r="K10" s="35">
        <f t="shared" si="4"/>
        <v>0</v>
      </c>
      <c r="L10" s="5">
        <f>+$AO$66</f>
        <v>1</v>
      </c>
      <c r="M10" s="5">
        <v>5</v>
      </c>
      <c r="N10" s="5">
        <f>+$AP$66</f>
        <v>1</v>
      </c>
      <c r="O10" s="5">
        <f t="shared" si="5"/>
        <v>-4</v>
      </c>
      <c r="P10" s="5">
        <f>+$AR$66</f>
        <v>0</v>
      </c>
      <c r="Q10" s="5"/>
      <c r="R10" s="40"/>
      <c r="S10" s="40"/>
      <c r="V10" s="27">
        <v>7</v>
      </c>
      <c r="W10" s="21" t="s">
        <v>136</v>
      </c>
      <c r="Y10" s="21"/>
      <c r="AA10" s="21" t="s">
        <v>18</v>
      </c>
      <c r="AC10" s="22"/>
      <c r="AD10" s="22">
        <f t="shared" si="6"/>
        <v>0</v>
      </c>
      <c r="AE10" s="22">
        <v>0</v>
      </c>
      <c r="AF10" s="22">
        <v>0</v>
      </c>
      <c r="AG10" s="22">
        <v>0</v>
      </c>
      <c r="AH10" s="60"/>
      <c r="AI10" s="60"/>
      <c r="AJ10" s="22">
        <v>0</v>
      </c>
      <c r="AK10" s="22">
        <v>0</v>
      </c>
      <c r="AL10" s="22">
        <v>0</v>
      </c>
      <c r="AM10" s="24"/>
      <c r="AO10" s="22"/>
      <c r="AP10" s="5"/>
      <c r="AR10" s="22"/>
      <c r="AS10" s="39"/>
    </row>
    <row r="11" spans="1:45" ht="18.75" thickBot="1" x14ac:dyDescent="0.3">
      <c r="A11" s="40"/>
      <c r="B11" s="5">
        <v>2</v>
      </c>
      <c r="C11" s="6" t="s">
        <v>18</v>
      </c>
      <c r="D11" s="11"/>
      <c r="E11" s="6"/>
      <c r="F11" s="11"/>
      <c r="G11" s="5">
        <v>0</v>
      </c>
      <c r="H11" s="5">
        <v>1</v>
      </c>
      <c r="I11" s="5">
        <v>0</v>
      </c>
      <c r="J11" s="5">
        <f t="shared" si="3"/>
        <v>0</v>
      </c>
      <c r="K11" s="35">
        <f t="shared" si="4"/>
        <v>0</v>
      </c>
      <c r="L11" s="5">
        <f>+$AB$40</f>
        <v>2</v>
      </c>
      <c r="M11" s="5">
        <v>5</v>
      </c>
      <c r="N11" s="5">
        <f>$AC$40</f>
        <v>3</v>
      </c>
      <c r="O11" s="5">
        <f t="shared" si="5"/>
        <v>-3</v>
      </c>
      <c r="P11" s="5">
        <f>$AE$40</f>
        <v>0</v>
      </c>
      <c r="Q11" s="5"/>
      <c r="R11" s="40"/>
      <c r="S11" s="40"/>
      <c r="W11" s="21" t="s">
        <v>19</v>
      </c>
      <c r="Y11" s="21"/>
      <c r="Z11" s="21"/>
      <c r="AA11" s="11"/>
      <c r="AB11" s="21"/>
      <c r="AC11" s="22"/>
      <c r="AD11" s="22">
        <f>+AD99</f>
        <v>2</v>
      </c>
      <c r="AE11" s="22">
        <f>+AE99</f>
        <v>0</v>
      </c>
      <c r="AF11" s="22">
        <f>+AF99</f>
        <v>2</v>
      </c>
      <c r="AG11" s="22">
        <f>+AG99</f>
        <v>0</v>
      </c>
      <c r="AH11" s="63">
        <f t="shared" ref="AH11" si="7">+(AE11*2+AG11)/(2*AD11)</f>
        <v>0</v>
      </c>
      <c r="AI11" s="63"/>
      <c r="AJ11" s="22">
        <f>+AJ99</f>
        <v>2</v>
      </c>
      <c r="AK11" s="22">
        <f>+AK99</f>
        <v>5</v>
      </c>
      <c r="AL11" s="22">
        <f>+AL99</f>
        <v>0</v>
      </c>
      <c r="AM11" s="24">
        <f t="shared" ref="AM11:AM12" si="8">+AJ11/AD11</f>
        <v>1</v>
      </c>
      <c r="AN11" s="21"/>
      <c r="AO11" s="11"/>
      <c r="AP11" s="5"/>
      <c r="AR11" s="11"/>
      <c r="AS11" s="39"/>
    </row>
    <row r="12" spans="1:45" ht="18" x14ac:dyDescent="0.25">
      <c r="A12" s="40"/>
      <c r="B12" s="7"/>
      <c r="C12" s="7"/>
      <c r="D12" s="7"/>
      <c r="E12" s="8"/>
      <c r="F12" s="7"/>
      <c r="G12" s="9">
        <f>SUM(G4:G11)</f>
        <v>3</v>
      </c>
      <c r="H12" s="9">
        <f>SUM(H4:H11)</f>
        <v>3</v>
      </c>
      <c r="I12" s="9">
        <f>SUM(I4:I11)</f>
        <v>2</v>
      </c>
      <c r="J12" s="9"/>
      <c r="K12" s="9"/>
      <c r="L12" s="9">
        <f>SUM(L4:L11)</f>
        <v>22</v>
      </c>
      <c r="M12" s="9">
        <f>SUM(M4:M11)</f>
        <v>22</v>
      </c>
      <c r="N12" s="9">
        <f>SUM(N4:N11)</f>
        <v>29</v>
      </c>
      <c r="O12" s="9"/>
      <c r="P12" s="9">
        <f>SUM(P4:P11)</f>
        <v>12</v>
      </c>
      <c r="Q12" s="9"/>
      <c r="R12" s="40"/>
      <c r="S12" s="40"/>
      <c r="V12" s="32"/>
      <c r="W12" s="32"/>
      <c r="X12" s="31" t="s">
        <v>20</v>
      </c>
      <c r="Y12" s="32"/>
      <c r="Z12" s="32"/>
      <c r="AA12" s="32"/>
      <c r="AB12" s="31"/>
      <c r="AC12" s="15"/>
      <c r="AD12" s="15">
        <f>SUM(AD3:AD11)</f>
        <v>8</v>
      </c>
      <c r="AE12" s="15">
        <f>SUM(AE3:AE11)</f>
        <v>3</v>
      </c>
      <c r="AF12" s="15">
        <f>SUM(AF3:AF11)</f>
        <v>3</v>
      </c>
      <c r="AG12" s="15">
        <f>SUM(AG3:AG11)</f>
        <v>2</v>
      </c>
      <c r="AH12" s="15"/>
      <c r="AI12" s="15"/>
      <c r="AJ12" s="15">
        <f>SUM(AJ3:AJ11)</f>
        <v>17</v>
      </c>
      <c r="AK12" s="15">
        <f>SUM(AK3:AK11)</f>
        <v>5</v>
      </c>
      <c r="AL12" s="15">
        <f>SUM(AL3:AL11)</f>
        <v>0</v>
      </c>
      <c r="AM12" s="33">
        <f t="shared" si="8"/>
        <v>2.125</v>
      </c>
      <c r="AS12" s="39"/>
    </row>
    <row r="13" spans="1:45" ht="15.75" x14ac:dyDescent="0.25">
      <c r="A13" s="41"/>
      <c r="B13" s="1"/>
      <c r="C13" s="1"/>
      <c r="D13" s="1"/>
      <c r="Q13" s="1"/>
      <c r="R13" s="41"/>
      <c r="S13" s="41"/>
      <c r="AS13" s="39"/>
    </row>
    <row r="14" spans="1:45" ht="15.95" customHeight="1" thickBot="1" x14ac:dyDescent="0.3">
      <c r="A14" s="41"/>
      <c r="B14" s="47" t="str">
        <f>"Week "&amp;TEXT(C2,"##")&amp;" Summary:"</f>
        <v>Week 1 Summary:</v>
      </c>
      <c r="C14" s="48"/>
      <c r="D14" s="48"/>
      <c r="E14" s="64">
        <v>46279</v>
      </c>
      <c r="F14" s="64"/>
      <c r="G14" s="36" t="s">
        <v>67</v>
      </c>
      <c r="H14" s="36" t="s">
        <v>25</v>
      </c>
      <c r="I14" s="36" t="s">
        <v>85</v>
      </c>
      <c r="J14" s="39"/>
      <c r="K14" s="39"/>
      <c r="L14" s="36" t="s">
        <v>84</v>
      </c>
      <c r="M14" s="39"/>
      <c r="N14" s="39"/>
      <c r="O14" s="39"/>
      <c r="P14" s="39"/>
      <c r="Q14" s="39"/>
      <c r="R14" s="41"/>
      <c r="S14" s="41"/>
      <c r="T14" s="23" t="s">
        <v>103</v>
      </c>
      <c r="U14" s="51" t="s">
        <v>77</v>
      </c>
      <c r="V14" s="51"/>
      <c r="W14" s="51"/>
      <c r="X14" s="51"/>
      <c r="Y14" s="51" t="s">
        <v>104</v>
      </c>
      <c r="Z14" s="17" t="s">
        <v>21</v>
      </c>
      <c r="AA14" s="23" t="s">
        <v>3</v>
      </c>
      <c r="AB14" s="23" t="s">
        <v>22</v>
      </c>
      <c r="AC14" s="23" t="s">
        <v>23</v>
      </c>
      <c r="AD14" s="23" t="s">
        <v>24</v>
      </c>
      <c r="AE14" s="23" t="s">
        <v>2</v>
      </c>
      <c r="AF14" s="45"/>
      <c r="AG14" s="23" t="s">
        <v>103</v>
      </c>
      <c r="AH14" s="51" t="s">
        <v>77</v>
      </c>
      <c r="AI14" s="51"/>
      <c r="AJ14" s="51"/>
      <c r="AK14" s="51"/>
      <c r="AL14" s="51" t="s">
        <v>104</v>
      </c>
      <c r="AM14" s="17" t="s">
        <v>21</v>
      </c>
      <c r="AN14" s="23" t="s">
        <v>3</v>
      </c>
      <c r="AO14" s="23" t="s">
        <v>22</v>
      </c>
      <c r="AP14" s="23" t="s">
        <v>23</v>
      </c>
      <c r="AQ14" s="23" t="s">
        <v>24</v>
      </c>
      <c r="AR14" s="23" t="s">
        <v>2</v>
      </c>
      <c r="AS14" s="39"/>
    </row>
    <row r="15" spans="1:45" ht="15.95" customHeight="1" x14ac:dyDescent="0.25">
      <c r="A15" s="41"/>
      <c r="B15" s="42" t="s">
        <v>137</v>
      </c>
      <c r="C15" s="6" t="s">
        <v>181</v>
      </c>
      <c r="E15" s="21"/>
      <c r="F15" s="21"/>
      <c r="G15" s="5">
        <v>5</v>
      </c>
      <c r="H15" s="22">
        <v>1</v>
      </c>
      <c r="I15" s="21" t="s">
        <v>141</v>
      </c>
      <c r="J15" s="21"/>
      <c r="K15" s="21"/>
      <c r="L15" s="21" t="s">
        <v>205</v>
      </c>
      <c r="M15" s="21"/>
      <c r="N15" s="21"/>
      <c r="O15" s="21"/>
      <c r="P15" s="21"/>
      <c r="Q15" s="21"/>
      <c r="R15" s="41"/>
      <c r="S15" s="41"/>
      <c r="T15" s="12" t="s">
        <v>88</v>
      </c>
      <c r="U15" s="12"/>
      <c r="V15" s="12"/>
      <c r="W15" s="12"/>
      <c r="X15" s="13"/>
      <c r="Y15" s="14" t="s">
        <v>142</v>
      </c>
      <c r="AA15" s="22">
        <v>0</v>
      </c>
      <c r="AB15" s="22">
        <v>0</v>
      </c>
      <c r="AC15" s="22">
        <v>0</v>
      </c>
      <c r="AD15" s="22">
        <f t="shared" ref="AD15" si="9">+AB15+AC15</f>
        <v>0</v>
      </c>
      <c r="AE15" s="22">
        <v>0</v>
      </c>
      <c r="AF15" s="45"/>
      <c r="AG15" s="18" t="s">
        <v>122</v>
      </c>
      <c r="AH15" s="18"/>
      <c r="AI15" s="18"/>
      <c r="AJ15" s="18"/>
      <c r="AK15" s="18"/>
      <c r="AL15" s="16" t="s">
        <v>127</v>
      </c>
      <c r="AN15" s="22">
        <v>2</v>
      </c>
      <c r="AO15" s="22">
        <v>0</v>
      </c>
      <c r="AP15" s="22">
        <v>0</v>
      </c>
      <c r="AQ15" s="22">
        <f t="shared" ref="AQ15:AQ26" si="10">+AO15+AP15</f>
        <v>0</v>
      </c>
      <c r="AR15" s="22">
        <v>0</v>
      </c>
      <c r="AS15" s="39"/>
    </row>
    <row r="16" spans="1:45" ht="15.95" customHeight="1" x14ac:dyDescent="0.25">
      <c r="A16" s="41"/>
      <c r="B16" s="22" t="s">
        <v>27</v>
      </c>
      <c r="C16" s="21" t="s">
        <v>202</v>
      </c>
      <c r="D16" s="21"/>
      <c r="E16" s="21"/>
      <c r="F16" s="21"/>
      <c r="G16" s="21"/>
      <c r="H16" s="22">
        <v>1</v>
      </c>
      <c r="I16" s="21" t="s">
        <v>141</v>
      </c>
      <c r="J16" s="21"/>
      <c r="K16" s="21"/>
      <c r="L16" s="21" t="s">
        <v>207</v>
      </c>
      <c r="M16" s="21"/>
      <c r="N16" s="21"/>
      <c r="O16" s="21"/>
      <c r="P16" s="21"/>
      <c r="Q16" s="21"/>
      <c r="R16" s="41"/>
      <c r="S16" s="41"/>
      <c r="T16" s="27">
        <v>8</v>
      </c>
      <c r="U16" s="21" t="s">
        <v>167</v>
      </c>
      <c r="V16" s="21"/>
      <c r="W16" s="21"/>
      <c r="X16" s="27"/>
      <c r="Y16" s="22">
        <v>1</v>
      </c>
      <c r="Z16" s="16" t="s">
        <v>93</v>
      </c>
      <c r="AA16" s="22">
        <v>1</v>
      </c>
      <c r="AB16" s="22">
        <v>0</v>
      </c>
      <c r="AC16" s="22">
        <v>0</v>
      </c>
      <c r="AD16" s="22">
        <f t="shared" ref="AD16:AD26" si="11">+AB16+AC16</f>
        <v>0</v>
      </c>
      <c r="AE16" s="22">
        <v>0</v>
      </c>
      <c r="AF16" s="45"/>
      <c r="AG16" s="27">
        <v>7.5</v>
      </c>
      <c r="AH16" s="21" t="s">
        <v>75</v>
      </c>
      <c r="AI16" s="21"/>
      <c r="AJ16" s="21"/>
      <c r="AK16" s="21"/>
      <c r="AL16" s="22">
        <v>1</v>
      </c>
      <c r="AM16" s="21" t="s">
        <v>126</v>
      </c>
      <c r="AN16" s="22">
        <v>0</v>
      </c>
      <c r="AO16" s="22">
        <v>0</v>
      </c>
      <c r="AP16" s="22">
        <v>0</v>
      </c>
      <c r="AQ16" s="22">
        <f t="shared" si="10"/>
        <v>0</v>
      </c>
      <c r="AR16" s="22">
        <v>0</v>
      </c>
      <c r="AS16" s="39"/>
    </row>
    <row r="17" spans="1:45" ht="15.95" customHeight="1" x14ac:dyDescent="0.25">
      <c r="A17" s="41"/>
      <c r="B17" s="22"/>
      <c r="C17" s="21"/>
      <c r="D17" s="21"/>
      <c r="E17" s="21"/>
      <c r="F17" s="21"/>
      <c r="G17" s="21"/>
      <c r="H17" s="22">
        <v>2</v>
      </c>
      <c r="I17" s="21" t="s">
        <v>141</v>
      </c>
      <c r="J17" s="21"/>
      <c r="K17" s="21"/>
      <c r="L17" s="21" t="s">
        <v>206</v>
      </c>
      <c r="M17" s="21"/>
      <c r="N17" s="21"/>
      <c r="O17" s="21"/>
      <c r="P17" s="21"/>
      <c r="Q17" s="21"/>
      <c r="R17" s="41"/>
      <c r="S17" s="41"/>
      <c r="T17" s="27">
        <v>9.5</v>
      </c>
      <c r="U17" s="21" t="s">
        <v>141</v>
      </c>
      <c r="V17" s="21"/>
      <c r="W17" s="21"/>
      <c r="X17" s="27"/>
      <c r="Y17" s="22">
        <v>5</v>
      </c>
      <c r="Z17" s="16" t="s">
        <v>93</v>
      </c>
      <c r="AA17" s="22">
        <v>1</v>
      </c>
      <c r="AB17" s="22">
        <v>3</v>
      </c>
      <c r="AC17" s="22">
        <v>0</v>
      </c>
      <c r="AD17" s="22">
        <f t="shared" si="11"/>
        <v>3</v>
      </c>
      <c r="AE17" s="22">
        <v>0</v>
      </c>
      <c r="AF17" s="45"/>
      <c r="AG17" s="27">
        <v>9.5</v>
      </c>
      <c r="AH17" s="21" t="s">
        <v>190</v>
      </c>
      <c r="AI17" s="21"/>
      <c r="AJ17" s="21"/>
      <c r="AK17" s="21"/>
      <c r="AL17" s="22">
        <v>7</v>
      </c>
      <c r="AM17" s="21" t="s">
        <v>126</v>
      </c>
      <c r="AN17" s="22">
        <v>1</v>
      </c>
      <c r="AO17" s="22">
        <v>0</v>
      </c>
      <c r="AP17" s="22">
        <v>0</v>
      </c>
      <c r="AQ17" s="22">
        <f t="shared" si="10"/>
        <v>0</v>
      </c>
      <c r="AR17" s="22">
        <v>2</v>
      </c>
      <c r="AS17" s="39"/>
    </row>
    <row r="18" spans="1:45" ht="15.95" customHeight="1" x14ac:dyDescent="0.25">
      <c r="A18" s="41"/>
      <c r="C18" s="21"/>
      <c r="D18" s="21"/>
      <c r="E18" s="21"/>
      <c r="F18" s="21"/>
      <c r="H18" s="22">
        <v>2</v>
      </c>
      <c r="I18" s="21" t="s">
        <v>54</v>
      </c>
      <c r="L18" s="21" t="s">
        <v>208</v>
      </c>
      <c r="R18" s="41"/>
      <c r="S18" s="41"/>
      <c r="T18" s="27">
        <v>8.5</v>
      </c>
      <c r="U18" s="21" t="s">
        <v>78</v>
      </c>
      <c r="V18" s="21"/>
      <c r="W18" s="21"/>
      <c r="X18" s="27"/>
      <c r="Y18" s="22">
        <v>9</v>
      </c>
      <c r="Z18" s="16" t="s">
        <v>93</v>
      </c>
      <c r="AA18" s="22">
        <v>1</v>
      </c>
      <c r="AB18" s="22">
        <v>0</v>
      </c>
      <c r="AC18" s="22">
        <v>3</v>
      </c>
      <c r="AD18" s="22">
        <f t="shared" si="11"/>
        <v>3</v>
      </c>
      <c r="AE18" s="22">
        <v>0</v>
      </c>
      <c r="AF18" s="45"/>
      <c r="AG18" s="27">
        <v>8.5</v>
      </c>
      <c r="AH18" s="21" t="s">
        <v>42</v>
      </c>
      <c r="AK18" s="21"/>
      <c r="AL18" s="22">
        <v>8</v>
      </c>
      <c r="AM18" s="21" t="s">
        <v>126</v>
      </c>
      <c r="AN18" s="22">
        <v>0</v>
      </c>
      <c r="AO18" s="22">
        <v>0</v>
      </c>
      <c r="AP18" s="22">
        <v>0</v>
      </c>
      <c r="AQ18" s="22">
        <f t="shared" si="10"/>
        <v>0</v>
      </c>
      <c r="AR18" s="22">
        <v>0</v>
      </c>
      <c r="AS18" s="39"/>
    </row>
    <row r="19" spans="1:45" ht="15.95" customHeight="1" x14ac:dyDescent="0.25">
      <c r="A19" s="41"/>
      <c r="H19" s="22">
        <v>2</v>
      </c>
      <c r="I19" s="21" t="s">
        <v>166</v>
      </c>
      <c r="L19" s="21" t="s">
        <v>209</v>
      </c>
      <c r="M19" s="21"/>
      <c r="R19" s="41"/>
      <c r="S19" s="41"/>
      <c r="T19" s="27">
        <v>8</v>
      </c>
      <c r="U19" s="21" t="s">
        <v>171</v>
      </c>
      <c r="V19" s="21"/>
      <c r="W19" s="21"/>
      <c r="X19" s="27"/>
      <c r="Y19" s="22">
        <v>13</v>
      </c>
      <c r="Z19" s="16" t="s">
        <v>93</v>
      </c>
      <c r="AA19" s="22">
        <v>1</v>
      </c>
      <c r="AB19" s="22">
        <v>0</v>
      </c>
      <c r="AC19" s="22">
        <v>3</v>
      </c>
      <c r="AD19" s="22">
        <f t="shared" si="11"/>
        <v>3</v>
      </c>
      <c r="AE19" s="22">
        <v>2</v>
      </c>
      <c r="AF19" s="45"/>
      <c r="AG19" s="27">
        <v>8.5</v>
      </c>
      <c r="AH19" s="21" t="s">
        <v>28</v>
      </c>
      <c r="AL19" s="22">
        <v>10</v>
      </c>
      <c r="AM19" s="21" t="s">
        <v>126</v>
      </c>
      <c r="AN19" s="22">
        <v>1</v>
      </c>
      <c r="AO19" s="22">
        <v>0</v>
      </c>
      <c r="AP19" s="22">
        <v>0</v>
      </c>
      <c r="AQ19" s="22">
        <f t="shared" si="10"/>
        <v>0</v>
      </c>
      <c r="AR19" s="22">
        <v>0</v>
      </c>
      <c r="AS19" s="39"/>
    </row>
    <row r="20" spans="1:45" ht="15.95" customHeight="1" x14ac:dyDescent="0.25">
      <c r="A20" s="41"/>
      <c r="R20" s="41"/>
      <c r="S20" s="41"/>
      <c r="T20" s="27">
        <v>7.5</v>
      </c>
      <c r="U20" s="21" t="s">
        <v>59</v>
      </c>
      <c r="V20" s="21"/>
      <c r="W20" s="21"/>
      <c r="X20" s="27"/>
      <c r="Y20" s="22">
        <v>4</v>
      </c>
      <c r="Z20" s="16" t="s">
        <v>93</v>
      </c>
      <c r="AA20" s="22">
        <v>1</v>
      </c>
      <c r="AB20" s="22">
        <v>0</v>
      </c>
      <c r="AC20" s="22">
        <v>1</v>
      </c>
      <c r="AD20" s="22">
        <f t="shared" si="11"/>
        <v>1</v>
      </c>
      <c r="AE20" s="22">
        <v>0</v>
      </c>
      <c r="AF20" s="45"/>
      <c r="AG20" s="27">
        <v>8.5</v>
      </c>
      <c r="AH20" s="21" t="s">
        <v>129</v>
      </c>
      <c r="AK20" s="21"/>
      <c r="AL20" s="22">
        <v>27</v>
      </c>
      <c r="AM20" s="21" t="s">
        <v>126</v>
      </c>
      <c r="AN20" s="22">
        <v>1</v>
      </c>
      <c r="AO20" s="22">
        <v>1</v>
      </c>
      <c r="AP20" s="22">
        <v>0</v>
      </c>
      <c r="AQ20" s="22">
        <f t="shared" si="10"/>
        <v>1</v>
      </c>
      <c r="AR20" s="22">
        <v>0</v>
      </c>
      <c r="AS20" s="39"/>
    </row>
    <row r="21" spans="1:45" ht="15.95" customHeight="1" x14ac:dyDescent="0.25">
      <c r="A21" s="41"/>
      <c r="B21" s="22" t="s">
        <v>38</v>
      </c>
      <c r="C21" s="6" t="s">
        <v>157</v>
      </c>
      <c r="D21" s="11"/>
      <c r="E21" s="21"/>
      <c r="F21" s="21"/>
      <c r="G21" s="5">
        <v>2</v>
      </c>
      <c r="H21" s="22">
        <v>1</v>
      </c>
      <c r="I21" s="21" t="s">
        <v>53</v>
      </c>
      <c r="J21" s="21"/>
      <c r="K21" s="21"/>
      <c r="L21" s="21" t="s">
        <v>49</v>
      </c>
      <c r="M21" s="21"/>
      <c r="N21" s="21"/>
      <c r="O21" s="21"/>
      <c r="P21" s="21"/>
      <c r="Q21" s="21"/>
      <c r="R21" s="41"/>
      <c r="S21" s="41"/>
      <c r="T21" s="27">
        <v>7.5</v>
      </c>
      <c r="U21" s="21" t="s">
        <v>166</v>
      </c>
      <c r="V21" s="21"/>
      <c r="W21" s="21"/>
      <c r="X21" s="27"/>
      <c r="Y21" s="22">
        <v>11</v>
      </c>
      <c r="Z21" s="16" t="s">
        <v>93</v>
      </c>
      <c r="AA21" s="22">
        <v>1</v>
      </c>
      <c r="AB21" s="22">
        <v>1</v>
      </c>
      <c r="AC21" s="22">
        <v>1</v>
      </c>
      <c r="AD21" s="22">
        <f t="shared" si="11"/>
        <v>2</v>
      </c>
      <c r="AE21" s="22">
        <v>0</v>
      </c>
      <c r="AF21" s="45"/>
      <c r="AG21" s="27">
        <v>7.5</v>
      </c>
      <c r="AH21" s="21" t="s">
        <v>44</v>
      </c>
      <c r="AI21" s="21"/>
      <c r="AJ21" s="21"/>
      <c r="AK21" s="21"/>
      <c r="AL21" s="22">
        <v>5</v>
      </c>
      <c r="AM21" s="21" t="s">
        <v>126</v>
      </c>
      <c r="AN21" s="22">
        <v>1</v>
      </c>
      <c r="AO21" s="22">
        <v>0</v>
      </c>
      <c r="AP21" s="22">
        <v>0</v>
      </c>
      <c r="AQ21" s="22">
        <f t="shared" si="10"/>
        <v>0</v>
      </c>
      <c r="AR21" s="22">
        <v>0</v>
      </c>
      <c r="AS21" s="39"/>
    </row>
    <row r="22" spans="1:45" ht="15.95" customHeight="1" x14ac:dyDescent="0.25">
      <c r="A22" s="41"/>
      <c r="B22" s="22" t="s">
        <v>27</v>
      </c>
      <c r="C22" s="21"/>
      <c r="D22" s="16" t="s">
        <v>95</v>
      </c>
      <c r="E22" s="21"/>
      <c r="F22" s="21"/>
      <c r="G22" s="5"/>
      <c r="H22" s="22">
        <v>2</v>
      </c>
      <c r="I22" s="21" t="s">
        <v>53</v>
      </c>
      <c r="J22" s="21"/>
      <c r="K22" s="21"/>
      <c r="L22" s="21" t="s">
        <v>218</v>
      </c>
      <c r="M22" s="21"/>
      <c r="N22" s="21"/>
      <c r="O22" s="21"/>
      <c r="P22" s="21"/>
      <c r="Q22" s="21"/>
      <c r="R22" s="41"/>
      <c r="S22" s="41"/>
      <c r="T22" s="27">
        <v>7.5</v>
      </c>
      <c r="U22" s="21" t="s">
        <v>54</v>
      </c>
      <c r="V22" s="21"/>
      <c r="W22" s="21"/>
      <c r="X22" s="27"/>
      <c r="Y22" s="22">
        <v>15</v>
      </c>
      <c r="Z22" s="16" t="s">
        <v>93</v>
      </c>
      <c r="AA22" s="22">
        <v>1</v>
      </c>
      <c r="AB22" s="22">
        <v>1</v>
      </c>
      <c r="AC22" s="22">
        <v>2</v>
      </c>
      <c r="AD22" s="22">
        <f t="shared" si="11"/>
        <v>3</v>
      </c>
      <c r="AE22" s="22">
        <v>0</v>
      </c>
      <c r="AF22" s="45"/>
      <c r="AG22" s="27">
        <v>7.5</v>
      </c>
      <c r="AH22" s="21" t="s">
        <v>117</v>
      </c>
      <c r="AI22" s="21"/>
      <c r="AJ22" s="21"/>
      <c r="AL22" s="22">
        <v>14</v>
      </c>
      <c r="AM22" s="21" t="s">
        <v>126</v>
      </c>
      <c r="AN22" s="22">
        <v>1</v>
      </c>
      <c r="AO22" s="22">
        <v>0</v>
      </c>
      <c r="AP22" s="22">
        <v>0</v>
      </c>
      <c r="AQ22" s="22">
        <f t="shared" si="10"/>
        <v>0</v>
      </c>
      <c r="AR22" s="22">
        <v>0</v>
      </c>
      <c r="AS22" s="39"/>
    </row>
    <row r="23" spans="1:45" ht="15.95" customHeight="1" x14ac:dyDescent="0.25">
      <c r="A23" s="41"/>
      <c r="B23" s="36"/>
      <c r="C23" s="46"/>
      <c r="D23" s="46"/>
      <c r="E23" s="46"/>
      <c r="F23" s="46"/>
      <c r="G23" s="42"/>
      <c r="H23" s="45"/>
      <c r="I23" s="46"/>
      <c r="J23" s="46"/>
      <c r="K23" s="45"/>
      <c r="L23" s="45"/>
      <c r="M23" s="45"/>
      <c r="N23" s="45"/>
      <c r="O23" s="45"/>
      <c r="P23" s="45"/>
      <c r="Q23" s="45"/>
      <c r="R23" s="41"/>
      <c r="S23" s="41"/>
      <c r="T23" s="27">
        <v>7</v>
      </c>
      <c r="U23" s="21" t="s">
        <v>161</v>
      </c>
      <c r="V23" s="21"/>
      <c r="W23" s="21"/>
      <c r="X23" s="27"/>
      <c r="Y23" s="22">
        <v>2</v>
      </c>
      <c r="Z23" s="16" t="s">
        <v>93</v>
      </c>
      <c r="AA23" s="22">
        <v>1</v>
      </c>
      <c r="AB23" s="22">
        <v>0</v>
      </c>
      <c r="AC23" s="22">
        <v>0</v>
      </c>
      <c r="AD23" s="22">
        <f t="shared" si="11"/>
        <v>0</v>
      </c>
      <c r="AE23" s="22">
        <v>0</v>
      </c>
      <c r="AF23" s="45"/>
      <c r="AG23" s="27">
        <v>7.5</v>
      </c>
      <c r="AH23" s="21" t="s">
        <v>37</v>
      </c>
      <c r="AI23" s="21"/>
      <c r="AJ23" s="21"/>
      <c r="AK23" s="21"/>
      <c r="AL23" s="22">
        <v>21</v>
      </c>
      <c r="AM23" s="21" t="s">
        <v>126</v>
      </c>
      <c r="AN23" s="22">
        <v>1</v>
      </c>
      <c r="AO23" s="22">
        <v>0</v>
      </c>
      <c r="AP23" s="22">
        <v>0</v>
      </c>
      <c r="AQ23" s="22">
        <f t="shared" si="10"/>
        <v>0</v>
      </c>
      <c r="AR23" s="22">
        <v>0</v>
      </c>
      <c r="AS23" s="44"/>
    </row>
    <row r="24" spans="1:45" ht="15.95" customHeight="1" x14ac:dyDescent="0.25">
      <c r="A24" s="41"/>
      <c r="B24" s="42" t="s">
        <v>138</v>
      </c>
      <c r="C24" s="6" t="s">
        <v>182</v>
      </c>
      <c r="F24" s="21"/>
      <c r="G24" s="5">
        <v>3</v>
      </c>
      <c r="H24" s="22">
        <v>2</v>
      </c>
      <c r="I24" s="21" t="s">
        <v>32</v>
      </c>
      <c r="J24" s="21"/>
      <c r="K24" s="21"/>
      <c r="L24" s="21" t="s">
        <v>172</v>
      </c>
      <c r="M24" s="21"/>
      <c r="N24" s="21"/>
      <c r="O24" s="21"/>
      <c r="P24" s="21"/>
      <c r="Q24" s="21"/>
      <c r="R24" s="41"/>
      <c r="S24" s="41"/>
      <c r="T24" s="27">
        <v>6.5</v>
      </c>
      <c r="U24" s="21" t="s">
        <v>48</v>
      </c>
      <c r="V24" s="21"/>
      <c r="W24" s="21"/>
      <c r="X24" s="27"/>
      <c r="Y24" s="22">
        <v>7</v>
      </c>
      <c r="Z24" s="16" t="s">
        <v>93</v>
      </c>
      <c r="AA24" s="22">
        <v>1</v>
      </c>
      <c r="AB24" s="22">
        <v>0</v>
      </c>
      <c r="AC24" s="22">
        <v>0</v>
      </c>
      <c r="AD24" s="22">
        <f t="shared" si="11"/>
        <v>0</v>
      </c>
      <c r="AE24" s="22">
        <v>0</v>
      </c>
      <c r="AF24" s="45"/>
      <c r="AG24" s="27">
        <v>6.5</v>
      </c>
      <c r="AH24" s="21" t="s">
        <v>113</v>
      </c>
      <c r="AI24" s="21"/>
      <c r="AJ24" s="21"/>
      <c r="AK24" s="21"/>
      <c r="AL24" s="22">
        <v>11</v>
      </c>
      <c r="AM24" s="21" t="s">
        <v>126</v>
      </c>
      <c r="AN24" s="22">
        <v>1</v>
      </c>
      <c r="AO24" s="22">
        <v>0</v>
      </c>
      <c r="AP24" s="22">
        <v>0</v>
      </c>
      <c r="AQ24" s="22">
        <f t="shared" si="10"/>
        <v>0</v>
      </c>
      <c r="AR24" s="22">
        <v>2</v>
      </c>
      <c r="AS24" s="36"/>
    </row>
    <row r="25" spans="1:45" ht="15.95" customHeight="1" x14ac:dyDescent="0.25">
      <c r="A25" s="41"/>
      <c r="B25" s="22" t="s">
        <v>27</v>
      </c>
      <c r="C25" s="21"/>
      <c r="D25" s="21" t="s">
        <v>95</v>
      </c>
      <c r="E25" s="21"/>
      <c r="F25" s="21"/>
      <c r="G25" s="21"/>
      <c r="H25" s="22">
        <v>2</v>
      </c>
      <c r="I25" s="21" t="s">
        <v>121</v>
      </c>
      <c r="J25" s="21"/>
      <c r="K25" s="21"/>
      <c r="L25" s="21" t="s">
        <v>199</v>
      </c>
      <c r="M25" s="21"/>
      <c r="N25" s="21"/>
      <c r="O25" s="21"/>
      <c r="P25" s="21"/>
      <c r="Q25" s="21"/>
      <c r="R25" s="41"/>
      <c r="S25" s="41"/>
      <c r="T25" s="27">
        <v>6</v>
      </c>
      <c r="U25" s="21" t="s">
        <v>47</v>
      </c>
      <c r="Y25" s="22">
        <v>3</v>
      </c>
      <c r="Z25" s="16" t="s">
        <v>93</v>
      </c>
      <c r="AA25" s="22">
        <v>1</v>
      </c>
      <c r="AB25" s="22">
        <v>0</v>
      </c>
      <c r="AC25" s="22">
        <v>0</v>
      </c>
      <c r="AD25" s="22">
        <f t="shared" si="11"/>
        <v>0</v>
      </c>
      <c r="AE25" s="22">
        <v>0</v>
      </c>
      <c r="AF25" s="45"/>
      <c r="AG25" s="27">
        <v>6.5</v>
      </c>
      <c r="AH25" s="21" t="s">
        <v>174</v>
      </c>
      <c r="AI25" s="21"/>
      <c r="AJ25" s="21"/>
      <c r="AK25" s="21"/>
      <c r="AL25" s="22">
        <v>3</v>
      </c>
      <c r="AM25" s="21" t="s">
        <v>126</v>
      </c>
      <c r="AN25" s="22">
        <v>1</v>
      </c>
      <c r="AO25" s="22">
        <v>0</v>
      </c>
      <c r="AP25" s="22">
        <v>1</v>
      </c>
      <c r="AQ25" s="22">
        <f t="shared" si="10"/>
        <v>1</v>
      </c>
      <c r="AR25" s="22">
        <v>0</v>
      </c>
      <c r="AS25" s="36"/>
    </row>
    <row r="26" spans="1:45" ht="15.95" customHeight="1" x14ac:dyDescent="0.25">
      <c r="A26" s="41"/>
      <c r="D26" s="21"/>
      <c r="E26" s="21"/>
      <c r="F26" s="21"/>
      <c r="G26" s="21"/>
      <c r="H26" s="22">
        <v>2</v>
      </c>
      <c r="I26" s="21" t="s">
        <v>198</v>
      </c>
      <c r="J26" s="21"/>
      <c r="K26" s="21"/>
      <c r="L26" s="21" t="s">
        <v>172</v>
      </c>
      <c r="M26" s="21"/>
      <c r="N26" s="21"/>
      <c r="O26" s="21"/>
      <c r="P26" s="21"/>
      <c r="Q26" s="21"/>
      <c r="R26" s="41"/>
      <c r="S26" s="41"/>
      <c r="T26" s="27">
        <v>6.5</v>
      </c>
      <c r="U26" s="21" t="s">
        <v>60</v>
      </c>
      <c r="V26" s="21"/>
      <c r="W26" s="21"/>
      <c r="X26" s="27"/>
      <c r="Y26" s="22">
        <v>14</v>
      </c>
      <c r="Z26" s="16" t="s">
        <v>93</v>
      </c>
      <c r="AA26" s="22">
        <v>1</v>
      </c>
      <c r="AB26" s="22">
        <v>0</v>
      </c>
      <c r="AC26" s="22">
        <v>0</v>
      </c>
      <c r="AD26" s="22">
        <f t="shared" si="11"/>
        <v>0</v>
      </c>
      <c r="AE26" s="22">
        <v>0</v>
      </c>
      <c r="AF26" s="45"/>
      <c r="AG26" s="27">
        <v>6</v>
      </c>
      <c r="AH26" s="21" t="s">
        <v>191</v>
      </c>
      <c r="AI26" s="21"/>
      <c r="AJ26" s="21"/>
      <c r="AK26" s="21"/>
      <c r="AL26" s="22">
        <v>28</v>
      </c>
      <c r="AM26" s="21" t="s">
        <v>126</v>
      </c>
      <c r="AN26" s="22">
        <v>1</v>
      </c>
      <c r="AO26" s="22">
        <v>0</v>
      </c>
      <c r="AP26" s="22">
        <v>0</v>
      </c>
      <c r="AQ26" s="22">
        <f t="shared" si="10"/>
        <v>0</v>
      </c>
      <c r="AR26" s="22">
        <v>0</v>
      </c>
      <c r="AS26" s="36"/>
    </row>
    <row r="27" spans="1:45" ht="15.95" customHeight="1" thickBot="1" x14ac:dyDescent="0.3">
      <c r="A27" s="41"/>
      <c r="R27" s="41"/>
      <c r="S27" s="41"/>
      <c r="T27" s="17" t="s">
        <v>90</v>
      </c>
      <c r="U27" s="17"/>
      <c r="V27" s="17"/>
      <c r="W27" s="17"/>
      <c r="X27" s="17"/>
      <c r="Y27" s="17"/>
      <c r="Z27" s="17"/>
      <c r="AA27" s="23">
        <f>SUM(AA15:AA26)</f>
        <v>11</v>
      </c>
      <c r="AB27" s="23">
        <f>SUM(AB15:AB26)</f>
        <v>5</v>
      </c>
      <c r="AC27" s="23">
        <f>SUM(AC15:AC26)</f>
        <v>10</v>
      </c>
      <c r="AD27" s="23">
        <f>+AC27+AB27</f>
        <v>15</v>
      </c>
      <c r="AE27" s="23">
        <f>SUM(AE15:AE26)</f>
        <v>2</v>
      </c>
      <c r="AF27" s="45"/>
      <c r="AG27" s="17" t="s">
        <v>124</v>
      </c>
      <c r="AH27" s="17"/>
      <c r="AI27" s="17"/>
      <c r="AJ27" s="17"/>
      <c r="AK27" s="17"/>
      <c r="AL27" s="17"/>
      <c r="AM27" s="17"/>
      <c r="AN27" s="23">
        <f>SUM(AN15:AN26)</f>
        <v>11</v>
      </c>
      <c r="AO27" s="23">
        <f>SUM(AO15:AO26)</f>
        <v>1</v>
      </c>
      <c r="AP27" s="23">
        <f>SUM(AP15:AP26)</f>
        <v>1</v>
      </c>
      <c r="AQ27" s="23">
        <f>+AP27+AO27</f>
        <v>2</v>
      </c>
      <c r="AR27" s="23">
        <f>SUM(AR15:AR26)</f>
        <v>4</v>
      </c>
      <c r="AS27" s="36"/>
    </row>
    <row r="28" spans="1:45" ht="15.95" customHeight="1" x14ac:dyDescent="0.25">
      <c r="A28" s="41"/>
      <c r="C28" s="6" t="s">
        <v>183</v>
      </c>
      <c r="G28" s="5">
        <v>3</v>
      </c>
      <c r="H28" s="22">
        <v>1</v>
      </c>
      <c r="I28" s="21" t="s">
        <v>162</v>
      </c>
      <c r="J28" s="21"/>
      <c r="K28" s="21"/>
      <c r="L28" s="21" t="s">
        <v>168</v>
      </c>
      <c r="M28" s="21"/>
      <c r="N28" s="21"/>
      <c r="O28" s="21"/>
      <c r="P28" s="21"/>
      <c r="Q28" s="21"/>
      <c r="R28" s="41"/>
      <c r="S28" s="41"/>
      <c r="T28" s="19" t="s">
        <v>18</v>
      </c>
      <c r="U28" s="19"/>
      <c r="V28" s="19"/>
      <c r="W28" s="19"/>
      <c r="X28" s="19"/>
      <c r="Y28" s="16" t="s">
        <v>41</v>
      </c>
      <c r="AA28" s="22">
        <v>1</v>
      </c>
      <c r="AB28" s="22">
        <v>0</v>
      </c>
      <c r="AC28" s="22">
        <v>0</v>
      </c>
      <c r="AD28" s="22">
        <f t="shared" ref="AD28:AD39" si="12">+AB28+AC28</f>
        <v>0</v>
      </c>
      <c r="AE28" s="22">
        <v>0</v>
      </c>
      <c r="AF28" s="45"/>
      <c r="AG28" s="18" t="s">
        <v>153</v>
      </c>
      <c r="AH28" s="18"/>
      <c r="AI28" s="18"/>
      <c r="AJ28" s="18"/>
      <c r="AK28" s="18"/>
      <c r="AL28" s="16" t="s">
        <v>156</v>
      </c>
      <c r="AN28" s="22">
        <v>1</v>
      </c>
      <c r="AO28" s="22">
        <v>0</v>
      </c>
      <c r="AP28" s="22">
        <v>0</v>
      </c>
      <c r="AQ28" s="22">
        <f t="shared" ref="AQ28:AQ39" si="13">+AO28+AP28</f>
        <v>0</v>
      </c>
      <c r="AR28" s="22">
        <v>0</v>
      </c>
      <c r="AS28" s="36"/>
    </row>
    <row r="29" spans="1:45" ht="15.95" customHeight="1" x14ac:dyDescent="0.25">
      <c r="A29" s="41"/>
      <c r="B29" s="22" t="s">
        <v>27</v>
      </c>
      <c r="C29" s="21" t="s">
        <v>197</v>
      </c>
      <c r="D29" s="21"/>
      <c r="E29" s="21"/>
      <c r="F29" s="21"/>
      <c r="G29" s="5"/>
      <c r="H29" s="22">
        <v>2</v>
      </c>
      <c r="I29" s="21" t="s">
        <v>40</v>
      </c>
      <c r="J29" s="21"/>
      <c r="K29" s="21"/>
      <c r="L29" s="21" t="s">
        <v>159</v>
      </c>
      <c r="M29" s="21"/>
      <c r="N29" s="21"/>
      <c r="O29" s="21"/>
      <c r="P29" s="21"/>
      <c r="Q29" s="21"/>
      <c r="R29" s="41"/>
      <c r="S29" s="41"/>
      <c r="T29" s="27">
        <v>7</v>
      </c>
      <c r="U29" s="21" t="s">
        <v>136</v>
      </c>
      <c r="Y29" s="22"/>
      <c r="Z29" s="21" t="s">
        <v>102</v>
      </c>
      <c r="AA29" s="22">
        <v>0</v>
      </c>
      <c r="AB29" s="22">
        <v>0</v>
      </c>
      <c r="AC29" s="22">
        <v>0</v>
      </c>
      <c r="AD29" s="22">
        <f t="shared" si="12"/>
        <v>0</v>
      </c>
      <c r="AE29" s="22">
        <v>0</v>
      </c>
      <c r="AF29" s="45"/>
      <c r="AG29" s="27">
        <v>8</v>
      </c>
      <c r="AH29" s="21" t="s">
        <v>133</v>
      </c>
      <c r="AL29" s="22">
        <v>1</v>
      </c>
      <c r="AM29" s="21" t="s">
        <v>155</v>
      </c>
      <c r="AN29" s="22">
        <v>1</v>
      </c>
      <c r="AO29" s="22">
        <v>0</v>
      </c>
      <c r="AP29" s="22">
        <v>0</v>
      </c>
      <c r="AQ29" s="22">
        <f t="shared" si="13"/>
        <v>0</v>
      </c>
      <c r="AR29" s="22">
        <v>0</v>
      </c>
      <c r="AS29" s="36"/>
    </row>
    <row r="30" spans="1:45" ht="15.95" customHeight="1" x14ac:dyDescent="0.25">
      <c r="A30" s="41"/>
      <c r="H30" s="22">
        <v>2</v>
      </c>
      <c r="I30" s="21" t="s">
        <v>162</v>
      </c>
      <c r="K30" s="21"/>
      <c r="L30" s="21"/>
      <c r="M30" s="21" t="s">
        <v>114</v>
      </c>
      <c r="N30" s="21"/>
      <c r="O30" s="21"/>
      <c r="P30" s="21"/>
      <c r="Q30" s="21"/>
      <c r="R30" s="41"/>
      <c r="S30" s="41"/>
      <c r="T30" s="27">
        <v>9.5</v>
      </c>
      <c r="U30" s="21" t="s">
        <v>53</v>
      </c>
      <c r="V30" s="21"/>
      <c r="W30" s="21"/>
      <c r="X30" s="27"/>
      <c r="Y30" s="22"/>
      <c r="Z30" s="21" t="s">
        <v>102</v>
      </c>
      <c r="AA30" s="22">
        <v>1</v>
      </c>
      <c r="AB30" s="22">
        <v>2</v>
      </c>
      <c r="AC30" s="22">
        <v>0</v>
      </c>
      <c r="AD30" s="22">
        <f t="shared" si="12"/>
        <v>2</v>
      </c>
      <c r="AE30" s="22">
        <v>0</v>
      </c>
      <c r="AF30" s="45"/>
      <c r="AG30" s="27">
        <v>9.5</v>
      </c>
      <c r="AH30" s="21" t="s">
        <v>192</v>
      </c>
      <c r="AI30" s="21"/>
      <c r="AJ30" s="21"/>
      <c r="AK30" s="21"/>
      <c r="AL30" s="22">
        <v>19</v>
      </c>
      <c r="AM30" s="21" t="s">
        <v>155</v>
      </c>
      <c r="AN30" s="22">
        <v>1</v>
      </c>
      <c r="AO30" s="22">
        <v>0</v>
      </c>
      <c r="AP30" s="22">
        <v>1</v>
      </c>
      <c r="AQ30" s="22">
        <f t="shared" si="13"/>
        <v>1</v>
      </c>
      <c r="AR30" s="22">
        <v>0</v>
      </c>
      <c r="AS30" s="36"/>
    </row>
    <row r="31" spans="1:45" ht="15.95" customHeight="1" x14ac:dyDescent="0.25">
      <c r="A31" s="41"/>
      <c r="B31" s="36"/>
      <c r="C31" s="46"/>
      <c r="D31" s="46"/>
      <c r="E31" s="46"/>
      <c r="F31" s="46"/>
      <c r="G31" s="42"/>
      <c r="H31" s="45"/>
      <c r="I31" s="46"/>
      <c r="J31" s="46"/>
      <c r="K31" s="45"/>
      <c r="L31" s="45"/>
      <c r="M31" s="45"/>
      <c r="N31" s="45"/>
      <c r="O31" s="45"/>
      <c r="P31" s="45"/>
      <c r="Q31" s="45"/>
      <c r="R31" s="41"/>
      <c r="S31" s="41"/>
      <c r="T31" s="27">
        <v>9</v>
      </c>
      <c r="U31" s="21" t="s">
        <v>151</v>
      </c>
      <c r="V31" s="21"/>
      <c r="W31" s="21"/>
      <c r="X31" s="27"/>
      <c r="Y31" s="22"/>
      <c r="Z31" s="21" t="s">
        <v>102</v>
      </c>
      <c r="AA31" s="22">
        <v>1</v>
      </c>
      <c r="AB31" s="22">
        <v>0</v>
      </c>
      <c r="AC31" s="22">
        <v>0</v>
      </c>
      <c r="AD31" s="22">
        <f t="shared" si="12"/>
        <v>0</v>
      </c>
      <c r="AE31" s="22">
        <v>0</v>
      </c>
      <c r="AF31" s="45"/>
      <c r="AG31" s="27">
        <v>9</v>
      </c>
      <c r="AH31" s="21" t="s">
        <v>76</v>
      </c>
      <c r="AI31" s="21"/>
      <c r="AJ31" s="21"/>
      <c r="AK31" s="21"/>
      <c r="AL31" s="22">
        <v>22</v>
      </c>
      <c r="AM31" s="21" t="s">
        <v>155</v>
      </c>
      <c r="AN31" s="22">
        <v>1</v>
      </c>
      <c r="AO31" s="22">
        <v>1</v>
      </c>
      <c r="AP31" s="22">
        <v>0</v>
      </c>
      <c r="AQ31" s="22">
        <f t="shared" si="13"/>
        <v>1</v>
      </c>
      <c r="AR31" s="22">
        <v>0</v>
      </c>
      <c r="AS31" s="36"/>
    </row>
    <row r="32" spans="1:45" ht="15.95" customHeight="1" x14ac:dyDescent="0.25">
      <c r="A32" s="41"/>
      <c r="B32" s="42" t="s">
        <v>139</v>
      </c>
      <c r="C32" s="6" t="s">
        <v>185</v>
      </c>
      <c r="F32" s="20"/>
      <c r="G32" s="5">
        <v>2</v>
      </c>
      <c r="H32" s="22">
        <v>2</v>
      </c>
      <c r="I32" s="21" t="s">
        <v>143</v>
      </c>
      <c r="J32" s="21"/>
      <c r="K32" s="21"/>
      <c r="L32" s="21" t="s">
        <v>61</v>
      </c>
      <c r="M32" s="21"/>
      <c r="N32" s="21"/>
      <c r="O32" s="21"/>
      <c r="P32" s="21"/>
      <c r="Q32" s="21"/>
      <c r="R32" s="41"/>
      <c r="S32" s="41"/>
      <c r="T32" s="27">
        <v>8.5</v>
      </c>
      <c r="U32" s="21" t="s">
        <v>82</v>
      </c>
      <c r="V32" s="21"/>
      <c r="W32" s="21"/>
      <c r="X32" s="27"/>
      <c r="Y32" s="22"/>
      <c r="Z32" s="21" t="s">
        <v>102</v>
      </c>
      <c r="AA32" s="22">
        <v>1</v>
      </c>
      <c r="AB32" s="22">
        <v>0</v>
      </c>
      <c r="AC32" s="22">
        <v>0</v>
      </c>
      <c r="AD32" s="22">
        <f t="shared" si="12"/>
        <v>0</v>
      </c>
      <c r="AE32" s="22">
        <v>0</v>
      </c>
      <c r="AF32" s="45"/>
      <c r="AG32" s="27">
        <v>8</v>
      </c>
      <c r="AH32" s="21" t="s">
        <v>143</v>
      </c>
      <c r="AI32" s="21"/>
      <c r="AJ32" s="21"/>
      <c r="AK32" s="21"/>
      <c r="AL32" s="22">
        <v>14</v>
      </c>
      <c r="AM32" s="21" t="s">
        <v>155</v>
      </c>
      <c r="AN32" s="22">
        <v>1</v>
      </c>
      <c r="AO32" s="22">
        <v>1</v>
      </c>
      <c r="AP32" s="22">
        <v>0</v>
      </c>
      <c r="AQ32" s="22">
        <f t="shared" si="13"/>
        <v>1</v>
      </c>
      <c r="AR32" s="22">
        <v>0</v>
      </c>
      <c r="AS32" s="36"/>
    </row>
    <row r="33" spans="1:45" ht="15.95" customHeight="1" x14ac:dyDescent="0.25">
      <c r="A33" s="41"/>
      <c r="B33" s="22" t="s">
        <v>27</v>
      </c>
      <c r="D33" s="21" t="s">
        <v>95</v>
      </c>
      <c r="E33" s="21"/>
      <c r="H33" s="22">
        <v>2</v>
      </c>
      <c r="I33" s="21" t="s">
        <v>76</v>
      </c>
      <c r="J33" s="21"/>
      <c r="K33" s="21"/>
      <c r="L33" s="21" t="s">
        <v>210</v>
      </c>
      <c r="M33" s="21"/>
      <c r="N33" s="21"/>
      <c r="O33" s="21"/>
      <c r="P33" s="21"/>
      <c r="Q33" s="21"/>
      <c r="R33" s="41"/>
      <c r="S33" s="41"/>
      <c r="T33" s="27">
        <v>8</v>
      </c>
      <c r="U33" s="21" t="s">
        <v>163</v>
      </c>
      <c r="Y33" s="22"/>
      <c r="Z33" s="21" t="s">
        <v>102</v>
      </c>
      <c r="AA33" s="22">
        <v>1</v>
      </c>
      <c r="AB33" s="22">
        <v>0</v>
      </c>
      <c r="AC33" s="22">
        <v>0</v>
      </c>
      <c r="AD33" s="22">
        <f t="shared" si="12"/>
        <v>0</v>
      </c>
      <c r="AE33" s="22">
        <v>0</v>
      </c>
      <c r="AF33" s="45"/>
      <c r="AG33" s="27">
        <v>7.5</v>
      </c>
      <c r="AH33" s="21" t="s">
        <v>111</v>
      </c>
      <c r="AI33" s="21"/>
      <c r="AJ33" s="21"/>
      <c r="AK33" s="21"/>
      <c r="AL33" s="22">
        <v>24</v>
      </c>
      <c r="AM33" s="21" t="s">
        <v>155</v>
      </c>
      <c r="AN33" s="22">
        <v>1</v>
      </c>
      <c r="AO33" s="22">
        <v>0</v>
      </c>
      <c r="AP33" s="22">
        <v>0</v>
      </c>
      <c r="AQ33" s="22">
        <f t="shared" si="13"/>
        <v>0</v>
      </c>
      <c r="AR33" s="22">
        <v>0</v>
      </c>
      <c r="AS33" s="36"/>
    </row>
    <row r="34" spans="1:45" ht="15.95" customHeight="1" x14ac:dyDescent="0.25">
      <c r="A34" s="41"/>
      <c r="H34" s="22"/>
      <c r="I34" s="21"/>
      <c r="J34" s="21"/>
      <c r="K34" s="21"/>
      <c r="L34" s="21"/>
      <c r="M34" s="21"/>
      <c r="N34" s="21"/>
      <c r="O34" s="21"/>
      <c r="P34" s="21"/>
      <c r="Q34" s="21"/>
      <c r="R34" s="41"/>
      <c r="S34" s="41"/>
      <c r="T34" s="27">
        <v>7.5</v>
      </c>
      <c r="U34" s="21" t="s">
        <v>45</v>
      </c>
      <c r="V34" s="21"/>
      <c r="W34" s="21"/>
      <c r="X34" s="27"/>
      <c r="Y34" s="22"/>
      <c r="Z34" s="21" t="s">
        <v>102</v>
      </c>
      <c r="AA34" s="22">
        <v>1</v>
      </c>
      <c r="AB34" s="22">
        <v>0</v>
      </c>
      <c r="AC34" s="22">
        <v>1</v>
      </c>
      <c r="AD34" s="22">
        <f t="shared" si="12"/>
        <v>1</v>
      </c>
      <c r="AE34" s="22">
        <v>0</v>
      </c>
      <c r="AF34" s="45"/>
      <c r="AG34" s="27">
        <v>7.5</v>
      </c>
      <c r="AH34" s="21" t="s">
        <v>98</v>
      </c>
      <c r="AI34" s="21"/>
      <c r="AJ34" s="21"/>
      <c r="AK34" s="21"/>
      <c r="AL34" s="22">
        <v>44</v>
      </c>
      <c r="AM34" s="21" t="s">
        <v>155</v>
      </c>
      <c r="AN34" s="22">
        <v>1</v>
      </c>
      <c r="AO34" s="22">
        <v>0</v>
      </c>
      <c r="AP34" s="22">
        <v>1</v>
      </c>
      <c r="AQ34" s="22">
        <f t="shared" si="13"/>
        <v>1</v>
      </c>
      <c r="AR34" s="22">
        <v>0</v>
      </c>
      <c r="AS34" s="36"/>
    </row>
    <row r="35" spans="1:45" ht="15.95" customHeight="1" x14ac:dyDescent="0.25">
      <c r="A35" s="41" t="s">
        <v>43</v>
      </c>
      <c r="C35" s="6" t="s">
        <v>184</v>
      </c>
      <c r="D35" s="1"/>
      <c r="E35" s="21"/>
      <c r="F35" s="21"/>
      <c r="G35" s="5">
        <v>1</v>
      </c>
      <c r="H35" s="22">
        <v>1</v>
      </c>
      <c r="I35" s="21" t="s">
        <v>129</v>
      </c>
      <c r="J35" s="21"/>
      <c r="K35" s="21"/>
      <c r="L35" s="21" t="s">
        <v>174</v>
      </c>
      <c r="M35" s="21"/>
      <c r="N35" s="21"/>
      <c r="O35" s="21"/>
      <c r="P35" s="21"/>
      <c r="Q35" s="21"/>
      <c r="R35" s="41"/>
      <c r="S35" s="41"/>
      <c r="T35" s="27">
        <v>7.5</v>
      </c>
      <c r="U35" s="21" t="s">
        <v>188</v>
      </c>
      <c r="V35" s="21"/>
      <c r="W35" s="21"/>
      <c r="X35" s="27"/>
      <c r="Y35" s="22"/>
      <c r="Z35" s="21" t="s">
        <v>102</v>
      </c>
      <c r="AA35" s="22">
        <v>1</v>
      </c>
      <c r="AB35" s="22">
        <v>0</v>
      </c>
      <c r="AC35" s="22">
        <v>0</v>
      </c>
      <c r="AD35" s="22">
        <f t="shared" si="12"/>
        <v>0</v>
      </c>
      <c r="AE35" s="22">
        <v>0</v>
      </c>
      <c r="AF35" s="45"/>
      <c r="AG35" s="27">
        <v>7</v>
      </c>
      <c r="AH35" s="21" t="s">
        <v>61</v>
      </c>
      <c r="AI35" s="21"/>
      <c r="AJ35" s="21"/>
      <c r="AK35" s="21"/>
      <c r="AL35" s="22">
        <v>5</v>
      </c>
      <c r="AM35" s="21" t="s">
        <v>155</v>
      </c>
      <c r="AN35" s="22">
        <v>1</v>
      </c>
      <c r="AO35" s="22">
        <v>0</v>
      </c>
      <c r="AP35" s="22">
        <v>1</v>
      </c>
      <c r="AQ35" s="22">
        <f t="shared" si="13"/>
        <v>1</v>
      </c>
      <c r="AR35" s="22">
        <v>0</v>
      </c>
      <c r="AS35" s="36"/>
    </row>
    <row r="36" spans="1:45" ht="15.95" customHeight="1" x14ac:dyDescent="0.25">
      <c r="A36" s="41"/>
      <c r="B36" s="22" t="s">
        <v>27</v>
      </c>
      <c r="C36" s="21" t="s">
        <v>200</v>
      </c>
      <c r="D36" s="16"/>
      <c r="H36" s="22"/>
      <c r="I36" s="21"/>
      <c r="J36" s="21"/>
      <c r="K36" s="21"/>
      <c r="L36" s="21"/>
      <c r="M36" s="21"/>
      <c r="N36" s="21"/>
      <c r="O36" s="21"/>
      <c r="P36" s="21"/>
      <c r="Q36" s="21"/>
      <c r="R36" s="41"/>
      <c r="S36" s="41"/>
      <c r="T36" s="27">
        <v>6.5</v>
      </c>
      <c r="U36" s="21" t="s">
        <v>46</v>
      </c>
      <c r="V36" s="21"/>
      <c r="W36" s="21"/>
      <c r="X36" s="27"/>
      <c r="Y36" s="22"/>
      <c r="Z36" s="21" t="s">
        <v>102</v>
      </c>
      <c r="AA36" s="22">
        <v>1</v>
      </c>
      <c r="AB36" s="22">
        <v>0</v>
      </c>
      <c r="AC36" s="22">
        <v>0</v>
      </c>
      <c r="AD36" s="22">
        <f t="shared" si="12"/>
        <v>0</v>
      </c>
      <c r="AE36" s="22">
        <v>0</v>
      </c>
      <c r="AF36" s="45"/>
      <c r="AG36" s="27">
        <v>7</v>
      </c>
      <c r="AH36" s="21" t="s">
        <v>164</v>
      </c>
      <c r="AI36" s="21"/>
      <c r="AJ36" s="21"/>
      <c r="AK36" s="21"/>
      <c r="AL36" s="22">
        <v>10</v>
      </c>
      <c r="AM36" s="21" t="s">
        <v>155</v>
      </c>
      <c r="AN36" s="22">
        <v>1</v>
      </c>
      <c r="AO36" s="22">
        <v>0</v>
      </c>
      <c r="AP36" s="22">
        <v>0</v>
      </c>
      <c r="AQ36" s="22">
        <f t="shared" si="13"/>
        <v>0</v>
      </c>
      <c r="AR36" s="22">
        <v>0</v>
      </c>
      <c r="AS36" s="36"/>
    </row>
    <row r="37" spans="1:45" ht="15.95" customHeight="1" x14ac:dyDescent="0.25">
      <c r="A37" s="41"/>
      <c r="C37" s="21" t="s">
        <v>201</v>
      </c>
      <c r="H37" s="22"/>
      <c r="I37" s="21"/>
      <c r="J37" s="21"/>
      <c r="K37" s="21"/>
      <c r="L37" s="21"/>
      <c r="M37" s="21"/>
      <c r="N37" s="21"/>
      <c r="O37" s="21"/>
      <c r="P37" s="21"/>
      <c r="Q37" s="21"/>
      <c r="R37" s="41"/>
      <c r="S37" s="41"/>
      <c r="T37" s="27">
        <v>6.5</v>
      </c>
      <c r="U37" s="21" t="s">
        <v>189</v>
      </c>
      <c r="Y37" s="22"/>
      <c r="Z37" s="21" t="s">
        <v>102</v>
      </c>
      <c r="AA37" s="22">
        <v>0</v>
      </c>
      <c r="AB37" s="22">
        <v>0</v>
      </c>
      <c r="AC37" s="22">
        <v>0</v>
      </c>
      <c r="AD37" s="22">
        <f t="shared" si="12"/>
        <v>0</v>
      </c>
      <c r="AE37" s="22">
        <v>0</v>
      </c>
      <c r="AF37" s="45"/>
      <c r="AG37" s="27">
        <v>6.5</v>
      </c>
      <c r="AH37" s="21" t="s">
        <v>94</v>
      </c>
      <c r="AI37" s="21"/>
      <c r="AJ37" s="21"/>
      <c r="AK37" s="21"/>
      <c r="AL37" s="22">
        <v>12</v>
      </c>
      <c r="AM37" s="21" t="s">
        <v>155</v>
      </c>
      <c r="AN37" s="22">
        <v>1</v>
      </c>
      <c r="AO37" s="22">
        <v>0</v>
      </c>
      <c r="AP37" s="22">
        <v>0</v>
      </c>
      <c r="AQ37" s="22">
        <f t="shared" si="13"/>
        <v>0</v>
      </c>
      <c r="AR37" s="22">
        <v>0</v>
      </c>
      <c r="AS37" s="36"/>
    </row>
    <row r="38" spans="1:45" ht="15.95" customHeight="1" x14ac:dyDescent="0.25">
      <c r="A38" s="41"/>
      <c r="B38" s="36"/>
      <c r="C38" s="46"/>
      <c r="D38" s="46"/>
      <c r="E38" s="46"/>
      <c r="F38" s="46"/>
      <c r="G38" s="42"/>
      <c r="H38" s="45"/>
      <c r="I38" s="46"/>
      <c r="J38" s="46"/>
      <c r="K38" s="46"/>
      <c r="L38" s="46"/>
      <c r="M38" s="46"/>
      <c r="N38" s="46"/>
      <c r="O38" s="46"/>
      <c r="P38" s="46"/>
      <c r="Q38" s="46"/>
      <c r="R38" s="41"/>
      <c r="S38" s="41"/>
      <c r="T38" s="27">
        <v>6</v>
      </c>
      <c r="U38" s="21" t="s">
        <v>86</v>
      </c>
      <c r="Y38" s="22"/>
      <c r="Z38" s="21" t="s">
        <v>102</v>
      </c>
      <c r="AA38" s="22">
        <v>1</v>
      </c>
      <c r="AB38" s="22">
        <v>0</v>
      </c>
      <c r="AC38" s="22">
        <v>1</v>
      </c>
      <c r="AD38" s="22">
        <f t="shared" si="12"/>
        <v>1</v>
      </c>
      <c r="AE38" s="22">
        <v>0</v>
      </c>
      <c r="AF38" s="45"/>
      <c r="AG38" s="27">
        <v>6.5</v>
      </c>
      <c r="AH38" s="21" t="s">
        <v>115</v>
      </c>
      <c r="AI38" s="21"/>
      <c r="AJ38" s="21"/>
      <c r="AK38" s="21"/>
      <c r="AL38" s="22">
        <v>8</v>
      </c>
      <c r="AM38" s="21" t="s">
        <v>155</v>
      </c>
      <c r="AN38" s="22">
        <v>0</v>
      </c>
      <c r="AO38" s="22">
        <v>0</v>
      </c>
      <c r="AP38" s="22">
        <v>0</v>
      </c>
      <c r="AQ38" s="22">
        <f t="shared" si="13"/>
        <v>0</v>
      </c>
      <c r="AR38" s="22">
        <v>0</v>
      </c>
      <c r="AS38" s="36"/>
    </row>
    <row r="39" spans="1:45" ht="15.95" customHeight="1" x14ac:dyDescent="0.25">
      <c r="A39" s="41"/>
      <c r="B39" s="42" t="s">
        <v>140</v>
      </c>
      <c r="C39" s="6" t="s">
        <v>186</v>
      </c>
      <c r="E39" s="11"/>
      <c r="F39" s="11"/>
      <c r="G39" s="5">
        <v>5</v>
      </c>
      <c r="H39" s="22">
        <v>1</v>
      </c>
      <c r="I39" s="21" t="s">
        <v>148</v>
      </c>
      <c r="J39" s="21"/>
      <c r="K39" s="21"/>
      <c r="L39" s="21"/>
      <c r="M39" s="21" t="s">
        <v>114</v>
      </c>
      <c r="N39" s="21"/>
      <c r="O39" s="21"/>
      <c r="P39" s="21"/>
      <c r="Q39" s="21"/>
      <c r="R39" s="41"/>
      <c r="S39" s="41"/>
      <c r="T39" s="27">
        <v>6</v>
      </c>
      <c r="U39" s="21" t="s">
        <v>49</v>
      </c>
      <c r="V39" s="21"/>
      <c r="W39" s="21"/>
      <c r="X39" s="27"/>
      <c r="Y39" s="22"/>
      <c r="Z39" s="21" t="s">
        <v>102</v>
      </c>
      <c r="AA39" s="22">
        <v>1</v>
      </c>
      <c r="AB39" s="22">
        <v>0</v>
      </c>
      <c r="AC39" s="22">
        <v>1</v>
      </c>
      <c r="AD39" s="22">
        <f t="shared" si="12"/>
        <v>1</v>
      </c>
      <c r="AE39" s="22">
        <v>0</v>
      </c>
      <c r="AF39" s="45"/>
      <c r="AG39" s="27">
        <v>6</v>
      </c>
      <c r="AH39" s="21" t="s">
        <v>65</v>
      </c>
      <c r="AI39" s="21"/>
      <c r="AJ39" s="21"/>
      <c r="AK39" s="21"/>
      <c r="AL39" s="22">
        <v>9</v>
      </c>
      <c r="AM39" s="21" t="s">
        <v>155</v>
      </c>
      <c r="AN39" s="22">
        <v>1</v>
      </c>
      <c r="AO39" s="22">
        <v>0</v>
      </c>
      <c r="AP39" s="22">
        <v>0</v>
      </c>
      <c r="AQ39" s="22">
        <f t="shared" si="13"/>
        <v>0</v>
      </c>
      <c r="AR39" s="22">
        <v>0</v>
      </c>
      <c r="AS39" s="36"/>
    </row>
    <row r="40" spans="1:45" ht="15.95" customHeight="1" thickBot="1" x14ac:dyDescent="0.3">
      <c r="A40" s="41"/>
      <c r="B40" s="22" t="s">
        <v>27</v>
      </c>
      <c r="C40" s="16" t="s">
        <v>194</v>
      </c>
      <c r="D40" s="16"/>
      <c r="E40" s="16"/>
      <c r="H40" s="22">
        <v>1</v>
      </c>
      <c r="I40" s="21" t="s">
        <v>131</v>
      </c>
      <c r="J40" s="21"/>
      <c r="K40" s="21"/>
      <c r="L40" s="21" t="s">
        <v>148</v>
      </c>
      <c r="M40" s="21"/>
      <c r="N40" s="21"/>
      <c r="O40" s="21"/>
      <c r="P40" s="21"/>
      <c r="Q40" s="21"/>
      <c r="R40" s="41"/>
      <c r="S40" s="41"/>
      <c r="T40" s="17" t="s">
        <v>50</v>
      </c>
      <c r="U40" s="17"/>
      <c r="V40" s="17"/>
      <c r="W40" s="17"/>
      <c r="X40" s="17"/>
      <c r="Y40" s="17"/>
      <c r="Z40" s="17"/>
      <c r="AA40" s="23">
        <f>SUM(AA28:AA39)</f>
        <v>10</v>
      </c>
      <c r="AB40" s="23">
        <f>SUM(AB28:AB39)</f>
        <v>2</v>
      </c>
      <c r="AC40" s="23">
        <f>SUM(AC28:AC39)</f>
        <v>3</v>
      </c>
      <c r="AD40" s="23">
        <f>+AC40+AB40</f>
        <v>5</v>
      </c>
      <c r="AE40" s="23">
        <f>SUM(AE28:AE39)</f>
        <v>0</v>
      </c>
      <c r="AF40" s="45"/>
      <c r="AG40" s="17" t="s">
        <v>154</v>
      </c>
      <c r="AH40" s="17"/>
      <c r="AI40" s="17"/>
      <c r="AJ40" s="17"/>
      <c r="AK40" s="17"/>
      <c r="AL40" s="17"/>
      <c r="AM40" s="17"/>
      <c r="AN40" s="23">
        <f>SUM(AN28:AN39)</f>
        <v>11</v>
      </c>
      <c r="AO40" s="23">
        <f>SUM(AO28:AO39)</f>
        <v>2</v>
      </c>
      <c r="AP40" s="23">
        <f>SUM(AP28:AP39)</f>
        <v>3</v>
      </c>
      <c r="AQ40" s="23">
        <f>+AP40+AO40</f>
        <v>5</v>
      </c>
      <c r="AR40" s="23">
        <f>SUM(AR28:AR39)</f>
        <v>0</v>
      </c>
      <c r="AS40" s="36"/>
    </row>
    <row r="41" spans="1:45" ht="15.95" customHeight="1" x14ac:dyDescent="0.25">
      <c r="A41" s="41"/>
      <c r="C41" s="16" t="s">
        <v>195</v>
      </c>
      <c r="D41" s="16"/>
      <c r="E41" s="16"/>
      <c r="F41" s="16"/>
      <c r="G41" s="16"/>
      <c r="H41" s="22">
        <v>1</v>
      </c>
      <c r="I41" s="21" t="s">
        <v>118</v>
      </c>
      <c r="J41" s="21"/>
      <c r="K41" s="21"/>
      <c r="L41" s="21" t="s">
        <v>196</v>
      </c>
      <c r="M41" s="21"/>
      <c r="N41" s="21"/>
      <c r="O41" s="21"/>
      <c r="P41" s="21"/>
      <c r="Q41" s="21"/>
      <c r="R41" s="41"/>
      <c r="S41" s="41"/>
      <c r="T41" s="12" t="s">
        <v>87</v>
      </c>
      <c r="U41" s="12"/>
      <c r="V41" s="12"/>
      <c r="W41" s="12"/>
      <c r="X41" s="13"/>
      <c r="Y41" s="14" t="s">
        <v>91</v>
      </c>
      <c r="AA41" s="22">
        <v>1</v>
      </c>
      <c r="AB41" s="22">
        <v>1</v>
      </c>
      <c r="AC41" s="22">
        <v>0</v>
      </c>
      <c r="AD41" s="22">
        <f t="shared" ref="AD41:AD52" si="14">+AB41+AC41</f>
        <v>1</v>
      </c>
      <c r="AE41" s="22">
        <v>0</v>
      </c>
      <c r="AF41" s="45"/>
      <c r="AG41" s="19" t="s">
        <v>14</v>
      </c>
      <c r="AH41" s="19"/>
      <c r="AI41" s="19"/>
      <c r="AJ41" s="19"/>
      <c r="AK41" s="19"/>
      <c r="AL41" s="16" t="s">
        <v>26</v>
      </c>
      <c r="AN41" s="22">
        <v>0</v>
      </c>
      <c r="AO41" s="22">
        <v>0</v>
      </c>
      <c r="AP41" s="22">
        <v>0</v>
      </c>
      <c r="AQ41" s="22">
        <f t="shared" ref="AQ41:AQ52" si="15">+AO41+AP41</f>
        <v>0</v>
      </c>
      <c r="AR41" s="22">
        <v>0</v>
      </c>
      <c r="AS41" s="36"/>
    </row>
    <row r="42" spans="1:45" ht="15.95" customHeight="1" x14ac:dyDescent="0.25">
      <c r="A42" s="41"/>
      <c r="C42" s="16"/>
      <c r="D42" s="16"/>
      <c r="E42" s="16"/>
      <c r="F42" s="16"/>
      <c r="G42" s="16"/>
      <c r="H42" s="22">
        <v>2</v>
      </c>
      <c r="I42" s="21" t="s">
        <v>118</v>
      </c>
      <c r="J42" s="21"/>
      <c r="K42" s="21"/>
      <c r="L42" s="21" t="s">
        <v>148</v>
      </c>
      <c r="M42" s="21"/>
      <c r="N42" s="21"/>
      <c r="O42" s="21"/>
      <c r="P42" s="21"/>
      <c r="Q42" s="21"/>
      <c r="R42" s="41"/>
      <c r="S42" s="41"/>
      <c r="T42" s="27">
        <v>7</v>
      </c>
      <c r="U42" s="21" t="s">
        <v>149</v>
      </c>
      <c r="V42" s="21"/>
      <c r="W42" s="21"/>
      <c r="X42" s="27"/>
      <c r="Y42" s="22">
        <v>1</v>
      </c>
      <c r="Z42" s="21" t="s">
        <v>92</v>
      </c>
      <c r="AA42" s="22">
        <v>1</v>
      </c>
      <c r="AB42" s="22">
        <v>0</v>
      </c>
      <c r="AC42" s="22">
        <v>0</v>
      </c>
      <c r="AD42" s="22">
        <f t="shared" si="14"/>
        <v>0</v>
      </c>
      <c r="AE42" s="22">
        <v>0</v>
      </c>
      <c r="AF42" s="45"/>
      <c r="AG42" s="27">
        <v>8</v>
      </c>
      <c r="AH42" s="21" t="s">
        <v>15</v>
      </c>
      <c r="AL42" s="22"/>
      <c r="AM42" s="21" t="s">
        <v>101</v>
      </c>
      <c r="AN42" s="22">
        <v>1</v>
      </c>
      <c r="AO42" s="22">
        <v>0</v>
      </c>
      <c r="AP42" s="22">
        <v>0</v>
      </c>
      <c r="AQ42" s="22">
        <f t="shared" si="15"/>
        <v>0</v>
      </c>
      <c r="AR42" s="22">
        <v>0</v>
      </c>
      <c r="AS42" s="36"/>
    </row>
    <row r="43" spans="1:45" ht="15.95" customHeight="1" x14ac:dyDescent="0.25">
      <c r="A43" s="41"/>
      <c r="H43" s="22">
        <v>2</v>
      </c>
      <c r="I43" s="21" t="s">
        <v>131</v>
      </c>
      <c r="L43" s="21" t="s">
        <v>118</v>
      </c>
      <c r="R43" s="41"/>
      <c r="S43" s="41"/>
      <c r="T43" s="27">
        <v>9.5</v>
      </c>
      <c r="U43" s="21" t="s">
        <v>121</v>
      </c>
      <c r="V43" s="21"/>
      <c r="W43" s="21"/>
      <c r="X43" s="27"/>
      <c r="Y43" s="22">
        <v>7</v>
      </c>
      <c r="Z43" s="21" t="s">
        <v>92</v>
      </c>
      <c r="AA43" s="22">
        <v>1</v>
      </c>
      <c r="AB43" s="22">
        <v>1</v>
      </c>
      <c r="AC43" s="22">
        <v>0</v>
      </c>
      <c r="AD43" s="22">
        <f t="shared" si="14"/>
        <v>1</v>
      </c>
      <c r="AE43" s="22">
        <v>0</v>
      </c>
      <c r="AF43" s="45"/>
      <c r="AG43" s="27">
        <v>9</v>
      </c>
      <c r="AH43" s="21" t="s">
        <v>148</v>
      </c>
      <c r="AI43" s="21"/>
      <c r="AJ43" s="21"/>
      <c r="AK43" s="21"/>
      <c r="AL43" s="22">
        <v>59</v>
      </c>
      <c r="AM43" s="21" t="s">
        <v>101</v>
      </c>
      <c r="AN43" s="22">
        <v>1</v>
      </c>
      <c r="AO43" s="22">
        <v>1</v>
      </c>
      <c r="AP43" s="22">
        <v>3</v>
      </c>
      <c r="AQ43" s="22">
        <f t="shared" si="15"/>
        <v>4</v>
      </c>
      <c r="AR43" s="22">
        <v>0</v>
      </c>
      <c r="AS43" s="36"/>
    </row>
    <row r="44" spans="1:45" ht="15.95" customHeight="1" x14ac:dyDescent="0.25">
      <c r="A44" s="41"/>
      <c r="R44" s="41"/>
      <c r="S44" s="41"/>
      <c r="T44" s="27">
        <v>8.5</v>
      </c>
      <c r="U44" s="21" t="s">
        <v>172</v>
      </c>
      <c r="V44" s="21"/>
      <c r="W44" s="21"/>
      <c r="X44" s="27"/>
      <c r="Y44" s="22">
        <v>8</v>
      </c>
      <c r="Z44" s="21" t="s">
        <v>92</v>
      </c>
      <c r="AA44" s="22">
        <v>1</v>
      </c>
      <c r="AB44" s="22">
        <v>0</v>
      </c>
      <c r="AC44" s="22">
        <v>2</v>
      </c>
      <c r="AD44" s="22">
        <f t="shared" si="14"/>
        <v>2</v>
      </c>
      <c r="AE44" s="22">
        <v>0</v>
      </c>
      <c r="AF44" s="45"/>
      <c r="AG44" s="27">
        <v>9</v>
      </c>
      <c r="AH44" s="21" t="s">
        <v>118</v>
      </c>
      <c r="AI44" s="21"/>
      <c r="AJ44" s="21"/>
      <c r="AK44" s="21"/>
      <c r="AL44" s="22">
        <v>53</v>
      </c>
      <c r="AM44" s="21" t="s">
        <v>101</v>
      </c>
      <c r="AN44" s="22">
        <v>1</v>
      </c>
      <c r="AO44" s="22">
        <v>2</v>
      </c>
      <c r="AP44" s="22">
        <v>1</v>
      </c>
      <c r="AQ44" s="22">
        <f t="shared" si="15"/>
        <v>3</v>
      </c>
      <c r="AR44" s="22">
        <v>0</v>
      </c>
      <c r="AS44" s="36"/>
    </row>
    <row r="45" spans="1:45" ht="15.95" customHeight="1" x14ac:dyDescent="0.25">
      <c r="A45" s="41"/>
      <c r="C45" s="6" t="s">
        <v>187</v>
      </c>
      <c r="G45" s="5">
        <v>1</v>
      </c>
      <c r="H45" s="22">
        <v>1</v>
      </c>
      <c r="I45" s="21" t="s">
        <v>80</v>
      </c>
      <c r="J45" s="21"/>
      <c r="K45" s="21"/>
      <c r="L45" s="21" t="s">
        <v>176</v>
      </c>
      <c r="M45" s="21"/>
      <c r="N45" s="21"/>
      <c r="O45" s="21"/>
      <c r="P45" s="21"/>
      <c r="Q45" s="21"/>
      <c r="R45" s="41"/>
      <c r="S45" s="41"/>
      <c r="T45" s="27">
        <v>8</v>
      </c>
      <c r="U45" s="21" t="s">
        <v>178</v>
      </c>
      <c r="V45" s="21"/>
      <c r="W45" s="21"/>
      <c r="X45" s="27"/>
      <c r="Y45" s="22">
        <v>9</v>
      </c>
      <c r="Z45" s="21" t="s">
        <v>92</v>
      </c>
      <c r="AA45" s="22">
        <v>1</v>
      </c>
      <c r="AB45" s="22">
        <v>0</v>
      </c>
      <c r="AC45" s="22">
        <v>1</v>
      </c>
      <c r="AD45" s="22">
        <f t="shared" si="14"/>
        <v>1</v>
      </c>
      <c r="AE45" s="22">
        <v>0</v>
      </c>
      <c r="AF45" s="45"/>
      <c r="AG45" s="27">
        <v>8</v>
      </c>
      <c r="AH45" s="21" t="s">
        <v>71</v>
      </c>
      <c r="AI45" s="21"/>
      <c r="AJ45" s="21"/>
      <c r="AK45" s="21"/>
      <c r="AL45" s="22">
        <v>91</v>
      </c>
      <c r="AM45" s="21" t="s">
        <v>101</v>
      </c>
      <c r="AN45" s="22">
        <v>1</v>
      </c>
      <c r="AO45" s="22">
        <v>0</v>
      </c>
      <c r="AP45" s="22">
        <v>0</v>
      </c>
      <c r="AQ45" s="22">
        <f t="shared" si="15"/>
        <v>0</v>
      </c>
      <c r="AR45" s="22">
        <v>0</v>
      </c>
      <c r="AS45" s="36"/>
    </row>
    <row r="46" spans="1:45" ht="15.95" customHeight="1" x14ac:dyDescent="0.25">
      <c r="A46" s="41"/>
      <c r="B46" s="22" t="s">
        <v>27</v>
      </c>
      <c r="C46" s="21"/>
      <c r="D46" s="21" t="s">
        <v>95</v>
      </c>
      <c r="E46" s="21"/>
      <c r="F46" s="21"/>
      <c r="G46" s="21"/>
      <c r="H46" s="22"/>
      <c r="I46" s="21"/>
      <c r="J46" s="21"/>
      <c r="K46" s="21"/>
      <c r="L46" s="21"/>
      <c r="M46" s="21"/>
      <c r="N46" s="21"/>
      <c r="O46" s="21"/>
      <c r="P46" s="21"/>
      <c r="Q46" s="21"/>
      <c r="R46" s="41"/>
      <c r="S46" s="41"/>
      <c r="T46" s="27">
        <v>8</v>
      </c>
      <c r="U46" s="21" t="s">
        <v>160</v>
      </c>
      <c r="V46" s="21"/>
      <c r="W46" s="21"/>
      <c r="X46" s="27"/>
      <c r="Y46" s="22">
        <v>19</v>
      </c>
      <c r="Z46" s="21" t="s">
        <v>92</v>
      </c>
      <c r="AA46" s="22">
        <v>1</v>
      </c>
      <c r="AB46" s="22">
        <v>0</v>
      </c>
      <c r="AC46" s="22">
        <v>0</v>
      </c>
      <c r="AD46" s="22">
        <f t="shared" si="14"/>
        <v>0</v>
      </c>
      <c r="AE46" s="22">
        <v>0</v>
      </c>
      <c r="AF46" s="45"/>
      <c r="AG46" s="27">
        <v>8.5</v>
      </c>
      <c r="AH46" s="21" t="s">
        <v>131</v>
      </c>
      <c r="AI46" s="21"/>
      <c r="AJ46" s="21"/>
      <c r="AK46" s="21"/>
      <c r="AL46" s="22">
        <v>23</v>
      </c>
      <c r="AM46" s="21" t="s">
        <v>101</v>
      </c>
      <c r="AN46" s="22">
        <v>1</v>
      </c>
      <c r="AO46" s="22">
        <v>2</v>
      </c>
      <c r="AP46" s="22">
        <v>1</v>
      </c>
      <c r="AQ46" s="22">
        <f t="shared" si="15"/>
        <v>3</v>
      </c>
      <c r="AR46" s="22">
        <v>0</v>
      </c>
      <c r="AS46" s="36"/>
    </row>
    <row r="47" spans="1:45" ht="15.95" customHeight="1" x14ac:dyDescent="0.25">
      <c r="A47" s="41"/>
      <c r="B47" s="36"/>
      <c r="C47" s="46"/>
      <c r="D47" s="46"/>
      <c r="E47" s="46"/>
      <c r="F47" s="46"/>
      <c r="G47" s="42"/>
      <c r="H47" s="45"/>
      <c r="I47" s="46"/>
      <c r="J47" s="46"/>
      <c r="K47" s="45"/>
      <c r="L47" s="45"/>
      <c r="M47" s="45"/>
      <c r="N47" s="45"/>
      <c r="O47" s="45"/>
      <c r="P47" s="45"/>
      <c r="Q47" s="55"/>
      <c r="R47" s="41"/>
      <c r="S47" s="41"/>
      <c r="T47" s="27">
        <v>7.5</v>
      </c>
      <c r="U47" s="21" t="s">
        <v>32</v>
      </c>
      <c r="V47" s="21"/>
      <c r="W47" s="21"/>
      <c r="X47" s="27"/>
      <c r="Y47" s="22">
        <v>10</v>
      </c>
      <c r="Z47" s="21" t="s">
        <v>92</v>
      </c>
      <c r="AA47" s="22">
        <v>1</v>
      </c>
      <c r="AB47" s="22">
        <v>1</v>
      </c>
      <c r="AC47" s="22">
        <v>0</v>
      </c>
      <c r="AD47" s="22">
        <f t="shared" si="14"/>
        <v>1</v>
      </c>
      <c r="AE47" s="22">
        <v>0</v>
      </c>
      <c r="AF47" s="45"/>
      <c r="AG47" s="27">
        <v>7.5</v>
      </c>
      <c r="AH47" s="21" t="s">
        <v>179</v>
      </c>
      <c r="AI47" s="21"/>
      <c r="AJ47" s="21"/>
      <c r="AK47" s="21"/>
      <c r="AL47" s="22">
        <v>97</v>
      </c>
      <c r="AM47" s="21" t="s">
        <v>101</v>
      </c>
      <c r="AN47" s="22">
        <v>1</v>
      </c>
      <c r="AO47" s="22">
        <v>0</v>
      </c>
      <c r="AP47" s="22">
        <v>0</v>
      </c>
      <c r="AQ47" s="22">
        <f t="shared" si="15"/>
        <v>0</v>
      </c>
      <c r="AR47" s="22">
        <v>0</v>
      </c>
      <c r="AS47" s="36"/>
    </row>
    <row r="48" spans="1:45" ht="15.95" customHeight="1" x14ac:dyDescent="0.25">
      <c r="A48" s="41"/>
      <c r="B48" s="11"/>
      <c r="C48" s="11"/>
      <c r="D48" s="11"/>
      <c r="E48" s="21" t="s">
        <v>97</v>
      </c>
      <c r="F48" s="21"/>
      <c r="G48" s="5">
        <f>SUM(G14:G47)</f>
        <v>22</v>
      </c>
      <c r="H48" s="5"/>
      <c r="I48" s="20"/>
      <c r="J48" s="21" t="s">
        <v>55</v>
      </c>
      <c r="K48" s="20"/>
      <c r="L48" s="5">
        <f>COUNTA(C14:C47)-8</f>
        <v>6</v>
      </c>
      <c r="N48" s="21" t="s">
        <v>70</v>
      </c>
      <c r="O48" s="5">
        <f>+L48*2</f>
        <v>12</v>
      </c>
      <c r="P48" s="5"/>
      <c r="Q48" s="11"/>
      <c r="R48" s="41"/>
      <c r="S48" s="41"/>
      <c r="T48" s="27">
        <v>7.5</v>
      </c>
      <c r="U48" s="21" t="s">
        <v>130</v>
      </c>
      <c r="V48" s="21"/>
      <c r="W48" s="21"/>
      <c r="X48" s="27"/>
      <c r="Y48" s="22">
        <v>2</v>
      </c>
      <c r="Z48" s="21" t="s">
        <v>92</v>
      </c>
      <c r="AA48" s="22">
        <v>1</v>
      </c>
      <c r="AB48" s="22">
        <v>0</v>
      </c>
      <c r="AC48" s="22">
        <v>1</v>
      </c>
      <c r="AD48" s="22">
        <f t="shared" si="14"/>
        <v>1</v>
      </c>
      <c r="AE48" s="22">
        <v>0</v>
      </c>
      <c r="AF48" s="45"/>
      <c r="AG48" s="27">
        <v>7.5</v>
      </c>
      <c r="AH48" s="21" t="s">
        <v>193</v>
      </c>
      <c r="AI48" s="21"/>
      <c r="AJ48" s="21"/>
      <c r="AK48" s="21"/>
      <c r="AL48" s="22">
        <v>5</v>
      </c>
      <c r="AM48" s="21" t="s">
        <v>101</v>
      </c>
      <c r="AN48" s="22">
        <v>1</v>
      </c>
      <c r="AO48" s="22">
        <v>0</v>
      </c>
      <c r="AP48" s="22">
        <v>0</v>
      </c>
      <c r="AQ48" s="22">
        <f t="shared" si="15"/>
        <v>0</v>
      </c>
      <c r="AR48" s="22">
        <v>2</v>
      </c>
      <c r="AS48" s="36"/>
    </row>
    <row r="49" spans="1:45" ht="15.95" customHeight="1" x14ac:dyDescent="0.25">
      <c r="A49" s="41"/>
      <c r="E49" s="21" t="s">
        <v>96</v>
      </c>
      <c r="F49" s="21"/>
      <c r="G49" s="5">
        <f>COUNTA(L15:L47)+COUNTIF(L15:L47,"*&amp;*")</f>
        <v>29</v>
      </c>
      <c r="O49" t="s">
        <v>135</v>
      </c>
      <c r="R49" s="41"/>
      <c r="S49" s="41"/>
      <c r="T49" s="27">
        <v>7</v>
      </c>
      <c r="U49" s="21" t="s">
        <v>34</v>
      </c>
      <c r="V49" s="21"/>
      <c r="W49" s="21"/>
      <c r="X49" s="27"/>
      <c r="Y49" s="22">
        <v>5</v>
      </c>
      <c r="Z49" s="21" t="s">
        <v>92</v>
      </c>
      <c r="AA49" s="22">
        <v>1</v>
      </c>
      <c r="AB49" s="22">
        <v>0</v>
      </c>
      <c r="AC49" s="22">
        <v>0</v>
      </c>
      <c r="AD49" s="22">
        <f t="shared" si="14"/>
        <v>0</v>
      </c>
      <c r="AE49" s="22">
        <v>0</v>
      </c>
      <c r="AF49" s="45"/>
      <c r="AG49" s="27">
        <v>7.5</v>
      </c>
      <c r="AH49" s="21" t="s">
        <v>177</v>
      </c>
      <c r="AI49" s="21"/>
      <c r="AJ49" s="21"/>
      <c r="AK49" s="21"/>
      <c r="AL49" s="22">
        <v>2</v>
      </c>
      <c r="AM49" s="21" t="s">
        <v>101</v>
      </c>
      <c r="AN49" s="22">
        <v>1</v>
      </c>
      <c r="AO49" s="22">
        <v>0</v>
      </c>
      <c r="AP49" s="22">
        <v>0</v>
      </c>
      <c r="AQ49" s="22">
        <f t="shared" si="15"/>
        <v>0</v>
      </c>
      <c r="AR49" s="22">
        <v>2</v>
      </c>
      <c r="AS49" s="36"/>
    </row>
    <row r="50" spans="1:45" ht="15.95" customHeight="1" x14ac:dyDescent="0.25">
      <c r="A50" s="41"/>
      <c r="R50" s="41"/>
      <c r="S50" s="41"/>
      <c r="T50" s="27">
        <v>7</v>
      </c>
      <c r="U50" s="21" t="s">
        <v>39</v>
      </c>
      <c r="V50" s="21"/>
      <c r="W50" s="21"/>
      <c r="X50" s="27"/>
      <c r="Y50" s="22">
        <v>27</v>
      </c>
      <c r="Z50" s="21" t="s">
        <v>92</v>
      </c>
      <c r="AA50" s="22">
        <v>1</v>
      </c>
      <c r="AB50" s="22">
        <v>0</v>
      </c>
      <c r="AC50" s="22">
        <v>0</v>
      </c>
      <c r="AD50" s="22">
        <f t="shared" si="14"/>
        <v>0</v>
      </c>
      <c r="AE50" s="22">
        <v>0</v>
      </c>
      <c r="AF50" s="45"/>
      <c r="AG50" s="27">
        <v>7</v>
      </c>
      <c r="AH50" s="21" t="s">
        <v>58</v>
      </c>
      <c r="AI50" s="21"/>
      <c r="AJ50" s="21"/>
      <c r="AK50" s="21"/>
      <c r="AL50" s="22">
        <v>7</v>
      </c>
      <c r="AM50" s="21" t="s">
        <v>101</v>
      </c>
      <c r="AN50" s="22">
        <v>1</v>
      </c>
      <c r="AO50" s="22">
        <v>0</v>
      </c>
      <c r="AP50" s="22">
        <v>0</v>
      </c>
      <c r="AQ50" s="22">
        <f t="shared" si="15"/>
        <v>0</v>
      </c>
      <c r="AR50" s="22">
        <v>0</v>
      </c>
      <c r="AS50" s="36"/>
    </row>
    <row r="51" spans="1:45" ht="15.95" customHeight="1" x14ac:dyDescent="0.25">
      <c r="A51" s="41"/>
      <c r="B51" s="6" t="s">
        <v>79</v>
      </c>
      <c r="C51" s="6"/>
      <c r="N51" s="6"/>
      <c r="O51" s="6"/>
      <c r="P51" s="6"/>
      <c r="R51" s="41"/>
      <c r="S51" s="41"/>
      <c r="T51" s="27">
        <v>6</v>
      </c>
      <c r="U51" s="21" t="s">
        <v>99</v>
      </c>
      <c r="Y51" s="22">
        <v>13</v>
      </c>
      <c r="Z51" s="21" t="s">
        <v>92</v>
      </c>
      <c r="AA51" s="22">
        <v>1</v>
      </c>
      <c r="AB51" s="22">
        <v>0</v>
      </c>
      <c r="AC51" s="22">
        <v>0</v>
      </c>
      <c r="AD51" s="22">
        <f t="shared" si="14"/>
        <v>0</v>
      </c>
      <c r="AE51" s="22">
        <v>0</v>
      </c>
      <c r="AF51" s="45"/>
      <c r="AG51" s="27">
        <v>6.5</v>
      </c>
      <c r="AH51" s="21" t="s">
        <v>29</v>
      </c>
      <c r="AI51" s="21"/>
      <c r="AJ51" s="21"/>
      <c r="AK51" s="21"/>
      <c r="AL51" s="22">
        <v>24</v>
      </c>
      <c r="AM51" s="21" t="s">
        <v>101</v>
      </c>
      <c r="AN51" s="22">
        <v>1</v>
      </c>
      <c r="AO51" s="22">
        <v>0</v>
      </c>
      <c r="AP51" s="22">
        <v>0</v>
      </c>
      <c r="AQ51" s="22">
        <f t="shared" si="15"/>
        <v>0</v>
      </c>
      <c r="AR51" s="22">
        <v>0</v>
      </c>
      <c r="AS51" s="36"/>
    </row>
    <row r="52" spans="1:45" ht="15.95" customHeight="1" x14ac:dyDescent="0.25">
      <c r="A52" s="41"/>
      <c r="R52" s="41"/>
      <c r="S52" s="41"/>
      <c r="T52" s="27">
        <v>6.5</v>
      </c>
      <c r="U52" s="21" t="s">
        <v>165</v>
      </c>
      <c r="V52" s="21"/>
      <c r="W52" s="21"/>
      <c r="X52" s="27"/>
      <c r="Y52" s="22"/>
      <c r="Z52" s="21" t="s">
        <v>92</v>
      </c>
      <c r="AA52" s="22">
        <v>0</v>
      </c>
      <c r="AB52" s="22">
        <v>0</v>
      </c>
      <c r="AC52" s="22">
        <v>0</v>
      </c>
      <c r="AD52" s="22">
        <f t="shared" si="14"/>
        <v>0</v>
      </c>
      <c r="AE52" s="22">
        <v>0</v>
      </c>
      <c r="AF52" s="45"/>
      <c r="AG52" s="27">
        <v>6</v>
      </c>
      <c r="AH52" s="21" t="s">
        <v>33</v>
      </c>
      <c r="AI52" s="21"/>
      <c r="AJ52" s="21"/>
      <c r="AK52" s="21"/>
      <c r="AL52" s="22">
        <v>66</v>
      </c>
      <c r="AM52" s="21" t="s">
        <v>101</v>
      </c>
      <c r="AN52" s="22">
        <v>1</v>
      </c>
      <c r="AO52" s="22">
        <v>0</v>
      </c>
      <c r="AP52" s="22">
        <v>0</v>
      </c>
      <c r="AQ52" s="22">
        <f t="shared" si="15"/>
        <v>0</v>
      </c>
      <c r="AR52" s="22">
        <v>0</v>
      </c>
      <c r="AS52" s="36"/>
    </row>
    <row r="53" spans="1:45" ht="15.95" customHeight="1" thickBot="1" x14ac:dyDescent="0.3">
      <c r="A53" s="41"/>
      <c r="C53" s="6" t="s">
        <v>57</v>
      </c>
      <c r="H53" s="6" t="s">
        <v>62</v>
      </c>
      <c r="M53" s="6" t="s">
        <v>63</v>
      </c>
      <c r="R53" s="41"/>
      <c r="S53" s="41"/>
      <c r="T53" s="17" t="s">
        <v>89</v>
      </c>
      <c r="U53" s="17"/>
      <c r="V53" s="17"/>
      <c r="W53" s="17"/>
      <c r="X53" s="17"/>
      <c r="Y53" s="17"/>
      <c r="Z53" s="17"/>
      <c r="AA53" s="23">
        <f>SUM(AA41:AA52)</f>
        <v>11</v>
      </c>
      <c r="AB53" s="23">
        <f>SUM(AB41:AB52)</f>
        <v>3</v>
      </c>
      <c r="AC53" s="23">
        <f>SUM(AC41:AC52)</f>
        <v>4</v>
      </c>
      <c r="AD53" s="23">
        <f>+AC53+AB53</f>
        <v>7</v>
      </c>
      <c r="AE53" s="23">
        <f>SUM(AE41:AE52)</f>
        <v>0</v>
      </c>
      <c r="AF53" s="45"/>
      <c r="AG53" s="17" t="s">
        <v>35</v>
      </c>
      <c r="AH53" s="17"/>
      <c r="AI53" s="17"/>
      <c r="AJ53" s="17"/>
      <c r="AK53" s="17"/>
      <c r="AL53" s="17"/>
      <c r="AM53" s="17"/>
      <c r="AN53" s="23">
        <f>SUM(AN41:AN52)</f>
        <v>11</v>
      </c>
      <c r="AO53" s="23">
        <f>SUM(AO41:AO52)</f>
        <v>5</v>
      </c>
      <c r="AP53" s="23">
        <f>SUM(AP41:AP52)</f>
        <v>5</v>
      </c>
      <c r="AQ53" s="23">
        <f>+AP53+AO53</f>
        <v>10</v>
      </c>
      <c r="AR53" s="23">
        <f>SUM(AR41:AR52)</f>
        <v>4</v>
      </c>
      <c r="AS53" s="36"/>
    </row>
    <row r="54" spans="1:45" ht="15.95" customHeight="1" x14ac:dyDescent="0.25">
      <c r="A54" s="41"/>
      <c r="C54" s="21" t="s">
        <v>95</v>
      </c>
      <c r="H54" s="21" t="s">
        <v>214</v>
      </c>
      <c r="I54" s="21"/>
      <c r="J54" s="21"/>
      <c r="K54" s="21"/>
      <c r="L54" s="21"/>
      <c r="M54" s="21" t="s">
        <v>215</v>
      </c>
      <c r="N54" s="21"/>
      <c r="O54" s="21"/>
      <c r="P54" s="21"/>
      <c r="Q54" s="21"/>
      <c r="R54" s="41"/>
      <c r="S54" s="41"/>
      <c r="T54" s="19" t="s">
        <v>17</v>
      </c>
      <c r="U54" s="19"/>
      <c r="V54" s="19"/>
      <c r="W54" s="19"/>
      <c r="X54" s="19"/>
      <c r="Y54" s="16" t="s">
        <v>51</v>
      </c>
      <c r="AA54" s="22">
        <v>1</v>
      </c>
      <c r="AB54" s="22">
        <v>0</v>
      </c>
      <c r="AC54" s="22">
        <v>1</v>
      </c>
      <c r="AD54" s="22">
        <f t="shared" ref="AD54:AD65" si="16">+AB54+AC54</f>
        <v>1</v>
      </c>
      <c r="AE54" s="22">
        <v>0</v>
      </c>
      <c r="AF54" s="45"/>
      <c r="AG54" s="12" t="s">
        <v>107</v>
      </c>
      <c r="AH54" s="12"/>
      <c r="AI54" s="12"/>
      <c r="AJ54" s="12"/>
      <c r="AK54" s="12"/>
      <c r="AL54" s="14" t="s">
        <v>36</v>
      </c>
      <c r="AN54" s="22">
        <v>1</v>
      </c>
      <c r="AO54" s="22">
        <v>0</v>
      </c>
      <c r="AP54" s="22">
        <v>0</v>
      </c>
      <c r="AQ54" s="22">
        <f t="shared" ref="AQ54:AQ65" si="17">+AO54+AP54</f>
        <v>0</v>
      </c>
      <c r="AR54" s="22">
        <v>0</v>
      </c>
      <c r="AS54" s="36"/>
    </row>
    <row r="55" spans="1:45" ht="15.95" customHeight="1" x14ac:dyDescent="0.25">
      <c r="A55" s="41"/>
      <c r="C55" s="21"/>
      <c r="I55" s="21"/>
      <c r="J55" s="21"/>
      <c r="K55" s="21"/>
      <c r="L55" s="21"/>
      <c r="M55" s="21" t="s">
        <v>216</v>
      </c>
      <c r="N55" s="21"/>
      <c r="R55" s="41"/>
      <c r="S55" s="41"/>
      <c r="T55" s="27">
        <v>7</v>
      </c>
      <c r="U55" s="21" t="s">
        <v>173</v>
      </c>
      <c r="V55" s="21"/>
      <c r="W55" s="21"/>
      <c r="X55" s="21"/>
      <c r="Y55" s="22">
        <v>30</v>
      </c>
      <c r="Z55" s="21" t="s">
        <v>17</v>
      </c>
      <c r="AA55" s="22">
        <v>1</v>
      </c>
      <c r="AB55" s="22">
        <v>0</v>
      </c>
      <c r="AC55" s="22">
        <v>0</v>
      </c>
      <c r="AD55" s="22">
        <f t="shared" si="16"/>
        <v>0</v>
      </c>
      <c r="AE55" s="22">
        <v>0</v>
      </c>
      <c r="AF55" s="45"/>
      <c r="AG55" s="27">
        <v>7.5</v>
      </c>
      <c r="AH55" s="21" t="s">
        <v>66</v>
      </c>
      <c r="AI55" s="21"/>
      <c r="AJ55" s="21"/>
      <c r="AK55" s="21"/>
      <c r="AL55" s="22">
        <v>68</v>
      </c>
      <c r="AM55" s="21" t="s">
        <v>100</v>
      </c>
      <c r="AN55" s="22">
        <v>1</v>
      </c>
      <c r="AO55" s="22">
        <v>0</v>
      </c>
      <c r="AP55" s="22">
        <v>0</v>
      </c>
      <c r="AQ55" s="22">
        <f t="shared" si="17"/>
        <v>0</v>
      </c>
      <c r="AR55" s="22">
        <v>0</v>
      </c>
      <c r="AS55" s="36"/>
    </row>
    <row r="56" spans="1:45" ht="15.95" customHeight="1" x14ac:dyDescent="0.25">
      <c r="A56" s="41"/>
      <c r="H56" s="21"/>
      <c r="I56" s="21"/>
      <c r="J56" s="21"/>
      <c r="K56" s="21"/>
      <c r="L56" s="21"/>
      <c r="M56" s="21" t="s">
        <v>217</v>
      </c>
      <c r="N56" s="21"/>
      <c r="R56" s="41"/>
      <c r="S56" s="41"/>
      <c r="T56" s="27">
        <v>9.5</v>
      </c>
      <c r="U56" s="21" t="s">
        <v>162</v>
      </c>
      <c r="V56" s="21"/>
      <c r="W56" s="21"/>
      <c r="X56" s="21"/>
      <c r="Y56" s="22">
        <v>7</v>
      </c>
      <c r="Z56" s="21" t="s">
        <v>17</v>
      </c>
      <c r="AA56" s="22">
        <v>1</v>
      </c>
      <c r="AB56" s="22">
        <v>2</v>
      </c>
      <c r="AC56" s="22">
        <v>0</v>
      </c>
      <c r="AD56" s="22">
        <f t="shared" si="16"/>
        <v>2</v>
      </c>
      <c r="AE56" s="22">
        <v>0</v>
      </c>
      <c r="AF56" s="45"/>
      <c r="AG56" s="27">
        <v>9.5</v>
      </c>
      <c r="AH56" s="21" t="s">
        <v>80</v>
      </c>
      <c r="AI56" s="21"/>
      <c r="AJ56" s="21"/>
      <c r="AK56" s="21"/>
      <c r="AL56" s="22">
        <v>9</v>
      </c>
      <c r="AM56" s="21" t="s">
        <v>100</v>
      </c>
      <c r="AN56" s="22">
        <v>1</v>
      </c>
      <c r="AO56" s="22">
        <v>1</v>
      </c>
      <c r="AP56" s="22">
        <v>0</v>
      </c>
      <c r="AQ56" s="22">
        <f t="shared" si="17"/>
        <v>1</v>
      </c>
      <c r="AR56" s="22">
        <v>0</v>
      </c>
      <c r="AS56" s="36"/>
    </row>
    <row r="57" spans="1:45" ht="15.95" customHeight="1" x14ac:dyDescent="0.25">
      <c r="A57" s="41"/>
      <c r="M57" s="21"/>
      <c r="R57" s="41"/>
      <c r="S57" s="41"/>
      <c r="T57" s="27">
        <v>8.5</v>
      </c>
      <c r="U57" s="21" t="s">
        <v>112</v>
      </c>
      <c r="V57" s="21"/>
      <c r="W57" s="21"/>
      <c r="X57" s="21"/>
      <c r="Y57" s="22">
        <v>13</v>
      </c>
      <c r="Z57" s="21" t="s">
        <v>17</v>
      </c>
      <c r="AA57" s="22">
        <v>1</v>
      </c>
      <c r="AB57" s="22">
        <v>0</v>
      </c>
      <c r="AC57" s="22">
        <v>0</v>
      </c>
      <c r="AD57" s="22">
        <f t="shared" si="16"/>
        <v>0</v>
      </c>
      <c r="AE57" s="22">
        <v>2</v>
      </c>
      <c r="AF57" s="45"/>
      <c r="AG57" s="27">
        <v>8.5</v>
      </c>
      <c r="AH57" s="21" t="s">
        <v>145</v>
      </c>
      <c r="AI57" s="21"/>
      <c r="AJ57" s="21"/>
      <c r="AK57" s="21"/>
      <c r="AL57" s="22">
        <v>2</v>
      </c>
      <c r="AM57" s="21" t="s">
        <v>100</v>
      </c>
      <c r="AN57" s="22">
        <v>1</v>
      </c>
      <c r="AO57" s="22">
        <v>0</v>
      </c>
      <c r="AP57" s="22">
        <v>0</v>
      </c>
      <c r="AQ57" s="22">
        <f t="shared" si="17"/>
        <v>0</v>
      </c>
      <c r="AR57" s="22">
        <v>0</v>
      </c>
      <c r="AS57" s="36"/>
    </row>
    <row r="58" spans="1:45" ht="15.95" customHeight="1" x14ac:dyDescent="0.25">
      <c r="A58" s="41"/>
      <c r="R58" s="41"/>
      <c r="S58" s="41"/>
      <c r="T58" s="27">
        <v>8.5</v>
      </c>
      <c r="U58" s="21" t="s">
        <v>144</v>
      </c>
      <c r="V58" s="21"/>
      <c r="W58" s="21"/>
      <c r="X58" s="21"/>
      <c r="Y58" s="22"/>
      <c r="Z58" s="16" t="s">
        <v>17</v>
      </c>
      <c r="AA58" s="22">
        <v>0</v>
      </c>
      <c r="AB58" s="22">
        <v>0</v>
      </c>
      <c r="AC58" s="22">
        <v>0</v>
      </c>
      <c r="AD58" s="22">
        <f t="shared" si="16"/>
        <v>0</v>
      </c>
      <c r="AE58" s="22">
        <v>0</v>
      </c>
      <c r="AF58" s="45"/>
      <c r="AG58" s="27">
        <v>8</v>
      </c>
      <c r="AH58" s="21" t="s">
        <v>176</v>
      </c>
      <c r="AI58" s="21"/>
      <c r="AJ58" s="21"/>
      <c r="AK58" s="21"/>
      <c r="AL58" s="22">
        <v>15</v>
      </c>
      <c r="AM58" s="21" t="s">
        <v>100</v>
      </c>
      <c r="AN58" s="22">
        <v>1</v>
      </c>
      <c r="AO58" s="22">
        <v>0</v>
      </c>
      <c r="AP58" s="22">
        <v>1</v>
      </c>
      <c r="AQ58" s="22">
        <f t="shared" si="17"/>
        <v>1</v>
      </c>
      <c r="AR58" s="22">
        <v>0</v>
      </c>
      <c r="AS58" s="36"/>
    </row>
    <row r="59" spans="1:45" ht="15.95" customHeight="1" x14ac:dyDescent="0.25">
      <c r="A59" s="41"/>
      <c r="R59" s="41"/>
      <c r="S59" s="41"/>
      <c r="T59" s="27">
        <v>7.5</v>
      </c>
      <c r="U59" s="21" t="s">
        <v>31</v>
      </c>
      <c r="Y59" s="22">
        <v>2</v>
      </c>
      <c r="Z59" s="21" t="s">
        <v>17</v>
      </c>
      <c r="AA59" s="22">
        <v>1</v>
      </c>
      <c r="AB59" s="22">
        <v>0</v>
      </c>
      <c r="AC59" s="22">
        <v>0</v>
      </c>
      <c r="AD59" s="22">
        <f t="shared" si="16"/>
        <v>0</v>
      </c>
      <c r="AE59" s="22">
        <v>0</v>
      </c>
      <c r="AF59" s="45"/>
      <c r="AG59" s="27">
        <v>8</v>
      </c>
      <c r="AH59" s="21" t="s">
        <v>123</v>
      </c>
      <c r="AI59" s="21"/>
      <c r="AJ59" s="21"/>
      <c r="AK59" s="21"/>
      <c r="AL59" s="22">
        <v>8</v>
      </c>
      <c r="AM59" s="21" t="s">
        <v>100</v>
      </c>
      <c r="AN59" s="22">
        <v>1</v>
      </c>
      <c r="AO59" s="22">
        <v>0</v>
      </c>
      <c r="AP59" s="22">
        <v>0</v>
      </c>
      <c r="AQ59" s="22">
        <f t="shared" si="17"/>
        <v>0</v>
      </c>
      <c r="AR59" s="22">
        <v>0</v>
      </c>
      <c r="AS59" s="36"/>
    </row>
    <row r="60" spans="1:45" ht="15.95" customHeight="1" x14ac:dyDescent="0.25">
      <c r="A60" s="41"/>
      <c r="R60" s="41"/>
      <c r="S60" s="41"/>
      <c r="T60" s="27">
        <v>7.5</v>
      </c>
      <c r="U60" s="21" t="s">
        <v>134</v>
      </c>
      <c r="X60" s="21"/>
      <c r="Y60" s="22">
        <v>5</v>
      </c>
      <c r="Z60" s="21" t="s">
        <v>17</v>
      </c>
      <c r="AA60" s="22">
        <v>1</v>
      </c>
      <c r="AB60" s="22">
        <v>0</v>
      </c>
      <c r="AC60" s="22">
        <v>0</v>
      </c>
      <c r="AD60" s="22">
        <f t="shared" si="16"/>
        <v>0</v>
      </c>
      <c r="AE60" s="22">
        <v>0</v>
      </c>
      <c r="AF60" s="45"/>
      <c r="AG60" s="27">
        <v>7.5</v>
      </c>
      <c r="AH60" s="21" t="s">
        <v>110</v>
      </c>
      <c r="AJ60" s="21"/>
      <c r="AK60" s="21"/>
      <c r="AL60" s="22">
        <v>7</v>
      </c>
      <c r="AM60" s="21" t="s">
        <v>100</v>
      </c>
      <c r="AN60" s="22">
        <v>1</v>
      </c>
      <c r="AO60" s="22">
        <v>0</v>
      </c>
      <c r="AP60" s="22">
        <v>0</v>
      </c>
      <c r="AQ60" s="22">
        <f t="shared" si="17"/>
        <v>0</v>
      </c>
      <c r="AR60" s="22">
        <v>0</v>
      </c>
      <c r="AS60" s="36"/>
    </row>
    <row r="61" spans="1:45" ht="15.95" customHeight="1" x14ac:dyDescent="0.25">
      <c r="A61" s="41"/>
      <c r="R61" s="36"/>
      <c r="S61" s="41"/>
      <c r="T61" s="27">
        <v>7.5</v>
      </c>
      <c r="U61" s="21" t="s">
        <v>159</v>
      </c>
      <c r="Y61" s="22">
        <v>19</v>
      </c>
      <c r="Z61" s="21" t="s">
        <v>17</v>
      </c>
      <c r="AA61" s="22">
        <v>1</v>
      </c>
      <c r="AB61" s="22">
        <v>0</v>
      </c>
      <c r="AC61" s="22">
        <v>1</v>
      </c>
      <c r="AD61" s="22">
        <f t="shared" si="16"/>
        <v>1</v>
      </c>
      <c r="AE61" s="22">
        <v>0</v>
      </c>
      <c r="AF61" s="45"/>
      <c r="AG61" s="27">
        <v>7.5</v>
      </c>
      <c r="AH61" s="21" t="s">
        <v>120</v>
      </c>
      <c r="AI61" s="21"/>
      <c r="AJ61" s="21"/>
      <c r="AK61" s="21"/>
      <c r="AL61" s="22"/>
      <c r="AM61" s="21" t="s">
        <v>100</v>
      </c>
      <c r="AN61" s="22">
        <v>0</v>
      </c>
      <c r="AO61" s="22">
        <v>0</v>
      </c>
      <c r="AP61" s="22">
        <v>0</v>
      </c>
      <c r="AQ61" s="22">
        <f t="shared" si="17"/>
        <v>0</v>
      </c>
      <c r="AR61" s="22">
        <v>0</v>
      </c>
      <c r="AS61" s="36"/>
    </row>
    <row r="62" spans="1:45" ht="15.95" customHeight="1" x14ac:dyDescent="0.25">
      <c r="A62" s="41"/>
      <c r="R62" s="41"/>
      <c r="S62" s="41"/>
      <c r="T62" s="27">
        <v>7</v>
      </c>
      <c r="U62" s="21" t="s">
        <v>52</v>
      </c>
      <c r="V62" s="21"/>
      <c r="W62" s="21"/>
      <c r="X62" s="21"/>
      <c r="Y62" s="22">
        <v>11</v>
      </c>
      <c r="Z62" s="21" t="s">
        <v>17</v>
      </c>
      <c r="AA62" s="22">
        <v>1</v>
      </c>
      <c r="AB62" s="22">
        <v>0</v>
      </c>
      <c r="AC62" s="22">
        <v>0</v>
      </c>
      <c r="AD62" s="22">
        <f t="shared" si="16"/>
        <v>0</v>
      </c>
      <c r="AE62" s="22">
        <v>0</v>
      </c>
      <c r="AF62" s="45"/>
      <c r="AG62" s="27">
        <v>6.5</v>
      </c>
      <c r="AH62" s="21" t="s">
        <v>125</v>
      </c>
      <c r="AI62" s="21"/>
      <c r="AJ62" s="21"/>
      <c r="AK62" s="21"/>
      <c r="AL62" s="22">
        <v>1</v>
      </c>
      <c r="AM62" s="21" t="s">
        <v>100</v>
      </c>
      <c r="AN62" s="22">
        <v>1</v>
      </c>
      <c r="AO62" s="22">
        <v>0</v>
      </c>
      <c r="AP62" s="22">
        <v>0</v>
      </c>
      <c r="AQ62" s="22">
        <f t="shared" si="17"/>
        <v>0</v>
      </c>
      <c r="AR62" s="22">
        <v>0</v>
      </c>
      <c r="AS62" s="36"/>
    </row>
    <row r="63" spans="1:45" ht="15.95" customHeight="1" x14ac:dyDescent="0.25">
      <c r="A63" s="36"/>
      <c r="R63" s="36"/>
      <c r="S63" s="41"/>
      <c r="T63" s="27">
        <v>6.5</v>
      </c>
      <c r="U63" s="21" t="s">
        <v>30</v>
      </c>
      <c r="V63" s="21"/>
      <c r="W63" s="21"/>
      <c r="X63" s="21"/>
      <c r="Y63" s="22">
        <v>22</v>
      </c>
      <c r="Z63" s="21" t="s">
        <v>17</v>
      </c>
      <c r="AA63" s="22">
        <v>1</v>
      </c>
      <c r="AB63" s="22">
        <v>0</v>
      </c>
      <c r="AC63" s="22">
        <v>0</v>
      </c>
      <c r="AD63" s="22">
        <f t="shared" si="16"/>
        <v>0</v>
      </c>
      <c r="AE63" s="22">
        <v>0</v>
      </c>
      <c r="AF63" s="45"/>
      <c r="AG63" s="27">
        <v>7</v>
      </c>
      <c r="AH63" s="21" t="s">
        <v>132</v>
      </c>
      <c r="AI63" s="21"/>
      <c r="AJ63" s="21"/>
      <c r="AK63" s="21"/>
      <c r="AL63" s="22">
        <v>14</v>
      </c>
      <c r="AM63" s="21" t="s">
        <v>100</v>
      </c>
      <c r="AN63" s="22">
        <v>1</v>
      </c>
      <c r="AO63" s="22">
        <v>0</v>
      </c>
      <c r="AP63" s="22">
        <v>0</v>
      </c>
      <c r="AQ63" s="22">
        <f t="shared" si="17"/>
        <v>0</v>
      </c>
      <c r="AR63" s="22">
        <v>0</v>
      </c>
      <c r="AS63" s="36"/>
    </row>
    <row r="64" spans="1:45" ht="15.95" customHeight="1" x14ac:dyDescent="0.25">
      <c r="A64" s="41"/>
      <c r="R64" s="41"/>
      <c r="S64" s="41"/>
      <c r="T64" s="27">
        <v>6.5</v>
      </c>
      <c r="U64" s="21" t="s">
        <v>40</v>
      </c>
      <c r="V64" s="21"/>
      <c r="W64" s="21"/>
      <c r="X64" s="21"/>
      <c r="Y64" s="22">
        <v>4</v>
      </c>
      <c r="Z64" s="21" t="s">
        <v>17</v>
      </c>
      <c r="AA64" s="22">
        <v>1</v>
      </c>
      <c r="AB64" s="22">
        <v>1</v>
      </c>
      <c r="AC64" s="22">
        <v>0</v>
      </c>
      <c r="AD64" s="22">
        <f t="shared" si="16"/>
        <v>1</v>
      </c>
      <c r="AE64" s="22">
        <v>0</v>
      </c>
      <c r="AF64" s="45"/>
      <c r="AG64" s="27">
        <v>6.5</v>
      </c>
      <c r="AH64" s="21" t="s">
        <v>152</v>
      </c>
      <c r="AI64" s="21"/>
      <c r="AJ64" s="21"/>
      <c r="AK64" s="21"/>
      <c r="AL64" s="22">
        <v>6</v>
      </c>
      <c r="AM64" s="21" t="s">
        <v>100</v>
      </c>
      <c r="AN64" s="22">
        <v>1</v>
      </c>
      <c r="AO64" s="22">
        <v>0</v>
      </c>
      <c r="AP64" s="22">
        <v>0</v>
      </c>
      <c r="AQ64" s="22">
        <f t="shared" si="17"/>
        <v>0</v>
      </c>
      <c r="AR64" s="22">
        <v>0</v>
      </c>
      <c r="AS64" s="36"/>
    </row>
    <row r="65" spans="1:45" ht="15.95" customHeight="1" x14ac:dyDescent="0.25">
      <c r="A65" s="36"/>
      <c r="R65" s="36"/>
      <c r="S65" s="41"/>
      <c r="T65" s="27">
        <v>6</v>
      </c>
      <c r="U65" s="21" t="s">
        <v>147</v>
      </c>
      <c r="Y65" s="22">
        <v>24</v>
      </c>
      <c r="Z65" s="21" t="s">
        <v>17</v>
      </c>
      <c r="AA65" s="22">
        <v>1</v>
      </c>
      <c r="AB65" s="22">
        <v>0</v>
      </c>
      <c r="AC65" s="22">
        <v>0</v>
      </c>
      <c r="AD65" s="22">
        <f t="shared" si="16"/>
        <v>0</v>
      </c>
      <c r="AE65" s="22">
        <v>0</v>
      </c>
      <c r="AF65" s="45"/>
      <c r="AG65" s="27">
        <v>6</v>
      </c>
      <c r="AH65" s="21" t="s">
        <v>150</v>
      </c>
      <c r="AI65" s="21"/>
      <c r="AJ65" s="21"/>
      <c r="AK65" s="21"/>
      <c r="AL65" s="22">
        <v>12</v>
      </c>
      <c r="AM65" s="21" t="s">
        <v>100</v>
      </c>
      <c r="AN65" s="22">
        <v>1</v>
      </c>
      <c r="AO65" s="22">
        <v>0</v>
      </c>
      <c r="AP65" s="22">
        <v>0</v>
      </c>
      <c r="AQ65" s="22">
        <f t="shared" si="17"/>
        <v>0</v>
      </c>
      <c r="AR65" s="22">
        <v>0</v>
      </c>
      <c r="AS65" s="36"/>
    </row>
    <row r="66" spans="1:45" ht="15.95" customHeight="1" thickBot="1" x14ac:dyDescent="0.3">
      <c r="A66" s="41"/>
      <c r="R66" s="36"/>
      <c r="S66" s="41"/>
      <c r="T66" s="17" t="s">
        <v>56</v>
      </c>
      <c r="U66" s="17"/>
      <c r="V66" s="17"/>
      <c r="W66" s="17"/>
      <c r="X66" s="17"/>
      <c r="Y66" s="17"/>
      <c r="Z66" s="17"/>
      <c r="AA66" s="23">
        <f>SUM(AA54:AA65)</f>
        <v>11</v>
      </c>
      <c r="AB66" s="23">
        <f>SUM(AB54:AB65)</f>
        <v>3</v>
      </c>
      <c r="AC66" s="23">
        <f>SUM(AC54:AC65)</f>
        <v>2</v>
      </c>
      <c r="AD66" s="23">
        <f>+AC66+AB66</f>
        <v>5</v>
      </c>
      <c r="AE66" s="23">
        <f>SUM(AE54:AE65)</f>
        <v>2</v>
      </c>
      <c r="AF66" s="45"/>
      <c r="AG66" s="17" t="s">
        <v>108</v>
      </c>
      <c r="AH66" s="17"/>
      <c r="AI66" s="17"/>
      <c r="AJ66" s="17"/>
      <c r="AK66" s="17"/>
      <c r="AL66" s="17"/>
      <c r="AM66" s="17"/>
      <c r="AN66" s="23">
        <f>SUM(AN54:AN65)</f>
        <v>11</v>
      </c>
      <c r="AO66" s="23">
        <f>SUM(AO54:AO65)</f>
        <v>1</v>
      </c>
      <c r="AP66" s="23">
        <f>SUM(AP54:AP65)</f>
        <v>1</v>
      </c>
      <c r="AQ66" s="23">
        <f>+AP66+AO66</f>
        <v>2</v>
      </c>
      <c r="AR66" s="23">
        <f>SUM(AR54:AR65)</f>
        <v>0</v>
      </c>
      <c r="AS66" s="36"/>
    </row>
    <row r="67" spans="1:45" ht="15.95" customHeight="1" x14ac:dyDescent="0.25">
      <c r="A67" s="41"/>
      <c r="R67" s="36"/>
      <c r="S67" s="36"/>
      <c r="AG67" s="21" t="s">
        <v>116</v>
      </c>
      <c r="AH67" s="11"/>
      <c r="AI67" s="11"/>
      <c r="AJ67" s="11"/>
      <c r="AK67" s="21"/>
      <c r="AL67" s="21"/>
      <c r="AM67" s="11"/>
      <c r="AN67" s="15">
        <f>+AN27+AA40+AN40+AN53+AA53+AA66+AN66+AA27</f>
        <v>87</v>
      </c>
      <c r="AO67" s="15">
        <f>+AO27+AB40+AO40+AO53+AB53+AB66+AO66+AB27</f>
        <v>22</v>
      </c>
      <c r="AP67" s="15">
        <f>+AP27+AC40+AP40+AP53+AC53+AC66+AP66+AC27</f>
        <v>29</v>
      </c>
      <c r="AQ67" s="56">
        <f>+AQ27+AD40+AQ40+AQ53+AD53+AD66+AQ66+AD27</f>
        <v>51</v>
      </c>
      <c r="AR67" s="15">
        <f>+AR27+AE40+AR40+AR53+AE53+AE66+AR66+AE27</f>
        <v>12</v>
      </c>
      <c r="AS67" s="36"/>
    </row>
    <row r="68" spans="1:45" ht="15.95" customHeight="1" x14ac:dyDescent="0.25">
      <c r="A68" s="41"/>
      <c r="R68" s="36"/>
      <c r="S68" s="36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K68" s="21"/>
      <c r="AL68" s="21"/>
      <c r="AM68" s="11"/>
      <c r="AN68" s="22"/>
      <c r="AO68" s="22"/>
      <c r="AP68" s="22"/>
      <c r="AQ68" s="22"/>
      <c r="AR68" s="22"/>
      <c r="AS68" s="36"/>
    </row>
    <row r="69" spans="1:45" ht="15.95" customHeight="1" x14ac:dyDescent="0.25">
      <c r="A69" s="41"/>
      <c r="R69" s="36"/>
      <c r="S69" s="36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21"/>
      <c r="AH69" s="11"/>
      <c r="AI69" s="11"/>
      <c r="AJ69" s="11"/>
      <c r="AK69" s="21"/>
      <c r="AL69" s="21"/>
      <c r="AM69" s="11"/>
      <c r="AN69" s="22"/>
      <c r="AO69" s="22"/>
      <c r="AP69" s="22"/>
      <c r="AQ69" s="22"/>
      <c r="AR69" s="22"/>
      <c r="AS69" s="36"/>
    </row>
    <row r="70" spans="1:45" ht="15.95" customHeight="1" x14ac:dyDescent="0.25">
      <c r="A70" s="41"/>
      <c r="R70" s="36"/>
      <c r="S70" s="36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21"/>
      <c r="AH70" s="11"/>
      <c r="AI70" s="11"/>
      <c r="AJ70" s="11"/>
      <c r="AK70" s="21"/>
      <c r="AL70" s="21"/>
      <c r="AM70" s="11"/>
      <c r="AN70" s="22"/>
      <c r="AO70" s="22"/>
      <c r="AP70" s="22"/>
      <c r="AQ70" s="34"/>
      <c r="AR70" s="22"/>
      <c r="AS70" s="36"/>
    </row>
    <row r="71" spans="1:45" ht="15.95" customHeight="1" x14ac:dyDescent="0.25">
      <c r="A71" s="41"/>
      <c r="R71" s="36"/>
      <c r="S71" s="36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21"/>
      <c r="AH71" s="11"/>
      <c r="AI71" s="11"/>
      <c r="AJ71" s="11"/>
      <c r="AK71" s="21"/>
      <c r="AL71" s="21"/>
      <c r="AM71" s="11"/>
      <c r="AN71" s="22"/>
      <c r="AO71" s="22"/>
      <c r="AP71" s="22"/>
      <c r="AQ71" s="34"/>
      <c r="AR71" s="22"/>
      <c r="AS71" s="36"/>
    </row>
    <row r="72" spans="1:45" ht="15.95" customHeight="1" x14ac:dyDescent="0.25">
      <c r="A72" s="41"/>
      <c r="R72" s="36"/>
      <c r="S72" s="39"/>
      <c r="AS72" s="43"/>
    </row>
    <row r="73" spans="1:45" ht="15" customHeight="1" x14ac:dyDescent="0.2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43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43"/>
    </row>
    <row r="74" spans="1:45" ht="24" customHeight="1" x14ac:dyDescent="0.3">
      <c r="A74" s="39"/>
      <c r="B74" s="65" t="s">
        <v>119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39"/>
      <c r="S74" s="39"/>
      <c r="T74" s="65" t="s">
        <v>119</v>
      </c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43"/>
    </row>
    <row r="75" spans="1:45" ht="20.25" x14ac:dyDescent="0.3">
      <c r="A75" s="39"/>
      <c r="B75" s="26" t="s">
        <v>73</v>
      </c>
      <c r="C75" s="26">
        <f>+C2</f>
        <v>1</v>
      </c>
      <c r="D75" s="25"/>
      <c r="E75" s="25"/>
      <c r="F75" s="25"/>
      <c r="G75" s="66" t="str">
        <f>+G2</f>
        <v>2026/2027 REGULAR SEASON</v>
      </c>
      <c r="H75" s="66"/>
      <c r="I75" s="66"/>
      <c r="J75" s="66"/>
      <c r="K75" s="66"/>
      <c r="L75" s="66"/>
      <c r="M75" s="66"/>
      <c r="N75" s="25"/>
      <c r="O75" s="25"/>
      <c r="P75" s="25"/>
      <c r="Q75" s="25"/>
      <c r="R75" s="39"/>
      <c r="S75" s="39"/>
      <c r="T75" s="66" t="s">
        <v>83</v>
      </c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39"/>
    </row>
    <row r="76" spans="1:45" ht="18.600000000000001" customHeight="1" x14ac:dyDescent="0.3">
      <c r="A76" s="36"/>
      <c r="N76" s="25"/>
      <c r="O76" s="25"/>
      <c r="P76" s="25"/>
      <c r="Q76" s="25"/>
      <c r="R76" s="36"/>
      <c r="S76" s="36"/>
      <c r="U76" s="16"/>
      <c r="V76" s="16"/>
      <c r="W76" s="16"/>
      <c r="X76" s="16"/>
      <c r="Y76" s="16"/>
      <c r="Z76" s="16"/>
      <c r="AA76" s="16"/>
      <c r="AB76" s="29"/>
      <c r="AC76" s="29"/>
      <c r="AD76" s="29"/>
      <c r="AE76" s="29"/>
      <c r="AF76" s="30"/>
      <c r="AG76" s="29"/>
      <c r="AH76" s="29"/>
      <c r="AI76" s="29"/>
      <c r="AJ76" s="29"/>
      <c r="AK76" s="29"/>
      <c r="AL76" s="29"/>
      <c r="AM76" s="29"/>
      <c r="AN76" s="21"/>
      <c r="AO76" s="11"/>
      <c r="AP76" s="11"/>
      <c r="AQ76" s="22"/>
      <c r="AR76" s="22"/>
      <c r="AS76" s="36"/>
    </row>
    <row r="77" spans="1:45" ht="16.5" thickBot="1" x14ac:dyDescent="0.3">
      <c r="A77" s="36"/>
      <c r="R77" s="39"/>
      <c r="S77" s="39"/>
      <c r="T77" s="28" t="s">
        <v>103</v>
      </c>
      <c r="U77" s="28" t="s">
        <v>105</v>
      </c>
      <c r="V77" s="28"/>
      <c r="W77" s="38"/>
      <c r="X77" s="38"/>
      <c r="Y77" s="38"/>
      <c r="Z77" s="38"/>
      <c r="AA77" s="38" t="s">
        <v>3</v>
      </c>
      <c r="AB77" s="38" t="s">
        <v>22</v>
      </c>
      <c r="AC77" s="38" t="s">
        <v>23</v>
      </c>
      <c r="AD77" s="38" t="s">
        <v>24</v>
      </c>
      <c r="AE77" s="38" t="s">
        <v>2</v>
      </c>
      <c r="AF77" s="22"/>
      <c r="AG77" s="21"/>
      <c r="AH77" s="21"/>
      <c r="AI77" s="21"/>
      <c r="AJ77" s="22"/>
      <c r="AK77" s="22"/>
      <c r="AL77" s="22"/>
      <c r="AM77" s="22"/>
      <c r="AN77" s="22"/>
      <c r="AO77" s="22"/>
      <c r="AP77" s="22"/>
      <c r="AQ77" s="22"/>
      <c r="AR77" s="22"/>
      <c r="AS77" s="39"/>
    </row>
    <row r="78" spans="1:45" ht="15.75" customHeight="1" x14ac:dyDescent="0.25">
      <c r="A78" s="36"/>
      <c r="R78" s="39"/>
      <c r="S78" s="39"/>
      <c r="T78" s="27">
        <v>8.5</v>
      </c>
      <c r="U78" s="21" t="s">
        <v>169</v>
      </c>
      <c r="AA78" s="22">
        <v>1</v>
      </c>
      <c r="AB78" s="22">
        <v>0</v>
      </c>
      <c r="AC78" s="22">
        <v>1</v>
      </c>
      <c r="AD78" s="22">
        <f t="shared" ref="AD78:AD79" si="18">+AB78+AC78</f>
        <v>1</v>
      </c>
      <c r="AE78" s="22">
        <v>0</v>
      </c>
      <c r="AG78" s="27"/>
      <c r="AH78" s="21"/>
      <c r="AN78" s="22"/>
      <c r="AO78" s="22"/>
      <c r="AP78" s="22"/>
      <c r="AQ78" s="22"/>
      <c r="AR78" s="22"/>
      <c r="AS78" s="39"/>
    </row>
    <row r="79" spans="1:45" ht="15.75" customHeight="1" thickBot="1" x14ac:dyDescent="0.3">
      <c r="A79" s="36"/>
      <c r="E79" s="2" t="s">
        <v>64</v>
      </c>
      <c r="F79" s="2"/>
      <c r="G79" s="2"/>
      <c r="H79" s="57" t="s">
        <v>1</v>
      </c>
      <c r="I79" s="4"/>
      <c r="J79" s="4" t="s">
        <v>3</v>
      </c>
      <c r="K79" s="4" t="s">
        <v>22</v>
      </c>
      <c r="L79" s="4" t="s">
        <v>23</v>
      </c>
      <c r="M79" s="50" t="s">
        <v>24</v>
      </c>
      <c r="R79" s="36"/>
      <c r="S79" s="36"/>
      <c r="T79" s="27">
        <v>8.5</v>
      </c>
      <c r="U79" s="21" t="s">
        <v>180</v>
      </c>
      <c r="AA79" s="22">
        <v>1</v>
      </c>
      <c r="AB79" s="22">
        <v>0</v>
      </c>
      <c r="AC79" s="22">
        <v>0</v>
      </c>
      <c r="AD79" s="22">
        <f t="shared" si="18"/>
        <v>0</v>
      </c>
      <c r="AE79" s="22">
        <v>0</v>
      </c>
      <c r="AG79" s="27"/>
      <c r="AH79" s="21"/>
      <c r="AN79" s="22"/>
      <c r="AO79" s="22"/>
      <c r="AP79" s="22"/>
      <c r="AQ79" s="22"/>
      <c r="AR79" s="22"/>
      <c r="AS79" s="36"/>
    </row>
    <row r="80" spans="1:45" ht="15.75" customHeight="1" x14ac:dyDescent="0.25">
      <c r="A80" s="36"/>
      <c r="E80" s="21" t="s">
        <v>148</v>
      </c>
      <c r="F80" s="21"/>
      <c r="G80" s="21"/>
      <c r="H80" s="21" t="s">
        <v>101</v>
      </c>
      <c r="I80" s="22"/>
      <c r="J80" s="22">
        <v>1</v>
      </c>
      <c r="K80" s="22">
        <v>1</v>
      </c>
      <c r="L80" s="22">
        <v>3</v>
      </c>
      <c r="M80" s="49">
        <f t="shared" ref="M80:M90" si="19">+K80+L80</f>
        <v>4</v>
      </c>
      <c r="R80" s="36"/>
      <c r="S80" s="36"/>
      <c r="T80" s="27">
        <v>6.5</v>
      </c>
      <c r="U80" s="21" t="s">
        <v>170</v>
      </c>
      <c r="AA80" s="22">
        <v>1</v>
      </c>
      <c r="AB80" s="22">
        <v>1</v>
      </c>
      <c r="AC80" s="22">
        <v>0</v>
      </c>
      <c r="AD80" s="22">
        <f>+AB80+AC80</f>
        <v>1</v>
      </c>
      <c r="AE80" s="22">
        <v>0</v>
      </c>
      <c r="AG80" s="27"/>
      <c r="AH80" s="21"/>
      <c r="AN80" s="22"/>
      <c r="AO80" s="22"/>
      <c r="AP80" s="22"/>
      <c r="AQ80" s="22"/>
      <c r="AR80" s="22"/>
      <c r="AS80" s="36"/>
    </row>
    <row r="81" spans="1:45" ht="15.75" customHeight="1" x14ac:dyDescent="0.25">
      <c r="A81" s="36"/>
      <c r="E81" s="21" t="s">
        <v>141</v>
      </c>
      <c r="F81" s="21"/>
      <c r="G81" s="21"/>
      <c r="H81" s="16" t="s">
        <v>93</v>
      </c>
      <c r="I81" s="22"/>
      <c r="J81" s="22">
        <v>1</v>
      </c>
      <c r="K81" s="22">
        <v>3</v>
      </c>
      <c r="L81" s="22">
        <v>0</v>
      </c>
      <c r="M81" s="49">
        <f t="shared" si="19"/>
        <v>3</v>
      </c>
      <c r="R81" s="36"/>
      <c r="S81" s="36"/>
      <c r="T81" s="27">
        <v>7</v>
      </c>
      <c r="U81" s="21" t="s">
        <v>175</v>
      </c>
      <c r="AA81" s="22">
        <v>1</v>
      </c>
      <c r="AB81" s="22">
        <v>0</v>
      </c>
      <c r="AC81" s="22">
        <v>0</v>
      </c>
      <c r="AD81" s="22">
        <f>+AB81+AC81</f>
        <v>0</v>
      </c>
      <c r="AE81" s="22">
        <v>0</v>
      </c>
      <c r="AG81" s="27"/>
      <c r="AH81" s="21"/>
      <c r="AN81" s="22"/>
      <c r="AO81" s="22"/>
      <c r="AP81" s="22"/>
      <c r="AQ81" s="22"/>
      <c r="AR81" s="22"/>
      <c r="AS81" s="36"/>
    </row>
    <row r="82" spans="1:45" ht="15.75" customHeight="1" thickBot="1" x14ac:dyDescent="0.3">
      <c r="A82" s="36"/>
      <c r="E82" s="21" t="s">
        <v>118</v>
      </c>
      <c r="F82" s="21"/>
      <c r="G82" s="21"/>
      <c r="H82" s="21" t="s">
        <v>101</v>
      </c>
      <c r="I82" s="22"/>
      <c r="J82" s="22">
        <v>1</v>
      </c>
      <c r="K82" s="22">
        <v>2</v>
      </c>
      <c r="L82" s="22">
        <v>1</v>
      </c>
      <c r="M82" s="49">
        <f t="shared" si="19"/>
        <v>3</v>
      </c>
      <c r="R82" s="36"/>
      <c r="S82" s="36"/>
      <c r="T82" s="27">
        <v>7.5</v>
      </c>
      <c r="U82" s="21" t="s">
        <v>203</v>
      </c>
      <c r="AA82" s="22">
        <v>1</v>
      </c>
      <c r="AB82" s="22">
        <v>0</v>
      </c>
      <c r="AC82" s="22">
        <v>0</v>
      </c>
      <c r="AD82" s="22">
        <f>+AB82+AC82</f>
        <v>0</v>
      </c>
      <c r="AE82" s="22">
        <v>0</v>
      </c>
      <c r="AG82" s="27"/>
      <c r="AH82" s="21"/>
      <c r="AN82" s="22"/>
      <c r="AO82" s="22"/>
      <c r="AP82" s="22"/>
      <c r="AQ82" s="22"/>
      <c r="AR82" s="22"/>
      <c r="AS82" s="36"/>
    </row>
    <row r="83" spans="1:45" ht="15.75" customHeight="1" x14ac:dyDescent="0.25">
      <c r="A83" s="36"/>
      <c r="E83" s="21" t="s">
        <v>131</v>
      </c>
      <c r="F83" s="21"/>
      <c r="G83" s="21"/>
      <c r="H83" s="21" t="s">
        <v>101</v>
      </c>
      <c r="I83" s="22"/>
      <c r="J83" s="22">
        <v>1</v>
      </c>
      <c r="K83" s="22">
        <v>2</v>
      </c>
      <c r="L83" s="22">
        <v>1</v>
      </c>
      <c r="M83" s="49">
        <f t="shared" si="19"/>
        <v>3</v>
      </c>
      <c r="R83" s="36"/>
      <c r="S83" s="36"/>
      <c r="T83" s="8"/>
      <c r="U83" s="31" t="s">
        <v>81</v>
      </c>
      <c r="V83" s="8"/>
      <c r="W83" s="8"/>
      <c r="X83" s="8"/>
      <c r="Y83" s="8"/>
      <c r="Z83" s="8"/>
      <c r="AA83" s="15">
        <f>SUM(AA78:AA82)</f>
        <v>5</v>
      </c>
      <c r="AB83" s="15">
        <f>SUM(AB78:AB82)</f>
        <v>1</v>
      </c>
      <c r="AC83" s="15">
        <f>SUM(AC78:AC82)</f>
        <v>1</v>
      </c>
      <c r="AD83" s="15">
        <f>SUM(AD78:AD82)</f>
        <v>2</v>
      </c>
      <c r="AE83" s="15">
        <f>SUM(AE78:AE82)</f>
        <v>0</v>
      </c>
      <c r="AG83" s="27"/>
      <c r="AH83" s="21"/>
      <c r="AN83" s="22"/>
      <c r="AO83" s="22"/>
      <c r="AP83" s="22"/>
      <c r="AQ83" s="22"/>
      <c r="AR83" s="22"/>
      <c r="AS83" s="36"/>
    </row>
    <row r="84" spans="1:45" ht="15.75" customHeight="1" x14ac:dyDescent="0.25">
      <c r="A84" s="36"/>
      <c r="E84" s="21" t="s">
        <v>54</v>
      </c>
      <c r="F84" s="21"/>
      <c r="G84" s="21"/>
      <c r="H84" s="16" t="s">
        <v>93</v>
      </c>
      <c r="I84" s="22"/>
      <c r="J84" s="22">
        <v>1</v>
      </c>
      <c r="K84" s="22">
        <v>1</v>
      </c>
      <c r="L84" s="22">
        <v>2</v>
      </c>
      <c r="M84" s="49">
        <f t="shared" si="19"/>
        <v>3</v>
      </c>
      <c r="R84" s="36"/>
      <c r="S84" s="36"/>
      <c r="T84" s="27"/>
      <c r="U84" s="21"/>
      <c r="AA84" s="22"/>
      <c r="AB84" s="22"/>
      <c r="AC84" s="22"/>
      <c r="AD84" s="22"/>
      <c r="AE84" s="22"/>
      <c r="AG84" s="27"/>
      <c r="AH84" s="21"/>
      <c r="AN84" s="22"/>
      <c r="AO84" s="22"/>
      <c r="AP84" s="22"/>
      <c r="AQ84" s="22"/>
      <c r="AR84" s="22"/>
      <c r="AS84" s="36"/>
    </row>
    <row r="85" spans="1:45" ht="15.75" customHeight="1" x14ac:dyDescent="0.25">
      <c r="A85" s="36"/>
      <c r="E85" s="21" t="s">
        <v>78</v>
      </c>
      <c r="F85" s="21"/>
      <c r="G85" s="21"/>
      <c r="H85" s="16" t="s">
        <v>93</v>
      </c>
      <c r="I85" s="22"/>
      <c r="J85" s="22">
        <v>1</v>
      </c>
      <c r="K85" s="22">
        <v>0</v>
      </c>
      <c r="L85" s="22">
        <v>3</v>
      </c>
      <c r="M85" s="49">
        <f t="shared" si="19"/>
        <v>3</v>
      </c>
      <c r="R85" s="36"/>
      <c r="S85" s="36"/>
      <c r="T85" s="27"/>
      <c r="U85" s="21"/>
      <c r="AA85" s="22"/>
      <c r="AB85" s="22"/>
      <c r="AC85" s="22"/>
      <c r="AD85" s="22"/>
      <c r="AE85" s="22"/>
      <c r="AG85" s="27"/>
      <c r="AH85" s="21"/>
      <c r="AN85" s="22"/>
      <c r="AO85" s="22"/>
      <c r="AP85" s="22"/>
      <c r="AQ85" s="22"/>
      <c r="AR85" s="22"/>
      <c r="AS85" s="36"/>
    </row>
    <row r="86" spans="1:45" ht="15.75" customHeight="1" thickBot="1" x14ac:dyDescent="0.3">
      <c r="A86" s="36"/>
      <c r="E86" s="21" t="s">
        <v>171</v>
      </c>
      <c r="F86" s="21"/>
      <c r="G86" s="21"/>
      <c r="H86" s="16" t="s">
        <v>93</v>
      </c>
      <c r="I86" s="22"/>
      <c r="J86" s="22">
        <v>1</v>
      </c>
      <c r="K86" s="22">
        <v>0</v>
      </c>
      <c r="L86" s="22">
        <v>3</v>
      </c>
      <c r="M86" s="49">
        <f t="shared" si="19"/>
        <v>3</v>
      </c>
      <c r="R86" s="36"/>
      <c r="S86" s="36"/>
      <c r="T86" s="28" t="s">
        <v>103</v>
      </c>
      <c r="U86" s="28" t="s">
        <v>106</v>
      </c>
      <c r="V86" s="28"/>
      <c r="W86" s="38"/>
      <c r="X86" s="38"/>
      <c r="Y86" s="38"/>
      <c r="Z86" s="38"/>
      <c r="AA86" s="38" t="s">
        <v>3</v>
      </c>
      <c r="AB86" s="38" t="s">
        <v>22</v>
      </c>
      <c r="AC86" s="38" t="s">
        <v>23</v>
      </c>
      <c r="AD86" s="38" t="s">
        <v>24</v>
      </c>
      <c r="AE86" s="38" t="s">
        <v>2</v>
      </c>
      <c r="AG86" s="27"/>
      <c r="AH86" s="21"/>
      <c r="AN86" s="22"/>
      <c r="AO86" s="22"/>
      <c r="AP86" s="22"/>
      <c r="AQ86" s="22"/>
      <c r="AR86" s="22"/>
      <c r="AS86" s="40"/>
    </row>
    <row r="87" spans="1:45" ht="15.75" customHeight="1" thickBot="1" x14ac:dyDescent="0.3">
      <c r="A87" s="36"/>
      <c r="E87" s="21" t="s">
        <v>53</v>
      </c>
      <c r="F87" s="21"/>
      <c r="G87" s="21"/>
      <c r="H87" s="21" t="s">
        <v>102</v>
      </c>
      <c r="I87" s="22"/>
      <c r="J87" s="22">
        <v>1</v>
      </c>
      <c r="K87" s="22">
        <v>2</v>
      </c>
      <c r="L87" s="22">
        <v>0</v>
      </c>
      <c r="M87" s="49">
        <f t="shared" si="19"/>
        <v>2</v>
      </c>
      <c r="R87" s="40"/>
      <c r="S87" s="40"/>
      <c r="T87" s="27">
        <v>6</v>
      </c>
      <c r="U87" s="21" t="s">
        <v>86</v>
      </c>
      <c r="AA87" s="22">
        <v>1</v>
      </c>
      <c r="AB87" s="22">
        <v>0</v>
      </c>
      <c r="AC87" s="22">
        <v>0</v>
      </c>
      <c r="AD87" s="22">
        <f t="shared" ref="AD87" si="20">+AB87+AC87</f>
        <v>0</v>
      </c>
      <c r="AE87" s="22">
        <v>0</v>
      </c>
      <c r="AG87" s="27"/>
      <c r="AH87" s="21"/>
      <c r="AN87" s="22"/>
      <c r="AO87" s="22"/>
      <c r="AP87" s="22"/>
      <c r="AQ87" s="22"/>
      <c r="AR87" s="22"/>
      <c r="AS87" s="40"/>
    </row>
    <row r="88" spans="1:45" ht="15.75" customHeight="1" x14ac:dyDescent="0.25">
      <c r="A88" s="36"/>
      <c r="E88" s="21" t="s">
        <v>162</v>
      </c>
      <c r="F88" s="21"/>
      <c r="G88" s="21"/>
      <c r="H88" s="21" t="s">
        <v>17</v>
      </c>
      <c r="I88" s="22"/>
      <c r="J88" s="22">
        <v>1</v>
      </c>
      <c r="K88" s="22">
        <v>2</v>
      </c>
      <c r="L88" s="22">
        <v>0</v>
      </c>
      <c r="M88" s="49">
        <f t="shared" si="19"/>
        <v>2</v>
      </c>
      <c r="R88" s="40"/>
      <c r="S88" s="40"/>
      <c r="T88" s="8"/>
      <c r="U88" s="31" t="s">
        <v>146</v>
      </c>
      <c r="V88" s="8"/>
      <c r="W88" s="8"/>
      <c r="X88" s="8"/>
      <c r="Y88" s="8"/>
      <c r="Z88" s="8"/>
      <c r="AA88" s="53">
        <f>SUM(AA86:AA87)</f>
        <v>1</v>
      </c>
      <c r="AB88" s="53">
        <f t="shared" ref="AB88:AE88" si="21">SUM(AB86:AB87)</f>
        <v>0</v>
      </c>
      <c r="AC88" s="53">
        <f t="shared" si="21"/>
        <v>0</v>
      </c>
      <c r="AD88" s="53">
        <f t="shared" si="21"/>
        <v>0</v>
      </c>
      <c r="AE88" s="53">
        <f t="shared" si="21"/>
        <v>0</v>
      </c>
      <c r="AG88" s="27"/>
      <c r="AH88" s="21"/>
      <c r="AN88" s="22"/>
      <c r="AO88" s="22"/>
      <c r="AP88" s="22"/>
      <c r="AQ88" s="22"/>
      <c r="AR88" s="22"/>
      <c r="AS88" s="40"/>
    </row>
    <row r="89" spans="1:45" ht="15.75" customHeight="1" x14ac:dyDescent="0.25">
      <c r="A89" s="36"/>
      <c r="E89" s="21" t="s">
        <v>166</v>
      </c>
      <c r="F89" s="21"/>
      <c r="G89" s="21"/>
      <c r="H89" s="16" t="s">
        <v>93</v>
      </c>
      <c r="I89" s="22"/>
      <c r="J89" s="22">
        <v>1</v>
      </c>
      <c r="K89" s="22">
        <v>1</v>
      </c>
      <c r="L89" s="22">
        <v>1</v>
      </c>
      <c r="M89" s="49">
        <f t="shared" si="19"/>
        <v>2</v>
      </c>
      <c r="R89" s="40"/>
      <c r="S89" s="40"/>
      <c r="T89" s="27"/>
      <c r="U89" s="21" t="s">
        <v>81</v>
      </c>
      <c r="AA89" s="54">
        <f>AA83+AD99+AA88-1</f>
        <v>7</v>
      </c>
      <c r="AB89" s="54">
        <f>AB88+AB83</f>
        <v>1</v>
      </c>
      <c r="AC89" s="54">
        <f>AC88+AC83</f>
        <v>1</v>
      </c>
      <c r="AD89" s="54">
        <f>AD88+AD83</f>
        <v>2</v>
      </c>
      <c r="AE89" s="54">
        <f>AE88+AE83</f>
        <v>0</v>
      </c>
      <c r="AG89" s="27"/>
      <c r="AH89" s="21"/>
      <c r="AN89" s="22"/>
      <c r="AO89" s="22"/>
      <c r="AP89" s="22"/>
      <c r="AQ89" s="22"/>
      <c r="AR89" s="22"/>
      <c r="AS89" s="41"/>
    </row>
    <row r="90" spans="1:45" ht="15.75" customHeight="1" x14ac:dyDescent="0.25">
      <c r="A90" s="36"/>
      <c r="E90" s="21" t="s">
        <v>172</v>
      </c>
      <c r="F90" s="21"/>
      <c r="G90" s="21"/>
      <c r="H90" s="21" t="s">
        <v>92</v>
      </c>
      <c r="I90" s="22"/>
      <c r="J90" s="22">
        <v>1</v>
      </c>
      <c r="K90" s="22">
        <v>0</v>
      </c>
      <c r="L90" s="22">
        <v>2</v>
      </c>
      <c r="M90" s="49">
        <f t="shared" si="19"/>
        <v>2</v>
      </c>
      <c r="R90" s="41"/>
      <c r="S90" s="41"/>
      <c r="T90" s="27"/>
      <c r="U90" s="21" t="s">
        <v>72</v>
      </c>
      <c r="AA90" s="22">
        <f>+AA41+AA54+AN54+AA15+AN41+AN28+AA28+AN15</f>
        <v>7</v>
      </c>
      <c r="AB90" s="22">
        <f>+AB41+AB54+AO54+AB15+AO41+AO28+AB28+AO15</f>
        <v>1</v>
      </c>
      <c r="AC90" s="22">
        <f>+AC41+AC54+AP54+AC15+AP41+AP28+AC28+AP15</f>
        <v>1</v>
      </c>
      <c r="AD90" s="22">
        <f>+AD41+AD54+AQ54+AD15+AQ41+AQ28+AD28+AQ15</f>
        <v>2</v>
      </c>
      <c r="AE90" s="22">
        <f>+AE41+AE54+AR54+AE15+AR41+AR28+AE28+AR15</f>
        <v>0</v>
      </c>
      <c r="AG90" s="27"/>
      <c r="AH90" s="21"/>
      <c r="AN90" s="22"/>
      <c r="AO90" s="22"/>
      <c r="AP90" s="22"/>
      <c r="AQ90" s="22"/>
      <c r="AR90" s="22"/>
      <c r="AS90" s="41"/>
    </row>
    <row r="91" spans="1:45" ht="15.75" customHeight="1" x14ac:dyDescent="0.25">
      <c r="A91" s="36"/>
      <c r="E91" s="21"/>
      <c r="F91" s="21"/>
      <c r="G91" s="21"/>
      <c r="H91" s="21"/>
      <c r="I91" s="22"/>
      <c r="J91" s="22"/>
      <c r="K91" s="22"/>
      <c r="L91" s="22"/>
      <c r="M91" s="22"/>
      <c r="R91" s="41"/>
      <c r="S91" s="41"/>
      <c r="AG91" s="27"/>
      <c r="AH91" s="21"/>
      <c r="AN91" s="22"/>
      <c r="AO91" s="22"/>
      <c r="AP91" s="22"/>
      <c r="AQ91" s="22"/>
      <c r="AR91" s="22"/>
      <c r="AS91" s="41"/>
    </row>
    <row r="92" spans="1:45" ht="15.75" customHeight="1" x14ac:dyDescent="0.25">
      <c r="A92" s="36"/>
      <c r="E92" s="21"/>
      <c r="F92" s="21"/>
      <c r="G92" s="21"/>
      <c r="H92" s="21"/>
      <c r="I92" s="22"/>
      <c r="J92" s="22"/>
      <c r="K92" s="22"/>
      <c r="L92" s="22"/>
      <c r="M92" s="22"/>
      <c r="R92" s="41"/>
      <c r="S92" s="41"/>
      <c r="T92" s="27"/>
      <c r="U92" s="21"/>
      <c r="AA92" s="22"/>
      <c r="AB92" s="22"/>
      <c r="AC92" s="22"/>
      <c r="AD92" s="22"/>
      <c r="AE92" s="22"/>
      <c r="AG92" s="27"/>
      <c r="AH92" s="21"/>
      <c r="AN92" s="22"/>
      <c r="AO92" s="22"/>
      <c r="AP92" s="22"/>
      <c r="AQ92" s="22"/>
      <c r="AR92" s="22"/>
      <c r="AS92" s="41"/>
    </row>
    <row r="93" spans="1:45" ht="15.75" customHeight="1" thickBot="1" x14ac:dyDescent="0.3">
      <c r="A93" s="36"/>
      <c r="E93" s="21"/>
      <c r="F93" s="2" t="s">
        <v>74</v>
      </c>
      <c r="G93" s="2"/>
      <c r="H93" s="2"/>
      <c r="I93" s="57" t="s">
        <v>1</v>
      </c>
      <c r="J93" s="4"/>
      <c r="K93" s="4" t="s">
        <v>3</v>
      </c>
      <c r="L93" s="50" t="s">
        <v>2</v>
      </c>
      <c r="M93" s="22"/>
      <c r="R93" s="41"/>
      <c r="S93" s="41"/>
      <c r="T93" s="27"/>
      <c r="U93" s="21"/>
      <c r="AA93" s="22"/>
      <c r="AB93" s="22"/>
      <c r="AC93" s="22"/>
      <c r="AD93" s="22"/>
      <c r="AE93" s="22"/>
      <c r="AG93" s="27"/>
      <c r="AH93" s="21"/>
      <c r="AN93" s="22"/>
      <c r="AO93" s="22"/>
      <c r="AP93" s="22"/>
      <c r="AQ93" s="22"/>
      <c r="AR93" s="22"/>
      <c r="AS93" s="41"/>
    </row>
    <row r="94" spans="1:45" ht="15.75" customHeight="1" x14ac:dyDescent="0.25">
      <c r="A94" s="36"/>
      <c r="E94" s="21"/>
      <c r="F94" s="21" t="s">
        <v>171</v>
      </c>
      <c r="G94" s="21"/>
      <c r="H94" s="21"/>
      <c r="I94" s="16" t="s">
        <v>93</v>
      </c>
      <c r="J94" s="22"/>
      <c r="K94" s="22">
        <v>1</v>
      </c>
      <c r="L94" s="49">
        <v>2</v>
      </c>
      <c r="M94" s="22"/>
      <c r="N94" s="22"/>
      <c r="O94" s="22"/>
      <c r="R94" s="41"/>
      <c r="S94" s="41"/>
      <c r="T94" s="27"/>
      <c r="U94" s="21"/>
      <c r="AA94" s="22"/>
      <c r="AB94" s="22"/>
      <c r="AC94" s="22"/>
      <c r="AD94" s="22"/>
      <c r="AE94" s="22"/>
      <c r="AG94" s="27"/>
      <c r="AH94" s="21"/>
      <c r="AN94" s="22"/>
      <c r="AO94" s="22"/>
      <c r="AP94" s="22"/>
      <c r="AQ94" s="22"/>
      <c r="AR94" s="22"/>
      <c r="AS94" s="41"/>
    </row>
    <row r="95" spans="1:45" ht="15.75" customHeight="1" x14ac:dyDescent="0.25">
      <c r="A95" s="36"/>
      <c r="E95" s="21"/>
      <c r="F95" s="21" t="s">
        <v>112</v>
      </c>
      <c r="G95" s="21"/>
      <c r="H95" s="21"/>
      <c r="I95" s="21" t="s">
        <v>17</v>
      </c>
      <c r="J95" s="22"/>
      <c r="K95" s="22">
        <v>1</v>
      </c>
      <c r="L95" s="49">
        <v>2</v>
      </c>
      <c r="M95" s="22"/>
      <c r="N95" s="22"/>
      <c r="O95" s="22"/>
      <c r="R95" s="41"/>
      <c r="S95" s="41"/>
      <c r="T95" s="27"/>
      <c r="U95" s="21"/>
      <c r="AA95" s="22"/>
      <c r="AB95" s="22"/>
      <c r="AC95" s="22"/>
      <c r="AD95" s="22"/>
      <c r="AE95" s="22"/>
      <c r="AG95" s="27"/>
      <c r="AH95" s="21"/>
      <c r="AN95" s="22"/>
      <c r="AO95" s="22"/>
      <c r="AP95" s="22"/>
      <c r="AQ95" s="22"/>
      <c r="AR95" s="22"/>
      <c r="AS95" s="41"/>
    </row>
    <row r="96" spans="1:45" ht="15.75" customHeight="1" thickBot="1" x14ac:dyDescent="0.3">
      <c r="A96" s="36"/>
      <c r="E96" s="21"/>
      <c r="F96" s="21" t="s">
        <v>190</v>
      </c>
      <c r="G96" s="21"/>
      <c r="H96" s="21"/>
      <c r="I96" s="21" t="s">
        <v>126</v>
      </c>
      <c r="J96" s="22"/>
      <c r="K96" s="22">
        <v>1</v>
      </c>
      <c r="L96" s="49">
        <v>2</v>
      </c>
      <c r="M96" s="22"/>
      <c r="N96" s="22"/>
      <c r="O96" s="22"/>
      <c r="R96" s="41"/>
      <c r="S96" s="41"/>
      <c r="V96" s="37" t="s">
        <v>103</v>
      </c>
      <c r="W96" s="10" t="s">
        <v>109</v>
      </c>
      <c r="X96" s="10"/>
      <c r="Y96" s="10"/>
      <c r="Z96" s="10"/>
      <c r="AA96" s="10"/>
      <c r="AB96" s="10"/>
      <c r="AC96" s="10"/>
      <c r="AD96" s="37" t="s">
        <v>3</v>
      </c>
      <c r="AE96" s="37" t="s">
        <v>7</v>
      </c>
      <c r="AF96" s="37" t="s">
        <v>8</v>
      </c>
      <c r="AG96" s="37" t="s">
        <v>9</v>
      </c>
      <c r="AH96" s="61" t="s">
        <v>68</v>
      </c>
      <c r="AI96" s="61"/>
      <c r="AJ96" s="37" t="s">
        <v>4</v>
      </c>
      <c r="AK96" s="37" t="s">
        <v>6</v>
      </c>
      <c r="AL96" s="37" t="s">
        <v>5</v>
      </c>
      <c r="AM96" s="37" t="s">
        <v>69</v>
      </c>
      <c r="AN96" s="37" t="s">
        <v>23</v>
      </c>
      <c r="AO96" s="37" t="s">
        <v>2</v>
      </c>
      <c r="AQ96" s="22"/>
      <c r="AR96" s="22"/>
      <c r="AS96" s="41"/>
    </row>
    <row r="97" spans="1:45" ht="15.75" customHeight="1" x14ac:dyDescent="0.25">
      <c r="A97" s="36"/>
      <c r="E97" s="21"/>
      <c r="F97" s="21" t="s">
        <v>113</v>
      </c>
      <c r="G97" s="21"/>
      <c r="H97" s="21"/>
      <c r="I97" s="21" t="s">
        <v>126</v>
      </c>
      <c r="J97" s="22"/>
      <c r="K97" s="22">
        <v>1</v>
      </c>
      <c r="L97" s="49">
        <v>2</v>
      </c>
      <c r="M97" s="22"/>
      <c r="N97" s="22"/>
      <c r="O97" s="22"/>
      <c r="R97" s="41"/>
      <c r="S97" s="41"/>
      <c r="V97" s="27"/>
      <c r="W97" s="21" t="s">
        <v>45</v>
      </c>
      <c r="Y97" s="21"/>
      <c r="Z97" s="21"/>
      <c r="AA97" s="16"/>
      <c r="AD97" s="22">
        <f t="shared" ref="AD97:AD98" si="22">SUM(AE97:AG97)</f>
        <v>1</v>
      </c>
      <c r="AE97" s="22">
        <v>0</v>
      </c>
      <c r="AF97" s="22">
        <v>1</v>
      </c>
      <c r="AG97" s="22">
        <v>0</v>
      </c>
      <c r="AH97" s="62">
        <f t="shared" ref="AH97" si="23">+(AE97*2+AG97)/(2*AD97)</f>
        <v>0</v>
      </c>
      <c r="AI97" s="62"/>
      <c r="AJ97" s="22">
        <v>0</v>
      </c>
      <c r="AK97" s="22">
        <v>5</v>
      </c>
      <c r="AL97" s="22">
        <v>0</v>
      </c>
      <c r="AM97" s="24">
        <f t="shared" ref="AM97" si="24">+AJ97/AD97</f>
        <v>0</v>
      </c>
      <c r="AN97" s="22">
        <v>0</v>
      </c>
      <c r="AO97" s="22">
        <v>0</v>
      </c>
      <c r="AS97" s="41"/>
    </row>
    <row r="98" spans="1:45" ht="15.75" customHeight="1" thickBot="1" x14ac:dyDescent="0.3">
      <c r="A98" s="36"/>
      <c r="E98" s="21"/>
      <c r="F98" s="21" t="s">
        <v>193</v>
      </c>
      <c r="G98" s="21"/>
      <c r="H98" s="21"/>
      <c r="I98" s="21" t="s">
        <v>101</v>
      </c>
      <c r="J98" s="22"/>
      <c r="K98" s="22">
        <v>1</v>
      </c>
      <c r="L98" s="49">
        <v>2</v>
      </c>
      <c r="M98" s="22"/>
      <c r="N98" s="22"/>
      <c r="O98" s="22"/>
      <c r="R98" s="41"/>
      <c r="S98" s="41"/>
      <c r="V98" s="27">
        <v>7.5</v>
      </c>
      <c r="W98" s="21" t="s">
        <v>204</v>
      </c>
      <c r="AA98" s="21"/>
      <c r="AC98" s="22"/>
      <c r="AD98" s="22">
        <f t="shared" si="22"/>
        <v>1</v>
      </c>
      <c r="AE98" s="22">
        <v>0</v>
      </c>
      <c r="AF98" s="22">
        <v>1</v>
      </c>
      <c r="AG98" s="22">
        <v>0</v>
      </c>
      <c r="AH98" s="63">
        <f>+(AE98*2+AG98)/(2*AD98)</f>
        <v>0</v>
      </c>
      <c r="AI98" s="63"/>
      <c r="AJ98" s="22">
        <v>2</v>
      </c>
      <c r="AK98" s="22">
        <v>0</v>
      </c>
      <c r="AL98" s="22">
        <v>0</v>
      </c>
      <c r="AM98" s="24">
        <f>+AJ98/AD98</f>
        <v>2</v>
      </c>
      <c r="AN98" s="22">
        <v>0</v>
      </c>
      <c r="AO98" s="22">
        <v>0</v>
      </c>
      <c r="AS98" s="41"/>
    </row>
    <row r="99" spans="1:45" ht="15.75" customHeight="1" x14ac:dyDescent="0.25">
      <c r="A99" s="36"/>
      <c r="E99" s="21"/>
      <c r="F99" s="21" t="s">
        <v>177</v>
      </c>
      <c r="G99" s="21"/>
      <c r="H99" s="21"/>
      <c r="I99" s="21" t="s">
        <v>101</v>
      </c>
      <c r="J99" s="22"/>
      <c r="K99" s="22">
        <v>1</v>
      </c>
      <c r="L99" s="49">
        <v>2</v>
      </c>
      <c r="M99" s="22"/>
      <c r="N99" s="22"/>
      <c r="O99" s="22"/>
      <c r="R99" s="41"/>
      <c r="S99" s="41"/>
      <c r="V99" s="8"/>
      <c r="W99" s="32"/>
      <c r="X99" s="31" t="s">
        <v>20</v>
      </c>
      <c r="Y99" s="32"/>
      <c r="Z99" s="32"/>
      <c r="AA99" s="15"/>
      <c r="AB99" s="8"/>
      <c r="AC99" s="8"/>
      <c r="AD99" s="15">
        <f>SUM(AD97:AD98)</f>
        <v>2</v>
      </c>
      <c r="AE99" s="15">
        <f t="shared" ref="AE99:AG99" si="25">SUM(AE97:AE98)</f>
        <v>0</v>
      </c>
      <c r="AF99" s="15">
        <f t="shared" si="25"/>
        <v>2</v>
      </c>
      <c r="AG99" s="15">
        <f t="shared" si="25"/>
        <v>0</v>
      </c>
      <c r="AH99" s="62">
        <f>+(AE99*2+AG99)/(2*AD99)</f>
        <v>0</v>
      </c>
      <c r="AI99" s="62"/>
      <c r="AJ99" s="15">
        <f t="shared" ref="AJ99" si="26">SUM(AJ97:AJ98)</f>
        <v>2</v>
      </c>
      <c r="AK99" s="15">
        <f t="shared" ref="AK99" si="27">SUM(AK97:AK98)</f>
        <v>5</v>
      </c>
      <c r="AL99" s="15">
        <f t="shared" ref="AL99" si="28">SUM(AL97:AL98)</f>
        <v>0</v>
      </c>
      <c r="AM99" s="52">
        <f>+AJ99/AD99</f>
        <v>1</v>
      </c>
      <c r="AN99" s="15">
        <f t="shared" ref="AN99" si="29">SUM(AN97:AN98)</f>
        <v>0</v>
      </c>
      <c r="AO99" s="15">
        <f t="shared" ref="AO99" si="30">SUM(AO97:AO98)</f>
        <v>0</v>
      </c>
      <c r="AQ99" s="22"/>
      <c r="AR99" s="22"/>
      <c r="AS99" s="41"/>
    </row>
    <row r="100" spans="1:45" ht="15.75" customHeight="1" x14ac:dyDescent="0.25">
      <c r="A100" s="36"/>
      <c r="E100" s="21"/>
      <c r="F100" s="21"/>
      <c r="G100" s="21"/>
      <c r="H100" s="21"/>
      <c r="I100" s="21"/>
      <c r="J100" s="22"/>
      <c r="K100" s="22"/>
      <c r="M100" s="22"/>
      <c r="R100" s="41"/>
      <c r="S100" s="41"/>
      <c r="AG100" s="27"/>
      <c r="AH100" s="21"/>
      <c r="AI100" s="21"/>
      <c r="AN100" s="22"/>
      <c r="AO100" s="22"/>
      <c r="AP100" s="22"/>
      <c r="AQ100" s="22"/>
      <c r="AR100" s="22"/>
      <c r="AS100" s="41"/>
    </row>
    <row r="101" spans="1:45" ht="15.75" customHeight="1" x14ac:dyDescent="0.25">
      <c r="A101" s="36"/>
      <c r="E101" s="21"/>
      <c r="F101" s="21"/>
      <c r="H101" s="21"/>
      <c r="I101" s="21"/>
      <c r="J101" s="22"/>
      <c r="K101" s="22"/>
      <c r="M101" s="22"/>
      <c r="R101" s="41"/>
      <c r="S101" s="41"/>
      <c r="AG101" s="27"/>
      <c r="AH101" s="21"/>
      <c r="AI101" s="21"/>
      <c r="AN101" s="22"/>
      <c r="AO101" s="22"/>
      <c r="AP101" s="22"/>
      <c r="AQ101" s="22"/>
      <c r="AR101" s="22"/>
      <c r="AS101" s="41"/>
    </row>
    <row r="102" spans="1:45" ht="15.75" customHeight="1" x14ac:dyDescent="0.25">
      <c r="A102" s="36"/>
      <c r="E102" s="21"/>
      <c r="F102" s="21"/>
      <c r="I102" s="21"/>
      <c r="J102" s="22"/>
      <c r="K102" s="22"/>
      <c r="M102" s="22"/>
      <c r="O102" s="22"/>
      <c r="P102" s="22"/>
      <c r="R102" s="41"/>
      <c r="S102" s="41"/>
      <c r="T102" s="27"/>
      <c r="U102" s="21"/>
      <c r="AA102" s="22"/>
      <c r="AB102" s="22"/>
      <c r="AC102" s="22"/>
      <c r="AD102" s="22"/>
      <c r="AE102" s="22"/>
      <c r="AG102" s="27"/>
      <c r="AH102" s="21"/>
      <c r="AN102" s="22"/>
      <c r="AO102" s="22"/>
      <c r="AP102" s="22"/>
      <c r="AQ102" s="22"/>
      <c r="AR102" s="22"/>
      <c r="AS102" s="41"/>
    </row>
    <row r="103" spans="1:45" ht="15.75" customHeight="1" x14ac:dyDescent="0.25">
      <c r="A103" s="36"/>
      <c r="E103" s="21"/>
      <c r="F103" s="21"/>
      <c r="G103" s="21"/>
      <c r="H103" s="21"/>
      <c r="I103" s="21"/>
      <c r="J103" s="22"/>
      <c r="K103" s="22"/>
      <c r="M103" s="22"/>
      <c r="O103" s="22"/>
      <c r="P103" s="22"/>
      <c r="R103" s="41"/>
      <c r="S103" s="41"/>
      <c r="T103" s="27"/>
      <c r="U103" s="21"/>
      <c r="AA103" s="22"/>
      <c r="AB103" s="22"/>
      <c r="AC103" s="22"/>
      <c r="AD103" s="22"/>
      <c r="AE103" s="22"/>
      <c r="AG103" s="27"/>
      <c r="AH103" s="21"/>
      <c r="AN103" s="22"/>
      <c r="AO103" s="22"/>
      <c r="AP103" s="22"/>
      <c r="AQ103" s="22"/>
      <c r="AR103" s="22"/>
      <c r="AS103" s="41"/>
    </row>
    <row r="104" spans="1:45" ht="15.75" customHeight="1" x14ac:dyDescent="0.25">
      <c r="A104" s="36"/>
      <c r="E104" s="21"/>
      <c r="F104" s="21"/>
      <c r="I104" s="21"/>
      <c r="J104" s="22"/>
      <c r="K104" s="22"/>
      <c r="M104" s="22"/>
      <c r="O104" s="22"/>
      <c r="P104" s="22"/>
      <c r="R104" s="41"/>
      <c r="S104" s="41"/>
      <c r="T104" s="27"/>
      <c r="U104" s="21"/>
      <c r="AA104" s="22"/>
      <c r="AB104" s="22"/>
      <c r="AC104" s="22"/>
      <c r="AD104" s="22"/>
      <c r="AE104" s="22"/>
      <c r="AG104" s="27"/>
      <c r="AH104" s="21"/>
      <c r="AN104" s="22"/>
      <c r="AO104" s="22"/>
      <c r="AP104" s="22"/>
      <c r="AQ104" s="22"/>
      <c r="AR104" s="22"/>
      <c r="AS104" s="41"/>
    </row>
    <row r="105" spans="1:45" ht="15.75" customHeight="1" x14ac:dyDescent="0.25">
      <c r="A105" s="36"/>
      <c r="E105" s="21"/>
      <c r="F105" s="21"/>
      <c r="G105" s="21"/>
      <c r="H105" s="21"/>
      <c r="I105" s="21"/>
      <c r="J105" s="22"/>
      <c r="K105" s="22"/>
      <c r="M105" s="22"/>
      <c r="O105" s="22"/>
      <c r="P105" s="22"/>
      <c r="R105" s="41"/>
      <c r="S105" s="41"/>
      <c r="T105" s="27"/>
      <c r="U105" s="21"/>
      <c r="AA105" s="22"/>
      <c r="AB105" s="22"/>
      <c r="AC105" s="22"/>
      <c r="AD105" s="22"/>
      <c r="AE105" s="22"/>
      <c r="AG105" s="27"/>
      <c r="AH105" s="21"/>
      <c r="AI105" s="21"/>
      <c r="AN105" s="22"/>
      <c r="AO105" s="22"/>
      <c r="AP105" s="22"/>
      <c r="AQ105" s="22"/>
      <c r="AR105" s="22"/>
      <c r="AS105" s="41"/>
    </row>
    <row r="106" spans="1:45" ht="15.75" customHeight="1" x14ac:dyDescent="0.25">
      <c r="A106" s="36"/>
      <c r="E106" s="21"/>
      <c r="F106" s="21"/>
      <c r="G106" s="21"/>
      <c r="H106" s="21"/>
      <c r="I106" s="21"/>
      <c r="J106" s="22"/>
      <c r="K106" s="22"/>
      <c r="M106" s="22"/>
      <c r="R106" s="41"/>
      <c r="S106" s="41"/>
      <c r="T106" s="27"/>
      <c r="U106" s="21"/>
      <c r="AA106" s="22"/>
      <c r="AB106" s="22"/>
      <c r="AC106" s="22"/>
      <c r="AD106" s="22"/>
      <c r="AE106" s="22"/>
      <c r="AG106" s="27"/>
      <c r="AH106" s="21"/>
      <c r="AN106" s="22"/>
      <c r="AO106" s="22"/>
      <c r="AP106" s="22"/>
      <c r="AQ106" s="22"/>
      <c r="AR106" s="22"/>
      <c r="AS106" s="41"/>
    </row>
    <row r="107" spans="1:45" ht="15.75" customHeight="1" x14ac:dyDescent="0.25">
      <c r="A107" s="36"/>
      <c r="E107" s="21"/>
      <c r="F107" s="21"/>
      <c r="G107" s="21"/>
      <c r="H107" s="21"/>
      <c r="I107" s="21"/>
      <c r="J107" s="22"/>
      <c r="K107" s="22"/>
      <c r="M107" s="22"/>
      <c r="O107" s="22"/>
      <c r="P107" s="22"/>
      <c r="R107" s="41"/>
      <c r="S107" s="41"/>
      <c r="T107" s="27"/>
      <c r="U107" s="21"/>
      <c r="AA107" s="22"/>
      <c r="AB107" s="22"/>
      <c r="AC107" s="22"/>
      <c r="AD107" s="22"/>
      <c r="AE107" s="22"/>
      <c r="AS107" s="41"/>
    </row>
    <row r="108" spans="1:45" ht="15.75" customHeight="1" x14ac:dyDescent="0.25">
      <c r="A108" s="36"/>
      <c r="E108" s="21"/>
      <c r="F108" s="21"/>
      <c r="G108" s="21"/>
      <c r="H108" s="21"/>
      <c r="I108" s="21"/>
      <c r="J108" s="22"/>
      <c r="K108" s="22"/>
      <c r="M108" s="22"/>
      <c r="N108" s="22"/>
      <c r="O108" s="22"/>
      <c r="P108" s="22"/>
      <c r="R108" s="41"/>
      <c r="S108" s="41"/>
      <c r="T108" s="27"/>
      <c r="U108" s="21"/>
      <c r="AA108" s="22"/>
      <c r="AB108" s="22"/>
      <c r="AC108" s="22"/>
      <c r="AD108" s="22"/>
      <c r="AE108" s="22"/>
      <c r="AG108" s="27"/>
      <c r="AH108" s="21"/>
      <c r="AN108" s="22"/>
      <c r="AO108" s="22"/>
      <c r="AP108" s="22"/>
      <c r="AQ108" s="22"/>
      <c r="AR108" s="22"/>
      <c r="AS108" s="41"/>
    </row>
    <row r="109" spans="1:45" ht="15.75" customHeight="1" x14ac:dyDescent="0.25">
      <c r="A109" s="36"/>
      <c r="E109" s="21"/>
      <c r="F109" s="21"/>
      <c r="G109" s="21"/>
      <c r="H109" s="21"/>
      <c r="I109" s="21"/>
      <c r="J109" s="22"/>
      <c r="K109" s="22"/>
      <c r="M109" s="22"/>
      <c r="N109" s="22"/>
      <c r="O109" s="22"/>
      <c r="P109" s="22"/>
      <c r="R109" s="41"/>
      <c r="S109" s="41"/>
      <c r="AG109" s="27"/>
      <c r="AH109" s="21"/>
      <c r="AN109" s="22"/>
      <c r="AO109" s="22"/>
      <c r="AP109" s="22"/>
      <c r="AQ109" s="22"/>
      <c r="AR109" s="22"/>
      <c r="AS109" s="41"/>
    </row>
    <row r="110" spans="1:45" ht="15.75" customHeight="1" x14ac:dyDescent="0.25">
      <c r="A110" s="36"/>
      <c r="E110" s="21"/>
      <c r="F110" s="21"/>
      <c r="G110" s="21"/>
      <c r="H110" s="21"/>
      <c r="I110" s="21"/>
      <c r="J110" s="22"/>
      <c r="K110" s="22"/>
      <c r="M110" s="22"/>
      <c r="N110" s="22"/>
      <c r="O110" s="22"/>
      <c r="P110" s="22"/>
      <c r="R110" s="41"/>
      <c r="S110" s="41"/>
      <c r="AS110" s="41"/>
    </row>
    <row r="111" spans="1:45" ht="15.75" customHeight="1" x14ac:dyDescent="0.25">
      <c r="A111" s="36"/>
      <c r="E111" s="21"/>
      <c r="F111" s="21"/>
      <c r="I111" s="21"/>
      <c r="J111" s="22"/>
      <c r="K111" s="22"/>
      <c r="M111" s="22"/>
      <c r="N111" s="22"/>
      <c r="O111" s="22"/>
      <c r="P111" s="22"/>
      <c r="R111" s="41"/>
      <c r="S111" s="41"/>
      <c r="AS111" s="41"/>
    </row>
    <row r="112" spans="1:45" ht="15.75" customHeight="1" x14ac:dyDescent="0.25">
      <c r="A112" s="36"/>
      <c r="E112" s="21"/>
      <c r="F112" s="21"/>
      <c r="G112" s="21"/>
      <c r="H112" s="21"/>
      <c r="I112" s="21"/>
      <c r="J112" s="22"/>
      <c r="K112" s="22"/>
      <c r="M112" s="22"/>
      <c r="N112" s="22"/>
      <c r="O112" s="22"/>
      <c r="P112" s="22"/>
      <c r="R112" s="41"/>
      <c r="S112" s="41"/>
      <c r="AS112" s="41"/>
    </row>
    <row r="113" spans="1:45" ht="15.75" customHeight="1" x14ac:dyDescent="0.25">
      <c r="A113" s="36"/>
      <c r="E113" s="21"/>
      <c r="F113" s="21"/>
      <c r="G113" s="21"/>
      <c r="H113" s="21"/>
      <c r="I113" s="21"/>
      <c r="J113" s="22"/>
      <c r="K113" s="22"/>
      <c r="M113" s="22"/>
      <c r="N113" s="22"/>
      <c r="O113" s="22"/>
      <c r="P113" s="22"/>
      <c r="R113" s="41"/>
      <c r="S113" s="41"/>
      <c r="AS113" s="41"/>
    </row>
    <row r="114" spans="1:45" ht="15.75" customHeight="1" x14ac:dyDescent="0.25">
      <c r="A114" s="36"/>
      <c r="E114" s="21"/>
      <c r="F114" s="21"/>
      <c r="G114" s="21"/>
      <c r="H114" s="21"/>
      <c r="I114" s="21"/>
      <c r="J114" s="22"/>
      <c r="K114" s="22"/>
      <c r="M114" s="22"/>
      <c r="N114" s="22"/>
      <c r="O114" s="22"/>
      <c r="P114" s="22"/>
      <c r="R114" s="41"/>
      <c r="S114" s="41"/>
      <c r="AS114" s="41"/>
    </row>
    <row r="115" spans="1:45" ht="15.75" customHeight="1" x14ac:dyDescent="0.25">
      <c r="A115" s="36"/>
      <c r="E115" s="21"/>
      <c r="F115" s="21"/>
      <c r="G115" s="21"/>
      <c r="H115" s="21"/>
      <c r="I115" s="16"/>
      <c r="J115" s="22"/>
      <c r="K115" s="22"/>
      <c r="M115" s="22"/>
      <c r="N115" s="22"/>
      <c r="O115" s="22"/>
      <c r="P115" s="22"/>
      <c r="R115" s="41"/>
      <c r="S115" s="41"/>
      <c r="AS115" s="41"/>
    </row>
    <row r="116" spans="1:45" ht="15.75" customHeight="1" x14ac:dyDescent="0.25">
      <c r="A116" s="36"/>
      <c r="E116" s="21"/>
      <c r="F116" s="21"/>
      <c r="G116" s="21"/>
      <c r="H116" s="21"/>
      <c r="I116" s="21"/>
      <c r="J116" s="22"/>
      <c r="K116" s="22"/>
      <c r="M116" s="22"/>
      <c r="N116" s="22"/>
      <c r="O116" s="22"/>
      <c r="P116" s="22"/>
      <c r="R116" s="41"/>
      <c r="S116" s="41"/>
      <c r="AS116" s="41"/>
    </row>
    <row r="117" spans="1:45" ht="15.75" customHeight="1" x14ac:dyDescent="0.25">
      <c r="A117" s="36"/>
      <c r="M117" s="22"/>
      <c r="N117" s="22"/>
      <c r="O117" s="22"/>
      <c r="P117" s="22"/>
      <c r="R117" s="41"/>
      <c r="S117" s="41"/>
      <c r="AS117" s="41"/>
    </row>
    <row r="118" spans="1:45" ht="15.75" customHeight="1" x14ac:dyDescent="0.25">
      <c r="A118" s="36"/>
      <c r="M118" s="22"/>
      <c r="N118" s="22"/>
      <c r="O118" s="22"/>
      <c r="P118" s="22"/>
      <c r="R118" s="41"/>
      <c r="S118" s="41"/>
      <c r="AS118" s="41"/>
    </row>
    <row r="119" spans="1:45" ht="15.75" customHeight="1" x14ac:dyDescent="0.25">
      <c r="A119" s="36"/>
      <c r="M119" s="22"/>
      <c r="N119" s="22"/>
      <c r="O119" s="22"/>
      <c r="P119" s="22"/>
      <c r="R119" s="41"/>
      <c r="S119" s="41"/>
      <c r="AS119" s="41"/>
    </row>
    <row r="120" spans="1:45" ht="15.75" customHeight="1" x14ac:dyDescent="0.25">
      <c r="A120" s="36"/>
      <c r="M120" s="22"/>
      <c r="N120" s="22"/>
      <c r="O120" s="22"/>
      <c r="P120" s="22"/>
      <c r="R120" s="41"/>
      <c r="S120" s="41"/>
      <c r="AS120" s="41"/>
    </row>
    <row r="121" spans="1:45" ht="15.75" customHeight="1" x14ac:dyDescent="0.25">
      <c r="A121" s="36"/>
      <c r="M121" s="22"/>
      <c r="N121" s="22"/>
      <c r="O121" s="22"/>
      <c r="P121" s="22"/>
      <c r="R121" s="41"/>
      <c r="S121" s="41"/>
      <c r="V121" s="27"/>
      <c r="W121" s="21"/>
      <c r="Y121" s="21"/>
      <c r="Z121" s="21"/>
      <c r="AA121" s="16"/>
      <c r="AD121" s="22"/>
      <c r="AE121" s="22"/>
      <c r="AF121" s="22"/>
      <c r="AG121" s="22"/>
      <c r="AH121" s="60"/>
      <c r="AI121" s="60"/>
      <c r="AJ121" s="22"/>
      <c r="AK121" s="22"/>
      <c r="AL121" s="22"/>
      <c r="AM121" s="24"/>
      <c r="AN121" s="22"/>
      <c r="AO121" s="22"/>
      <c r="AS121" s="41"/>
    </row>
    <row r="122" spans="1:45" ht="15.75" customHeight="1" x14ac:dyDescent="0.25">
      <c r="A122" s="36"/>
      <c r="M122" s="22"/>
      <c r="N122" s="22"/>
      <c r="O122" s="22"/>
      <c r="P122" s="22"/>
      <c r="R122" s="41"/>
      <c r="S122" s="41"/>
      <c r="AS122" s="41"/>
    </row>
    <row r="123" spans="1:45" ht="15.75" customHeight="1" x14ac:dyDescent="0.25">
      <c r="A123" s="36"/>
      <c r="M123" s="22"/>
      <c r="N123" s="22"/>
      <c r="O123" s="22"/>
      <c r="P123" s="22"/>
      <c r="R123" s="41"/>
      <c r="S123" s="41"/>
      <c r="AS123" s="41"/>
    </row>
    <row r="124" spans="1:45" ht="15.75" customHeight="1" x14ac:dyDescent="0.25">
      <c r="A124" s="36"/>
      <c r="D124" s="21"/>
      <c r="E124" s="21"/>
      <c r="M124" s="22"/>
      <c r="N124" s="22"/>
      <c r="O124" s="22"/>
      <c r="P124" s="22"/>
      <c r="R124" s="41"/>
      <c r="S124" s="41"/>
      <c r="V124" s="27"/>
      <c r="W124" s="21"/>
      <c r="Y124" s="21"/>
      <c r="Z124" s="21"/>
      <c r="AA124" s="16"/>
      <c r="AD124" s="22"/>
      <c r="AE124" s="22"/>
      <c r="AF124" s="22"/>
      <c r="AG124" s="22"/>
      <c r="AH124" s="60"/>
      <c r="AI124" s="60"/>
      <c r="AJ124" s="22"/>
      <c r="AK124" s="22"/>
      <c r="AL124" s="22"/>
      <c r="AM124" s="24"/>
      <c r="AN124" s="22"/>
      <c r="AO124" s="22"/>
      <c r="AS124" s="41"/>
    </row>
    <row r="125" spans="1:45" ht="15.75" customHeight="1" x14ac:dyDescent="0.25">
      <c r="A125" s="36"/>
      <c r="D125" s="21"/>
      <c r="E125" s="21"/>
      <c r="M125" s="22"/>
      <c r="N125" s="22"/>
      <c r="O125" s="22"/>
      <c r="P125" s="22"/>
      <c r="R125" s="41"/>
      <c r="S125" s="41"/>
      <c r="V125" s="27"/>
      <c r="W125" s="21"/>
      <c r="Y125" s="21"/>
      <c r="Z125" s="21"/>
      <c r="AA125" s="16"/>
      <c r="AD125" s="22"/>
      <c r="AE125" s="22"/>
      <c r="AF125" s="22"/>
      <c r="AG125" s="22"/>
      <c r="AH125" s="60"/>
      <c r="AI125" s="60"/>
      <c r="AJ125" s="22"/>
      <c r="AK125" s="22"/>
      <c r="AL125" s="22"/>
      <c r="AM125" s="24"/>
      <c r="AN125" s="22"/>
      <c r="AO125" s="22"/>
      <c r="AS125" s="41"/>
    </row>
    <row r="126" spans="1:45" ht="15.75" customHeight="1" x14ac:dyDescent="0.25">
      <c r="A126" s="36"/>
      <c r="M126" s="22"/>
      <c r="N126" s="22"/>
      <c r="O126" s="22"/>
      <c r="P126" s="22"/>
      <c r="R126" s="41"/>
      <c r="S126" s="41"/>
      <c r="AS126" s="41"/>
    </row>
    <row r="127" spans="1:45" ht="15.75" customHeight="1" x14ac:dyDescent="0.25">
      <c r="A127" s="36"/>
      <c r="M127" s="22"/>
      <c r="N127" s="22"/>
      <c r="O127" s="22"/>
      <c r="P127" s="22"/>
      <c r="R127" s="41"/>
      <c r="S127" s="41"/>
      <c r="AS127" s="41"/>
    </row>
    <row r="128" spans="1:45" ht="15.75" customHeight="1" x14ac:dyDescent="0.25">
      <c r="A128" s="36"/>
      <c r="M128" s="22"/>
      <c r="N128" s="22"/>
      <c r="O128" s="22"/>
      <c r="P128" s="22"/>
      <c r="R128" s="41"/>
      <c r="S128" s="41"/>
      <c r="AS128" s="41"/>
    </row>
    <row r="129" spans="1:45" ht="15.75" customHeight="1" x14ac:dyDescent="0.25">
      <c r="A129" s="36"/>
      <c r="M129" s="22"/>
      <c r="N129" s="22"/>
      <c r="O129" s="22"/>
      <c r="P129" s="22"/>
      <c r="R129" s="41"/>
      <c r="S129" s="41"/>
      <c r="AS129" s="41"/>
    </row>
    <row r="130" spans="1:45" ht="15.75" customHeight="1" x14ac:dyDescent="0.25">
      <c r="A130" s="36"/>
      <c r="M130" s="22"/>
      <c r="N130" s="22"/>
      <c r="O130" s="22"/>
      <c r="P130" s="22"/>
      <c r="R130" s="41"/>
      <c r="S130" s="41"/>
      <c r="AS130" s="41"/>
    </row>
    <row r="131" spans="1:45" ht="15.75" customHeight="1" x14ac:dyDescent="0.25">
      <c r="A131" s="36"/>
      <c r="M131" s="22"/>
      <c r="N131" s="22"/>
      <c r="O131" s="22"/>
      <c r="P131" s="22"/>
      <c r="R131" s="41"/>
      <c r="S131" s="41"/>
      <c r="AS131" s="41"/>
    </row>
    <row r="132" spans="1:45" ht="15.75" customHeight="1" x14ac:dyDescent="0.25">
      <c r="A132" s="36"/>
      <c r="R132" s="41"/>
      <c r="S132" s="41"/>
      <c r="AS132" s="41"/>
    </row>
    <row r="133" spans="1:45" ht="15.75" customHeight="1" x14ac:dyDescent="0.25">
      <c r="A133" s="36"/>
      <c r="R133" s="41"/>
      <c r="S133" s="41"/>
      <c r="AS133" s="41"/>
    </row>
    <row r="134" spans="1:45" ht="15.75" customHeight="1" x14ac:dyDescent="0.25">
      <c r="A134" s="36"/>
      <c r="R134" s="41"/>
      <c r="S134" s="41"/>
      <c r="V134" s="27"/>
      <c r="W134" s="21"/>
      <c r="X134" s="21"/>
      <c r="Y134" s="21"/>
      <c r="Z134" s="21"/>
      <c r="AA134" s="22"/>
      <c r="AD134" s="22"/>
      <c r="AE134" s="22"/>
      <c r="AF134" s="22"/>
      <c r="AG134" s="22"/>
      <c r="AH134" s="60"/>
      <c r="AI134" s="60"/>
      <c r="AJ134" s="22"/>
      <c r="AK134" s="22"/>
      <c r="AL134" s="22"/>
      <c r="AM134" s="24"/>
      <c r="AN134" s="22"/>
      <c r="AO134" s="22"/>
      <c r="AS134" s="41"/>
    </row>
    <row r="135" spans="1:45" ht="15.75" customHeight="1" x14ac:dyDescent="0.25">
      <c r="A135" s="36"/>
      <c r="R135" s="41"/>
      <c r="S135" s="41"/>
      <c r="V135" s="27"/>
      <c r="W135" s="21"/>
      <c r="X135" s="21"/>
      <c r="Y135" s="21"/>
      <c r="Z135" s="21"/>
      <c r="AA135" s="22"/>
      <c r="AD135" s="22"/>
      <c r="AE135" s="22"/>
      <c r="AF135" s="22"/>
      <c r="AG135" s="22"/>
      <c r="AH135" s="60"/>
      <c r="AI135" s="60"/>
      <c r="AJ135" s="22"/>
      <c r="AK135" s="22"/>
      <c r="AL135" s="22"/>
      <c r="AM135" s="24"/>
      <c r="AN135" s="22"/>
      <c r="AO135" s="22"/>
      <c r="AS135" s="41"/>
    </row>
    <row r="136" spans="1:45" ht="15.75" customHeight="1" x14ac:dyDescent="0.25">
      <c r="A136" s="36"/>
      <c r="R136" s="36"/>
      <c r="S136" s="36"/>
      <c r="V136" s="27"/>
      <c r="W136" s="21"/>
      <c r="X136" s="21"/>
      <c r="Y136" s="21"/>
      <c r="Z136" s="21"/>
      <c r="AA136" s="22"/>
      <c r="AD136" s="22"/>
      <c r="AE136" s="22"/>
      <c r="AF136" s="22"/>
      <c r="AG136" s="22"/>
      <c r="AH136" s="60"/>
      <c r="AI136" s="60"/>
      <c r="AJ136" s="22"/>
      <c r="AK136" s="22"/>
      <c r="AL136" s="22"/>
      <c r="AM136" s="24"/>
      <c r="AN136" s="22"/>
      <c r="AO136" s="22"/>
      <c r="AS136" s="36"/>
    </row>
    <row r="137" spans="1:45" ht="15.75" customHeight="1" x14ac:dyDescent="0.25">
      <c r="A137" s="36"/>
      <c r="R137" s="36"/>
      <c r="S137" s="36"/>
      <c r="V137" s="27"/>
      <c r="W137" s="21"/>
      <c r="X137" s="21"/>
      <c r="Y137" s="21"/>
      <c r="Z137" s="21"/>
      <c r="AA137" s="22"/>
      <c r="AD137" s="22"/>
      <c r="AE137" s="22"/>
      <c r="AF137" s="22"/>
      <c r="AG137" s="22"/>
      <c r="AH137" s="60"/>
      <c r="AI137" s="60"/>
      <c r="AJ137" s="22"/>
      <c r="AK137" s="22"/>
      <c r="AL137" s="22"/>
      <c r="AM137" s="24"/>
      <c r="AN137" s="22"/>
      <c r="AO137" s="22"/>
      <c r="AS137" s="36"/>
    </row>
    <row r="138" spans="1:45" ht="15.75" customHeight="1" x14ac:dyDescent="0.25">
      <c r="A138" s="36"/>
      <c r="R138" s="36"/>
      <c r="S138" s="36"/>
      <c r="AS138" s="36"/>
    </row>
    <row r="139" spans="1:45" ht="15.75" customHeight="1" x14ac:dyDescent="0.25">
      <c r="A139" s="36"/>
      <c r="R139" s="36"/>
      <c r="S139" s="36"/>
      <c r="T139" s="27"/>
      <c r="U139" s="21"/>
      <c r="AS139" s="36"/>
    </row>
    <row r="140" spans="1:45" ht="15.75" customHeight="1" x14ac:dyDescent="0.25">
      <c r="A140" s="36"/>
      <c r="R140" s="36"/>
      <c r="S140" s="36"/>
      <c r="T140" s="27"/>
      <c r="U140" s="21"/>
      <c r="AS140" s="36"/>
    </row>
    <row r="141" spans="1:45" ht="15.75" customHeight="1" x14ac:dyDescent="0.25">
      <c r="A141" s="36"/>
      <c r="R141" s="36"/>
      <c r="S141" s="36"/>
      <c r="T141" s="27"/>
      <c r="U141" s="21"/>
      <c r="AS141" s="36"/>
    </row>
    <row r="142" spans="1:45" ht="15.75" customHeight="1" x14ac:dyDescent="0.25">
      <c r="A142" s="36"/>
      <c r="R142" s="39"/>
      <c r="S142" s="39"/>
      <c r="AS142" s="39"/>
    </row>
    <row r="143" spans="1:45" ht="15.75" customHeight="1" x14ac:dyDescent="0.25">
      <c r="A143" s="36"/>
      <c r="R143" s="39"/>
      <c r="S143" s="39"/>
      <c r="AS143" s="39"/>
    </row>
    <row r="144" spans="1:45" ht="15.75" customHeight="1" x14ac:dyDescent="0.25">
      <c r="A144" s="36"/>
      <c r="R144" s="39"/>
      <c r="S144" s="39"/>
      <c r="AS144" s="39"/>
    </row>
    <row r="145" spans="1:45" ht="15.75" customHeight="1" x14ac:dyDescent="0.25">
      <c r="A145" s="36"/>
      <c r="D145" s="21"/>
      <c r="E145" s="21"/>
      <c r="F145" s="21"/>
      <c r="G145" s="21"/>
      <c r="I145" s="22"/>
      <c r="J145" s="22"/>
      <c r="K145" s="22"/>
      <c r="L145" s="22"/>
      <c r="M145" s="22"/>
      <c r="R145" s="39"/>
      <c r="S145" s="39"/>
      <c r="AS145" s="39"/>
    </row>
    <row r="146" spans="1:45" ht="15.75" x14ac:dyDescent="0.25">
      <c r="A146" s="36"/>
      <c r="R146" s="39"/>
      <c r="S146" s="39"/>
      <c r="AS146" s="39"/>
    </row>
    <row r="147" spans="1:45" ht="15" x14ac:dyDescent="0.2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43"/>
    </row>
  </sheetData>
  <sortState xmlns:xlrd2="http://schemas.microsoft.com/office/spreadsheetml/2017/richdata2" ref="V3:AM8">
    <sortCondition ref="AM3:AM8"/>
  </sortState>
  <mergeCells count="28">
    <mergeCell ref="AH96:AI96"/>
    <mergeCell ref="AH97:AI97"/>
    <mergeCell ref="AH98:AI98"/>
    <mergeCell ref="AH99:AI99"/>
    <mergeCell ref="AH137:AI137"/>
    <mergeCell ref="AH124:AI124"/>
    <mergeCell ref="AH125:AI125"/>
    <mergeCell ref="AH134:AI134"/>
    <mergeCell ref="AH135:AI135"/>
    <mergeCell ref="AH136:AI136"/>
    <mergeCell ref="AH121:AI121"/>
    <mergeCell ref="AH11:AI11"/>
    <mergeCell ref="E14:F14"/>
    <mergeCell ref="B74:Q74"/>
    <mergeCell ref="T74:AR74"/>
    <mergeCell ref="G75:M75"/>
    <mergeCell ref="T75:AR75"/>
    <mergeCell ref="AH10:AI10"/>
    <mergeCell ref="B1:Q1"/>
    <mergeCell ref="T1:AR1"/>
    <mergeCell ref="G2:M2"/>
    <mergeCell ref="AH2:AI2"/>
    <mergeCell ref="AH3:AI3"/>
    <mergeCell ref="AH4:AI4"/>
    <mergeCell ref="AH5:AI5"/>
    <mergeCell ref="AH6:AI6"/>
    <mergeCell ref="AH7:AI7"/>
    <mergeCell ref="AH8:AI8"/>
  </mergeCells>
  <conditionalFormatting sqref="AA90">
    <cfRule type="cellIs" dxfId="4" priority="5" operator="notEqual">
      <formula>$AA$89</formula>
    </cfRule>
  </conditionalFormatting>
  <conditionalFormatting sqref="AB90">
    <cfRule type="cellIs" dxfId="3" priority="4" operator="notEqual">
      <formula>$AB$89</formula>
    </cfRule>
  </conditionalFormatting>
  <conditionalFormatting sqref="AC90">
    <cfRule type="cellIs" dxfId="2" priority="3" operator="notEqual">
      <formula>$AC$89</formula>
    </cfRule>
  </conditionalFormatting>
  <conditionalFormatting sqref="AD90">
    <cfRule type="cellIs" dxfId="1" priority="2" operator="notEqual">
      <formula>$AD$89</formula>
    </cfRule>
  </conditionalFormatting>
  <conditionalFormatting sqref="AE90">
    <cfRule type="cellIs" dxfId="0" priority="1" operator="notEqual">
      <formula>$AE$89</formula>
    </cfRule>
  </conditionalFormatting>
  <pageMargins left="0.25" right="0.25" top="0.25" bottom="0.25" header="0.5" footer="0.5"/>
  <pageSetup scale="6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Wk5</vt:lpstr>
      <vt:lpstr>Wk4</vt:lpstr>
      <vt:lpstr>Wk3</vt:lpstr>
      <vt:lpstr>Wk2</vt:lpstr>
      <vt:lpstr>Wk1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Yollick</dc:creator>
  <cp:lastModifiedBy>Steve Yollick</cp:lastModifiedBy>
  <cp:lastPrinted>2026-10-19T02:14:35Z</cp:lastPrinted>
  <dcterms:created xsi:type="dcterms:W3CDTF">2018-09-11T20:47:04Z</dcterms:created>
  <dcterms:modified xsi:type="dcterms:W3CDTF">2026-10-19T02:15:01Z</dcterms:modified>
</cp:coreProperties>
</file>