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30" yWindow="1220" windowWidth="15200" windowHeight="9660" activeTab="1"/>
  </bookViews>
  <sheets>
    <sheet name="Playoff Totals 2012" sheetId="54" r:id="rId1"/>
    <sheet name="Week 8 Playoffs" sheetId="86" r:id="rId2"/>
    <sheet name="Week 7 Playoffs" sheetId="85" r:id="rId3"/>
    <sheet name="Week 6 Playoffs" sheetId="84" r:id="rId4"/>
    <sheet name="Week 5 Playoffs" sheetId="83" r:id="rId5"/>
    <sheet name="Week 4 Playoffs" sheetId="82" r:id="rId6"/>
    <sheet name="Week 3 Playoffs" sheetId="81" r:id="rId7"/>
    <sheet name="Week 2 Playoffs" sheetId="80" r:id="rId8"/>
    <sheet name="Week 1 Playoffs " sheetId="79" r:id="rId9"/>
    <sheet name="Week 23" sheetId="78" r:id="rId10"/>
    <sheet name="Week 22" sheetId="77" r:id="rId11"/>
    <sheet name="Week 21" sheetId="76" r:id="rId12"/>
    <sheet name="Week 20" sheetId="75" r:id="rId13"/>
    <sheet name="Week 19" sheetId="74" r:id="rId14"/>
    <sheet name="Week 18" sheetId="73" r:id="rId15"/>
    <sheet name="Week 17" sheetId="72" r:id="rId16"/>
    <sheet name="Week 16" sheetId="71" r:id="rId17"/>
    <sheet name="Week 15" sheetId="70" r:id="rId18"/>
    <sheet name="Week 14" sheetId="69" r:id="rId19"/>
    <sheet name="Week 13" sheetId="68" r:id="rId20"/>
    <sheet name="Week 12" sheetId="67" r:id="rId21"/>
    <sheet name="Week 11" sheetId="66" r:id="rId22"/>
    <sheet name="Week 10" sheetId="65" r:id="rId23"/>
    <sheet name="Week 9" sheetId="64" r:id="rId24"/>
    <sheet name="Week 8" sheetId="63" r:id="rId25"/>
    <sheet name="Week 7" sheetId="62" r:id="rId26"/>
    <sheet name="Week 6" sheetId="61" r:id="rId27"/>
    <sheet name="Week 5" sheetId="60" r:id="rId28"/>
    <sheet name="Week 4" sheetId="59" r:id="rId29"/>
    <sheet name="Week 3" sheetId="57" r:id="rId30"/>
    <sheet name="Week 2" sheetId="55" r:id="rId31"/>
    <sheet name="Week 1" sheetId="31" r:id="rId32"/>
  </sheets>
  <calcPr calcId="145621"/>
</workbook>
</file>

<file path=xl/calcChain.xml><?xml version="1.0" encoding="utf-8"?>
<calcChain xmlns="http://schemas.openxmlformats.org/spreadsheetml/2006/main">
  <c r="M38" i="54" l="1"/>
  <c r="E10" i="54" l="1"/>
  <c r="M42" i="54"/>
  <c r="M40" i="54"/>
  <c r="M41" i="54"/>
  <c r="M39" i="54"/>
  <c r="L42" i="54"/>
  <c r="L41" i="54"/>
  <c r="L40" i="54"/>
  <c r="L39" i="54"/>
  <c r="L38" i="54"/>
  <c r="M36" i="54"/>
  <c r="M37" i="54"/>
  <c r="L37" i="54"/>
  <c r="L36" i="54"/>
  <c r="M35" i="54"/>
  <c r="L35" i="54"/>
  <c r="J42" i="54" l="1"/>
  <c r="J41" i="54"/>
  <c r="J40" i="54"/>
  <c r="J39" i="54"/>
  <c r="J38" i="54"/>
  <c r="J37" i="54"/>
  <c r="J36" i="54"/>
  <c r="J35" i="54"/>
  <c r="K12" i="85" l="1"/>
  <c r="J12" i="85"/>
  <c r="I12" i="85"/>
  <c r="K11" i="85"/>
  <c r="J11" i="85"/>
  <c r="I11" i="85"/>
  <c r="K10" i="85"/>
  <c r="J10" i="85"/>
  <c r="I10" i="85"/>
  <c r="K9" i="85"/>
  <c r="J9" i="85"/>
  <c r="I9" i="85"/>
  <c r="K8" i="85"/>
  <c r="J8" i="85"/>
  <c r="I8" i="85"/>
  <c r="K7" i="85"/>
  <c r="J7" i="85"/>
  <c r="I7" i="85"/>
  <c r="K6" i="85"/>
  <c r="J6" i="85"/>
  <c r="I6" i="85"/>
  <c r="K5" i="85"/>
  <c r="J5" i="85"/>
  <c r="I5" i="85"/>
  <c r="K12" i="86" l="1"/>
  <c r="J12" i="86"/>
  <c r="I12" i="86"/>
  <c r="K10" i="86"/>
  <c r="J10" i="86"/>
  <c r="I10" i="86"/>
  <c r="K9" i="86"/>
  <c r="J9" i="86"/>
  <c r="I9" i="86"/>
  <c r="K11" i="86"/>
  <c r="J11" i="86"/>
  <c r="I11" i="86"/>
  <c r="K8" i="86"/>
  <c r="J8" i="86"/>
  <c r="I8" i="86"/>
  <c r="K7" i="86"/>
  <c r="J7" i="86"/>
  <c r="I7" i="86"/>
  <c r="K6" i="86"/>
  <c r="J6" i="86"/>
  <c r="I6" i="86"/>
  <c r="K5" i="86"/>
  <c r="J5" i="86"/>
  <c r="I5" i="86"/>
  <c r="U67" i="86" l="1"/>
  <c r="AC67" i="86" s="1"/>
  <c r="S67" i="86"/>
  <c r="AA67" i="86" s="1"/>
  <c r="R67" i="86"/>
  <c r="Z67" i="86" s="1"/>
  <c r="AB66" i="86"/>
  <c r="T60" i="86"/>
  <c r="T65" i="86"/>
  <c r="T64" i="86"/>
  <c r="AB62" i="86"/>
  <c r="T63" i="86"/>
  <c r="AB61" i="86"/>
  <c r="T62" i="86"/>
  <c r="AB60" i="86"/>
  <c r="T61" i="86"/>
  <c r="AB59" i="86"/>
  <c r="T59" i="86"/>
  <c r="AB58" i="86"/>
  <c r="T58" i="86"/>
  <c r="AB57" i="86"/>
  <c r="T57" i="86"/>
  <c r="AB56" i="86"/>
  <c r="T51" i="86"/>
  <c r="AB55" i="86"/>
  <c r="T50" i="86"/>
  <c r="AB54" i="86"/>
  <c r="T56" i="86"/>
  <c r="AB53" i="86"/>
  <c r="T55" i="86"/>
  <c r="AB52" i="86"/>
  <c r="T54" i="86"/>
  <c r="AB50" i="86"/>
  <c r="T53" i="86"/>
  <c r="D48" i="86"/>
  <c r="AB51" i="86"/>
  <c r="T48" i="86"/>
  <c r="AB49" i="86"/>
  <c r="T52" i="86"/>
  <c r="AB48" i="86"/>
  <c r="T49" i="86"/>
  <c r="AB47" i="86"/>
  <c r="T47" i="86"/>
  <c r="AB46" i="86"/>
  <c r="T44" i="86"/>
  <c r="AB45" i="86"/>
  <c r="T46" i="86"/>
  <c r="AB44" i="86"/>
  <c r="T45" i="86"/>
  <c r="AB43" i="86"/>
  <c r="T43" i="86"/>
  <c r="AB42" i="86"/>
  <c r="T42" i="86"/>
  <c r="AB41" i="86"/>
  <c r="T40" i="86"/>
  <c r="AB40" i="86"/>
  <c r="T41" i="86"/>
  <c r="AB39" i="86"/>
  <c r="T39" i="86"/>
  <c r="AB38" i="86"/>
  <c r="T38" i="86"/>
  <c r="AB37" i="86"/>
  <c r="T37" i="86"/>
  <c r="AB36" i="86"/>
  <c r="T35" i="86"/>
  <c r="AB35" i="86"/>
  <c r="T32" i="86"/>
  <c r="AB34" i="86"/>
  <c r="T36" i="86"/>
  <c r="AB33" i="86"/>
  <c r="T34" i="86"/>
  <c r="AB32" i="86"/>
  <c r="T33" i="86"/>
  <c r="AB31" i="86"/>
  <c r="T31" i="86"/>
  <c r="AB24" i="86"/>
  <c r="T30" i="86"/>
  <c r="AB30" i="86"/>
  <c r="T29" i="86"/>
  <c r="AB29" i="86"/>
  <c r="T27" i="86"/>
  <c r="AB28" i="86"/>
  <c r="T28" i="86"/>
  <c r="AB27" i="86"/>
  <c r="T26" i="86"/>
  <c r="AB26" i="86"/>
  <c r="T25" i="86"/>
  <c r="AB25" i="86"/>
  <c r="T24" i="86"/>
  <c r="AB23" i="86"/>
  <c r="T23" i="86"/>
  <c r="AB22" i="86"/>
  <c r="T22" i="86"/>
  <c r="AB13" i="86"/>
  <c r="AA13" i="86"/>
  <c r="Z13" i="86"/>
  <c r="V13" i="86"/>
  <c r="U13" i="86"/>
  <c r="T13" i="86"/>
  <c r="S13" i="86"/>
  <c r="M13" i="86"/>
  <c r="L13" i="86"/>
  <c r="H13" i="86"/>
  <c r="G13" i="86"/>
  <c r="F13" i="86"/>
  <c r="E13" i="86"/>
  <c r="D13" i="86"/>
  <c r="AC12" i="86"/>
  <c r="W12" i="86"/>
  <c r="AC11" i="86"/>
  <c r="W11" i="86"/>
  <c r="AC10" i="86"/>
  <c r="W10" i="86"/>
  <c r="AC9" i="86"/>
  <c r="W9" i="86"/>
  <c r="AC8" i="86"/>
  <c r="W8" i="86"/>
  <c r="AC7" i="86"/>
  <c r="W6" i="86"/>
  <c r="AC6" i="86"/>
  <c r="W7" i="86"/>
  <c r="AC5" i="86"/>
  <c r="W5" i="86"/>
  <c r="K13" i="86"/>
  <c r="J13" i="86"/>
  <c r="W4" i="86"/>
  <c r="T67" i="86" l="1"/>
  <c r="AB67" i="86" s="1"/>
  <c r="W13" i="86"/>
  <c r="T61" i="85"/>
  <c r="T63" i="85"/>
  <c r="AB23" i="85" l="1"/>
  <c r="U67" i="85" l="1"/>
  <c r="AC67" i="85" s="1"/>
  <c r="S67" i="85"/>
  <c r="AA67" i="85" s="1"/>
  <c r="R67" i="85"/>
  <c r="Z67" i="85" s="1"/>
  <c r="AB66" i="85"/>
  <c r="T60" i="85"/>
  <c r="AB62" i="85"/>
  <c r="T65" i="85"/>
  <c r="AB58" i="85"/>
  <c r="T64" i="85"/>
  <c r="AB61" i="85"/>
  <c r="T62" i="85"/>
  <c r="AB60" i="85"/>
  <c r="T55" i="85"/>
  <c r="AB59" i="85"/>
  <c r="T58" i="85"/>
  <c r="AB57" i="85"/>
  <c r="T59" i="85"/>
  <c r="AB56" i="85"/>
  <c r="T53" i="85"/>
  <c r="AB55" i="85"/>
  <c r="T52" i="85"/>
  <c r="AB54" i="85"/>
  <c r="T51" i="85"/>
  <c r="AB53" i="85"/>
  <c r="T49" i="85"/>
  <c r="AB49" i="85"/>
  <c r="T57" i="85"/>
  <c r="AB48" i="85"/>
  <c r="T56" i="85"/>
  <c r="AB52" i="85"/>
  <c r="T54" i="85"/>
  <c r="AB51" i="85"/>
  <c r="T50" i="85"/>
  <c r="AB50" i="85"/>
  <c r="T48" i="85"/>
  <c r="AB47" i="85"/>
  <c r="T44" i="85"/>
  <c r="D51" i="85"/>
  <c r="AB46" i="85"/>
  <c r="T47" i="85"/>
  <c r="AB45" i="85"/>
  <c r="T46" i="85"/>
  <c r="AB44" i="85"/>
  <c r="T45" i="85"/>
  <c r="AB43" i="85"/>
  <c r="T43" i="85"/>
  <c r="AB42" i="85"/>
  <c r="T42" i="85"/>
  <c r="AB41" i="85"/>
  <c r="T41" i="85"/>
  <c r="AB38" i="85"/>
  <c r="T39" i="85"/>
  <c r="AB37" i="85"/>
  <c r="T38" i="85"/>
  <c r="AB40" i="85"/>
  <c r="T40" i="85"/>
  <c r="AB39" i="85"/>
  <c r="T37" i="85"/>
  <c r="AB33" i="85"/>
  <c r="T34" i="85"/>
  <c r="AB36" i="85"/>
  <c r="T36" i="85"/>
  <c r="AB35" i="85"/>
  <c r="T35" i="85"/>
  <c r="AB34" i="85"/>
  <c r="T33" i="85"/>
  <c r="AB32" i="85"/>
  <c r="T32" i="85"/>
  <c r="AB31" i="85"/>
  <c r="T31" i="85"/>
  <c r="AB30" i="85"/>
  <c r="T30" i="85"/>
  <c r="AB22" i="85"/>
  <c r="T29" i="85"/>
  <c r="AB29" i="85"/>
  <c r="T26" i="85"/>
  <c r="AB27" i="85"/>
  <c r="T28" i="85"/>
  <c r="AB26" i="85"/>
  <c r="T27" i="85"/>
  <c r="AB28" i="85"/>
  <c r="T25" i="85"/>
  <c r="AB25" i="85"/>
  <c r="T24" i="85"/>
  <c r="AB24" i="85"/>
  <c r="T23" i="85"/>
  <c r="T22" i="85"/>
  <c r="AB13" i="85"/>
  <c r="AA13" i="85"/>
  <c r="Z13" i="85"/>
  <c r="V13" i="85"/>
  <c r="U13" i="85"/>
  <c r="T13" i="85"/>
  <c r="S13" i="85"/>
  <c r="M13" i="85"/>
  <c r="L13" i="85"/>
  <c r="H13" i="85"/>
  <c r="G13" i="85"/>
  <c r="F13" i="85"/>
  <c r="E13" i="85"/>
  <c r="D13" i="85"/>
  <c r="AC12" i="85"/>
  <c r="W12" i="85"/>
  <c r="AC11" i="85"/>
  <c r="W11" i="85"/>
  <c r="AC10" i="85"/>
  <c r="W10" i="85"/>
  <c r="AC9" i="85"/>
  <c r="W9" i="85"/>
  <c r="AC8" i="85"/>
  <c r="W8" i="85"/>
  <c r="AC7" i="85"/>
  <c r="W7" i="85"/>
  <c r="AC6" i="85"/>
  <c r="W6" i="85"/>
  <c r="AC5" i="85"/>
  <c r="W5" i="85"/>
  <c r="W4" i="85"/>
  <c r="T67" i="85" l="1"/>
  <c r="AB67" i="85" s="1"/>
  <c r="W13" i="85"/>
  <c r="K13" i="85"/>
  <c r="J13" i="85"/>
  <c r="T61" i="84"/>
  <c r="U67" i="84"/>
  <c r="AC67" i="84" s="1"/>
  <c r="S67" i="84"/>
  <c r="AA67" i="84" s="1"/>
  <c r="R67" i="84"/>
  <c r="Z67" i="84" s="1"/>
  <c r="AB66" i="84"/>
  <c r="T65" i="84"/>
  <c r="AB61" i="84"/>
  <c r="T64" i="84"/>
  <c r="AB62" i="84"/>
  <c r="T63" i="84"/>
  <c r="AB60" i="84"/>
  <c r="T62" i="84"/>
  <c r="AB59" i="84"/>
  <c r="T57" i="84"/>
  <c r="AB58" i="84"/>
  <c r="T60" i="84"/>
  <c r="AB57" i="84"/>
  <c r="T59" i="84"/>
  <c r="AB56" i="84"/>
  <c r="T56" i="84"/>
  <c r="AB55" i="84"/>
  <c r="T55" i="84"/>
  <c r="AB54" i="84"/>
  <c r="T58" i="84"/>
  <c r="AB53" i="84"/>
  <c r="T54" i="84"/>
  <c r="D47" i="84"/>
  <c r="AB44" i="84"/>
  <c r="T53" i="84"/>
  <c r="AB52" i="84"/>
  <c r="T51" i="84"/>
  <c r="AB51" i="84"/>
  <c r="T52" i="84"/>
  <c r="AB50" i="84"/>
  <c r="T50" i="84"/>
  <c r="AB49" i="84"/>
  <c r="T49" i="84"/>
  <c r="AB48" i="84"/>
  <c r="T44" i="84"/>
  <c r="AB41" i="84"/>
  <c r="T48" i="84"/>
  <c r="AB47" i="84"/>
  <c r="T47" i="84"/>
  <c r="AB46" i="84"/>
  <c r="T46" i="84"/>
  <c r="AB45" i="84"/>
  <c r="T45" i="84"/>
  <c r="AB43" i="84"/>
  <c r="T42" i="84"/>
  <c r="AB42" i="84"/>
  <c r="T43" i="84"/>
  <c r="AB34" i="84"/>
  <c r="T40" i="84"/>
  <c r="AB40" i="84"/>
  <c r="T41" i="84"/>
  <c r="AB39" i="84"/>
  <c r="T39" i="84"/>
  <c r="AB36" i="84"/>
  <c r="T38" i="84"/>
  <c r="AB38" i="84"/>
  <c r="T37" i="84"/>
  <c r="AB29" i="84"/>
  <c r="T36" i="84"/>
  <c r="AB33" i="84"/>
  <c r="T35" i="84"/>
  <c r="AB37" i="84"/>
  <c r="T34" i="84"/>
  <c r="AB35" i="84"/>
  <c r="T33" i="84"/>
  <c r="AB32" i="84"/>
  <c r="T32" i="84"/>
  <c r="AB31" i="84"/>
  <c r="T31" i="84"/>
  <c r="AB30" i="84"/>
  <c r="T30" i="84"/>
  <c r="AB28" i="84"/>
  <c r="T29" i="84"/>
  <c r="AB27" i="84"/>
  <c r="T28" i="84"/>
  <c r="AB26" i="84"/>
  <c r="T27" i="84"/>
  <c r="T26" i="84"/>
  <c r="AB25" i="84"/>
  <c r="T25" i="84"/>
  <c r="AB24" i="84"/>
  <c r="T24" i="84"/>
  <c r="AB23" i="84"/>
  <c r="T23" i="84"/>
  <c r="AB22" i="84"/>
  <c r="T22" i="84"/>
  <c r="AB13" i="84"/>
  <c r="AA13" i="84"/>
  <c r="Z13" i="84"/>
  <c r="V13" i="84"/>
  <c r="U13" i="84"/>
  <c r="T13" i="84"/>
  <c r="S13" i="84"/>
  <c r="M13" i="84"/>
  <c r="L13" i="84"/>
  <c r="H13" i="84"/>
  <c r="G13" i="84"/>
  <c r="F13" i="84"/>
  <c r="E13" i="84"/>
  <c r="D13" i="84"/>
  <c r="AC12" i="84"/>
  <c r="W12" i="84"/>
  <c r="K12" i="84"/>
  <c r="J12" i="84"/>
  <c r="I12" i="84"/>
  <c r="AC11" i="84"/>
  <c r="W11" i="84"/>
  <c r="K11" i="84"/>
  <c r="J11" i="84"/>
  <c r="I11" i="84"/>
  <c r="AC10" i="84"/>
  <c r="W10" i="84"/>
  <c r="K9" i="84"/>
  <c r="J9" i="84"/>
  <c r="I9" i="84"/>
  <c r="AC9" i="84"/>
  <c r="W9" i="84"/>
  <c r="K8" i="84"/>
  <c r="J8" i="84"/>
  <c r="I8" i="84"/>
  <c r="AC8" i="84"/>
  <c r="W8" i="84"/>
  <c r="K10" i="84"/>
  <c r="J10" i="84"/>
  <c r="I10" i="84"/>
  <c r="AC7" i="84"/>
  <c r="W7" i="84"/>
  <c r="K6" i="84"/>
  <c r="J6" i="84"/>
  <c r="I6" i="84"/>
  <c r="AC6" i="84"/>
  <c r="W6" i="84"/>
  <c r="K7" i="84"/>
  <c r="J7" i="84"/>
  <c r="I7" i="84"/>
  <c r="AC5" i="84"/>
  <c r="W5" i="84"/>
  <c r="K5" i="84"/>
  <c r="J5" i="84"/>
  <c r="I5" i="84"/>
  <c r="W4" i="84"/>
  <c r="T67" i="84" l="1"/>
  <c r="AB67" i="84" s="1"/>
  <c r="W13" i="84"/>
  <c r="K13" i="84"/>
  <c r="J13" i="84"/>
  <c r="I13" i="84"/>
  <c r="AB23" i="83"/>
  <c r="T61" i="83"/>
  <c r="AB22" i="83"/>
  <c r="T59" i="83"/>
  <c r="D49" i="82" l="1"/>
  <c r="U67" i="83" l="1"/>
  <c r="AC67" i="83" s="1"/>
  <c r="S67" i="83"/>
  <c r="AA67" i="83" s="1"/>
  <c r="R67" i="83"/>
  <c r="Z67" i="83" s="1"/>
  <c r="AB66" i="83"/>
  <c r="T60" i="83"/>
  <c r="AB63" i="83"/>
  <c r="AB62" i="83"/>
  <c r="AB61" i="83"/>
  <c r="T64" i="83"/>
  <c r="AB60" i="83"/>
  <c r="T57" i="83"/>
  <c r="AB59" i="83"/>
  <c r="T63" i="83"/>
  <c r="AB58" i="83"/>
  <c r="T62" i="83"/>
  <c r="AB57" i="83"/>
  <c r="T58" i="83"/>
  <c r="AB56" i="83"/>
  <c r="T56" i="83"/>
  <c r="AB55" i="83"/>
  <c r="T55" i="83"/>
  <c r="AB54" i="83"/>
  <c r="T54" i="83"/>
  <c r="D54" i="83"/>
  <c r="AB53" i="83"/>
  <c r="T52" i="83"/>
  <c r="AB52" i="83"/>
  <c r="T53" i="83"/>
  <c r="AB51" i="83"/>
  <c r="T48" i="83"/>
  <c r="AB44" i="83"/>
  <c r="T50" i="83"/>
  <c r="AB50" i="83"/>
  <c r="T51" i="83"/>
  <c r="AB49" i="83"/>
  <c r="T49" i="83"/>
  <c r="AB48" i="83"/>
  <c r="T46" i="83"/>
  <c r="AB47" i="83"/>
  <c r="T44" i="83"/>
  <c r="AB46" i="83"/>
  <c r="T42" i="83"/>
  <c r="AB45" i="83"/>
  <c r="T47" i="83"/>
  <c r="AB43" i="83"/>
  <c r="T45" i="83"/>
  <c r="AB42" i="83"/>
  <c r="T43" i="83"/>
  <c r="AB41" i="83"/>
  <c r="T41" i="83"/>
  <c r="AB34" i="83"/>
  <c r="T39" i="83"/>
  <c r="AB40" i="83"/>
  <c r="T40" i="83"/>
  <c r="AB39" i="83"/>
  <c r="T38" i="83"/>
  <c r="AB38" i="83"/>
  <c r="T35" i="83"/>
  <c r="AB37" i="83"/>
  <c r="T37" i="83"/>
  <c r="AB36" i="83"/>
  <c r="T36" i="83"/>
  <c r="AB35" i="83"/>
  <c r="T34" i="83"/>
  <c r="AB32" i="83"/>
  <c r="T33" i="83"/>
  <c r="AB33" i="83"/>
  <c r="T32" i="83"/>
  <c r="AB31" i="83"/>
  <c r="T31" i="83"/>
  <c r="AB24" i="83"/>
  <c r="T30" i="83"/>
  <c r="AB28" i="83"/>
  <c r="T29" i="83"/>
  <c r="AB30" i="83"/>
  <c r="T28" i="83"/>
  <c r="AB29" i="83"/>
  <c r="T27" i="83"/>
  <c r="AB27" i="83"/>
  <c r="T26" i="83"/>
  <c r="T25" i="83"/>
  <c r="AB26" i="83"/>
  <c r="T24" i="83"/>
  <c r="AB25" i="83"/>
  <c r="T23" i="83"/>
  <c r="T22" i="83"/>
  <c r="AB13" i="83"/>
  <c r="AA13" i="83"/>
  <c r="Z13" i="83"/>
  <c r="V13" i="83"/>
  <c r="U13" i="83"/>
  <c r="T13" i="83"/>
  <c r="S13" i="83"/>
  <c r="M13" i="83"/>
  <c r="L13" i="83"/>
  <c r="H13" i="83"/>
  <c r="G13" i="83"/>
  <c r="F13" i="83"/>
  <c r="E13" i="83"/>
  <c r="D13" i="83"/>
  <c r="AC12" i="83"/>
  <c r="W12" i="83"/>
  <c r="K12" i="83"/>
  <c r="J12" i="83"/>
  <c r="I12" i="83"/>
  <c r="AC11" i="83"/>
  <c r="W11" i="83"/>
  <c r="K8" i="83"/>
  <c r="J8" i="83"/>
  <c r="I8" i="83"/>
  <c r="AC10" i="83"/>
  <c r="W10" i="83"/>
  <c r="K11" i="83"/>
  <c r="J11" i="83"/>
  <c r="I11" i="83"/>
  <c r="AC9" i="83"/>
  <c r="W9" i="83"/>
  <c r="K10" i="83"/>
  <c r="J10" i="83"/>
  <c r="I10" i="83"/>
  <c r="AC8" i="83"/>
  <c r="W8" i="83"/>
  <c r="K7" i="83"/>
  <c r="J7" i="83"/>
  <c r="I7" i="83"/>
  <c r="AC7" i="83"/>
  <c r="W7" i="83"/>
  <c r="K9" i="83"/>
  <c r="J9" i="83"/>
  <c r="I9" i="83"/>
  <c r="AC6" i="83"/>
  <c r="W6" i="83"/>
  <c r="K6" i="83"/>
  <c r="K13" i="83" s="1"/>
  <c r="J6" i="83"/>
  <c r="I6" i="83"/>
  <c r="AC5" i="83"/>
  <c r="W5" i="83"/>
  <c r="K5" i="83"/>
  <c r="J5" i="83"/>
  <c r="I5" i="83"/>
  <c r="W4" i="83"/>
  <c r="AB24" i="82"/>
  <c r="AB23" i="82"/>
  <c r="T57" i="82"/>
  <c r="I13" i="83" l="1"/>
  <c r="T67" i="83"/>
  <c r="AB67" i="83" s="1"/>
  <c r="W13" i="83"/>
  <c r="J13" i="83"/>
  <c r="U68" i="82"/>
  <c r="AC68" i="82" s="1"/>
  <c r="S68" i="82"/>
  <c r="AA68" i="82" s="1"/>
  <c r="R68" i="82"/>
  <c r="Z68" i="82" s="1"/>
  <c r="AB67" i="82"/>
  <c r="T55" i="82"/>
  <c r="AB63" i="82"/>
  <c r="T64" i="82"/>
  <c r="AB62" i="82"/>
  <c r="T63" i="82"/>
  <c r="AB61" i="82"/>
  <c r="T62" i="82"/>
  <c r="AB60" i="82"/>
  <c r="T61" i="82"/>
  <c r="AB59" i="82"/>
  <c r="T56" i="82"/>
  <c r="AB58" i="82"/>
  <c r="T60" i="82"/>
  <c r="AB57" i="82"/>
  <c r="T59" i="82"/>
  <c r="AB56" i="82"/>
  <c r="T58" i="82"/>
  <c r="AB55" i="82"/>
  <c r="T54" i="82"/>
  <c r="AB53" i="82"/>
  <c r="T52" i="82"/>
  <c r="AB54" i="82"/>
  <c r="T53" i="82"/>
  <c r="AB52" i="82"/>
  <c r="T51" i="82"/>
  <c r="AB46" i="82"/>
  <c r="T50" i="82"/>
  <c r="AB51" i="82"/>
  <c r="T48" i="82"/>
  <c r="AB50" i="82"/>
  <c r="T49" i="82"/>
  <c r="AB49" i="82"/>
  <c r="T47" i="82"/>
  <c r="AB48" i="82"/>
  <c r="T46" i="82"/>
  <c r="AB47" i="82"/>
  <c r="T45" i="82"/>
  <c r="AB43" i="82"/>
  <c r="T44" i="82"/>
  <c r="AB45" i="82"/>
  <c r="T43" i="82"/>
  <c r="AB44" i="82"/>
  <c r="T40" i="82"/>
  <c r="AB39" i="82"/>
  <c r="T39" i="82"/>
  <c r="AB42" i="82"/>
  <c r="T42" i="82"/>
  <c r="AB41" i="82"/>
  <c r="T41" i="82"/>
  <c r="AB40" i="82"/>
  <c r="T38" i="82"/>
  <c r="AB38" i="82"/>
  <c r="T37" i="82"/>
  <c r="AB37" i="82"/>
  <c r="T36" i="82"/>
  <c r="AB36" i="82"/>
  <c r="T35" i="82"/>
  <c r="AB30" i="82"/>
  <c r="T34" i="82"/>
  <c r="AB35" i="82"/>
  <c r="T32" i="82"/>
  <c r="AB34" i="82"/>
  <c r="T33" i="82"/>
  <c r="AB33" i="82"/>
  <c r="T31" i="82"/>
  <c r="AB31" i="82"/>
  <c r="T28" i="82"/>
  <c r="AB32" i="82"/>
  <c r="T30" i="82"/>
  <c r="AB28" i="82"/>
  <c r="T29" i="82"/>
  <c r="AB27" i="82"/>
  <c r="T27" i="82"/>
  <c r="AB29" i="82"/>
  <c r="T26" i="82"/>
  <c r="AB25" i="82"/>
  <c r="T25" i="82"/>
  <c r="AB22" i="82"/>
  <c r="T24" i="82"/>
  <c r="T23" i="82"/>
  <c r="AB26" i="82"/>
  <c r="T22" i="82"/>
  <c r="AB13" i="82"/>
  <c r="AA13" i="82"/>
  <c r="Z13" i="82"/>
  <c r="V13" i="82"/>
  <c r="U13" i="82"/>
  <c r="T13" i="82"/>
  <c r="S13" i="82"/>
  <c r="M13" i="82"/>
  <c r="L13" i="82"/>
  <c r="H13" i="82"/>
  <c r="G13" i="82"/>
  <c r="F13" i="82"/>
  <c r="E13" i="82"/>
  <c r="D13" i="82"/>
  <c r="AC12" i="82"/>
  <c r="W12" i="82"/>
  <c r="K12" i="82"/>
  <c r="J12" i="82"/>
  <c r="I12" i="82"/>
  <c r="AC11" i="82"/>
  <c r="W11" i="82"/>
  <c r="K11" i="82"/>
  <c r="J11" i="82"/>
  <c r="I11" i="82"/>
  <c r="AC10" i="82"/>
  <c r="W10" i="82"/>
  <c r="K10" i="82"/>
  <c r="J10" i="82"/>
  <c r="I10" i="82"/>
  <c r="AC9" i="82"/>
  <c r="W9" i="82"/>
  <c r="K9" i="82"/>
  <c r="J9" i="82"/>
  <c r="I9" i="82"/>
  <c r="AC8" i="82"/>
  <c r="W8" i="82"/>
  <c r="K7" i="82"/>
  <c r="J7" i="82"/>
  <c r="I7" i="82"/>
  <c r="AC7" i="82"/>
  <c r="W7" i="82"/>
  <c r="K8" i="82"/>
  <c r="J8" i="82"/>
  <c r="I8" i="82"/>
  <c r="AC6" i="82"/>
  <c r="W6" i="82"/>
  <c r="K5" i="82"/>
  <c r="J5" i="82"/>
  <c r="I5" i="82"/>
  <c r="AC5" i="82"/>
  <c r="W4" i="82"/>
  <c r="K6" i="82"/>
  <c r="J6" i="82"/>
  <c r="J13" i="82" s="1"/>
  <c r="I6" i="82"/>
  <c r="W5" i="82"/>
  <c r="AB66" i="81"/>
  <c r="AB32" i="81"/>
  <c r="AB23" i="81"/>
  <c r="T62" i="81"/>
  <c r="I13" i="82" l="1"/>
  <c r="K13" i="82"/>
  <c r="T68" i="82"/>
  <c r="AB68" i="82" s="1"/>
  <c r="W13" i="82"/>
  <c r="U67" i="81"/>
  <c r="AC67" i="81" s="1"/>
  <c r="S67" i="81"/>
  <c r="AA67" i="81" s="1"/>
  <c r="R67" i="81"/>
  <c r="Z67" i="81" s="1"/>
  <c r="T65" i="81"/>
  <c r="AB62" i="81"/>
  <c r="T64" i="81"/>
  <c r="AB61" i="81"/>
  <c r="T63" i="81"/>
  <c r="AB60" i="81"/>
  <c r="T61" i="81"/>
  <c r="AB59" i="81"/>
  <c r="T60" i="81"/>
  <c r="AB58" i="81"/>
  <c r="T59" i="81"/>
  <c r="AB55" i="81"/>
  <c r="T58" i="81"/>
  <c r="AB57" i="81"/>
  <c r="T57" i="81"/>
  <c r="AB56" i="81"/>
  <c r="T56" i="81"/>
  <c r="AB50" i="81"/>
  <c r="T55" i="81"/>
  <c r="AB54" i="81"/>
  <c r="T54" i="81"/>
  <c r="AB53" i="81"/>
  <c r="T53" i="81"/>
  <c r="D54" i="81"/>
  <c r="AB49" i="81"/>
  <c r="T52" i="81"/>
  <c r="AB52" i="81"/>
  <c r="T51" i="81"/>
  <c r="AB51" i="81"/>
  <c r="T49" i="81"/>
  <c r="AB48" i="81"/>
  <c r="T47" i="81"/>
  <c r="AB47" i="81"/>
  <c r="T50" i="81"/>
  <c r="AB46" i="81"/>
  <c r="T48" i="81"/>
  <c r="AB45" i="81"/>
  <c r="T43" i="81"/>
  <c r="AB41" i="81"/>
  <c r="T46" i="81"/>
  <c r="AB44" i="81"/>
  <c r="T40" i="81"/>
  <c r="AB43" i="81"/>
  <c r="T42" i="81"/>
  <c r="AB38" i="81"/>
  <c r="T39" i="81"/>
  <c r="AB42" i="81"/>
  <c r="T41" i="81"/>
  <c r="AB40" i="81"/>
  <c r="T45" i="81"/>
  <c r="AB35" i="81"/>
  <c r="T44" i="81"/>
  <c r="AB39" i="81"/>
  <c r="T37" i="81"/>
  <c r="T38" i="81"/>
  <c r="AB37" i="81"/>
  <c r="T36" i="81"/>
  <c r="AB36" i="81"/>
  <c r="T35" i="81"/>
  <c r="AB34" i="81"/>
  <c r="T34" i="81"/>
  <c r="AB33" i="81"/>
  <c r="T32" i="81"/>
  <c r="AB31" i="81"/>
  <c r="T33" i="81"/>
  <c r="AB30" i="81"/>
  <c r="T31" i="81"/>
  <c r="T27" i="81"/>
  <c r="AB29" i="81"/>
  <c r="T30" i="81"/>
  <c r="AB28" i="81"/>
  <c r="T29" i="81"/>
  <c r="AB27" i="81"/>
  <c r="T28" i="81"/>
  <c r="AB26" i="81"/>
  <c r="T26" i="81"/>
  <c r="AB25" i="81"/>
  <c r="T25" i="81"/>
  <c r="AB24" i="81"/>
  <c r="T23" i="81"/>
  <c r="T24" i="81"/>
  <c r="AB22" i="81"/>
  <c r="T22" i="81"/>
  <c r="AB13" i="81"/>
  <c r="AA13" i="81"/>
  <c r="Z13" i="81"/>
  <c r="V13" i="81"/>
  <c r="U13" i="81"/>
  <c r="T13" i="81"/>
  <c r="S13" i="81"/>
  <c r="M13" i="81"/>
  <c r="L13" i="81"/>
  <c r="H13" i="81"/>
  <c r="G13" i="81"/>
  <c r="F13" i="81"/>
  <c r="E13" i="81"/>
  <c r="D13" i="81"/>
  <c r="AC12" i="81"/>
  <c r="W12" i="81"/>
  <c r="K12" i="81"/>
  <c r="J12" i="81"/>
  <c r="I12" i="81"/>
  <c r="AC11" i="81"/>
  <c r="W10" i="81"/>
  <c r="K9" i="81"/>
  <c r="J9" i="81"/>
  <c r="I9" i="81"/>
  <c r="AC10" i="81"/>
  <c r="W11" i="81"/>
  <c r="K8" i="81"/>
  <c r="J8" i="81"/>
  <c r="I8" i="81"/>
  <c r="AC9" i="81"/>
  <c r="W9" i="81"/>
  <c r="K11" i="81"/>
  <c r="J11" i="81"/>
  <c r="I11" i="81"/>
  <c r="AC8" i="81"/>
  <c r="W8" i="81"/>
  <c r="K7" i="81"/>
  <c r="J7" i="81"/>
  <c r="I7" i="81"/>
  <c r="AC7" i="81"/>
  <c r="W7" i="81"/>
  <c r="K6" i="81"/>
  <c r="J6" i="81"/>
  <c r="I6" i="81"/>
  <c r="AC6" i="81"/>
  <c r="W6" i="81"/>
  <c r="K10" i="81"/>
  <c r="J10" i="81"/>
  <c r="I10" i="81"/>
  <c r="AC5" i="81"/>
  <c r="W5" i="81"/>
  <c r="K5" i="81"/>
  <c r="J5" i="81"/>
  <c r="J13" i="81" s="1"/>
  <c r="I5" i="81"/>
  <c r="W4" i="81"/>
  <c r="AC67" i="80"/>
  <c r="AA67" i="80"/>
  <c r="Z67" i="80"/>
  <c r="U67" i="80"/>
  <c r="T67" i="80"/>
  <c r="S67" i="80"/>
  <c r="R67" i="80"/>
  <c r="T64" i="80"/>
  <c r="AB63" i="80"/>
  <c r="T63" i="80"/>
  <c r="AB62" i="80"/>
  <c r="T62" i="80"/>
  <c r="AB61" i="80"/>
  <c r="T61" i="80"/>
  <c r="AB60" i="80"/>
  <c r="T60" i="80"/>
  <c r="AB59" i="80"/>
  <c r="T59" i="80"/>
  <c r="AB58" i="80"/>
  <c r="T58" i="80"/>
  <c r="AB57" i="80"/>
  <c r="T57" i="80"/>
  <c r="AB56" i="80"/>
  <c r="T56" i="80"/>
  <c r="AB55" i="80"/>
  <c r="T55" i="80"/>
  <c r="AB54" i="80"/>
  <c r="T54" i="80"/>
  <c r="AB53" i="80"/>
  <c r="T53" i="80"/>
  <c r="AB52" i="80"/>
  <c r="T52" i="80"/>
  <c r="AB51" i="80"/>
  <c r="T51" i="80"/>
  <c r="AB50" i="80"/>
  <c r="T50" i="80"/>
  <c r="AB49" i="80"/>
  <c r="T49" i="80"/>
  <c r="AB48" i="80"/>
  <c r="T48" i="80"/>
  <c r="AB47" i="80"/>
  <c r="T47" i="80"/>
  <c r="AB46" i="80"/>
  <c r="T46" i="80"/>
  <c r="AB45" i="80"/>
  <c r="T45" i="80"/>
  <c r="AB44" i="80"/>
  <c r="T44" i="80"/>
  <c r="AB43" i="80"/>
  <c r="T43" i="80"/>
  <c r="AB42" i="80"/>
  <c r="T42" i="80"/>
  <c r="AB41" i="80"/>
  <c r="T41" i="80"/>
  <c r="AB40" i="80"/>
  <c r="T40" i="80"/>
  <c r="AB39" i="80"/>
  <c r="T39" i="80"/>
  <c r="AB38" i="80"/>
  <c r="T38" i="80"/>
  <c r="AB37" i="80"/>
  <c r="T37" i="80"/>
  <c r="AB36" i="80"/>
  <c r="T36" i="80"/>
  <c r="AB35" i="80"/>
  <c r="T35" i="80"/>
  <c r="AB34" i="80"/>
  <c r="T34" i="80"/>
  <c r="AB33" i="80"/>
  <c r="T33" i="80"/>
  <c r="AB32" i="80"/>
  <c r="T32" i="80"/>
  <c r="AB31" i="80"/>
  <c r="T31" i="80"/>
  <c r="AB30" i="80"/>
  <c r="T30" i="80"/>
  <c r="AB29" i="80"/>
  <c r="T29" i="80"/>
  <c r="AB28" i="80"/>
  <c r="T28" i="80"/>
  <c r="AB27" i="80"/>
  <c r="T27" i="80"/>
  <c r="AB26" i="80"/>
  <c r="T26" i="80"/>
  <c r="AB25" i="80"/>
  <c r="T25" i="80"/>
  <c r="AB24" i="80"/>
  <c r="T24" i="80"/>
  <c r="AB23" i="80"/>
  <c r="T23" i="80"/>
  <c r="AB22" i="80"/>
  <c r="T22" i="80"/>
  <c r="I13" i="81" l="1"/>
  <c r="K13" i="81"/>
  <c r="T67" i="81"/>
  <c r="AB67" i="81" s="1"/>
  <c r="W13" i="81"/>
  <c r="AB66" i="80"/>
  <c r="AB67" i="80" s="1"/>
  <c r="D53" i="80"/>
  <c r="AB13" i="80"/>
  <c r="AA13" i="80"/>
  <c r="Z13" i="80"/>
  <c r="V13" i="80"/>
  <c r="U13" i="80"/>
  <c r="T13" i="80"/>
  <c r="S13" i="80"/>
  <c r="M13" i="80"/>
  <c r="L13" i="80"/>
  <c r="H13" i="80"/>
  <c r="G13" i="80"/>
  <c r="F13" i="80"/>
  <c r="E13" i="80"/>
  <c r="D13" i="80"/>
  <c r="AC12" i="80"/>
  <c r="W12" i="80"/>
  <c r="K11" i="80"/>
  <c r="J11" i="80"/>
  <c r="I11" i="80"/>
  <c r="AC11" i="80"/>
  <c r="W11" i="80"/>
  <c r="K12" i="80"/>
  <c r="J12" i="80"/>
  <c r="I12" i="80"/>
  <c r="AC10" i="80"/>
  <c r="W10" i="80"/>
  <c r="K7" i="80"/>
  <c r="J7" i="80"/>
  <c r="I7" i="80"/>
  <c r="AC9" i="80"/>
  <c r="W9" i="80"/>
  <c r="K8" i="80"/>
  <c r="J8" i="80"/>
  <c r="I8" i="80"/>
  <c r="AC8" i="80"/>
  <c r="W8" i="80"/>
  <c r="K6" i="80"/>
  <c r="J6" i="80"/>
  <c r="I6" i="80"/>
  <c r="AC7" i="80"/>
  <c r="W7" i="80"/>
  <c r="K10" i="80"/>
  <c r="J10" i="80"/>
  <c r="I10" i="80"/>
  <c r="AC6" i="80"/>
  <c r="W6" i="80"/>
  <c r="K9" i="80"/>
  <c r="J9" i="80"/>
  <c r="I9" i="80"/>
  <c r="AC5" i="80"/>
  <c r="W5" i="80"/>
  <c r="K5" i="80"/>
  <c r="K13" i="80" s="1"/>
  <c r="J5" i="80"/>
  <c r="I5" i="80"/>
  <c r="W4" i="80"/>
  <c r="J7" i="79"/>
  <c r="AB24" i="79"/>
  <c r="AB23" i="79"/>
  <c r="AB25" i="79"/>
  <c r="AB26" i="79"/>
  <c r="AB27" i="79"/>
  <c r="AB28" i="79"/>
  <c r="AB29" i="79"/>
  <c r="AB30" i="79"/>
  <c r="AB31" i="79"/>
  <c r="AB32" i="79"/>
  <c r="AB33" i="79"/>
  <c r="AB34" i="79"/>
  <c r="AB35" i="79"/>
  <c r="AB36" i="79"/>
  <c r="AB37" i="79"/>
  <c r="AB38" i="79"/>
  <c r="AB39" i="79"/>
  <c r="AB40" i="79"/>
  <c r="AB41" i="79"/>
  <c r="AB42" i="79"/>
  <c r="AB43" i="79"/>
  <c r="AB44" i="79"/>
  <c r="AB45" i="79"/>
  <c r="AB46" i="79"/>
  <c r="AB47" i="79"/>
  <c r="AB48" i="79"/>
  <c r="AB49" i="79"/>
  <c r="AB50" i="79"/>
  <c r="AB51" i="79"/>
  <c r="AB52" i="79"/>
  <c r="AB53" i="79"/>
  <c r="AB54" i="79"/>
  <c r="AB55" i="79"/>
  <c r="AB56" i="79"/>
  <c r="AB57" i="79"/>
  <c r="AB58" i="79"/>
  <c r="AB59" i="79"/>
  <c r="AB60" i="79"/>
  <c r="AB61" i="79"/>
  <c r="AB62" i="79"/>
  <c r="AB63" i="79"/>
  <c r="AB64" i="79"/>
  <c r="W13" i="80" l="1"/>
  <c r="J13" i="80"/>
  <c r="I13" i="80"/>
  <c r="T53" i="79"/>
  <c r="AB66" i="79"/>
  <c r="T62" i="79"/>
  <c r="T58" i="79"/>
  <c r="T57" i="79"/>
  <c r="T64" i="79"/>
  <c r="T63" i="79"/>
  <c r="T61" i="79"/>
  <c r="T60" i="79"/>
  <c r="T59" i="79"/>
  <c r="T50" i="79"/>
  <c r="T56" i="79"/>
  <c r="T55" i="79"/>
  <c r="T54" i="79"/>
  <c r="T52" i="79"/>
  <c r="T51" i="79"/>
  <c r="T49" i="79"/>
  <c r="T48" i="79"/>
  <c r="T47" i="79"/>
  <c r="T45" i="79"/>
  <c r="T41" i="79"/>
  <c r="T46" i="79"/>
  <c r="T38" i="79"/>
  <c r="T42" i="79"/>
  <c r="T44" i="79"/>
  <c r="T43" i="79"/>
  <c r="T40" i="79"/>
  <c r="T39" i="79"/>
  <c r="T37" i="79"/>
  <c r="T36" i="79"/>
  <c r="T33" i="79"/>
  <c r="T32" i="79"/>
  <c r="T35" i="79"/>
  <c r="T34" i="79"/>
  <c r="T31" i="79"/>
  <c r="T30" i="79"/>
  <c r="T28" i="79"/>
  <c r="T29" i="79"/>
  <c r="T27" i="79"/>
  <c r="T25" i="79"/>
  <c r="T26" i="79"/>
  <c r="T24" i="79"/>
  <c r="T23" i="79"/>
  <c r="J24" i="54" l="1"/>
  <c r="J23" i="54"/>
  <c r="J22" i="54"/>
  <c r="J21" i="54"/>
  <c r="J20" i="54"/>
  <c r="J19" i="54"/>
  <c r="J18" i="54"/>
  <c r="J17" i="54"/>
  <c r="K5" i="79"/>
  <c r="K12" i="79"/>
  <c r="K7" i="79"/>
  <c r="K11" i="79"/>
  <c r="K10" i="79"/>
  <c r="K9" i="79"/>
  <c r="K8" i="79"/>
  <c r="K6" i="79"/>
  <c r="J6" i="79"/>
  <c r="J8" i="79"/>
  <c r="J9" i="79"/>
  <c r="J10" i="79"/>
  <c r="J11" i="79"/>
  <c r="J12" i="79"/>
  <c r="J5" i="79"/>
  <c r="AC5" i="79" l="1"/>
  <c r="AC6" i="79"/>
  <c r="AC7" i="79"/>
  <c r="AC8" i="79"/>
  <c r="AC9" i="79"/>
  <c r="AC10" i="79"/>
  <c r="AC11" i="79"/>
  <c r="AC12" i="79"/>
  <c r="Z13" i="79"/>
  <c r="AA13" i="79"/>
  <c r="AB13" i="79"/>
  <c r="M13" i="79"/>
  <c r="L13" i="79"/>
  <c r="H13" i="79"/>
  <c r="G13" i="79"/>
  <c r="F13" i="79"/>
  <c r="E13" i="79"/>
  <c r="D13" i="79"/>
  <c r="I7" i="79"/>
  <c r="I6" i="79"/>
  <c r="I11" i="79"/>
  <c r="I8" i="79"/>
  <c r="I9" i="79"/>
  <c r="I10" i="79"/>
  <c r="I5" i="79"/>
  <c r="K13" i="79"/>
  <c r="I12" i="79"/>
  <c r="I13" i="79" s="1"/>
  <c r="U67" i="79"/>
  <c r="AC67" i="79" s="1"/>
  <c r="S67" i="79"/>
  <c r="AA67" i="79" s="1"/>
  <c r="R67" i="79"/>
  <c r="Z67" i="79" s="1"/>
  <c r="D53" i="79"/>
  <c r="T67" i="79"/>
  <c r="AB67" i="79" s="1"/>
  <c r="V13" i="79"/>
  <c r="U13" i="79"/>
  <c r="T13" i="79"/>
  <c r="S13" i="79"/>
  <c r="W12" i="79"/>
  <c r="W11" i="79"/>
  <c r="W10" i="79"/>
  <c r="W9" i="79"/>
  <c r="W8" i="79"/>
  <c r="W7" i="79"/>
  <c r="W6" i="79"/>
  <c r="W5" i="79"/>
  <c r="W4" i="79"/>
  <c r="W13" i="79" l="1"/>
  <c r="J13" i="79"/>
  <c r="U67" i="78"/>
  <c r="AC67" i="78" s="1"/>
  <c r="S67" i="78"/>
  <c r="AA67" i="78" s="1"/>
  <c r="R67" i="78"/>
  <c r="Z67" i="78" s="1"/>
  <c r="AB66" i="78"/>
  <c r="T65" i="78"/>
  <c r="T57" i="78"/>
  <c r="AB63" i="78"/>
  <c r="T64" i="78"/>
  <c r="AB62" i="78"/>
  <c r="T63" i="78"/>
  <c r="AB61" i="78"/>
  <c r="T62" i="78"/>
  <c r="AB60" i="78"/>
  <c r="T54" i="78"/>
  <c r="AB59" i="78"/>
  <c r="T55" i="78"/>
  <c r="AB58" i="78"/>
  <c r="T61" i="78"/>
  <c r="AB57" i="78"/>
  <c r="T60" i="78"/>
  <c r="AB56" i="78"/>
  <c r="T59" i="78"/>
  <c r="AB55" i="78"/>
  <c r="T58" i="78"/>
  <c r="AB54" i="78"/>
  <c r="T56" i="78"/>
  <c r="D50" i="78"/>
  <c r="AB53" i="78"/>
  <c r="T53" i="78"/>
  <c r="AB52" i="78"/>
  <c r="T52" i="78"/>
  <c r="AB50" i="78"/>
  <c r="T51" i="78"/>
  <c r="AB51" i="78"/>
  <c r="T45" i="78"/>
  <c r="AB43" i="78"/>
  <c r="T50" i="78"/>
  <c r="AB49" i="78"/>
  <c r="T49" i="78"/>
  <c r="AB48" i="78"/>
  <c r="T48" i="78"/>
  <c r="AB47" i="78"/>
  <c r="T44" i="78"/>
  <c r="AB46" i="78"/>
  <c r="T47" i="78"/>
  <c r="AB45" i="78"/>
  <c r="T46" i="78"/>
  <c r="AB44" i="78"/>
  <c r="T43" i="78"/>
  <c r="AB42" i="78"/>
  <c r="T39" i="78"/>
  <c r="AB41" i="78"/>
  <c r="T40" i="78"/>
  <c r="AB40" i="78"/>
  <c r="T42" i="78"/>
  <c r="AB39" i="78"/>
  <c r="T41" i="78"/>
  <c r="AB38" i="78"/>
  <c r="T38" i="78"/>
  <c r="AB37" i="78"/>
  <c r="T37" i="78"/>
  <c r="AB36" i="78"/>
  <c r="T35" i="78"/>
  <c r="AB35" i="78"/>
  <c r="T36" i="78"/>
  <c r="AB34" i="78"/>
  <c r="T32" i="78"/>
  <c r="AB33" i="78"/>
  <c r="T34" i="78"/>
  <c r="AB32" i="78"/>
  <c r="T33" i="78"/>
  <c r="AB31" i="78"/>
  <c r="T29" i="78"/>
  <c r="AB23" i="78"/>
  <c r="T30" i="78"/>
  <c r="AB30" i="78"/>
  <c r="T31" i="78"/>
  <c r="AB29" i="78"/>
  <c r="T27" i="78"/>
  <c r="AB28" i="78"/>
  <c r="T28" i="78"/>
  <c r="AB27" i="78"/>
  <c r="T26" i="78"/>
  <c r="AB26" i="78"/>
  <c r="T25" i="78"/>
  <c r="AB25" i="78"/>
  <c r="T24" i="78"/>
  <c r="AB24" i="78"/>
  <c r="T23" i="78"/>
  <c r="V13" i="78"/>
  <c r="U13" i="78"/>
  <c r="T13" i="78"/>
  <c r="S13" i="78"/>
  <c r="L13" i="78"/>
  <c r="K13" i="78"/>
  <c r="I13" i="78"/>
  <c r="H13" i="78"/>
  <c r="G13" i="78"/>
  <c r="F13" i="78"/>
  <c r="E13" i="78"/>
  <c r="W12" i="78"/>
  <c r="J12" i="78"/>
  <c r="W11" i="78"/>
  <c r="J11" i="78"/>
  <c r="W10" i="78"/>
  <c r="J10" i="78"/>
  <c r="W9" i="78"/>
  <c r="J9" i="78"/>
  <c r="W8" i="78"/>
  <c r="J8" i="78"/>
  <c r="W7" i="78"/>
  <c r="J7" i="78"/>
  <c r="W6" i="78"/>
  <c r="J5" i="78"/>
  <c r="W5" i="78"/>
  <c r="J6" i="78"/>
  <c r="W4" i="78"/>
  <c r="T67" i="78" l="1"/>
  <c r="AB67" i="78" s="1"/>
  <c r="W13" i="78"/>
  <c r="AB63" i="77"/>
  <c r="AB62" i="77"/>
  <c r="AB61" i="77"/>
  <c r="AB60" i="77"/>
  <c r="AB59" i="77"/>
  <c r="AB58" i="77"/>
  <c r="AB57" i="77"/>
  <c r="AB56" i="77"/>
  <c r="AB55" i="77"/>
  <c r="AB54" i="77"/>
  <c r="AB53" i="77"/>
  <c r="AB52" i="77"/>
  <c r="AB51" i="77"/>
  <c r="AB50" i="77"/>
  <c r="AB49" i="77"/>
  <c r="AB43" i="77"/>
  <c r="AB48" i="77"/>
  <c r="AB47" i="77"/>
  <c r="AB46" i="77"/>
  <c r="AB45" i="77"/>
  <c r="AB44" i="77"/>
  <c r="AB41" i="77"/>
  <c r="AB40" i="77"/>
  <c r="AB39" i="77"/>
  <c r="AB38" i="77"/>
  <c r="AB37" i="77"/>
  <c r="AB42" i="77"/>
  <c r="AB36" i="77"/>
  <c r="AB35" i="77"/>
  <c r="AB34" i="77"/>
  <c r="AB33" i="77"/>
  <c r="AB32" i="77"/>
  <c r="AB31" i="77"/>
  <c r="AB30" i="77"/>
  <c r="AB29" i="77"/>
  <c r="AB28" i="77"/>
  <c r="AB27" i="77"/>
  <c r="AB26" i="77"/>
  <c r="AB25" i="77"/>
  <c r="AB24" i="77"/>
  <c r="AB23" i="77"/>
  <c r="T55" i="77"/>
  <c r="U67" i="77" l="1"/>
  <c r="AC67" i="77" s="1"/>
  <c r="S67" i="77"/>
  <c r="AA67" i="77" s="1"/>
  <c r="R67" i="77"/>
  <c r="Z67" i="77" s="1"/>
  <c r="AB66" i="77"/>
  <c r="T65" i="77"/>
  <c r="T64" i="77"/>
  <c r="T63" i="77"/>
  <c r="T62" i="77"/>
  <c r="T61" i="77"/>
  <c r="T60" i="77"/>
  <c r="T59" i="77"/>
  <c r="T58" i="77"/>
  <c r="T57" i="77"/>
  <c r="T56" i="77"/>
  <c r="T54" i="77"/>
  <c r="D54" i="77"/>
  <c r="T53" i="77"/>
  <c r="T52" i="77"/>
  <c r="T50" i="77"/>
  <c r="T51" i="77"/>
  <c r="T49" i="77"/>
  <c r="T48" i="77"/>
  <c r="T47" i="77"/>
  <c r="T46" i="77"/>
  <c r="T45" i="77"/>
  <c r="T44" i="77"/>
  <c r="T43" i="77"/>
  <c r="T40" i="77"/>
  <c r="T41" i="77"/>
  <c r="T42" i="77"/>
  <c r="T39" i="77"/>
  <c r="T38" i="77"/>
  <c r="T36" i="77"/>
  <c r="T37" i="77"/>
  <c r="T35" i="77"/>
  <c r="T33" i="77"/>
  <c r="T34" i="77"/>
  <c r="T32" i="77"/>
  <c r="T30" i="77"/>
  <c r="T29" i="77"/>
  <c r="T31" i="77"/>
  <c r="T28" i="77"/>
  <c r="T27" i="77"/>
  <c r="T26" i="77"/>
  <c r="T23" i="77"/>
  <c r="T25" i="77"/>
  <c r="T24" i="77"/>
  <c r="V13" i="77"/>
  <c r="U13" i="77"/>
  <c r="T13" i="77"/>
  <c r="S13" i="77"/>
  <c r="L13" i="77"/>
  <c r="K13" i="77"/>
  <c r="I13" i="77"/>
  <c r="H13" i="77"/>
  <c r="G13" i="77"/>
  <c r="F13" i="77"/>
  <c r="E13" i="77"/>
  <c r="W12" i="77"/>
  <c r="J11" i="77"/>
  <c r="W11" i="77"/>
  <c r="J9" i="77"/>
  <c r="W10" i="77"/>
  <c r="J12" i="77"/>
  <c r="W9" i="77"/>
  <c r="J10" i="77"/>
  <c r="W8" i="77"/>
  <c r="J8" i="77"/>
  <c r="W7" i="77"/>
  <c r="J7" i="77"/>
  <c r="W6" i="77"/>
  <c r="J5" i="77"/>
  <c r="W5" i="77"/>
  <c r="J6" i="77"/>
  <c r="W4" i="77"/>
  <c r="T67" i="77" l="1"/>
  <c r="AB67" i="77" s="1"/>
  <c r="W13" i="77"/>
  <c r="AB23" i="76"/>
  <c r="T59" i="76"/>
  <c r="AB26" i="76"/>
  <c r="T56" i="76"/>
  <c r="U67" i="76"/>
  <c r="AC67" i="76" s="1"/>
  <c r="S67" i="76"/>
  <c r="AA67" i="76" s="1"/>
  <c r="R67" i="76"/>
  <c r="Z67" i="76" s="1"/>
  <c r="AB66" i="76"/>
  <c r="AB64" i="76"/>
  <c r="AB63" i="76"/>
  <c r="T64" i="76"/>
  <c r="AB62" i="76"/>
  <c r="AB61" i="76"/>
  <c r="T62" i="76"/>
  <c r="AB60" i="76"/>
  <c r="T63" i="76"/>
  <c r="AB59" i="76"/>
  <c r="T61" i="76"/>
  <c r="AB58" i="76"/>
  <c r="T60" i="76"/>
  <c r="AB56" i="76"/>
  <c r="T58" i="76"/>
  <c r="AB57" i="76"/>
  <c r="T57" i="76"/>
  <c r="AB55" i="76"/>
  <c r="T55" i="76"/>
  <c r="AB54" i="76"/>
  <c r="T54" i="76"/>
  <c r="AB53" i="76"/>
  <c r="T53" i="76"/>
  <c r="AB52" i="76"/>
  <c r="T52" i="76"/>
  <c r="AB51" i="76"/>
  <c r="T51" i="76"/>
  <c r="D54" i="76"/>
  <c r="AB50" i="76"/>
  <c r="T50" i="76"/>
  <c r="AB49" i="76"/>
  <c r="T48" i="76"/>
  <c r="AB42" i="76"/>
  <c r="T47" i="76"/>
  <c r="AB43" i="76"/>
  <c r="T41" i="76"/>
  <c r="AB48" i="76"/>
  <c r="T49" i="76"/>
  <c r="AB47" i="76"/>
  <c r="T46" i="76"/>
  <c r="AB46" i="76"/>
  <c r="T42" i="76"/>
  <c r="AB45" i="76"/>
  <c r="T40" i="76"/>
  <c r="AB44" i="76"/>
  <c r="T45" i="76"/>
  <c r="AB41" i="76"/>
  <c r="T44" i="76"/>
  <c r="AB40" i="76"/>
  <c r="T43" i="76"/>
  <c r="AB39" i="76"/>
  <c r="T39" i="76"/>
  <c r="AB38" i="76"/>
  <c r="T38" i="76"/>
  <c r="AB37" i="76"/>
  <c r="T37" i="76"/>
  <c r="AB36" i="76"/>
  <c r="T36" i="76"/>
  <c r="AB35" i="76"/>
  <c r="T35" i="76"/>
  <c r="AB25" i="76"/>
  <c r="T31" i="76"/>
  <c r="AB24" i="76"/>
  <c r="T33" i="76"/>
  <c r="AB34" i="76"/>
  <c r="T30" i="76"/>
  <c r="AB33" i="76"/>
  <c r="T34" i="76"/>
  <c r="AB32" i="76"/>
  <c r="T32" i="76"/>
  <c r="AB27" i="76"/>
  <c r="T29" i="76"/>
  <c r="AB31" i="76"/>
  <c r="T27" i="76"/>
  <c r="AB30" i="76"/>
  <c r="T28" i="76"/>
  <c r="AB29" i="76"/>
  <c r="T25" i="76"/>
  <c r="AB28" i="76"/>
  <c r="T26" i="76"/>
  <c r="T23" i="76"/>
  <c r="T24" i="76"/>
  <c r="T67" i="76" s="1"/>
  <c r="V13" i="76"/>
  <c r="U13" i="76"/>
  <c r="T13" i="76"/>
  <c r="S13" i="76"/>
  <c r="L13" i="76"/>
  <c r="K13" i="76"/>
  <c r="I13" i="76"/>
  <c r="H13" i="76"/>
  <c r="G13" i="76"/>
  <c r="F13" i="76"/>
  <c r="E13" i="76"/>
  <c r="W12" i="76"/>
  <c r="J11" i="76"/>
  <c r="W11" i="76"/>
  <c r="J12" i="76"/>
  <c r="W9" i="76"/>
  <c r="J10" i="76"/>
  <c r="W10" i="76"/>
  <c r="J9" i="76"/>
  <c r="W8" i="76"/>
  <c r="J7" i="76"/>
  <c r="W7" i="76"/>
  <c r="J8" i="76"/>
  <c r="W6" i="76"/>
  <c r="J6" i="76"/>
  <c r="W5" i="76"/>
  <c r="J5" i="76"/>
  <c r="W4" i="76"/>
  <c r="AB67" i="76" l="1"/>
  <c r="W13" i="76"/>
  <c r="AB60" i="75"/>
  <c r="AB47" i="75"/>
  <c r="U66" i="75" l="1"/>
  <c r="AC66" i="75" s="1"/>
  <c r="S66" i="75"/>
  <c r="AA66" i="75" s="1"/>
  <c r="R66" i="75"/>
  <c r="Z66" i="75" s="1"/>
  <c r="AB65" i="75"/>
  <c r="AB64" i="75"/>
  <c r="T64" i="75"/>
  <c r="AB63" i="75"/>
  <c r="T63" i="75"/>
  <c r="AB62" i="75"/>
  <c r="T60" i="75"/>
  <c r="AB61" i="75"/>
  <c r="T62" i="75"/>
  <c r="T61" i="75"/>
  <c r="AB59" i="75"/>
  <c r="T59" i="75"/>
  <c r="AB58" i="75"/>
  <c r="T58" i="75"/>
  <c r="T45" i="75"/>
  <c r="AB57" i="75"/>
  <c r="T57" i="75"/>
  <c r="AB56" i="75"/>
  <c r="T56" i="75"/>
  <c r="AB53" i="75"/>
  <c r="T41" i="75"/>
  <c r="AB55" i="75"/>
  <c r="T53" i="75"/>
  <c r="AB48" i="75"/>
  <c r="T55" i="75"/>
  <c r="AB54" i="75"/>
  <c r="T54" i="75"/>
  <c r="AB41" i="75"/>
  <c r="T44" i="75"/>
  <c r="D51" i="75"/>
  <c r="AB52" i="75"/>
  <c r="T52" i="75"/>
  <c r="AB51" i="75"/>
  <c r="T49" i="75"/>
  <c r="AB50" i="75"/>
  <c r="T51" i="75"/>
  <c r="AB49" i="75"/>
  <c r="T47" i="75"/>
  <c r="AB46" i="75"/>
  <c r="T50" i="75"/>
  <c r="AB45" i="75"/>
  <c r="T48" i="75"/>
  <c r="AB38" i="75"/>
  <c r="T46" i="75"/>
  <c r="AB44" i="75"/>
  <c r="T42" i="75"/>
  <c r="AB43" i="75"/>
  <c r="T43" i="75"/>
  <c r="AB42" i="75"/>
  <c r="T40" i="75"/>
  <c r="AB40" i="75"/>
  <c r="T39" i="75"/>
  <c r="AB39" i="75"/>
  <c r="T38" i="75"/>
  <c r="AB37" i="75"/>
  <c r="T37" i="75"/>
  <c r="AB33" i="75"/>
  <c r="T34" i="75"/>
  <c r="AB36" i="75"/>
  <c r="T36" i="75"/>
  <c r="AB27" i="75"/>
  <c r="T32" i="75"/>
  <c r="AB35" i="75"/>
  <c r="T35" i="75"/>
  <c r="AB34" i="75"/>
  <c r="T31" i="75"/>
  <c r="AB32" i="75"/>
  <c r="T33" i="75"/>
  <c r="AB31" i="75"/>
  <c r="T30" i="75"/>
  <c r="AB30" i="75"/>
  <c r="T29" i="75"/>
  <c r="AB29" i="75"/>
  <c r="T28" i="75"/>
  <c r="AB28" i="75"/>
  <c r="T26" i="75"/>
  <c r="AB26" i="75"/>
  <c r="T27" i="75"/>
  <c r="AB25" i="75"/>
  <c r="T25" i="75"/>
  <c r="AB24" i="75"/>
  <c r="T24" i="75"/>
  <c r="AB23" i="75"/>
  <c r="T23" i="75"/>
  <c r="T66" i="75" s="1"/>
  <c r="AB66" i="75" s="1"/>
  <c r="V13" i="75"/>
  <c r="U13" i="75"/>
  <c r="T13" i="75"/>
  <c r="S13" i="75"/>
  <c r="L13" i="75"/>
  <c r="K13" i="75"/>
  <c r="I13" i="75"/>
  <c r="H13" i="75"/>
  <c r="G13" i="75"/>
  <c r="F13" i="75"/>
  <c r="E13" i="75"/>
  <c r="W12" i="75"/>
  <c r="J12" i="75"/>
  <c r="W11" i="75"/>
  <c r="J11" i="75"/>
  <c r="W10" i="75"/>
  <c r="J10" i="75"/>
  <c r="W9" i="75"/>
  <c r="J9" i="75"/>
  <c r="W8" i="75"/>
  <c r="J8" i="75"/>
  <c r="W6" i="75"/>
  <c r="J7" i="75"/>
  <c r="W7" i="75"/>
  <c r="J6" i="75"/>
  <c r="W4" i="75"/>
  <c r="J5" i="75"/>
  <c r="W5" i="75"/>
  <c r="W13" i="75" l="1"/>
  <c r="T64" i="74"/>
  <c r="AB24" i="74"/>
  <c r="T60" i="74"/>
  <c r="AB25" i="74"/>
  <c r="AB63" i="74"/>
  <c r="AB64" i="74"/>
  <c r="AB62" i="74"/>
  <c r="U66" i="74" l="1"/>
  <c r="AC66" i="74" s="1"/>
  <c r="S66" i="74"/>
  <c r="AA66" i="74" s="1"/>
  <c r="R66" i="74"/>
  <c r="Z66" i="74" s="1"/>
  <c r="AB65" i="74"/>
  <c r="T63" i="74"/>
  <c r="AB61" i="74"/>
  <c r="T62" i="74"/>
  <c r="T61" i="74"/>
  <c r="T56" i="74"/>
  <c r="AB59" i="74"/>
  <c r="T55" i="74"/>
  <c r="AB58" i="74"/>
  <c r="T49" i="74"/>
  <c r="AB56" i="74"/>
  <c r="T53" i="74"/>
  <c r="AB54" i="74"/>
  <c r="T59" i="74"/>
  <c r="AB55" i="74"/>
  <c r="T58" i="74"/>
  <c r="AB53" i="74"/>
  <c r="T57" i="74"/>
  <c r="AB47" i="74"/>
  <c r="T54" i="74"/>
  <c r="AB52" i="74"/>
  <c r="T52" i="74"/>
  <c r="AB51" i="74"/>
  <c r="T51" i="74"/>
  <c r="AB50" i="74"/>
  <c r="T45" i="74"/>
  <c r="AB34" i="74"/>
  <c r="T50" i="74"/>
  <c r="AB49" i="74"/>
  <c r="T48" i="74"/>
  <c r="AB48" i="74"/>
  <c r="T47" i="74"/>
  <c r="AB45" i="74"/>
  <c r="T46" i="74"/>
  <c r="AB46" i="74"/>
  <c r="T43" i="74"/>
  <c r="AB28" i="74"/>
  <c r="T42" i="74"/>
  <c r="AB44" i="74"/>
  <c r="T44" i="74"/>
  <c r="AB43" i="74"/>
  <c r="T41" i="74"/>
  <c r="AB42" i="74"/>
  <c r="T39" i="74"/>
  <c r="AB41" i="74"/>
  <c r="T40" i="74"/>
  <c r="AB33" i="74"/>
  <c r="T37" i="74"/>
  <c r="AB40" i="74"/>
  <c r="T38" i="74"/>
  <c r="AB39" i="74"/>
  <c r="T33" i="74"/>
  <c r="AB38" i="74"/>
  <c r="T36" i="74"/>
  <c r="AB37" i="74"/>
  <c r="T32" i="74"/>
  <c r="AB36" i="74"/>
  <c r="T34" i="74"/>
  <c r="AB35" i="74"/>
  <c r="T35" i="74"/>
  <c r="T30" i="74"/>
  <c r="AB32" i="74"/>
  <c r="T31" i="74"/>
  <c r="AB31" i="74"/>
  <c r="T29" i="74"/>
  <c r="AB30" i="74"/>
  <c r="T27" i="74"/>
  <c r="AB29" i="74"/>
  <c r="T28" i="74"/>
  <c r="AB27" i="74"/>
  <c r="T26" i="74"/>
  <c r="T25" i="74"/>
  <c r="AB26" i="74"/>
  <c r="T24" i="74"/>
  <c r="AB23" i="74"/>
  <c r="T23" i="74"/>
  <c r="T66" i="74" l="1"/>
  <c r="AB66" i="74" s="1"/>
  <c r="D50" i="74"/>
  <c r="V13" i="74"/>
  <c r="U13" i="74"/>
  <c r="T13" i="74"/>
  <c r="S13" i="74"/>
  <c r="L13" i="74"/>
  <c r="K13" i="74"/>
  <c r="I13" i="74"/>
  <c r="H13" i="74"/>
  <c r="G13" i="74"/>
  <c r="F13" i="74"/>
  <c r="E13" i="74"/>
  <c r="W12" i="74"/>
  <c r="J12" i="74"/>
  <c r="W11" i="74"/>
  <c r="J9" i="74"/>
  <c r="W10" i="74"/>
  <c r="J11" i="74"/>
  <c r="W9" i="74"/>
  <c r="J8" i="74"/>
  <c r="W8" i="74"/>
  <c r="J10" i="74"/>
  <c r="W5" i="74"/>
  <c r="J7" i="74"/>
  <c r="W4" i="74"/>
  <c r="J6" i="74"/>
  <c r="W6" i="74"/>
  <c r="J5" i="74"/>
  <c r="W7" i="74"/>
  <c r="T52" i="73"/>
  <c r="AB23" i="73"/>
  <c r="AB24" i="73"/>
  <c r="T53" i="73"/>
  <c r="U66" i="73"/>
  <c r="AC66" i="73" s="1"/>
  <c r="S66" i="73"/>
  <c r="AA66" i="73" s="1"/>
  <c r="R66" i="73"/>
  <c r="Z66" i="73" s="1"/>
  <c r="AB65" i="73"/>
  <c r="T55" i="73"/>
  <c r="AB53" i="73"/>
  <c r="T59" i="73"/>
  <c r="AB63" i="73"/>
  <c r="AB62" i="73"/>
  <c r="T64" i="73"/>
  <c r="AB61" i="73"/>
  <c r="T58" i="73"/>
  <c r="T63" i="73"/>
  <c r="AB58" i="73"/>
  <c r="T57" i="73"/>
  <c r="AB57" i="73"/>
  <c r="T62" i="73"/>
  <c r="AB56" i="73"/>
  <c r="T61" i="73"/>
  <c r="AB52" i="73"/>
  <c r="T60" i="73"/>
  <c r="AB55" i="73"/>
  <c r="T54" i="73"/>
  <c r="AB54" i="73"/>
  <c r="T47" i="73"/>
  <c r="AB49" i="73"/>
  <c r="T56" i="73"/>
  <c r="AB47" i="73"/>
  <c r="T51" i="73"/>
  <c r="D54" i="73"/>
  <c r="AB42" i="73"/>
  <c r="T48" i="73"/>
  <c r="AB44" i="73"/>
  <c r="T46" i="73"/>
  <c r="AB51" i="73"/>
  <c r="T50" i="73"/>
  <c r="AB50" i="73"/>
  <c r="T49" i="73"/>
  <c r="AB48" i="73"/>
  <c r="T43" i="73"/>
  <c r="AB46" i="73"/>
  <c r="T45" i="73"/>
  <c r="AB45" i="73"/>
  <c r="T44" i="73"/>
  <c r="AB41" i="73"/>
  <c r="T42" i="73"/>
  <c r="AB40" i="73"/>
  <c r="T41" i="73"/>
  <c r="AB43" i="73"/>
  <c r="T40" i="73"/>
  <c r="AB29" i="73"/>
  <c r="T39" i="73"/>
  <c r="AB39" i="73"/>
  <c r="T38" i="73"/>
  <c r="AB38" i="73"/>
  <c r="T37" i="73"/>
  <c r="AB37" i="73"/>
  <c r="T36" i="73"/>
  <c r="AB36" i="73"/>
  <c r="T30" i="73"/>
  <c r="AB35" i="73"/>
  <c r="T34" i="73"/>
  <c r="AB34" i="73"/>
  <c r="T33" i="73"/>
  <c r="AB33" i="73"/>
  <c r="T35" i="73"/>
  <c r="AB32" i="73"/>
  <c r="T32" i="73"/>
  <c r="AB31" i="73"/>
  <c r="T31" i="73"/>
  <c r="AB25" i="73"/>
  <c r="T29" i="73"/>
  <c r="AB30" i="73"/>
  <c r="T28" i="73"/>
  <c r="AB28" i="73"/>
  <c r="T27" i="73"/>
  <c r="AB27" i="73"/>
  <c r="T26" i="73"/>
  <c r="T25" i="73"/>
  <c r="AB26" i="73"/>
  <c r="T24" i="73"/>
  <c r="T23" i="73"/>
  <c r="T66" i="73" s="1"/>
  <c r="V13" i="73"/>
  <c r="U13" i="73"/>
  <c r="T13" i="73"/>
  <c r="S13" i="73"/>
  <c r="L13" i="73"/>
  <c r="K13" i="73"/>
  <c r="I13" i="73"/>
  <c r="H13" i="73"/>
  <c r="G13" i="73"/>
  <c r="F13" i="73"/>
  <c r="E13" i="73"/>
  <c r="W12" i="73"/>
  <c r="J12" i="73"/>
  <c r="W11" i="73"/>
  <c r="J9" i="73"/>
  <c r="W9" i="73"/>
  <c r="J10" i="73"/>
  <c r="W10" i="73"/>
  <c r="J8" i="73"/>
  <c r="W6" i="73"/>
  <c r="J11" i="73"/>
  <c r="W8" i="73"/>
  <c r="J7" i="73"/>
  <c r="W7" i="73"/>
  <c r="J6" i="73"/>
  <c r="W5" i="73"/>
  <c r="J5" i="73"/>
  <c r="W4" i="73"/>
  <c r="W13" i="74" l="1"/>
  <c r="AB66" i="73"/>
  <c r="W13" i="73"/>
  <c r="AC66" i="72"/>
  <c r="AB66" i="72"/>
  <c r="AA66" i="72"/>
  <c r="Z66" i="72"/>
  <c r="T64" i="72"/>
  <c r="T66" i="72"/>
  <c r="U66" i="72"/>
  <c r="S66" i="72"/>
  <c r="R66" i="72"/>
  <c r="AB65" i="72"/>
  <c r="AB62" i="72"/>
  <c r="AB61" i="72"/>
  <c r="AB60" i="72"/>
  <c r="AB59" i="72"/>
  <c r="AB57" i="72"/>
  <c r="AB56" i="72"/>
  <c r="AB55" i="72"/>
  <c r="AB54" i="72"/>
  <c r="AB53" i="72"/>
  <c r="AB52" i="72"/>
  <c r="AB51" i="72"/>
  <c r="AB50" i="72"/>
  <c r="AB49" i="72"/>
  <c r="AB48" i="72"/>
  <c r="AB47" i="72"/>
  <c r="AB46" i="72"/>
  <c r="AB45" i="72"/>
  <c r="AB44" i="72"/>
  <c r="AB43" i="72"/>
  <c r="AB42" i="72"/>
  <c r="AB41" i="72"/>
  <c r="AB40" i="72"/>
  <c r="AB39" i="72"/>
  <c r="AB38" i="72"/>
  <c r="AB37" i="72"/>
  <c r="AB36" i="72"/>
  <c r="AB35" i="72"/>
  <c r="AB34" i="72"/>
  <c r="AB33" i="72"/>
  <c r="AB32" i="72"/>
  <c r="AB31" i="72"/>
  <c r="AB30" i="72"/>
  <c r="AB29" i="72"/>
  <c r="AB28" i="72"/>
  <c r="AB27" i="72"/>
  <c r="AB26" i="72"/>
  <c r="AB25" i="72"/>
  <c r="AB24" i="72"/>
  <c r="AB23" i="72"/>
  <c r="T62" i="72"/>
  <c r="T56" i="72"/>
  <c r="T54" i="72"/>
  <c r="T53" i="72"/>
  <c r="T63" i="72"/>
  <c r="T52" i="72"/>
  <c r="T61" i="72"/>
  <c r="T60" i="72"/>
  <c r="T59" i="72"/>
  <c r="T58" i="72"/>
  <c r="T57" i="72"/>
  <c r="T51" i="72"/>
  <c r="D50" i="72"/>
  <c r="T43" i="72"/>
  <c r="T55" i="72"/>
  <c r="T50" i="72"/>
  <c r="T47" i="72"/>
  <c r="T49" i="72"/>
  <c r="T46" i="72"/>
  <c r="T45" i="72"/>
  <c r="T48" i="72"/>
  <c r="T44" i="72"/>
  <c r="T42" i="72"/>
  <c r="T40" i="72"/>
  <c r="T41" i="72"/>
  <c r="T38" i="72"/>
  <c r="T35" i="72"/>
  <c r="T39" i="72"/>
  <c r="T34" i="72"/>
  <c r="T33" i="72"/>
  <c r="T32" i="72"/>
  <c r="T37" i="72"/>
  <c r="T36" i="72"/>
  <c r="T31" i="72"/>
  <c r="T30" i="72"/>
  <c r="T29" i="72"/>
  <c r="T28" i="72"/>
  <c r="T24" i="72"/>
  <c r="T26" i="72"/>
  <c r="T27" i="72"/>
  <c r="T25" i="72"/>
  <c r="T23" i="72"/>
  <c r="V13" i="72"/>
  <c r="U13" i="72"/>
  <c r="T13" i="72"/>
  <c r="S13" i="72"/>
  <c r="L13" i="72"/>
  <c r="K13" i="72"/>
  <c r="I13" i="72"/>
  <c r="H13" i="72"/>
  <c r="G13" i="72"/>
  <c r="F13" i="72"/>
  <c r="E13" i="72"/>
  <c r="W12" i="72"/>
  <c r="J12" i="72"/>
  <c r="W11" i="72"/>
  <c r="J10" i="72"/>
  <c r="W10" i="72"/>
  <c r="J11" i="72"/>
  <c r="W9" i="72"/>
  <c r="J7" i="72"/>
  <c r="W7" i="72"/>
  <c r="J9" i="72"/>
  <c r="W8" i="72"/>
  <c r="J8" i="72"/>
  <c r="W5" i="72"/>
  <c r="J6" i="72"/>
  <c r="W6" i="72"/>
  <c r="J5" i="72"/>
  <c r="W4" i="72"/>
  <c r="W13" i="72" l="1"/>
  <c r="AB25" i="71"/>
  <c r="T61" i="71"/>
  <c r="AB24" i="71"/>
  <c r="AB23" i="71"/>
  <c r="T53" i="71"/>
  <c r="T51" i="71"/>
  <c r="U65" i="71" l="1"/>
  <c r="AC65" i="71" s="1"/>
  <c r="S65" i="71"/>
  <c r="AA65" i="71" s="1"/>
  <c r="R65" i="71"/>
  <c r="Z65" i="71" s="1"/>
  <c r="AB64" i="71"/>
  <c r="AB62" i="71"/>
  <c r="AB61" i="71"/>
  <c r="AB60" i="71"/>
  <c r="T52" i="71"/>
  <c r="AB59" i="71"/>
  <c r="T63" i="71"/>
  <c r="T62" i="71"/>
  <c r="AB57" i="71"/>
  <c r="T60" i="71"/>
  <c r="AB44" i="71"/>
  <c r="T59" i="71"/>
  <c r="AB56" i="71"/>
  <c r="T58" i="71"/>
  <c r="AB48" i="71"/>
  <c r="T57" i="71"/>
  <c r="AB55" i="71"/>
  <c r="T56" i="71"/>
  <c r="AB49" i="71"/>
  <c r="T55" i="71"/>
  <c r="AB54" i="71"/>
  <c r="T54" i="71"/>
  <c r="AB53" i="71"/>
  <c r="T49" i="71"/>
  <c r="D52" i="71"/>
  <c r="AB52" i="71"/>
  <c r="T50" i="71"/>
  <c r="AB51" i="71"/>
  <c r="T48" i="71"/>
  <c r="AB50" i="71"/>
  <c r="T46" i="71"/>
  <c r="AB43" i="71"/>
  <c r="T45" i="71"/>
  <c r="AB47" i="71"/>
  <c r="T47" i="71"/>
  <c r="AB40" i="71"/>
  <c r="T42" i="71"/>
  <c r="AB46" i="71"/>
  <c r="T41" i="71"/>
  <c r="AB45" i="71"/>
  <c r="T44" i="71"/>
  <c r="AB42" i="71"/>
  <c r="T43" i="71"/>
  <c r="AB41" i="71"/>
  <c r="T38" i="71"/>
  <c r="AB39" i="71"/>
  <c r="T40" i="71"/>
  <c r="AB30" i="71"/>
  <c r="T39" i="71"/>
  <c r="AB38" i="71"/>
  <c r="T31" i="71"/>
  <c r="AB37" i="71"/>
  <c r="T36" i="71"/>
  <c r="AB29" i="71"/>
  <c r="T35" i="71"/>
  <c r="AB36" i="71"/>
  <c r="T34" i="71"/>
  <c r="AB35" i="71"/>
  <c r="T37" i="71"/>
  <c r="AB34" i="71"/>
  <c r="T33" i="71"/>
  <c r="AB33" i="71"/>
  <c r="T32" i="71"/>
  <c r="T29" i="71"/>
  <c r="AB32" i="71"/>
  <c r="T30" i="71"/>
  <c r="AB26" i="71"/>
  <c r="T27" i="71"/>
  <c r="AB31" i="71"/>
  <c r="T26" i="71"/>
  <c r="T28" i="71"/>
  <c r="AB28" i="71"/>
  <c r="T25" i="71"/>
  <c r="T24" i="71"/>
  <c r="AB27" i="71"/>
  <c r="T23" i="71"/>
  <c r="V13" i="71"/>
  <c r="U13" i="71"/>
  <c r="T13" i="71"/>
  <c r="S13" i="71"/>
  <c r="L13" i="71"/>
  <c r="K13" i="71"/>
  <c r="I13" i="71"/>
  <c r="H13" i="71"/>
  <c r="G13" i="71"/>
  <c r="F13" i="71"/>
  <c r="E13" i="71"/>
  <c r="W12" i="71"/>
  <c r="J12" i="71"/>
  <c r="W11" i="71"/>
  <c r="J11" i="71"/>
  <c r="W9" i="71"/>
  <c r="J7" i="71"/>
  <c r="W10" i="71"/>
  <c r="J10" i="71"/>
  <c r="W8" i="71"/>
  <c r="J9" i="71"/>
  <c r="W7" i="71"/>
  <c r="J8" i="71"/>
  <c r="W6" i="71"/>
  <c r="J6" i="71"/>
  <c r="W5" i="71"/>
  <c r="J5" i="71"/>
  <c r="W4" i="71"/>
  <c r="T65" i="71" l="1"/>
  <c r="AB65" i="71" s="1"/>
  <c r="W13" i="71"/>
  <c r="T23" i="70"/>
  <c r="AB23" i="70"/>
  <c r="T24" i="70"/>
  <c r="AB24" i="70"/>
  <c r="T25" i="70"/>
  <c r="AB25" i="70"/>
  <c r="T26" i="70"/>
  <c r="AB26" i="70"/>
  <c r="T27" i="70"/>
  <c r="AB27" i="70"/>
  <c r="T28" i="70"/>
  <c r="AB28" i="70"/>
  <c r="T29" i="70"/>
  <c r="AB29" i="70"/>
  <c r="T30" i="70"/>
  <c r="AB30" i="70"/>
  <c r="T31" i="70"/>
  <c r="AB31" i="70"/>
  <c r="T32" i="70"/>
  <c r="AB32" i="70"/>
  <c r="T33" i="70"/>
  <c r="AB33" i="70"/>
  <c r="T34" i="70"/>
  <c r="AB34" i="70"/>
  <c r="T35" i="70"/>
  <c r="AB35" i="70"/>
  <c r="T36" i="70"/>
  <c r="AB36" i="70"/>
  <c r="T37" i="70"/>
  <c r="AB37" i="70"/>
  <c r="T38" i="70"/>
  <c r="AB38" i="70"/>
  <c r="T39" i="70"/>
  <c r="AB39" i="70"/>
  <c r="T40" i="70"/>
  <c r="AB40" i="70"/>
  <c r="T41" i="70"/>
  <c r="AB41" i="70"/>
  <c r="T42" i="70"/>
  <c r="AB42" i="70"/>
  <c r="T43" i="70"/>
  <c r="AB43" i="70"/>
  <c r="T44" i="70"/>
  <c r="AB44" i="70"/>
  <c r="T45" i="70"/>
  <c r="AB46" i="70"/>
  <c r="T46" i="70"/>
  <c r="AB47" i="70"/>
  <c r="T47" i="70"/>
  <c r="AB48" i="70"/>
  <c r="T48" i="70"/>
  <c r="AB49" i="70"/>
  <c r="T49" i="70"/>
  <c r="AB45" i="70"/>
  <c r="T50" i="70"/>
  <c r="AB50" i="70"/>
  <c r="T51" i="70"/>
  <c r="AB51" i="70"/>
  <c r="T52" i="70"/>
  <c r="AB52" i="70"/>
  <c r="T53" i="70"/>
  <c r="AB53" i="70"/>
  <c r="T54" i="70"/>
  <c r="AB54" i="70"/>
  <c r="T56" i="70"/>
  <c r="AB55" i="70"/>
  <c r="T57" i="70"/>
  <c r="AB56" i="70"/>
  <c r="T58" i="70"/>
  <c r="AB57" i="70"/>
  <c r="T59" i="70"/>
  <c r="T60" i="70"/>
  <c r="AB59" i="70"/>
  <c r="T61" i="70"/>
  <c r="AB60" i="70"/>
  <c r="T55" i="70"/>
  <c r="AB61" i="70"/>
  <c r="T62" i="70"/>
  <c r="AB62" i="70"/>
  <c r="T63" i="70"/>
  <c r="AB64" i="70"/>
  <c r="R65" i="70"/>
  <c r="Z65" i="70" s="1"/>
  <c r="S65" i="70"/>
  <c r="AA65" i="70" s="1"/>
  <c r="U65" i="70"/>
  <c r="AC65" i="70"/>
  <c r="T65" i="70" l="1"/>
  <c r="AB65" i="70" s="1"/>
  <c r="D50" i="70"/>
  <c r="V13" i="70"/>
  <c r="U13" i="70"/>
  <c r="T13" i="70"/>
  <c r="S13" i="70"/>
  <c r="L13" i="70"/>
  <c r="K13" i="70"/>
  <c r="I13" i="70"/>
  <c r="H13" i="70"/>
  <c r="G13" i="70"/>
  <c r="F13" i="70"/>
  <c r="E13" i="70"/>
  <c r="W12" i="70"/>
  <c r="J12" i="70"/>
  <c r="W11" i="70"/>
  <c r="J10" i="70"/>
  <c r="W10" i="70"/>
  <c r="J8" i="70"/>
  <c r="W9" i="70"/>
  <c r="J11" i="70"/>
  <c r="W8" i="70"/>
  <c r="J6" i="70"/>
  <c r="W7" i="70"/>
  <c r="J9" i="70"/>
  <c r="W6" i="70"/>
  <c r="J7" i="70"/>
  <c r="W4" i="70"/>
  <c r="J5" i="70"/>
  <c r="W5" i="70"/>
  <c r="W13" i="70" l="1"/>
  <c r="T54" i="69"/>
  <c r="U66" i="69" l="1"/>
  <c r="AC66" i="69" s="1"/>
  <c r="S66" i="69"/>
  <c r="AA66" i="69" s="1"/>
  <c r="R66" i="69"/>
  <c r="Z66" i="69" s="1"/>
  <c r="AB65" i="69"/>
  <c r="AB61" i="69"/>
  <c r="T62" i="69"/>
  <c r="AB60" i="69"/>
  <c r="T55" i="69"/>
  <c r="AB59" i="69"/>
  <c r="T60" i="69"/>
  <c r="AB58" i="69"/>
  <c r="T61" i="69"/>
  <c r="AB55" i="69"/>
  <c r="T59" i="69"/>
  <c r="AB54" i="69"/>
  <c r="T58" i="69"/>
  <c r="AB53" i="69"/>
  <c r="T53" i="69"/>
  <c r="AB48" i="69"/>
  <c r="T57" i="69"/>
  <c r="AB56" i="69"/>
  <c r="T51" i="69"/>
  <c r="AB36" i="69"/>
  <c r="T50" i="69"/>
  <c r="AB52" i="69"/>
  <c r="T56" i="69"/>
  <c r="D49" i="69"/>
  <c r="AB51" i="69"/>
  <c r="T47" i="69"/>
  <c r="AB42" i="69"/>
  <c r="T52" i="69"/>
  <c r="AB50" i="69"/>
  <c r="T49" i="69"/>
  <c r="AB49" i="69"/>
  <c r="T48" i="69"/>
  <c r="AB47" i="69"/>
  <c r="T44" i="69"/>
  <c r="AB46" i="69"/>
  <c r="T46" i="69"/>
  <c r="AB45" i="69"/>
  <c r="T43" i="69"/>
  <c r="AB44" i="69"/>
  <c r="T45" i="69"/>
  <c r="AB43" i="69"/>
  <c r="T38" i="69"/>
  <c r="AB41" i="69"/>
  <c r="T42" i="69"/>
  <c r="AB40" i="69"/>
  <c r="T41" i="69"/>
  <c r="AB39" i="69"/>
  <c r="T40" i="69"/>
  <c r="AB38" i="69"/>
  <c r="T39" i="69"/>
  <c r="AB37" i="69"/>
  <c r="T37" i="69"/>
  <c r="AB35" i="69"/>
  <c r="T36" i="69"/>
  <c r="AB34" i="69"/>
  <c r="T33" i="69"/>
  <c r="AB33" i="69"/>
  <c r="T34" i="69"/>
  <c r="AB26" i="69"/>
  <c r="T35" i="69"/>
  <c r="AB32" i="69"/>
  <c r="T32" i="69"/>
  <c r="AB31" i="69"/>
  <c r="T30" i="69"/>
  <c r="AB30" i="69"/>
  <c r="T28" i="69"/>
  <c r="AB29" i="69"/>
  <c r="T31" i="69"/>
  <c r="AB28" i="69"/>
  <c r="T29" i="69"/>
  <c r="AB27" i="69"/>
  <c r="T27" i="69"/>
  <c r="AB22" i="69"/>
  <c r="T26" i="69"/>
  <c r="AB25" i="69"/>
  <c r="T25" i="69"/>
  <c r="AB24" i="69"/>
  <c r="T24" i="69"/>
  <c r="AB23" i="69"/>
  <c r="T23" i="69"/>
  <c r="T22" i="69"/>
  <c r="V13" i="69"/>
  <c r="U13" i="69"/>
  <c r="T13" i="69"/>
  <c r="S13" i="69"/>
  <c r="L13" i="69"/>
  <c r="K13" i="69"/>
  <c r="I13" i="69"/>
  <c r="H13" i="69"/>
  <c r="G13" i="69"/>
  <c r="F13" i="69"/>
  <c r="E13" i="69"/>
  <c r="W12" i="69"/>
  <c r="J10" i="69"/>
  <c r="W11" i="69"/>
  <c r="J12" i="69"/>
  <c r="W10" i="69"/>
  <c r="J11" i="69"/>
  <c r="W9" i="69"/>
  <c r="J9" i="69"/>
  <c r="W8" i="69"/>
  <c r="J8" i="69"/>
  <c r="W7" i="69"/>
  <c r="J6" i="69"/>
  <c r="W6" i="69"/>
  <c r="J7" i="69"/>
  <c r="W5" i="69"/>
  <c r="J5" i="69"/>
  <c r="W4" i="69"/>
  <c r="T66" i="69" l="1"/>
  <c r="AB66" i="69" s="1"/>
  <c r="W13" i="69"/>
  <c r="AB22" i="68"/>
  <c r="T61" i="68"/>
  <c r="AB23" i="68"/>
  <c r="AB24" i="68"/>
  <c r="AB25" i="68"/>
  <c r="AB26" i="68"/>
  <c r="AB27" i="68"/>
  <c r="AB28" i="68"/>
  <c r="AB29" i="68"/>
  <c r="AB30" i="68"/>
  <c r="AB31" i="68"/>
  <c r="AB32" i="68"/>
  <c r="AB33" i="68"/>
  <c r="AB34" i="68"/>
  <c r="AB35" i="68"/>
  <c r="AB36" i="68"/>
  <c r="AB37" i="68"/>
  <c r="AB38" i="68"/>
  <c r="AB39" i="68"/>
  <c r="AB40" i="68"/>
  <c r="AB41" i="68"/>
  <c r="AB42" i="68"/>
  <c r="AB43" i="68"/>
  <c r="AB44" i="68"/>
  <c r="AB45" i="68"/>
  <c r="AB46" i="68"/>
  <c r="AB47" i="68"/>
  <c r="AB48" i="68"/>
  <c r="AB49" i="68"/>
  <c r="AB50" i="68"/>
  <c r="AB51" i="68"/>
  <c r="AB52" i="68"/>
  <c r="AB53" i="68"/>
  <c r="AB54" i="68"/>
  <c r="AB55" i="68"/>
  <c r="AB56" i="68"/>
  <c r="AB57" i="68"/>
  <c r="AB58" i="68"/>
  <c r="AB59" i="68"/>
  <c r="AB60" i="68"/>
  <c r="AB61" i="68"/>
  <c r="U66" i="68" l="1"/>
  <c r="AC66" i="68" s="1"/>
  <c r="S66" i="68"/>
  <c r="AA66" i="68" s="1"/>
  <c r="R66" i="68"/>
  <c r="Z66" i="68" s="1"/>
  <c r="AB65" i="68"/>
  <c r="T60" i="68"/>
  <c r="T59" i="68"/>
  <c r="T58" i="68"/>
  <c r="T57" i="68"/>
  <c r="T56" i="68"/>
  <c r="T55" i="68"/>
  <c r="T54" i="68"/>
  <c r="T43" i="68"/>
  <c r="T53" i="68"/>
  <c r="T52" i="68"/>
  <c r="D51" i="68"/>
  <c r="T48" i="68"/>
  <c r="T51" i="68"/>
  <c r="T42" i="68"/>
  <c r="T50" i="68"/>
  <c r="T49" i="68"/>
  <c r="T47" i="68"/>
  <c r="T46" i="68"/>
  <c r="T45" i="68"/>
  <c r="T44" i="68"/>
  <c r="T41" i="68"/>
  <c r="T40" i="68"/>
  <c r="T39" i="68"/>
  <c r="T37" i="68"/>
  <c r="T38" i="68"/>
  <c r="T35" i="68"/>
  <c r="T36" i="68"/>
  <c r="T34" i="68"/>
  <c r="T33" i="68"/>
  <c r="T32" i="68"/>
  <c r="T31" i="68"/>
  <c r="T30" i="68"/>
  <c r="T28" i="68"/>
  <c r="T27" i="68"/>
  <c r="T29" i="68"/>
  <c r="T26" i="68"/>
  <c r="T25" i="68"/>
  <c r="T23" i="68"/>
  <c r="T24" i="68"/>
  <c r="T22" i="68"/>
  <c r="V13" i="68"/>
  <c r="U13" i="68"/>
  <c r="T13" i="68"/>
  <c r="S13" i="68"/>
  <c r="L13" i="68"/>
  <c r="K13" i="68"/>
  <c r="I13" i="68"/>
  <c r="H13" i="68"/>
  <c r="G13" i="68"/>
  <c r="F13" i="68"/>
  <c r="E13" i="68"/>
  <c r="W12" i="68"/>
  <c r="J12" i="68"/>
  <c r="W11" i="68"/>
  <c r="J10" i="68"/>
  <c r="W9" i="68"/>
  <c r="J11" i="68"/>
  <c r="W10" i="68"/>
  <c r="J9" i="68"/>
  <c r="W8" i="68"/>
  <c r="J8" i="68"/>
  <c r="W7" i="68"/>
  <c r="J6" i="68"/>
  <c r="W6" i="68"/>
  <c r="J7" i="68"/>
  <c r="W5" i="68"/>
  <c r="J5" i="68"/>
  <c r="W4" i="68"/>
  <c r="T66" i="68" l="1"/>
  <c r="AB66" i="68" s="1"/>
  <c r="W13" i="68"/>
  <c r="AB60" i="67"/>
  <c r="AB59" i="67"/>
  <c r="AB58" i="67"/>
  <c r="AB57" i="67"/>
  <c r="AB56" i="67"/>
  <c r="AB55" i="67"/>
  <c r="AB54" i="67"/>
  <c r="AB53" i="67"/>
  <c r="AB52" i="67"/>
  <c r="AB51" i="67"/>
  <c r="AB50" i="67"/>
  <c r="AB49" i="67"/>
  <c r="AB48" i="67"/>
  <c r="AB47" i="67"/>
  <c r="AB46" i="67"/>
  <c r="AB45" i="67"/>
  <c r="AB44" i="67"/>
  <c r="AB43" i="67"/>
  <c r="AB42" i="67"/>
  <c r="AB41" i="67"/>
  <c r="AB40" i="67"/>
  <c r="AB39" i="67"/>
  <c r="AB38" i="67"/>
  <c r="AB37" i="67"/>
  <c r="AB36" i="67"/>
  <c r="AB35" i="67"/>
  <c r="AB34" i="67"/>
  <c r="AB33" i="67"/>
  <c r="AB32" i="67"/>
  <c r="AB31" i="67"/>
  <c r="AB30" i="67"/>
  <c r="AB29" i="67"/>
  <c r="AB28" i="67"/>
  <c r="AB27" i="67"/>
  <c r="T62" i="67"/>
  <c r="AB25" i="67" l="1"/>
  <c r="AB24" i="67"/>
  <c r="AB26" i="67"/>
  <c r="T61" i="67"/>
  <c r="T60" i="67"/>
  <c r="U66" i="67" l="1"/>
  <c r="AC66" i="67" s="1"/>
  <c r="S66" i="67"/>
  <c r="AA66" i="67" s="1"/>
  <c r="R66" i="67"/>
  <c r="Z66" i="67" s="1"/>
  <c r="AB65" i="67"/>
  <c r="T54" i="67"/>
  <c r="D51" i="67"/>
  <c r="T55" i="67"/>
  <c r="T43" i="67"/>
  <c r="T53" i="67"/>
  <c r="T59" i="67"/>
  <c r="T52" i="67"/>
  <c r="T58" i="67"/>
  <c r="T48" i="67"/>
  <c r="T57" i="67"/>
  <c r="T56" i="67"/>
  <c r="T51" i="67"/>
  <c r="T50" i="67"/>
  <c r="T49" i="67"/>
  <c r="T47" i="67"/>
  <c r="T42" i="67"/>
  <c r="T46" i="67"/>
  <c r="T45" i="67"/>
  <c r="T40" i="67"/>
  <c r="T44" i="67"/>
  <c r="T41" i="67"/>
  <c r="T39" i="67"/>
  <c r="T35" i="67"/>
  <c r="T37" i="67"/>
  <c r="T38" i="67"/>
  <c r="T31" i="67"/>
  <c r="T36" i="67"/>
  <c r="T32" i="67"/>
  <c r="T34" i="67"/>
  <c r="T33" i="67"/>
  <c r="T29" i="67"/>
  <c r="T28" i="67"/>
  <c r="T30" i="67"/>
  <c r="T27" i="67"/>
  <c r="T25" i="67"/>
  <c r="T26" i="67"/>
  <c r="T24" i="67"/>
  <c r="AB23" i="67"/>
  <c r="T23" i="67"/>
  <c r="AB22" i="67"/>
  <c r="T22" i="67"/>
  <c r="V13" i="67"/>
  <c r="U13" i="67"/>
  <c r="T13" i="67"/>
  <c r="S13" i="67"/>
  <c r="L13" i="67"/>
  <c r="K13" i="67"/>
  <c r="I13" i="67"/>
  <c r="H13" i="67"/>
  <c r="G13" i="67"/>
  <c r="F13" i="67"/>
  <c r="E13" i="67"/>
  <c r="W12" i="67"/>
  <c r="J12" i="67"/>
  <c r="W11" i="67"/>
  <c r="J11" i="67"/>
  <c r="W10" i="67"/>
  <c r="J10" i="67"/>
  <c r="W9" i="67"/>
  <c r="J7" i="67"/>
  <c r="W8" i="67"/>
  <c r="J9" i="67"/>
  <c r="W5" i="67"/>
  <c r="J6" i="67"/>
  <c r="W6" i="67"/>
  <c r="J8" i="67"/>
  <c r="W7" i="67"/>
  <c r="J5" i="67"/>
  <c r="W4" i="67"/>
  <c r="AB29" i="66"/>
  <c r="T51" i="66"/>
  <c r="T66" i="67" l="1"/>
  <c r="AB66" i="67" s="1"/>
  <c r="W13" i="67"/>
  <c r="U66" i="66"/>
  <c r="AC66" i="66" s="1"/>
  <c r="S66" i="66"/>
  <c r="AA66" i="66" s="1"/>
  <c r="R66" i="66"/>
  <c r="Z66" i="66" s="1"/>
  <c r="AB65" i="66"/>
  <c r="T56" i="66"/>
  <c r="AB60" i="66"/>
  <c r="T57" i="66"/>
  <c r="AB59" i="66"/>
  <c r="T62" i="66"/>
  <c r="AB58" i="66"/>
  <c r="T61" i="66"/>
  <c r="AB57" i="66"/>
  <c r="T60" i="66"/>
  <c r="AB56" i="66"/>
  <c r="T59" i="66"/>
  <c r="AB55" i="66"/>
  <c r="T52" i="66"/>
  <c r="AB54" i="66"/>
  <c r="T50" i="66"/>
  <c r="AB53" i="66"/>
  <c r="T58" i="66"/>
  <c r="AB52" i="66"/>
  <c r="T44" i="66"/>
  <c r="AB51" i="66"/>
  <c r="T49" i="66"/>
  <c r="AB50" i="66"/>
  <c r="T48" i="66"/>
  <c r="AB49" i="66"/>
  <c r="T42" i="66"/>
  <c r="AB48" i="66"/>
  <c r="T55" i="66"/>
  <c r="AB44" i="66"/>
  <c r="T54" i="66"/>
  <c r="AB36" i="66"/>
  <c r="T53" i="66"/>
  <c r="AB47" i="66"/>
  <c r="T45" i="66"/>
  <c r="AB46" i="66"/>
  <c r="T47" i="66"/>
  <c r="AB45" i="66"/>
  <c r="T41" i="66"/>
  <c r="AB43" i="66"/>
  <c r="T46" i="66"/>
  <c r="AB42" i="66"/>
  <c r="T40" i="66"/>
  <c r="AB41" i="66"/>
  <c r="T38" i="66"/>
  <c r="AB40" i="66"/>
  <c r="T43" i="66"/>
  <c r="AB39" i="66"/>
  <c r="T36" i="66"/>
  <c r="AB35" i="66"/>
  <c r="T37" i="66"/>
  <c r="AB38" i="66"/>
  <c r="T39" i="66"/>
  <c r="AB37" i="66"/>
  <c r="T35" i="66"/>
  <c r="AB22" i="66"/>
  <c r="T34" i="66"/>
  <c r="AB28" i="66"/>
  <c r="T29" i="66"/>
  <c r="AB34" i="66"/>
  <c r="T30" i="66"/>
  <c r="AB33" i="66"/>
  <c r="T33" i="66"/>
  <c r="AB27" i="66"/>
  <c r="T32" i="66"/>
  <c r="AB32" i="66"/>
  <c r="T31" i="66"/>
  <c r="AB26" i="66"/>
  <c r="T27" i="66"/>
  <c r="AB31" i="66"/>
  <c r="T26" i="66"/>
  <c r="T28" i="66"/>
  <c r="AB25" i="66"/>
  <c r="T25" i="66"/>
  <c r="AB30" i="66"/>
  <c r="T24" i="66"/>
  <c r="AB24" i="66"/>
  <c r="T23" i="66"/>
  <c r="AB23" i="66"/>
  <c r="T22" i="66"/>
  <c r="L13" i="66"/>
  <c r="K13" i="66"/>
  <c r="I13" i="66"/>
  <c r="H13" i="66"/>
  <c r="G13" i="66"/>
  <c r="F13" i="66"/>
  <c r="E13" i="66"/>
  <c r="J11" i="66"/>
  <c r="J12" i="66"/>
  <c r="J6" i="66"/>
  <c r="J10" i="66"/>
  <c r="J9" i="66"/>
  <c r="J8" i="66"/>
  <c r="J7" i="66"/>
  <c r="J5" i="66"/>
  <c r="T66" i="66" l="1"/>
  <c r="AB66" i="66" s="1"/>
  <c r="D60" i="66"/>
  <c r="V13" i="66"/>
  <c r="U13" i="66"/>
  <c r="T13" i="66"/>
  <c r="S13" i="66"/>
  <c r="W12" i="66"/>
  <c r="W11" i="66"/>
  <c r="W10" i="66"/>
  <c r="W9" i="66"/>
  <c r="W8" i="66"/>
  <c r="W5" i="66"/>
  <c r="W7" i="66"/>
  <c r="W6" i="66"/>
  <c r="W4" i="66"/>
  <c r="R66" i="65"/>
  <c r="AB23" i="65"/>
  <c r="AB22" i="65"/>
  <c r="T50" i="65"/>
  <c r="T52" i="65"/>
  <c r="W13" i="66" l="1"/>
  <c r="U66" i="65"/>
  <c r="AC66" i="65" s="1"/>
  <c r="S66" i="65"/>
  <c r="AA66" i="65" s="1"/>
  <c r="Z66" i="65"/>
  <c r="AB65" i="65"/>
  <c r="T51" i="65"/>
  <c r="AB53" i="65"/>
  <c r="AB60" i="65"/>
  <c r="T62" i="65"/>
  <c r="AB59" i="65"/>
  <c r="T61" i="65"/>
  <c r="AB58" i="65"/>
  <c r="T60" i="65"/>
  <c r="AB57" i="65"/>
  <c r="T59" i="65"/>
  <c r="D55" i="65"/>
  <c r="AB56" i="65"/>
  <c r="T58" i="65"/>
  <c r="AB55" i="65"/>
  <c r="T47" i="65"/>
  <c r="AB54" i="65"/>
  <c r="T57" i="65"/>
  <c r="AB52" i="65"/>
  <c r="T56" i="65"/>
  <c r="AB51" i="65"/>
  <c r="T48" i="65"/>
  <c r="AB50" i="65"/>
  <c r="T36" i="65"/>
  <c r="AB49" i="65"/>
  <c r="T55" i="65"/>
  <c r="AB48" i="65"/>
  <c r="T54" i="65"/>
  <c r="AB47" i="65"/>
  <c r="T42" i="65"/>
  <c r="AB46" i="65"/>
  <c r="T53" i="65"/>
  <c r="AB45" i="65"/>
  <c r="T41" i="65"/>
  <c r="AB44" i="65"/>
  <c r="T49" i="65"/>
  <c r="AB42" i="65"/>
  <c r="T46" i="65"/>
  <c r="AB43" i="65"/>
  <c r="T43" i="65"/>
  <c r="AB33" i="65"/>
  <c r="T45" i="65"/>
  <c r="AB41" i="65"/>
  <c r="T44" i="65"/>
  <c r="AB40" i="65"/>
  <c r="T38" i="65"/>
  <c r="AB25" i="65"/>
  <c r="T37" i="65"/>
  <c r="AB39" i="65"/>
  <c r="T35" i="65"/>
  <c r="AB32" i="65"/>
  <c r="T40" i="65"/>
  <c r="AB31" i="65"/>
  <c r="T39" i="65"/>
  <c r="AB38" i="65"/>
  <c r="T30" i="65"/>
  <c r="AB37" i="65"/>
  <c r="T27" i="65"/>
  <c r="AB36" i="65"/>
  <c r="T34" i="65"/>
  <c r="AB30" i="65"/>
  <c r="T33" i="65"/>
  <c r="AB35" i="65"/>
  <c r="T29" i="65"/>
  <c r="AB34" i="65"/>
  <c r="T32" i="65"/>
  <c r="AB29" i="65"/>
  <c r="T31" i="65"/>
  <c r="AB28" i="65"/>
  <c r="T26" i="65"/>
  <c r="AB27" i="65"/>
  <c r="T28" i="65"/>
  <c r="AB26" i="65"/>
  <c r="T24" i="65"/>
  <c r="T23" i="65"/>
  <c r="T25" i="65"/>
  <c r="AB24" i="65"/>
  <c r="T22" i="65"/>
  <c r="V13" i="65"/>
  <c r="U13" i="65"/>
  <c r="T13" i="65"/>
  <c r="S13" i="65"/>
  <c r="L13" i="65"/>
  <c r="K13" i="65"/>
  <c r="I13" i="65"/>
  <c r="H13" i="65"/>
  <c r="G13" i="65"/>
  <c r="F13" i="65"/>
  <c r="E13" i="65"/>
  <c r="W12" i="65"/>
  <c r="J12" i="65"/>
  <c r="W11" i="65"/>
  <c r="J11" i="65"/>
  <c r="W9" i="65"/>
  <c r="J9" i="65"/>
  <c r="W10" i="65"/>
  <c r="J8" i="65"/>
  <c r="W8" i="65"/>
  <c r="J10" i="65"/>
  <c r="W6" i="65"/>
  <c r="J7" i="65"/>
  <c r="W7" i="65"/>
  <c r="J6" i="65"/>
  <c r="W5" i="65"/>
  <c r="J5" i="65"/>
  <c r="W4" i="65"/>
  <c r="T66" i="65" l="1"/>
  <c r="AB66" i="65" s="1"/>
  <c r="W13" i="65"/>
  <c r="AB23" i="64"/>
  <c r="T56" i="64"/>
  <c r="AB22" i="64"/>
  <c r="T59" i="64"/>
  <c r="U66" i="64" l="1"/>
  <c r="AC66" i="64" s="1"/>
  <c r="S66" i="64"/>
  <c r="AA66" i="64" s="1"/>
  <c r="R66" i="64"/>
  <c r="Z66" i="64" s="1"/>
  <c r="AB65" i="64"/>
  <c r="T55" i="64"/>
  <c r="AB60" i="64"/>
  <c r="AB59" i="64"/>
  <c r="T62" i="64"/>
  <c r="AB58" i="64"/>
  <c r="T54" i="64"/>
  <c r="AB57" i="64"/>
  <c r="T61" i="64"/>
  <c r="AB56" i="64"/>
  <c r="T60" i="64"/>
  <c r="AB55" i="64"/>
  <c r="T50" i="64"/>
  <c r="AB54" i="64"/>
  <c r="T48" i="64"/>
  <c r="AB53" i="64"/>
  <c r="T46" i="64"/>
  <c r="AB52" i="64"/>
  <c r="T58" i="64"/>
  <c r="AB51" i="64"/>
  <c r="T41" i="64"/>
  <c r="AB50" i="64"/>
  <c r="T57" i="64"/>
  <c r="AB45" i="64"/>
  <c r="T35" i="64"/>
  <c r="AB49" i="64"/>
  <c r="T53" i="64"/>
  <c r="AB48" i="64"/>
  <c r="T52" i="64"/>
  <c r="AB47" i="64"/>
  <c r="T51" i="64"/>
  <c r="AB46" i="64"/>
  <c r="T38" i="64"/>
  <c r="AB44" i="64"/>
  <c r="T49" i="64"/>
  <c r="AB41" i="64"/>
  <c r="T47" i="64"/>
  <c r="AB43" i="64"/>
  <c r="T45" i="64"/>
  <c r="AB42" i="64"/>
  <c r="T44" i="64"/>
  <c r="AB24" i="64"/>
  <c r="T43" i="64"/>
  <c r="AB40" i="64"/>
  <c r="T42" i="64"/>
  <c r="AB39" i="64"/>
  <c r="T37" i="64"/>
  <c r="AB38" i="64"/>
  <c r="T36" i="64"/>
  <c r="AB37" i="64"/>
  <c r="T40" i="64"/>
  <c r="AB36" i="64"/>
  <c r="T39" i="64"/>
  <c r="AB35" i="64"/>
  <c r="T32" i="64"/>
  <c r="AB34" i="64"/>
  <c r="T33" i="64"/>
  <c r="AB25" i="64"/>
  <c r="T34" i="64"/>
  <c r="AB33" i="64"/>
  <c r="T25" i="64"/>
  <c r="AB32" i="64"/>
  <c r="T27" i="64"/>
  <c r="AB31" i="64"/>
  <c r="T26" i="64"/>
  <c r="AB30" i="64"/>
  <c r="T31" i="64"/>
  <c r="AB29" i="64"/>
  <c r="T29" i="64"/>
  <c r="T28" i="64"/>
  <c r="AB28" i="64"/>
  <c r="T24" i="64"/>
  <c r="AB27" i="64"/>
  <c r="T30" i="64"/>
  <c r="T22" i="64"/>
  <c r="AB26" i="64"/>
  <c r="T23" i="64"/>
  <c r="L13" i="64"/>
  <c r="K13" i="64"/>
  <c r="I13" i="64"/>
  <c r="H13" i="64"/>
  <c r="G13" i="64"/>
  <c r="F13" i="64"/>
  <c r="E13" i="64"/>
  <c r="J10" i="64"/>
  <c r="J12" i="64"/>
  <c r="J9" i="64"/>
  <c r="J11" i="64"/>
  <c r="J8" i="64"/>
  <c r="J7" i="64"/>
  <c r="J6" i="64"/>
  <c r="J5" i="64"/>
  <c r="T66" i="64" l="1"/>
  <c r="AB66" i="64" s="1"/>
  <c r="D56" i="64"/>
  <c r="V13" i="64"/>
  <c r="U13" i="64"/>
  <c r="T13" i="64"/>
  <c r="S13" i="64"/>
  <c r="W12" i="64"/>
  <c r="W11" i="64"/>
  <c r="W10" i="64"/>
  <c r="W9" i="64"/>
  <c r="W8" i="64"/>
  <c r="W7" i="64"/>
  <c r="W5" i="64"/>
  <c r="W6" i="64"/>
  <c r="W4" i="64"/>
  <c r="AB24" i="63"/>
  <c r="T62" i="63"/>
  <c r="T48" i="63"/>
  <c r="AB27" i="63"/>
  <c r="T43" i="63"/>
  <c r="W13" i="64" l="1"/>
  <c r="U66" i="63"/>
  <c r="AC66" i="63" s="1"/>
  <c r="S66" i="63"/>
  <c r="AA66" i="63" s="1"/>
  <c r="R66" i="63"/>
  <c r="Z66" i="63" s="1"/>
  <c r="AB65" i="63"/>
  <c r="AB60" i="63"/>
  <c r="T49" i="63"/>
  <c r="AB59" i="63"/>
  <c r="T57" i="63"/>
  <c r="AB58" i="63"/>
  <c r="T56" i="63"/>
  <c r="AB52" i="63"/>
  <c r="AB57" i="63"/>
  <c r="T54" i="63"/>
  <c r="AB56" i="63"/>
  <c r="AB55" i="63"/>
  <c r="T52" i="63"/>
  <c r="AB54" i="63"/>
  <c r="T61" i="63"/>
  <c r="AB53" i="63"/>
  <c r="T60" i="63"/>
  <c r="AB51" i="63"/>
  <c r="T40" i="63"/>
  <c r="AB50" i="63"/>
  <c r="T47" i="63"/>
  <c r="D52" i="63"/>
  <c r="AB49" i="63"/>
  <c r="T36" i="63"/>
  <c r="AB48" i="63"/>
  <c r="T59" i="63"/>
  <c r="AB47" i="63"/>
  <c r="T46" i="63"/>
  <c r="AB46" i="63"/>
  <c r="T58" i="63"/>
  <c r="AB45" i="63"/>
  <c r="T55" i="63"/>
  <c r="AB44" i="63"/>
  <c r="T53" i="63"/>
  <c r="AB35" i="63"/>
  <c r="T51" i="63"/>
  <c r="AB43" i="63"/>
  <c r="T50" i="63"/>
  <c r="AB39" i="63"/>
  <c r="T42" i="63"/>
  <c r="T45" i="63"/>
  <c r="AB42" i="63"/>
  <c r="T39" i="63"/>
  <c r="AB38" i="63"/>
  <c r="T44" i="63"/>
  <c r="AB41" i="63"/>
  <c r="T41" i="63"/>
  <c r="AB26" i="63"/>
  <c r="T38" i="63"/>
  <c r="T34" i="63"/>
  <c r="AB40" i="63"/>
  <c r="T37" i="63"/>
  <c r="AB37" i="63"/>
  <c r="T35" i="63"/>
  <c r="AB36" i="63"/>
  <c r="T30" i="63"/>
  <c r="AB23" i="63"/>
  <c r="T31" i="63"/>
  <c r="AB34" i="63"/>
  <c r="T24" i="63"/>
  <c r="AB25" i="63"/>
  <c r="T33" i="63"/>
  <c r="AB33" i="63"/>
  <c r="T32" i="63"/>
  <c r="AB32" i="63"/>
  <c r="T27" i="63"/>
  <c r="AB31" i="63"/>
  <c r="T26" i="63"/>
  <c r="AB30" i="63"/>
  <c r="T29" i="63"/>
  <c r="AB22" i="63"/>
  <c r="T28" i="63"/>
  <c r="T25" i="63"/>
  <c r="AB29" i="63"/>
  <c r="T22" i="63"/>
  <c r="AB28" i="63"/>
  <c r="T23" i="63"/>
  <c r="V13" i="63"/>
  <c r="U13" i="63"/>
  <c r="T13" i="63"/>
  <c r="S13" i="63"/>
  <c r="L13" i="63"/>
  <c r="K13" i="63"/>
  <c r="I13" i="63"/>
  <c r="H13" i="63"/>
  <c r="G13" i="63"/>
  <c r="F13" i="63"/>
  <c r="E13" i="63"/>
  <c r="W12" i="63"/>
  <c r="J11" i="63"/>
  <c r="W11" i="63"/>
  <c r="J9" i="63"/>
  <c r="W9" i="63"/>
  <c r="J12" i="63"/>
  <c r="W10" i="63"/>
  <c r="J10" i="63"/>
  <c r="W8" i="63"/>
  <c r="J8" i="63"/>
  <c r="W7" i="63"/>
  <c r="J7" i="63"/>
  <c r="W5" i="63"/>
  <c r="J6" i="63"/>
  <c r="W4" i="63"/>
  <c r="J5" i="63"/>
  <c r="W6" i="63"/>
  <c r="AB22" i="62"/>
  <c r="T61" i="62"/>
  <c r="AB27" i="62"/>
  <c r="AB26" i="62"/>
  <c r="T52" i="62"/>
  <c r="T51" i="62"/>
  <c r="T66" i="63" l="1"/>
  <c r="AB66" i="63" s="1"/>
  <c r="W13" i="63"/>
  <c r="U66" i="62"/>
  <c r="AC66" i="62" s="1"/>
  <c r="S66" i="62"/>
  <c r="AA66" i="62" s="1"/>
  <c r="R66" i="62"/>
  <c r="Z66" i="62" s="1"/>
  <c r="AB65" i="62"/>
  <c r="AB61" i="62"/>
  <c r="AB60" i="62"/>
  <c r="AB59" i="62"/>
  <c r="T57" i="62"/>
  <c r="AB47" i="62"/>
  <c r="T55" i="62"/>
  <c r="AB58" i="62"/>
  <c r="AB57" i="62"/>
  <c r="T60" i="62"/>
  <c r="AB56" i="62"/>
  <c r="T59" i="62"/>
  <c r="AB55" i="62"/>
  <c r="T58" i="62"/>
  <c r="AB54" i="62"/>
  <c r="T46" i="62"/>
  <c r="D51" i="62"/>
  <c r="AB53" i="62"/>
  <c r="T56" i="62"/>
  <c r="AB52" i="62"/>
  <c r="T45" i="62"/>
  <c r="AB51" i="62"/>
  <c r="T54" i="62"/>
  <c r="AB50" i="62"/>
  <c r="T53" i="62"/>
  <c r="AB45" i="62"/>
  <c r="T44" i="62"/>
  <c r="AB44" i="62"/>
  <c r="T41" i="62"/>
  <c r="AB49" i="62"/>
  <c r="T43" i="62"/>
  <c r="AB43" i="62"/>
  <c r="T50" i="62"/>
  <c r="AB48" i="62"/>
  <c r="T49" i="62"/>
  <c r="AB46" i="62"/>
  <c r="T48" i="62"/>
  <c r="AB36" i="62"/>
  <c r="T47" i="62"/>
  <c r="AB42" i="62"/>
  <c r="T36" i="62"/>
  <c r="AB41" i="62"/>
  <c r="T42" i="62"/>
  <c r="AB40" i="62"/>
  <c r="T40" i="62"/>
  <c r="AB39" i="62"/>
  <c r="T38" i="62"/>
  <c r="AB34" i="62"/>
  <c r="T39" i="62"/>
  <c r="AB38" i="62"/>
  <c r="T37" i="62"/>
  <c r="AB33" i="62"/>
  <c r="T33" i="62"/>
  <c r="AB32" i="62"/>
  <c r="T35" i="62"/>
  <c r="AB37" i="62"/>
  <c r="T32" i="62"/>
  <c r="AB31" i="62"/>
  <c r="T31" i="62"/>
  <c r="AB30" i="62"/>
  <c r="T34" i="62"/>
  <c r="AB35" i="62"/>
  <c r="T30" i="62"/>
  <c r="T27" i="62"/>
  <c r="AB29" i="62"/>
  <c r="T24" i="62"/>
  <c r="AB28" i="62"/>
  <c r="T29" i="62"/>
  <c r="T23" i="62"/>
  <c r="T26" i="62"/>
  <c r="AB25" i="62"/>
  <c r="T28" i="62"/>
  <c r="AB24" i="62"/>
  <c r="T25" i="62"/>
  <c r="AB23" i="62"/>
  <c r="T22" i="62"/>
  <c r="V13" i="62"/>
  <c r="U13" i="62"/>
  <c r="T13" i="62"/>
  <c r="S13" i="62"/>
  <c r="L13" i="62"/>
  <c r="K13" i="62"/>
  <c r="I13" i="62"/>
  <c r="H13" i="62"/>
  <c r="G13" i="62"/>
  <c r="F13" i="62"/>
  <c r="E13" i="62"/>
  <c r="W12" i="62"/>
  <c r="J12" i="62"/>
  <c r="W11" i="62"/>
  <c r="J11" i="62"/>
  <c r="W10" i="62"/>
  <c r="J9" i="62"/>
  <c r="W7" i="62"/>
  <c r="J10" i="62"/>
  <c r="W8" i="62"/>
  <c r="J8" i="62"/>
  <c r="W9" i="62"/>
  <c r="J7" i="62"/>
  <c r="W5" i="62"/>
  <c r="J6" i="62"/>
  <c r="W6" i="62"/>
  <c r="J5" i="62"/>
  <c r="W4" i="62"/>
  <c r="AB22" i="61"/>
  <c r="T56" i="61"/>
  <c r="AB31" i="61"/>
  <c r="AB30" i="61"/>
  <c r="AB29" i="61"/>
  <c r="T52" i="61"/>
  <c r="T50" i="61"/>
  <c r="T49" i="61"/>
  <c r="T66" i="62" l="1"/>
  <c r="AB66" i="62" s="1"/>
  <c r="W13" i="62"/>
  <c r="U66" i="61"/>
  <c r="AC66" i="61" s="1"/>
  <c r="S66" i="61"/>
  <c r="AA66" i="61" s="1"/>
  <c r="R66" i="61"/>
  <c r="Z66" i="61" s="1"/>
  <c r="AB65" i="61"/>
  <c r="AB61" i="61"/>
  <c r="AB60" i="61"/>
  <c r="AB59" i="61"/>
  <c r="AB58" i="61"/>
  <c r="AB57" i="61"/>
  <c r="T61" i="61"/>
  <c r="AB56" i="61"/>
  <c r="T60" i="61"/>
  <c r="AB43" i="61"/>
  <c r="T59" i="61"/>
  <c r="AB55" i="61"/>
  <c r="T58" i="61"/>
  <c r="AB54" i="61"/>
  <c r="T47" i="61"/>
  <c r="AB53" i="61"/>
  <c r="T57" i="61"/>
  <c r="AB41" i="61"/>
  <c r="T55" i="61"/>
  <c r="AB52" i="61"/>
  <c r="T45" i="61"/>
  <c r="AB51" i="61"/>
  <c r="T44" i="61"/>
  <c r="AB50" i="61"/>
  <c r="T43" i="61"/>
  <c r="D53" i="61"/>
  <c r="AB49" i="61"/>
  <c r="T42" i="61"/>
  <c r="AB40" i="61"/>
  <c r="T54" i="61"/>
  <c r="AB28" i="61"/>
  <c r="T53" i="61"/>
  <c r="AB27" i="61"/>
  <c r="T51" i="61"/>
  <c r="AB48" i="61"/>
  <c r="T40" i="61"/>
  <c r="AB47" i="61"/>
  <c r="T48" i="61"/>
  <c r="AB46" i="61"/>
  <c r="T46" i="61"/>
  <c r="AB39" i="61"/>
  <c r="T39" i="61"/>
  <c r="AB38" i="61"/>
  <c r="T37" i="61"/>
  <c r="AB45" i="61"/>
  <c r="T41" i="61"/>
  <c r="AB44" i="61"/>
  <c r="T38" i="61"/>
  <c r="AB26" i="61"/>
  <c r="T31" i="61"/>
  <c r="AB42" i="61"/>
  <c r="T30" i="61"/>
  <c r="T35" i="61"/>
  <c r="AB37" i="61"/>
  <c r="T36" i="61"/>
  <c r="AB36" i="61"/>
  <c r="T34" i="61"/>
  <c r="AB35" i="61"/>
  <c r="T33" i="61"/>
  <c r="AB34" i="61"/>
  <c r="T32" i="61"/>
  <c r="AB33" i="61"/>
  <c r="T28" i="61"/>
  <c r="AB32" i="61"/>
  <c r="T27" i="61"/>
  <c r="AB25" i="61"/>
  <c r="T22" i="61"/>
  <c r="AB24" i="61"/>
  <c r="T29" i="61"/>
  <c r="AB23" i="61"/>
  <c r="T26" i="61"/>
  <c r="T25" i="61"/>
  <c r="T24" i="61"/>
  <c r="T23" i="61"/>
  <c r="T66" i="61" s="1"/>
  <c r="AB66" i="61" s="1"/>
  <c r="V13" i="61"/>
  <c r="U13" i="61"/>
  <c r="T13" i="61"/>
  <c r="S13" i="61"/>
  <c r="L13" i="61"/>
  <c r="K13" i="61"/>
  <c r="I13" i="61"/>
  <c r="H13" i="61"/>
  <c r="G13" i="61"/>
  <c r="F13" i="61"/>
  <c r="E13" i="61"/>
  <c r="W12" i="61"/>
  <c r="J12" i="61"/>
  <c r="W11" i="61"/>
  <c r="J10" i="61"/>
  <c r="W9" i="61"/>
  <c r="J11" i="61"/>
  <c r="W4" i="61"/>
  <c r="J7" i="61"/>
  <c r="W6" i="61"/>
  <c r="J9" i="61"/>
  <c r="W8" i="61"/>
  <c r="J8" i="61"/>
  <c r="W10" i="61"/>
  <c r="J5" i="61"/>
  <c r="W7" i="61"/>
  <c r="J6" i="61"/>
  <c r="W5" i="61"/>
  <c r="AB32" i="60"/>
  <c r="T58" i="60"/>
  <c r="AB22" i="60"/>
  <c r="T60" i="60"/>
  <c r="W13" i="61" l="1"/>
  <c r="U66" i="60"/>
  <c r="AC66" i="60" s="1"/>
  <c r="S66" i="60"/>
  <c r="AA66" i="60" s="1"/>
  <c r="R66" i="60"/>
  <c r="Z66" i="60" s="1"/>
  <c r="AB65" i="60"/>
  <c r="AB61" i="60"/>
  <c r="T43" i="60"/>
  <c r="AB60" i="60"/>
  <c r="AB59" i="60"/>
  <c r="AB23" i="60"/>
  <c r="T61" i="60"/>
  <c r="AB58" i="60"/>
  <c r="T57" i="60"/>
  <c r="AB51" i="60"/>
  <c r="T39" i="60"/>
  <c r="AB57" i="60"/>
  <c r="T51" i="60"/>
  <c r="D48" i="60"/>
  <c r="AB56" i="60"/>
  <c r="T59" i="60"/>
  <c r="AB48" i="60"/>
  <c r="T53" i="60"/>
  <c r="AB55" i="60"/>
  <c r="T38" i="60"/>
  <c r="AB54" i="60"/>
  <c r="T56" i="60"/>
  <c r="AB49" i="60"/>
  <c r="T55" i="60"/>
  <c r="AB53" i="60"/>
  <c r="T54" i="60"/>
  <c r="AB52" i="60"/>
  <c r="T42" i="60"/>
  <c r="AB50" i="60"/>
  <c r="T52" i="60"/>
  <c r="AB47" i="60"/>
  <c r="T50" i="60"/>
  <c r="AB46" i="60"/>
  <c r="T49" i="60"/>
  <c r="AB45" i="60"/>
  <c r="T48" i="60"/>
  <c r="T47" i="60"/>
  <c r="AB44" i="60"/>
  <c r="T46" i="60"/>
  <c r="AB43" i="60"/>
  <c r="T35" i="60"/>
  <c r="AB42" i="60"/>
  <c r="T45" i="60"/>
  <c r="AB41" i="60"/>
  <c r="T44" i="60"/>
  <c r="AB40" i="60"/>
  <c r="T41" i="60"/>
  <c r="AB39" i="60"/>
  <c r="T31" i="60"/>
  <c r="AB38" i="60"/>
  <c r="T37" i="60"/>
  <c r="AB37" i="60"/>
  <c r="T40" i="60"/>
  <c r="AB33" i="60"/>
  <c r="T34" i="60"/>
  <c r="AB36" i="60"/>
  <c r="T33" i="60"/>
  <c r="T32" i="60"/>
  <c r="AB31" i="60"/>
  <c r="T36" i="60"/>
  <c r="AB35" i="60"/>
  <c r="T30" i="60"/>
  <c r="AB34" i="60"/>
  <c r="T29" i="60"/>
  <c r="AB30" i="60"/>
  <c r="T28" i="60"/>
  <c r="AB29" i="60"/>
  <c r="T22" i="60"/>
  <c r="AB28" i="60"/>
  <c r="T27" i="60"/>
  <c r="AB27" i="60"/>
  <c r="T26" i="60"/>
  <c r="AB26" i="60"/>
  <c r="T25" i="60"/>
  <c r="AB25" i="60"/>
  <c r="T24" i="60"/>
  <c r="AB24" i="60"/>
  <c r="T23" i="60"/>
  <c r="T66" i="60" s="1"/>
  <c r="V13" i="60"/>
  <c r="U13" i="60"/>
  <c r="T13" i="60"/>
  <c r="S13" i="60"/>
  <c r="L13" i="60"/>
  <c r="K13" i="60"/>
  <c r="I13" i="60"/>
  <c r="H13" i="60"/>
  <c r="G13" i="60"/>
  <c r="F13" i="60"/>
  <c r="E13" i="60"/>
  <c r="W12" i="60"/>
  <c r="J10" i="60"/>
  <c r="W11" i="60"/>
  <c r="J11" i="60"/>
  <c r="W10" i="60"/>
  <c r="J12" i="60"/>
  <c r="W6" i="60"/>
  <c r="J8" i="60"/>
  <c r="W9" i="60"/>
  <c r="J9" i="60"/>
  <c r="W8" i="60"/>
  <c r="J7" i="60"/>
  <c r="W4" i="60"/>
  <c r="J6" i="60"/>
  <c r="W5" i="60"/>
  <c r="J5" i="60"/>
  <c r="W7" i="60"/>
  <c r="AC28" i="59"/>
  <c r="U51" i="59"/>
  <c r="AC27" i="59"/>
  <c r="AC26" i="59"/>
  <c r="AC23" i="59"/>
  <c r="AC22" i="59"/>
  <c r="U56" i="59"/>
  <c r="U55" i="59"/>
  <c r="AC25" i="59"/>
  <c r="AC24" i="59"/>
  <c r="T66" i="59"/>
  <c r="AC30" i="59"/>
  <c r="AC29" i="59"/>
  <c r="AB66" i="60" l="1"/>
  <c r="W13" i="60"/>
  <c r="D55" i="57"/>
  <c r="L13" i="57"/>
  <c r="K13" i="57"/>
  <c r="I13" i="57"/>
  <c r="H13" i="57"/>
  <c r="G13" i="57"/>
  <c r="F13" i="57"/>
  <c r="E13" i="57"/>
  <c r="J12" i="57"/>
  <c r="J11" i="57"/>
  <c r="J10" i="57"/>
  <c r="J9" i="57"/>
  <c r="J8" i="57"/>
  <c r="J7" i="57"/>
  <c r="J6" i="57"/>
  <c r="J5" i="57"/>
  <c r="V67" i="57"/>
  <c r="AD67" i="57" s="1"/>
  <c r="T67" i="57"/>
  <c r="AB67" i="57" s="1"/>
  <c r="S67" i="57"/>
  <c r="AA67" i="57" s="1"/>
  <c r="AC66" i="57"/>
  <c r="U62" i="57"/>
  <c r="U61" i="57"/>
  <c r="AC60" i="57"/>
  <c r="U60" i="57"/>
  <c r="AC59" i="57"/>
  <c r="U59" i="57"/>
  <c r="AC58" i="57"/>
  <c r="U58" i="57"/>
  <c r="AC57" i="57"/>
  <c r="U57" i="57"/>
  <c r="AC56" i="57"/>
  <c r="U56" i="57"/>
  <c r="AC55" i="57"/>
  <c r="U55" i="57"/>
  <c r="AC54" i="57"/>
  <c r="U41" i="57"/>
  <c r="AC53" i="57"/>
  <c r="U54" i="57"/>
  <c r="AC52" i="57"/>
  <c r="U53" i="57"/>
  <c r="AC51" i="57"/>
  <c r="U52" i="57"/>
  <c r="AC50" i="57"/>
  <c r="U51" i="57"/>
  <c r="AC49" i="57"/>
  <c r="U50" i="57"/>
  <c r="AC48" i="57"/>
  <c r="U49" i="57"/>
  <c r="AC47" i="57"/>
  <c r="U48" i="57"/>
  <c r="AC46" i="57"/>
  <c r="U47" i="57"/>
  <c r="AC45" i="57"/>
  <c r="U46" i="57"/>
  <c r="AC44" i="57"/>
  <c r="U45" i="57"/>
  <c r="AC43" i="57"/>
  <c r="U44" i="57"/>
  <c r="AC42" i="57"/>
  <c r="U43" i="57"/>
  <c r="AC41" i="57"/>
  <c r="U42" i="57"/>
  <c r="AC40" i="57"/>
  <c r="U40" i="57"/>
  <c r="AC39" i="57"/>
  <c r="U39" i="57"/>
  <c r="AC38" i="57"/>
  <c r="U38" i="57"/>
  <c r="AC37" i="57"/>
  <c r="U37" i="57"/>
  <c r="AC36" i="57"/>
  <c r="U36" i="57"/>
  <c r="AC35" i="57"/>
  <c r="U35" i="57"/>
  <c r="AC34" i="57"/>
  <c r="U34" i="57"/>
  <c r="AC33" i="57"/>
  <c r="U33" i="57"/>
  <c r="AC32" i="57"/>
  <c r="U32" i="57"/>
  <c r="AC31" i="57"/>
  <c r="U31" i="57"/>
  <c r="AC30" i="57"/>
  <c r="U30" i="57"/>
  <c r="AC29" i="57"/>
  <c r="U29" i="57"/>
  <c r="AC28" i="57"/>
  <c r="U28" i="57"/>
  <c r="AC27" i="57"/>
  <c r="U27" i="57"/>
  <c r="AC26" i="57"/>
  <c r="U26" i="57"/>
  <c r="AC25" i="57"/>
  <c r="U25" i="57"/>
  <c r="AC24" i="57"/>
  <c r="U24" i="57"/>
  <c r="AC23" i="57"/>
  <c r="U23" i="57"/>
  <c r="AC22" i="57"/>
  <c r="U22" i="57"/>
  <c r="W13" i="57"/>
  <c r="V13" i="57"/>
  <c r="U13" i="57"/>
  <c r="T13" i="57"/>
  <c r="X12" i="57"/>
  <c r="X11" i="57"/>
  <c r="X10" i="57"/>
  <c r="X9" i="57"/>
  <c r="X8" i="57"/>
  <c r="X7" i="57"/>
  <c r="X6" i="57"/>
  <c r="X5" i="57"/>
  <c r="X4" i="57"/>
  <c r="V66" i="59"/>
  <c r="AD66" i="59" s="1"/>
  <c r="AB66" i="59"/>
  <c r="S66" i="59"/>
  <c r="AA66" i="59" s="1"/>
  <c r="AC65" i="59"/>
  <c r="U46" i="59"/>
  <c r="AC60" i="59"/>
  <c r="U45" i="59"/>
  <c r="AC59" i="59"/>
  <c r="AC58" i="59"/>
  <c r="AC57" i="59"/>
  <c r="U61" i="59"/>
  <c r="AC56" i="59"/>
  <c r="U37" i="59"/>
  <c r="AC55" i="59"/>
  <c r="U60" i="59"/>
  <c r="D55" i="59"/>
  <c r="AC52" i="59"/>
  <c r="U50" i="59"/>
  <c r="U36" i="59"/>
  <c r="AC61" i="59"/>
  <c r="U59" i="59"/>
  <c r="AC46" i="59"/>
  <c r="U58" i="59"/>
  <c r="AC54" i="59"/>
  <c r="U35" i="59"/>
  <c r="AC53" i="59"/>
  <c r="U57" i="59"/>
  <c r="AC45" i="59"/>
  <c r="U54" i="59"/>
  <c r="AC51" i="59"/>
  <c r="U47" i="59"/>
  <c r="AC50" i="59"/>
  <c r="U44" i="59"/>
  <c r="AC49" i="59"/>
  <c r="U43" i="59"/>
  <c r="AC48" i="59"/>
  <c r="U53" i="59"/>
  <c r="AC47" i="59"/>
  <c r="U52" i="59"/>
  <c r="AC44" i="59"/>
  <c r="AC43" i="59"/>
  <c r="U41" i="59"/>
  <c r="U38" i="59"/>
  <c r="AC42" i="59"/>
  <c r="U32" i="59"/>
  <c r="AC41" i="59"/>
  <c r="U49" i="59"/>
  <c r="AC40" i="59"/>
  <c r="U39" i="59"/>
  <c r="AC39" i="59"/>
  <c r="U48" i="59"/>
  <c r="AC38" i="59"/>
  <c r="U42" i="59"/>
  <c r="AC37" i="59"/>
  <c r="U40" i="59"/>
  <c r="AC36" i="59"/>
  <c r="U29" i="59"/>
  <c r="U28" i="59"/>
  <c r="U34" i="59"/>
  <c r="AC35" i="59"/>
  <c r="U30" i="59"/>
  <c r="AC34" i="59"/>
  <c r="U31" i="59"/>
  <c r="AC33" i="59"/>
  <c r="U33" i="59"/>
  <c r="U26" i="59"/>
  <c r="AC32" i="59"/>
  <c r="U27" i="59"/>
  <c r="U22" i="59"/>
  <c r="U25" i="59"/>
  <c r="U24" i="59"/>
  <c r="AC31" i="59"/>
  <c r="U23" i="59"/>
  <c r="W13" i="59"/>
  <c r="V13" i="59"/>
  <c r="U13" i="59"/>
  <c r="T13" i="59"/>
  <c r="L13" i="59"/>
  <c r="K13" i="59"/>
  <c r="I13" i="59"/>
  <c r="H13" i="59"/>
  <c r="G13" i="59"/>
  <c r="F13" i="59"/>
  <c r="E13" i="59"/>
  <c r="X12" i="59"/>
  <c r="J12" i="59"/>
  <c r="X11" i="59"/>
  <c r="J11" i="59"/>
  <c r="X10" i="59"/>
  <c r="J10" i="59"/>
  <c r="X7" i="59"/>
  <c r="J8" i="59"/>
  <c r="X6" i="59"/>
  <c r="J9" i="59"/>
  <c r="X8" i="59"/>
  <c r="J6" i="59"/>
  <c r="X5" i="59"/>
  <c r="J7" i="59"/>
  <c r="X4" i="59"/>
  <c r="J5" i="59"/>
  <c r="X9" i="59"/>
  <c r="U66" i="59" l="1"/>
  <c r="AC66" i="59" s="1"/>
  <c r="U67" i="57"/>
  <c r="AC67" i="57" s="1"/>
  <c r="X13" i="59"/>
  <c r="X13" i="57"/>
  <c r="AC19" i="55" l="1"/>
  <c r="AC18" i="55"/>
  <c r="AC17" i="55"/>
  <c r="T62" i="55"/>
  <c r="AC41" i="55"/>
  <c r="AC40" i="55"/>
  <c r="AC39" i="55"/>
  <c r="AC33" i="55"/>
  <c r="AC38" i="55"/>
  <c r="U56" i="55"/>
  <c r="U41" i="55"/>
  <c r="U40" i="55"/>
  <c r="U39" i="55"/>
  <c r="U27" i="55"/>
  <c r="AC32" i="55"/>
  <c r="AC28" i="55"/>
  <c r="AC37" i="55"/>
  <c r="AC36" i="55"/>
  <c r="AC31" i="55"/>
  <c r="AC30" i="55"/>
  <c r="AC29" i="55"/>
  <c r="U46" i="55"/>
  <c r="U45" i="55"/>
  <c r="U44" i="55"/>
  <c r="U43" i="55"/>
  <c r="U42" i="55"/>
  <c r="U31" i="55"/>
  <c r="U22" i="55"/>
  <c r="X12" i="55"/>
  <c r="V62" i="55"/>
  <c r="AD62" i="55" s="1"/>
  <c r="AB62" i="55"/>
  <c r="S62" i="55"/>
  <c r="AA62" i="55" s="1"/>
  <c r="AC61" i="55"/>
  <c r="AC60" i="55"/>
  <c r="AC59" i="55"/>
  <c r="AC58" i="55"/>
  <c r="AC57" i="55"/>
  <c r="AC56" i="55"/>
  <c r="U47" i="55"/>
  <c r="AC55" i="55"/>
  <c r="AC54" i="55"/>
  <c r="U55" i="55"/>
  <c r="AC53" i="55"/>
  <c r="U54" i="55"/>
  <c r="D55" i="55"/>
  <c r="AC26" i="55"/>
  <c r="U26" i="55"/>
  <c r="AC35" i="55"/>
  <c r="AC25" i="55"/>
  <c r="AC52" i="55"/>
  <c r="AC24" i="55"/>
  <c r="U53" i="55"/>
  <c r="AC51" i="55"/>
  <c r="U52" i="55"/>
  <c r="AC34" i="55"/>
  <c r="U33" i="55"/>
  <c r="AC27" i="55"/>
  <c r="U30" i="55"/>
  <c r="AC23" i="55"/>
  <c r="U51" i="55"/>
  <c r="AC50" i="55"/>
  <c r="U50" i="55"/>
  <c r="AC49" i="55"/>
  <c r="AC22" i="55"/>
  <c r="U49" i="55"/>
  <c r="AC21" i="55"/>
  <c r="AC20" i="55"/>
  <c r="AC48" i="55"/>
  <c r="U28" i="55"/>
  <c r="U38" i="55"/>
  <c r="U25" i="55"/>
  <c r="AC47" i="55"/>
  <c r="U48" i="55"/>
  <c r="U37" i="55"/>
  <c r="U36" i="55"/>
  <c r="U24" i="55"/>
  <c r="AC46" i="55"/>
  <c r="U23" i="55"/>
  <c r="AC45" i="55"/>
  <c r="U35" i="55"/>
  <c r="U32" i="55"/>
  <c r="U29" i="55"/>
  <c r="U21" i="55"/>
  <c r="AC44" i="55"/>
  <c r="U20" i="55"/>
  <c r="AC43" i="55"/>
  <c r="U34" i="55"/>
  <c r="U19" i="55"/>
  <c r="AC42" i="55"/>
  <c r="U17" i="55"/>
  <c r="U18" i="55"/>
  <c r="U62" i="55" s="1"/>
  <c r="AC62" i="55" s="1"/>
  <c r="W13" i="55"/>
  <c r="V13" i="55"/>
  <c r="U13" i="55"/>
  <c r="T13" i="55"/>
  <c r="L13" i="55"/>
  <c r="K13" i="55"/>
  <c r="I13" i="55"/>
  <c r="H13" i="55"/>
  <c r="G13" i="55"/>
  <c r="F13" i="55"/>
  <c r="E13" i="55"/>
  <c r="J12" i="55"/>
  <c r="X7" i="55"/>
  <c r="J11" i="55"/>
  <c r="X4" i="55"/>
  <c r="J10" i="55"/>
  <c r="X11" i="55"/>
  <c r="J9" i="55"/>
  <c r="X5" i="55"/>
  <c r="J8" i="55"/>
  <c r="X9" i="55"/>
  <c r="J7" i="55"/>
  <c r="X8" i="55"/>
  <c r="J6" i="55"/>
  <c r="X6" i="55"/>
  <c r="J5" i="55"/>
  <c r="X10" i="55"/>
  <c r="X13" i="55" l="1"/>
  <c r="U33" i="31"/>
  <c r="U32" i="31"/>
  <c r="U31" i="31"/>
  <c r="U30" i="31"/>
  <c r="U29" i="31"/>
  <c r="U24" i="31"/>
  <c r="AC22" i="31"/>
  <c r="AC21" i="31"/>
  <c r="AC20" i="31"/>
  <c r="AC19" i="31"/>
  <c r="AC18" i="31"/>
  <c r="AC17" i="31"/>
  <c r="AC57" i="31"/>
  <c r="AC58" i="31"/>
  <c r="AC59" i="31"/>
  <c r="AC60" i="31"/>
  <c r="AC61" i="31"/>
  <c r="X5" i="31"/>
  <c r="X6" i="31"/>
  <c r="I60" i="54"/>
  <c r="H60" i="54"/>
  <c r="M43" i="54"/>
  <c r="L43" i="54"/>
  <c r="M60" i="54"/>
  <c r="L60" i="54"/>
  <c r="G60" i="54"/>
  <c r="F60" i="54"/>
  <c r="E60" i="54"/>
  <c r="I43" i="54"/>
  <c r="H43" i="54"/>
  <c r="G43" i="54"/>
  <c r="F43" i="54"/>
  <c r="E43" i="54"/>
  <c r="M25" i="54"/>
  <c r="L25" i="54"/>
  <c r="I25" i="54"/>
  <c r="H25" i="54"/>
  <c r="G25" i="54"/>
  <c r="F25" i="54"/>
  <c r="E25" i="54"/>
  <c r="V62" i="31"/>
  <c r="AD62" i="31" s="1"/>
  <c r="T62" i="31"/>
  <c r="AB62" i="31" s="1"/>
  <c r="S62" i="31"/>
  <c r="AA62" i="31" s="1"/>
  <c r="U60" i="31"/>
  <c r="U59" i="31"/>
  <c r="U58" i="31"/>
  <c r="U57" i="31"/>
  <c r="AC56" i="31"/>
  <c r="U28" i="31"/>
  <c r="AC55" i="31"/>
  <c r="U34" i="31"/>
  <c r="U55" i="31"/>
  <c r="AC54" i="31"/>
  <c r="U17" i="31"/>
  <c r="AC53" i="31"/>
  <c r="D52" i="31"/>
  <c r="AC52" i="31"/>
  <c r="AC51" i="31"/>
  <c r="AC50" i="31"/>
  <c r="AC49" i="31"/>
  <c r="AC48" i="31"/>
  <c r="AC47" i="31"/>
  <c r="U54" i="31"/>
  <c r="AC46" i="31"/>
  <c r="U56" i="31"/>
  <c r="AC45" i="31"/>
  <c r="U53" i="31"/>
  <c r="AC44" i="31"/>
  <c r="U52" i="31"/>
  <c r="AC43" i="31"/>
  <c r="U51" i="31"/>
  <c r="AC42" i="31"/>
  <c r="U50" i="31"/>
  <c r="AC41" i="31"/>
  <c r="U37" i="31"/>
  <c r="AC40" i="31"/>
  <c r="U49" i="31"/>
  <c r="AC39" i="31"/>
  <c r="U48" i="31"/>
  <c r="U36" i="31"/>
  <c r="U27" i="31"/>
  <c r="AC38" i="31"/>
  <c r="U47" i="31"/>
  <c r="AC37" i="31"/>
  <c r="U26" i="31"/>
  <c r="AC36" i="31"/>
  <c r="U35" i="31"/>
  <c r="AC35" i="31"/>
  <c r="U46" i="31"/>
  <c r="AC34" i="31"/>
  <c r="U23" i="31"/>
  <c r="AC33" i="31"/>
  <c r="U45" i="31"/>
  <c r="AC32" i="31"/>
  <c r="U44" i="31"/>
  <c r="U19" i="31"/>
  <c r="AC31" i="31"/>
  <c r="U25" i="31"/>
  <c r="AC30" i="31"/>
  <c r="U43" i="31"/>
  <c r="AC29" i="31"/>
  <c r="U42" i="31"/>
  <c r="AC28" i="31"/>
  <c r="U41" i="31"/>
  <c r="AC27" i="31"/>
  <c r="U40" i="31"/>
  <c r="AC26" i="31"/>
  <c r="U39" i="31"/>
  <c r="AC25" i="31"/>
  <c r="U18" i="31"/>
  <c r="AC24" i="31"/>
  <c r="U21" i="31"/>
  <c r="U20" i="31"/>
  <c r="U38" i="31"/>
  <c r="AC23" i="31"/>
  <c r="U22" i="31"/>
  <c r="W13" i="31"/>
  <c r="V13" i="31"/>
  <c r="U13" i="31"/>
  <c r="T13" i="31"/>
  <c r="L13" i="31"/>
  <c r="K13" i="31"/>
  <c r="I13" i="31"/>
  <c r="H13" i="31"/>
  <c r="G13" i="31"/>
  <c r="F13" i="31"/>
  <c r="E13" i="31"/>
  <c r="J9" i="31"/>
  <c r="J12" i="31"/>
  <c r="J11" i="31"/>
  <c r="X11" i="31"/>
  <c r="J7" i="31"/>
  <c r="X4" i="31"/>
  <c r="J10" i="31"/>
  <c r="X9" i="31"/>
  <c r="J6" i="31"/>
  <c r="X8" i="31"/>
  <c r="J5" i="31"/>
  <c r="X7" i="31"/>
  <c r="J8" i="31"/>
  <c r="X10" i="31"/>
  <c r="J57" i="54"/>
  <c r="J58" i="54"/>
  <c r="J56" i="54"/>
  <c r="J55" i="54"/>
  <c r="J52" i="54"/>
  <c r="J54" i="54"/>
  <c r="J53" i="54"/>
  <c r="J59" i="54"/>
  <c r="X13" i="31" l="1"/>
  <c r="U62" i="31"/>
  <c r="AC62" i="31" s="1"/>
</calcChain>
</file>

<file path=xl/sharedStrings.xml><?xml version="1.0" encoding="utf-8"?>
<sst xmlns="http://schemas.openxmlformats.org/spreadsheetml/2006/main" count="13169" uniqueCount="1228">
  <si>
    <t>Goalie's</t>
  </si>
  <si>
    <t xml:space="preserve">Rob </t>
  </si>
  <si>
    <t>Swanson</t>
  </si>
  <si>
    <t>Wayne</t>
  </si>
  <si>
    <t>Coatney</t>
  </si>
  <si>
    <t>Kazmarowski</t>
  </si>
  <si>
    <t>Al</t>
  </si>
  <si>
    <t>SCORER  STANDINGS:</t>
  </si>
  <si>
    <t>Currie</t>
  </si>
  <si>
    <t xml:space="preserve">Walt </t>
  </si>
  <si>
    <t xml:space="preserve">Ken </t>
  </si>
  <si>
    <t xml:space="preserve">Rich </t>
  </si>
  <si>
    <t xml:space="preserve">Mark </t>
  </si>
  <si>
    <t>Casmer</t>
  </si>
  <si>
    <t>Bill</t>
  </si>
  <si>
    <t>Balough</t>
  </si>
  <si>
    <t xml:space="preserve">Larry </t>
  </si>
  <si>
    <t>Krcek</t>
  </si>
  <si>
    <t>Bishop</t>
  </si>
  <si>
    <t>Lew</t>
  </si>
  <si>
    <t>Kilpatrick</t>
  </si>
  <si>
    <t>Tony</t>
  </si>
  <si>
    <t>McGowan</t>
  </si>
  <si>
    <t>Garnatz</t>
  </si>
  <si>
    <t>Dudzinski</t>
  </si>
  <si>
    <t>Hughes</t>
  </si>
  <si>
    <t>Winkler</t>
  </si>
  <si>
    <t>Ray</t>
  </si>
  <si>
    <t>Nadolski</t>
  </si>
  <si>
    <t>Art</t>
  </si>
  <si>
    <t>Luz</t>
  </si>
  <si>
    <t>McComb</t>
  </si>
  <si>
    <t xml:space="preserve">Jerry </t>
  </si>
  <si>
    <t>Roger</t>
  </si>
  <si>
    <t xml:space="preserve">Ed </t>
  </si>
  <si>
    <t>Season Totals</t>
  </si>
  <si>
    <t>Overall Stats For All League Members</t>
  </si>
  <si>
    <t>Penalties</t>
  </si>
  <si>
    <t>Game 1</t>
  </si>
  <si>
    <t>Game 2</t>
  </si>
  <si>
    <t>Game 3</t>
  </si>
  <si>
    <t>Game 4</t>
  </si>
  <si>
    <t>Totals Goals&gt;</t>
  </si>
  <si>
    <t>Belcovson</t>
  </si>
  <si>
    <t>Total Penalties</t>
  </si>
  <si>
    <t>Carnaghi</t>
  </si>
  <si>
    <t>Total Goal/Assist/Overall Pts./Pen.Min.</t>
  </si>
  <si>
    <t>Penalty</t>
  </si>
  <si>
    <t>Min.</t>
  </si>
  <si>
    <t>Moceri</t>
  </si>
  <si>
    <t>Period</t>
  </si>
  <si>
    <t>G</t>
  </si>
  <si>
    <t>A</t>
  </si>
  <si>
    <t>Sheer Shop</t>
  </si>
  <si>
    <t>Bruno's</t>
  </si>
  <si>
    <t>Penalty Min.</t>
  </si>
  <si>
    <t>Bob</t>
  </si>
  <si>
    <t>Culver</t>
  </si>
  <si>
    <t>Team</t>
  </si>
  <si>
    <t>TPS</t>
  </si>
  <si>
    <t xml:space="preserve">Bill </t>
  </si>
  <si>
    <t>Musilli</t>
  </si>
  <si>
    <t>Jim</t>
  </si>
  <si>
    <t>Cooke</t>
  </si>
  <si>
    <t>Bruno</t>
  </si>
  <si>
    <t>Fisher</t>
  </si>
  <si>
    <t>Dan</t>
  </si>
  <si>
    <t>Guest</t>
  </si>
  <si>
    <t>John</t>
  </si>
  <si>
    <t>Dino</t>
  </si>
  <si>
    <t>Rossi</t>
  </si>
  <si>
    <t>Dane</t>
  </si>
  <si>
    <t>Foucher</t>
  </si>
  <si>
    <t>Dave</t>
  </si>
  <si>
    <t>Orlando</t>
  </si>
  <si>
    <t>Mario</t>
  </si>
  <si>
    <t>Bulgarelli</t>
  </si>
  <si>
    <t xml:space="preserve">Ron </t>
  </si>
  <si>
    <t>Mercer</t>
  </si>
  <si>
    <t>George</t>
  </si>
  <si>
    <t>Ouellette</t>
  </si>
  <si>
    <t>Gallas</t>
  </si>
  <si>
    <t>Gary</t>
  </si>
  <si>
    <t>Chet</t>
  </si>
  <si>
    <t>Mazurek</t>
  </si>
  <si>
    <t>Paul</t>
  </si>
  <si>
    <t>Rich</t>
  </si>
  <si>
    <t>GOALIE STANDINGS:</t>
  </si>
  <si>
    <t>GA</t>
  </si>
  <si>
    <t>GP</t>
  </si>
  <si>
    <t>SO</t>
  </si>
  <si>
    <t>ENG</t>
  </si>
  <si>
    <t>AVG.</t>
  </si>
  <si>
    <t>Rink</t>
  </si>
  <si>
    <t xml:space="preserve">This Week  </t>
  </si>
  <si>
    <t>Time</t>
  </si>
  <si>
    <t xml:space="preserve">Next Week  </t>
  </si>
  <si>
    <t>None</t>
  </si>
  <si>
    <t>HAT TRICKS:</t>
  </si>
  <si>
    <t>Entwistle</t>
  </si>
  <si>
    <t>Henri</t>
  </si>
  <si>
    <t>#3  Fisher Consultants</t>
  </si>
  <si>
    <t>#6  Brunos Dive Shop</t>
  </si>
  <si>
    <t>#7  Sheer Shop</t>
  </si>
  <si>
    <t>W</t>
  </si>
  <si>
    <t>L</t>
  </si>
  <si>
    <t>T</t>
  </si>
  <si>
    <t>GF</t>
  </si>
  <si>
    <t>Fisher's</t>
  </si>
  <si>
    <t>Ewing</t>
  </si>
  <si>
    <t>Figurski</t>
  </si>
  <si>
    <t>USA MEN'S OVER 50 HOCKEY LEAGUE</t>
  </si>
  <si>
    <t>Assist</t>
  </si>
  <si>
    <t>Grazioli</t>
  </si>
  <si>
    <t>Joe</t>
  </si>
  <si>
    <t xml:space="preserve">Al </t>
  </si>
  <si>
    <t>Mulka</t>
  </si>
  <si>
    <t>Baird</t>
  </si>
  <si>
    <t>Rick</t>
  </si>
  <si>
    <t xml:space="preserve">Joe </t>
  </si>
  <si>
    <t>Pepoy</t>
  </si>
  <si>
    <t xml:space="preserve">Gary </t>
  </si>
  <si>
    <t>Enmark</t>
  </si>
  <si>
    <t>Burnosky</t>
  </si>
  <si>
    <t>Tom</t>
  </si>
  <si>
    <t>Delaura</t>
  </si>
  <si>
    <t>Terry</t>
  </si>
  <si>
    <t>Home-Away</t>
  </si>
  <si>
    <t xml:space="preserve">Substitute </t>
  </si>
  <si>
    <t>DuPart</t>
  </si>
  <si>
    <t xml:space="preserve">Ray </t>
  </si>
  <si>
    <t>Kaslik</t>
  </si>
  <si>
    <t>Aquin</t>
  </si>
  <si>
    <t>Packla</t>
  </si>
  <si>
    <t>Kraft</t>
  </si>
  <si>
    <t xml:space="preserve">Keith </t>
  </si>
  <si>
    <t>Frank</t>
  </si>
  <si>
    <t>Taylor</t>
  </si>
  <si>
    <t>Kenny</t>
  </si>
  <si>
    <t>Steve</t>
  </si>
  <si>
    <t>Berek</t>
  </si>
  <si>
    <t>Canadien's</t>
  </si>
  <si>
    <t>Papa Pita</t>
  </si>
  <si>
    <t xml:space="preserve">Steve </t>
  </si>
  <si>
    <t>Thomas</t>
  </si>
  <si>
    <t xml:space="preserve">Mike </t>
  </si>
  <si>
    <t>Harry</t>
  </si>
  <si>
    <t>Gerbino</t>
  </si>
  <si>
    <t>Choinard</t>
  </si>
  <si>
    <t>Spiteri</t>
  </si>
  <si>
    <t>#2  Canadien's</t>
  </si>
  <si>
    <t>#5  Papa Pita</t>
  </si>
  <si>
    <t>Maisano</t>
  </si>
  <si>
    <t>#2</t>
  </si>
  <si>
    <t>#4</t>
  </si>
  <si>
    <t>Basko</t>
  </si>
  <si>
    <t>#1  State Farm</t>
  </si>
  <si>
    <t>Canadian's</t>
  </si>
  <si>
    <t>State Farm</t>
  </si>
  <si>
    <t>Walsh</t>
  </si>
  <si>
    <t>Chuck</t>
  </si>
  <si>
    <t>Rugerillo</t>
  </si>
  <si>
    <t>Christ</t>
  </si>
  <si>
    <t>Flick</t>
  </si>
  <si>
    <t>Scopel</t>
  </si>
  <si>
    <t>Substitutes</t>
  </si>
  <si>
    <t xml:space="preserve"> </t>
  </si>
  <si>
    <t xml:space="preserve">                    </t>
  </si>
  <si>
    <t>Glenn</t>
  </si>
  <si>
    <t>Klott</t>
  </si>
  <si>
    <t>Balmas</t>
  </si>
  <si>
    <t>7 - 1</t>
  </si>
  <si>
    <t>3 - 8</t>
  </si>
  <si>
    <t>2 - 6</t>
  </si>
  <si>
    <t>Robins</t>
  </si>
  <si>
    <t>TGF</t>
  </si>
  <si>
    <t>TGA</t>
  </si>
  <si>
    <t>Leading Scorer</t>
  </si>
  <si>
    <t>Regular Season Totals</t>
  </si>
  <si>
    <t xml:space="preserve">Regular Season Champs </t>
  </si>
  <si>
    <t>Playoffs Totals</t>
  </si>
  <si>
    <t>Playoff Champs</t>
  </si>
  <si>
    <t>Overall Total Standings</t>
  </si>
  <si>
    <t>Top Goaltender</t>
  </si>
  <si>
    <t>Week 1 - Results</t>
  </si>
  <si>
    <t>Ray Kaslik</t>
  </si>
  <si>
    <t>#4  Bruno's Bruins</t>
  </si>
  <si>
    <t>Rough</t>
  </si>
  <si>
    <t>#8  Bruno's Sharks</t>
  </si>
  <si>
    <t>Trip</t>
  </si>
  <si>
    <t>PLAYMAKER:</t>
  </si>
  <si>
    <t>SHUTOUT:</t>
  </si>
  <si>
    <t>Sheer Shop - Goal: Walsh Assist: Boder (Sub)</t>
  </si>
  <si>
    <t>7 - 6</t>
  </si>
  <si>
    <t>8 - 5</t>
  </si>
  <si>
    <t>4 - 2</t>
  </si>
  <si>
    <t>3 - 1</t>
  </si>
  <si>
    <t>5 - 4</t>
  </si>
  <si>
    <t xml:space="preserve">Roger </t>
  </si>
  <si>
    <t>Bruin's</t>
  </si>
  <si>
    <t>Tiebault</t>
  </si>
  <si>
    <t>Shark's</t>
  </si>
  <si>
    <t xml:space="preserve">Barry </t>
  </si>
  <si>
    <t xml:space="preserve">John </t>
  </si>
  <si>
    <t xml:space="preserve">Dave </t>
  </si>
  <si>
    <t>Stan</t>
  </si>
  <si>
    <t xml:space="preserve">Jim </t>
  </si>
  <si>
    <t>Penman</t>
  </si>
  <si>
    <t>Lopresti</t>
  </si>
  <si>
    <t>#4  Bruin's</t>
  </si>
  <si>
    <t>#8  Shark's</t>
  </si>
  <si>
    <t>Interference</t>
  </si>
  <si>
    <t>Hooking</t>
  </si>
  <si>
    <t>Yollick</t>
  </si>
  <si>
    <t>Bernstein (sub)</t>
  </si>
  <si>
    <t>Unknown</t>
  </si>
  <si>
    <t>Tripping</t>
  </si>
  <si>
    <t>Bodek</t>
  </si>
  <si>
    <t>Vigliotti</t>
  </si>
  <si>
    <t>#2  Brunos Canadien's</t>
  </si>
  <si>
    <t>#4  Brunos Bruin's</t>
  </si>
  <si>
    <t>2nd</t>
  </si>
  <si>
    <t>1st</t>
  </si>
  <si>
    <t>Canadians - Goal: Walsh Assist: Aquin</t>
  </si>
  <si>
    <t>Canadians - Goal: Walsh Assist: Berak</t>
  </si>
  <si>
    <t>Bruno's - Goal: Aird Assist Ray Kaslik &amp; Yollick</t>
  </si>
  <si>
    <t>Sharks - Goal: Musilli Assist: G. Enmark &amp; Orlando</t>
  </si>
  <si>
    <t>Cousino</t>
  </si>
  <si>
    <t>Sheer Shop - Goal: #12 Unknown Assist: #99 Swanson &amp; #19 Gallas</t>
  </si>
  <si>
    <t>Fisher - Goal: Guest  Assist: Nardone</t>
  </si>
  <si>
    <t>Fisher - Goal: D. Foucher Assist: Beare (sub)</t>
  </si>
  <si>
    <t>Fisher - Goal: D. Foucher Assist: Guest &amp; Nardone</t>
  </si>
  <si>
    <t>Fisher - Goal: Kovalcik Assist: Sterling (sub) &amp; Fisher</t>
  </si>
  <si>
    <t>Fisher - Goal: D. Foucher Assist: Fisher &amp; Sterling (sub)</t>
  </si>
  <si>
    <t>Fisher - Goal: D. Foucher Assist: Belcovson &amp; Nardone</t>
  </si>
  <si>
    <t>Dane Foucher (4 Goals) Fisher's</t>
  </si>
  <si>
    <t>Nardone - Fisher's</t>
  </si>
  <si>
    <t>Ewing - Fisher's</t>
  </si>
  <si>
    <t>Henri - Bruno's</t>
  </si>
  <si>
    <t xml:space="preserve">Figurski - Canadian's </t>
  </si>
  <si>
    <t>Cousineau</t>
  </si>
  <si>
    <t>Randy</t>
  </si>
  <si>
    <t xml:space="preserve">Don </t>
  </si>
  <si>
    <t>Aird</t>
  </si>
  <si>
    <t>Nardone</t>
  </si>
  <si>
    <t xml:space="preserve">Glenn </t>
  </si>
  <si>
    <t>Whitehall</t>
  </si>
  <si>
    <t xml:space="preserve">Jack </t>
  </si>
  <si>
    <t>Kovalcik</t>
  </si>
  <si>
    <t>Pavlat</t>
  </si>
  <si>
    <t>Aavik</t>
  </si>
  <si>
    <t>Karl</t>
  </si>
  <si>
    <t>Rogers</t>
  </si>
  <si>
    <t>Knapp</t>
  </si>
  <si>
    <t>Cook</t>
  </si>
  <si>
    <t>oo</t>
  </si>
  <si>
    <t>Marshall</t>
  </si>
  <si>
    <t>Chris</t>
  </si>
  <si>
    <t>Scoring Summary from Week 1:  9/12/11</t>
  </si>
  <si>
    <t>"2011-2012"</t>
  </si>
  <si>
    <t>Week 2 - Results</t>
  </si>
  <si>
    <t>5 - 7</t>
  </si>
  <si>
    <t>2 - 3</t>
  </si>
  <si>
    <t>6 - 1</t>
  </si>
  <si>
    <t>8 - 4</t>
  </si>
  <si>
    <t>Aavik - Canadian's</t>
  </si>
  <si>
    <t>Robin's - Canadian's</t>
  </si>
  <si>
    <t>Too Many Men</t>
  </si>
  <si>
    <t>Holding</t>
  </si>
  <si>
    <t>Spitiri</t>
  </si>
  <si>
    <t>Sheer Shop - Goal: Gallas Assist: Mercer &amp; Penman</t>
  </si>
  <si>
    <t>Sheer Shop - Goal: Winkler Assist: Swanson &amp; Taylor</t>
  </si>
  <si>
    <t>Sheer Shop - Goal: J. Enmark Assist Baird &amp; Gallas ( 1:14 Remaining)</t>
  </si>
  <si>
    <t>Bruno's - Goal: Aird Assist Choinard &amp; Yollick</t>
  </si>
  <si>
    <t>Bruno's - Goal:Rob Kaslik Assist Casmer</t>
  </si>
  <si>
    <t>Bruno's - Goal: Whiehall Unassisted ( 52.50 Remaining)</t>
  </si>
  <si>
    <t>Sharks - Goal: LoPresti Assist Rugerillo &amp; Garnatz</t>
  </si>
  <si>
    <t>Sharks - Goal:Orlando Assist G. Enmark &amp; Christ</t>
  </si>
  <si>
    <t>Sharks - Goal: G. Enmark Assist Musilli &amp; Orlando</t>
  </si>
  <si>
    <t xml:space="preserve">Papa Pita - Goal: Sterling (sub) Assist Packla &amp; Carnaghi </t>
  </si>
  <si>
    <t>Papa Pita - Goal: Sterling (sub) Assist Packla</t>
  </si>
  <si>
    <t>Bruin's - Goal: Pepoy Assist Maisano &amp; Pavlet</t>
  </si>
  <si>
    <t>Bruin's - Goal: Pepoy Assist Moceri &amp; Mazurek</t>
  </si>
  <si>
    <t>Hold</t>
  </si>
  <si>
    <t>Checking</t>
  </si>
  <si>
    <t>Canadians - Goal: Aavik  Assist: Rogers &amp; McCombe</t>
  </si>
  <si>
    <t>Canadians - Goal: Aavik  Assist: Robins &amp; Aquin</t>
  </si>
  <si>
    <t>Canadians - Goal: Aavik  Assist: Rogers &amp; Aquin</t>
  </si>
  <si>
    <t>Canadians - Goal: Walsh Assist: Entwistle &amp; Robins</t>
  </si>
  <si>
    <t>Canadians - Goal: Entwistle Assist Robins &amp; Walsh</t>
  </si>
  <si>
    <t>Canadians - Goal: Walsh Assist: Entwistle &amp; Luz</t>
  </si>
  <si>
    <t>State Farm- Goal: Currie Assist: DuPart</t>
  </si>
  <si>
    <t>State Farm- Goal: Boulanger (sub) Assist: Rossi &amp; Knapp</t>
  </si>
  <si>
    <t>Fisher - Goal: Kovalcik Assist: K. Foucher</t>
  </si>
  <si>
    <t>Fisher - Goal: Bulgarelli Assist: K. Foucher</t>
  </si>
  <si>
    <t>Fisher - Goal: Nardone Assist: Balouf</t>
  </si>
  <si>
    <t>Balouf</t>
  </si>
  <si>
    <t>Fisher - Goal: Nardone Assist: Guest</t>
  </si>
  <si>
    <t>Fisher - Goal: Nardone Assist: D. Foucher &amp; Belcovson</t>
  </si>
  <si>
    <t>Fisher - Goal: Kovalcik Assist: Guest</t>
  </si>
  <si>
    <t>McCombe</t>
  </si>
  <si>
    <t>Week 3 - Results</t>
  </si>
  <si>
    <t>6 - 3</t>
  </si>
  <si>
    <t>1 - 8</t>
  </si>
  <si>
    <t xml:space="preserve">4 - 7 </t>
  </si>
  <si>
    <t xml:space="preserve">5 - 2 </t>
  </si>
  <si>
    <t>Sharks - Goal:Rugerillo Assist LoPresti &amp; Cousineau</t>
  </si>
  <si>
    <t xml:space="preserve">Fisher - Goal: D. Foucher Assist: Guest &amp; Chris Douglas (sub) </t>
  </si>
  <si>
    <t>Fisher - Goal: Guest Assist: D. Foucher &amp; K. Foucher</t>
  </si>
  <si>
    <t xml:space="preserve">Fisher - Goal: Nardone Assist: Guest </t>
  </si>
  <si>
    <t>Fisher - Goal: Chris Douglas (sub) Assist: Kovalcik</t>
  </si>
  <si>
    <t>Belconson</t>
  </si>
  <si>
    <t>Cross Check</t>
  </si>
  <si>
    <t>Kasmirowski</t>
  </si>
  <si>
    <t>Sheer Shop - Goal: Winkler Unassisted</t>
  </si>
  <si>
    <t>Roughing</t>
  </si>
  <si>
    <t>Canadians - Goal: Aavik  Assist: Aquin</t>
  </si>
  <si>
    <t>Canadians - Goal: Entwistle Assist Kilpatrick &amp; Walsh</t>
  </si>
  <si>
    <t>High Stick</t>
  </si>
  <si>
    <t>Bruno's - Goal:Ray Kaslik Assist Rob Kaslik &amp; Casmer</t>
  </si>
  <si>
    <t>Bruno's - Goal:Rob Kaslik Assist Flick &amp; Spitiri ( 2:58 Remaining)</t>
  </si>
  <si>
    <t>Bruno's - Goal: Flick Assist: Spitiri &amp; T. Gerbino (sub) (0:27 Remaining-Empty Net)</t>
  </si>
  <si>
    <t>Papa Pita - Goal: D. Kenny Assist Cooke &amp; Kraft</t>
  </si>
  <si>
    <t>Papa Pita - Goal: D. Kenny Assist Cooke &amp; Hughes</t>
  </si>
  <si>
    <t>D. Kenny</t>
  </si>
  <si>
    <t xml:space="preserve">Bruin's - Goal: Pepoy Assist Moceri </t>
  </si>
  <si>
    <t>Bruin's - Goal: Grazioli Assist Pepoy &amp; Mazurek</t>
  </si>
  <si>
    <t>Bruin's - Goal: Pepoy Unassisted</t>
  </si>
  <si>
    <t>Dave Vigliotti - Sheer Shop</t>
  </si>
  <si>
    <t>Joe Pepoy - Bruin's</t>
  </si>
  <si>
    <t>Week 4 - Results</t>
  </si>
  <si>
    <t>Scoring Summary from Week 4:  10/3/11</t>
  </si>
  <si>
    <t>Scoring Summary from Week 3:  9/26/11</t>
  </si>
  <si>
    <t>Scoring Summary from Week 2:  9/19/11</t>
  </si>
  <si>
    <t>Bruno's - Goal: Whitehall Assist: Aird &amp; Burnosky  ( 1:29 Remaining)</t>
  </si>
  <si>
    <t>Sheer Shop - Goal: J. Enmark Assist Swanson</t>
  </si>
  <si>
    <t>1 - 4</t>
  </si>
  <si>
    <t>2 - 7</t>
  </si>
  <si>
    <t>3 - 5</t>
  </si>
  <si>
    <t>6 - 8</t>
  </si>
  <si>
    <t>Chuck Tiebault - Papa Pita</t>
  </si>
  <si>
    <t>Karl Aavik - Canadian's</t>
  </si>
  <si>
    <t>Papa Pita - Goal: D. Kenny Unassisted</t>
  </si>
  <si>
    <t>Papa Pita - Goal: Clay Baker (sub) Assist Mulka &amp; Hughes</t>
  </si>
  <si>
    <t>Papa Pita - Goal: Mulka Assist Clay Baker (sub) &amp; Hughes</t>
  </si>
  <si>
    <t>Sharks - Goal:G. Enmark Assist Orlando &amp; Kazmarowski</t>
  </si>
  <si>
    <t>Bruin's - Goal: Moceri Assist Pepoy &amp; Dudzinski</t>
  </si>
  <si>
    <t>Misconduct</t>
  </si>
  <si>
    <t>LoPresti</t>
  </si>
  <si>
    <t>Sharks - Goal: Musilli Assist G. Enmark &amp; Garnatz</t>
  </si>
  <si>
    <t>Bruno's - Goal: Yollick Unassisted</t>
  </si>
  <si>
    <t xml:space="preserve">Burnosky </t>
  </si>
  <si>
    <t>State Farm - Goal: Rossi Assist Currie &amp; Columbo (sub)</t>
  </si>
  <si>
    <t>State Farm - Goal: Currie Assist Dupart &amp; Coatney</t>
  </si>
  <si>
    <t>Columbo (sub)</t>
  </si>
  <si>
    <t xml:space="preserve">Rosinski (sub) </t>
  </si>
  <si>
    <t>Canadians - Goal: Aavik  Assist: Entwistle &amp; Rosinski (sub)</t>
  </si>
  <si>
    <t>Canadians - Goal: Entwistle Assist Walsh &amp; Robins</t>
  </si>
  <si>
    <t>Canadians - Goal: Rogers Assist Aquin</t>
  </si>
  <si>
    <t>Canadians - Goal: Aavik  Assist: Aquin &amp; Luz</t>
  </si>
  <si>
    <t>Canadians - Goal: Aavik  Assist: Rosinski (sub)</t>
  </si>
  <si>
    <t>Fisher - Goal: Fisher Assist K. Foucher &amp; C. Douglas (sub)</t>
  </si>
  <si>
    <t>Fisher - Goal: Fisher Assist Bulgarelli &amp; C. Douglas (sub)</t>
  </si>
  <si>
    <t>Fisher - Goal: K. Foucher Assist Nardone</t>
  </si>
  <si>
    <t xml:space="preserve">Fisher - Goal: Bulgarelli Assist D. Foucher &amp; Guest </t>
  </si>
  <si>
    <t>Week 5 - Results</t>
  </si>
  <si>
    <t>Scoring Summary from Week 5:  10/10/11</t>
  </si>
  <si>
    <t>2 - 8</t>
  </si>
  <si>
    <t>6 - 4</t>
  </si>
  <si>
    <t>5 - 1</t>
  </si>
  <si>
    <t>3 - 7</t>
  </si>
  <si>
    <t>Bruno's - Goal: Rob Kaslik Assist Ray Kaslik &amp; Spitiri</t>
  </si>
  <si>
    <t>Fisher - Goal: Kovalcik Assist  Fisher &amp; K. Foucher</t>
  </si>
  <si>
    <t>Gaurnieri (sub)</t>
  </si>
  <si>
    <t>State Farm - Goal: Rossi Assist G. Lorkowski (sub) &amp; C.Baker (sub)</t>
  </si>
  <si>
    <t>State Farm - Goal: Rossi Assist Krcek</t>
  </si>
  <si>
    <t>State Farm - Goal: G. Lorkowski (sub) Assist Krcek &amp; Thomas</t>
  </si>
  <si>
    <t>Ulderman (sub)</t>
  </si>
  <si>
    <t>To Many Men</t>
  </si>
  <si>
    <t>Sheer Shop - Goal: J. Enmark Assist Mercer</t>
  </si>
  <si>
    <t>Sheer Shop - Goal: J. Enmark Assist Gallas &amp; Penman</t>
  </si>
  <si>
    <t>Papa Pita - Goal: Mulka Assist Packla</t>
  </si>
  <si>
    <t>Sterling (sub)</t>
  </si>
  <si>
    <t xml:space="preserve">Canadians - Goal: Rogers  Assist Walsh &amp; Aquin </t>
  </si>
  <si>
    <t>Canadians - Goal: L. Sterling (sub) Assist: Rogers</t>
  </si>
  <si>
    <t>Kitt Proimos (sub) - Sheer Shop</t>
  </si>
  <si>
    <t>Papa Pita - Goal: Kraft Assist D. Kenny &amp; McGowan</t>
  </si>
  <si>
    <t>Papa Pita - Goal: Packla Assist  Langolis (sub) &amp; D. Kenny</t>
  </si>
  <si>
    <t xml:space="preserve">Canadians - Goal: Walsh Assist Entwistle &amp; Berak </t>
  </si>
  <si>
    <t>Berak</t>
  </si>
  <si>
    <t>Week 6 - Results</t>
  </si>
  <si>
    <t>Scoring Summary from Week 6:  10/17/11</t>
  </si>
  <si>
    <t>8 - 7</t>
  </si>
  <si>
    <t>6 - 5</t>
  </si>
  <si>
    <t>4 - 3</t>
  </si>
  <si>
    <t>1 - 2</t>
  </si>
  <si>
    <t>Sharks - Goal: Orlando Assist G. Enmark</t>
  </si>
  <si>
    <t>State Farm - Goal: Rossi Assist Henriques (sub) &amp; Krcek</t>
  </si>
  <si>
    <t>State Farm - Goal: Krcek Assist Currie &amp; Coatney</t>
  </si>
  <si>
    <t>Bruin's - Goal: Bodek Assist Maisano</t>
  </si>
  <si>
    <t>Bruin's - Goal: Pepoy Assist Maisano</t>
  </si>
  <si>
    <t>Canadians - Goal: Aquin Assist Rogers &amp; Aavik</t>
  </si>
  <si>
    <t>Canadians - Goal: Aquin Assist Luz &amp; Aavik</t>
  </si>
  <si>
    <t>Canadians - Goal: Aavik Assist: Luz &amp; MaCombe</t>
  </si>
  <si>
    <t>Canadians - Goal: Walsh Assist MaCombe &amp; Entwistle</t>
  </si>
  <si>
    <t>Bench</t>
  </si>
  <si>
    <t>Papa Pita - Goal: J. Higgins (sub) Assist D. Kenny &amp; Gerbino</t>
  </si>
  <si>
    <t>Papa Pita - Goal: J. Higgins (sub) Assist Gerbino</t>
  </si>
  <si>
    <t>Papa Pita - Goal: D. Kenny Assit J. Higgins (sub)</t>
  </si>
  <si>
    <t>Papa Pita - Goal: D. Kenny Assit Carnaghi &amp; Packla</t>
  </si>
  <si>
    <t>Papa Pita - Goal: Sterling (sub) Assit J. Higgins (sub)</t>
  </si>
  <si>
    <t xml:space="preserve">Carnaghi </t>
  </si>
  <si>
    <t>Hook</t>
  </si>
  <si>
    <t>J. Higgins (sub)</t>
  </si>
  <si>
    <t>Fisher - Goal: K. Foucher Assist Bulgarelli &amp; #11 Unknown</t>
  </si>
  <si>
    <t>Fisher - Goal: D. Foucher Assist Guest &amp; Nardone</t>
  </si>
  <si>
    <t>Bruno's - Goal: Choinard Assist Burnosky &amp; Whitelaw</t>
  </si>
  <si>
    <t>Bruno's - Goal: Rob Kaslik Assist Ray Kaslik &amp; Yollick</t>
  </si>
  <si>
    <t>Bruno's - Goal: Whitelaw Assist Burnosky &amp; Choinard</t>
  </si>
  <si>
    <t>G. Enmark</t>
  </si>
  <si>
    <t>Elbow</t>
  </si>
  <si>
    <t>Sharks - Goal: G. Lorkowski (sub) Assist Christ &amp; Musilli</t>
  </si>
  <si>
    <t>Sharks - Goal: G. Enmark Assist Orlando &amp; Garnatz</t>
  </si>
  <si>
    <t>Sharks - Goal: G. Lorkowski (sub) Assist Cousinaeu &amp; Rugerillo</t>
  </si>
  <si>
    <t>Sharks - Goal: Orlando Assist G. Enmark &amp; Kazmarowski</t>
  </si>
  <si>
    <t xml:space="preserve">D. Figurski - Canadian's </t>
  </si>
  <si>
    <t>Whitelaw</t>
  </si>
  <si>
    <t>Week 7 - Results</t>
  </si>
  <si>
    <t>Scoring Summary from Week 7:  10/24/11</t>
  </si>
  <si>
    <t>6 - 7</t>
  </si>
  <si>
    <t>1 - 3</t>
  </si>
  <si>
    <t>John Kenny - State Farm</t>
  </si>
  <si>
    <t>Bruin's - Goal: Mazurek Assist Pavlat</t>
  </si>
  <si>
    <t>Bruin's - Goal: Maisano Assist Moceri &amp; Grazioli</t>
  </si>
  <si>
    <t>Bruno's - Goal: Ray Kaslik Assist Rob Kaslik</t>
  </si>
  <si>
    <t>Bruno's - Goal: Flick Assist Casmer</t>
  </si>
  <si>
    <t xml:space="preserve">Henriques (sub) </t>
  </si>
  <si>
    <t>Slashing</t>
  </si>
  <si>
    <t>Sharks - Goal: Garnatz Unassisted</t>
  </si>
  <si>
    <t>Canadians - Goal: Aquin Assist Aavik</t>
  </si>
  <si>
    <t>Canadians - Goal: Rogers Assist Robins</t>
  </si>
  <si>
    <t>Canadians - Goal: Aavik Assist Kilpatrick</t>
  </si>
  <si>
    <t>Canadians - Goal: Aavik Assist Aquin</t>
  </si>
  <si>
    <t>Sheer Shop - Goal: Bishop Assist Gallas &amp; Penman</t>
  </si>
  <si>
    <t>Sheer Shop - Goal: J. Enmark Assist Winkler &amp; Swanson</t>
  </si>
  <si>
    <t>Sheer Shop - Goal: J. Enmark Assist Mercer &amp; Baird</t>
  </si>
  <si>
    <t>Fisher - Goal: Sterling (sub) Assist Fisher &amp; Balouf</t>
  </si>
  <si>
    <t>Fisher - Goal: Kovalcik Assist Sterling (sub)</t>
  </si>
  <si>
    <t>Fisher - Goal: Nardone Assist Belconson</t>
  </si>
  <si>
    <t>Fisher - Goal: Nardone Assist D. Foucher</t>
  </si>
  <si>
    <t>Fisher - Goal: Guest Assist Nardone</t>
  </si>
  <si>
    <t xml:space="preserve">ICE MONEY DUE NEXT WEEK  -   Week 9  -   November 7th - $138 </t>
  </si>
  <si>
    <t>Week 8 - Results</t>
  </si>
  <si>
    <t>Scoring Summary from Week 8:  10/31/11</t>
  </si>
  <si>
    <t xml:space="preserve">ICE MONEY DUE -- $138 </t>
  </si>
  <si>
    <t>4 - 5</t>
  </si>
  <si>
    <t>Bruin's - Goal: Pepoy Assist Dudzinski &amp; PavlatPavlat</t>
  </si>
  <si>
    <t>Bruin's - Goal: Maisano Assist Mazurek &amp; Grazioli</t>
  </si>
  <si>
    <t>Bruin's - Goal: Maisano Assist Bishop (sub) &amp; Grazioli</t>
  </si>
  <si>
    <t>Fisher - Goal: Nardone Assist Balough</t>
  </si>
  <si>
    <t>Fisher - Goal: Nardone Assist Belconson &amp; Guest</t>
  </si>
  <si>
    <t>State Farm - Goal: Coatney Assist Currie &amp; Dupart</t>
  </si>
  <si>
    <t>State Farm - Goal: Currie Assist Coatney &amp; Dupart</t>
  </si>
  <si>
    <t xml:space="preserve">Canadians - Goal: Rogers Unassisted </t>
  </si>
  <si>
    <t>Canadians - Goal: Douglas (sub) Assist Kilpatrick</t>
  </si>
  <si>
    <t>Bruno's - Goal: Rob Kaslik Assist Flick &amp; Whitelaw</t>
  </si>
  <si>
    <t>Bruno's - Goal: Yollick Assist Flick &amp; Ray Kaslik</t>
  </si>
  <si>
    <t>Ferin (sub)</t>
  </si>
  <si>
    <t>Unsportsman</t>
  </si>
  <si>
    <t>Sharks - Goal: Sterling (sub) Assist Cousineau &amp; Christ</t>
  </si>
  <si>
    <t>Sharks - Goal: Orlando Assist Alderman (sub) &amp; Musilli</t>
  </si>
  <si>
    <t>Sharks - Goal: Orlando Assist Cousineau &amp; Kazmarowski</t>
  </si>
  <si>
    <t>Tony Orlando - Sharks</t>
  </si>
  <si>
    <t>Papa Pita - Goal: Mulka Assist Gerbino &amp; Packla</t>
  </si>
  <si>
    <t>Scoring Summary from Week 9:  11/7/11</t>
  </si>
  <si>
    <t>Week 9 - Results</t>
  </si>
  <si>
    <t>1 - 6</t>
  </si>
  <si>
    <t xml:space="preserve">State Farm - Goal: Coatney Assist Currie &amp; Stan </t>
  </si>
  <si>
    <t>Sharks - Goal: Orlando Cousineau</t>
  </si>
  <si>
    <t>Randy Cousineau - Sharks</t>
  </si>
  <si>
    <t>Note on your Calander:</t>
  </si>
  <si>
    <t>3rd Annual Frozen Golf Scramble (Dan Guest) is on Saturday, April 21, 2012</t>
  </si>
  <si>
    <t>End of the Season Hockey Banquet is on Friday, April 27, 2012 at the Fern Hill CC.</t>
  </si>
  <si>
    <t xml:space="preserve">Bruin's - Goal: Pepoy Assist Dudzinski </t>
  </si>
  <si>
    <t>Sharks - Goal: Farin (sub) Assist Rugerillo</t>
  </si>
  <si>
    <t>Papa Pita - Goal: Langlois (sub) Assist Kraft</t>
  </si>
  <si>
    <t>Papa Pita - Goal:Kenny Assist Langlois (sub) &amp; Kraft</t>
  </si>
  <si>
    <t>Papa Pita - Goal: Langlois (sub) Assist Kenny</t>
  </si>
  <si>
    <t>Sheer Shop - Goal: Sheehay (sub) Assist Baird &amp; Gallas</t>
  </si>
  <si>
    <t>Sheer Shop - Goal: J. Enmark Assist Swanson &amp; Gallas</t>
  </si>
  <si>
    <t>Sheer Shop - Goal: J. Enmark Unassisted</t>
  </si>
  <si>
    <t xml:space="preserve">Sheer Shop - Goal: Winkler Assist J. Enmark </t>
  </si>
  <si>
    <t xml:space="preserve">Bruno's - Goal: Ray Kaslik Assist Rob Kaslik &amp; Flick </t>
  </si>
  <si>
    <t>Bruno's - Goal: Flick Assist Ray Kaslik</t>
  </si>
  <si>
    <t xml:space="preserve">Canadians - Goal: Aavik Assist Aquin &amp; Rogers </t>
  </si>
  <si>
    <t xml:space="preserve">Canadians - Goal: Aavik Assist Rogers </t>
  </si>
  <si>
    <t xml:space="preserve">Canadians - Goal: Walsh Assist McCombe &amp; Douglas (sub) </t>
  </si>
  <si>
    <t>Canadians - Goal: Rogers Assist Aquin &amp; Kilpatrick</t>
  </si>
  <si>
    <t>Canadians - Goal: Aquin Assist Rogers</t>
  </si>
  <si>
    <t>Canadians - Goal: Robins Assist Aquin</t>
  </si>
  <si>
    <t>Rich Aquin - Canadians</t>
  </si>
  <si>
    <t>Mark Rogers - Canadians</t>
  </si>
  <si>
    <t>Karl Aavik - Canadians</t>
  </si>
  <si>
    <t>State Farm - Goal: Dupart Assist Krcek</t>
  </si>
  <si>
    <t>Fisher - Goal: Nardone Unassisted</t>
  </si>
  <si>
    <t>Fisher - Goal: Kovalik Assist D. Foucher</t>
  </si>
  <si>
    <t>Fisher - Goal: Guest Assist K. Foucher</t>
  </si>
  <si>
    <t>Belconvon</t>
  </si>
  <si>
    <t>Week 10 - Results</t>
  </si>
  <si>
    <t>Chuck Tiebault (3) - Papa Pita</t>
  </si>
  <si>
    <t>Dave Vigliotti (2) - Sheer Shop</t>
  </si>
  <si>
    <t>3 - 6</t>
  </si>
  <si>
    <t>5 - 2</t>
  </si>
  <si>
    <t>4 - 7</t>
  </si>
  <si>
    <t xml:space="preserve">Sheer Shop - Goal: Mercer Unassisted </t>
  </si>
  <si>
    <t>Sheer Shop - Goal: Winkler Assist Baird</t>
  </si>
  <si>
    <t>Papa Pita - Goal: Sterling (sub) Assist Carnaghi &amp; Packla</t>
  </si>
  <si>
    <t>Papa Pita - Goal:Packla Assist Kenny</t>
  </si>
  <si>
    <t xml:space="preserve">Papa Pita - Goal:Kenny Assist T. Gerbino (sub) </t>
  </si>
  <si>
    <t>Papa Pita - Goal:Kenny Assist T. Gerbino (sub) &amp; Kraft</t>
  </si>
  <si>
    <t>Papa Pita - Goal: Kraft Assist Kenny &amp; Meltzer (sub)</t>
  </si>
  <si>
    <t>Fisher - Goal: D. Foucher Assist Becker (sub) &amp; Kovalcik</t>
  </si>
  <si>
    <t xml:space="preserve">Fisher - Goal: Kovalcik Unassisted </t>
  </si>
  <si>
    <t>Fisher - Goal: Kovalcik Assist Balouf &amp; Delaura</t>
  </si>
  <si>
    <t xml:space="preserve">Karwacki (sub) </t>
  </si>
  <si>
    <t>Sharks - Goal: Sterling (sub) Assist G. Enmark &amp; Cousineau</t>
  </si>
  <si>
    <t>Sharks - Goal: Musilli Assist Bernstein (sub) &amp; Orlando</t>
  </si>
  <si>
    <t>Sharks - Goal: G. Enmark  Assist Sterling (sub) &amp; Cousineau</t>
  </si>
  <si>
    <t>Sharks - Goal: G. Enmark  Unassisted</t>
  </si>
  <si>
    <t>Canadians - Goal: Rogers Assist Aquin &amp; Aavik</t>
  </si>
  <si>
    <t>Sharks - Goal: Rugerillo Assist Lavigne (sub) &amp; Sterling (sub)</t>
  </si>
  <si>
    <t>Canadians - Goal: Meltzer (sub) Assist Berak &amp; Entwistle</t>
  </si>
  <si>
    <t>Bruno's - Goal: Yollick Assist Rob Kaslik &amp; Choinard</t>
  </si>
  <si>
    <t>Bruno's - Goal: Ray Kaslik Assist Rob Kaslik &amp; Barer (sub)</t>
  </si>
  <si>
    <t>Week 11 - Results</t>
  </si>
  <si>
    <t>Scoring Summary from Week 11:  11/21/11</t>
  </si>
  <si>
    <t>4 - 1</t>
  </si>
  <si>
    <t>7 - 2</t>
  </si>
  <si>
    <t>5 - 3</t>
  </si>
  <si>
    <t>Scoring Summary from Week 10:  11/14/11</t>
  </si>
  <si>
    <t>Bruno's - Goal: Rob Kaslik Assist Casmer &amp; Whitelaw</t>
  </si>
  <si>
    <t>Bruno's - Goal: Rob Kaslik Assist Choinard &amp; Whitelaw</t>
  </si>
  <si>
    <t>Sharks - Goal: Meltzer Unassisted</t>
  </si>
  <si>
    <t>Bruin's - Goal: Bodek Assist Moceri</t>
  </si>
  <si>
    <t>Bruin's - Goal: Tucker (sub) Assist Pepoy</t>
  </si>
  <si>
    <t>Bruin's - Goal: Bodek Assist Tucker (sub)</t>
  </si>
  <si>
    <t>Tucker (sub)</t>
  </si>
  <si>
    <t xml:space="preserve">Sheer Shop - Goal: Mercer Assist Bishop &amp; Gallas </t>
  </si>
  <si>
    <t xml:space="preserve">Sheer Shop - Goal: Swanson  Assist Baird &amp; J. Enmark </t>
  </si>
  <si>
    <t>Fisher - Goal: Fisher Assist Sterling (sub)</t>
  </si>
  <si>
    <t>Fisher - Goal: K. Foucher Assist D. Foucher</t>
  </si>
  <si>
    <t>Fisher - Goal: Fisher Assist Sterling (sub) &amp; Bulgarelli</t>
  </si>
  <si>
    <t>Fisher - Goal: K. Foucher Assist D. Foucher &amp; Kovalcik</t>
  </si>
  <si>
    <t>Rosinski (sub)</t>
  </si>
  <si>
    <t>State Farm - Goal: Rossi Assist Supal (sub)</t>
  </si>
  <si>
    <t>Grazioli (sub)</t>
  </si>
  <si>
    <t>Beare (sub)</t>
  </si>
  <si>
    <t>Bruno's - Goal: Whitelaw Assist Choinard &amp; Spitiri</t>
  </si>
  <si>
    <t xml:space="preserve">Bruno's - Goal: Rob Kaslik Assist Ray Kaslik </t>
  </si>
  <si>
    <t>Bruno's - Goal: Choinard Assist Yollick</t>
  </si>
  <si>
    <t>Bruno's - Goal: Ray Kaslik Assist Beare (sub)  (Empty Net  00:13 Remaining)</t>
  </si>
  <si>
    <t>Papa Pita - Goal: Kraft Assist Kenny &amp; Meltzer (sub) ( 00:25 Remaining)</t>
  </si>
  <si>
    <t>Week 12 - Results</t>
  </si>
  <si>
    <t>Scoring Summary from Week 12:  11/28/11</t>
  </si>
  <si>
    <t>4 - 6</t>
  </si>
  <si>
    <t>8 - 2</t>
  </si>
  <si>
    <t>Barry McCombe - Canadien's</t>
  </si>
  <si>
    <t>Canadiens - Goal: Walsh Assist Enwistle  &amp; McCombe</t>
  </si>
  <si>
    <t>Canadiens - Goal: Enwistle Assist Walsh</t>
  </si>
  <si>
    <t>Canadiens - Goal: Enwistle Assist McCombe</t>
  </si>
  <si>
    <t xml:space="preserve">Canadiens - Goal: Aavik Assist Aquin </t>
  </si>
  <si>
    <t>Canadiens - Goal: Walsh Assist Berak &amp; Luz</t>
  </si>
  <si>
    <t>Canadiens - Goal: Rogers Assist McCombe (Empty Net - 00:10 Remaining)</t>
  </si>
  <si>
    <t xml:space="preserve">Bruin's - Goal: Mazurek Assist Tucker (sub) &amp; J. Dudzinski (sub) </t>
  </si>
  <si>
    <t>Week 10 - Standings</t>
  </si>
  <si>
    <t>Week 11 - Standings</t>
  </si>
  <si>
    <t>Joe Moceri - Bruin's</t>
  </si>
  <si>
    <t>Mike    #10</t>
  </si>
  <si>
    <t>Dan       #8</t>
  </si>
  <si>
    <t>Keith     #9</t>
  </si>
  <si>
    <t>Joe        #7</t>
  </si>
  <si>
    <t>Dave    #37</t>
  </si>
  <si>
    <t>Jack      #4</t>
  </si>
  <si>
    <t>Dane     #7</t>
  </si>
  <si>
    <t>Rob     #10</t>
  </si>
  <si>
    <t>Ray       #7</t>
  </si>
  <si>
    <t xml:space="preserve">Steve    #6 </t>
  </si>
  <si>
    <t>Dan     #11</t>
  </si>
  <si>
    <t>Paul      #8</t>
  </si>
  <si>
    <t>Glenn    #9</t>
  </si>
  <si>
    <t>Chet    #13</t>
  </si>
  <si>
    <t>Fisher - Goal: Fisher Assist Kovalcik &amp; K. Foucher</t>
  </si>
  <si>
    <t>Fisher - Goal: Nardone Assist D. Foucher &amp; Delaura</t>
  </si>
  <si>
    <t>Fisher - Goal: Kovalcik Assist Guest &amp; Belcovson ( 00:42 Remaining)</t>
  </si>
  <si>
    <t xml:space="preserve">Fisher - Goal: K. Foucher Assist Guest &amp; Kovalcik </t>
  </si>
  <si>
    <t>Bruno's - Goal: Ray Kaslik Assist Spitiri &amp; Burnosky</t>
  </si>
  <si>
    <t>Papa Pita - Goal: Langlois (sub) Assist Kenny &amp; Hughes</t>
  </si>
  <si>
    <t>Papa Pita - Goal: Kenny Assist Langlois (sub) &amp; Gerbino ( 00:02 Remaining)</t>
  </si>
  <si>
    <t xml:space="preserve">Gerbino </t>
  </si>
  <si>
    <t>Figursky</t>
  </si>
  <si>
    <t>Canadiens - Goal: Walsh Unassisted</t>
  </si>
  <si>
    <t xml:space="preserve">Canadiens - Goal: Berak Assist Robins </t>
  </si>
  <si>
    <t xml:space="preserve">Canadiens - Goal: Aavik Assist Rogers </t>
  </si>
  <si>
    <t>Dave    #11</t>
  </si>
  <si>
    <t>Jim        #5</t>
  </si>
  <si>
    <t>Tom     #10</t>
  </si>
  <si>
    <t>Al          #9</t>
  </si>
  <si>
    <t>Karl       #2</t>
  </si>
  <si>
    <t>Rich     #11</t>
  </si>
  <si>
    <t>Mark     #6</t>
  </si>
  <si>
    <t>Chuck  #12</t>
  </si>
  <si>
    <t>Terry     #9</t>
  </si>
  <si>
    <t>Mike      #3</t>
  </si>
  <si>
    <t>Steve   #10</t>
  </si>
  <si>
    <t>Barry     #7</t>
  </si>
  <si>
    <t>Sharks - Goal: Ernie Farin (sub)  Assist Rugerillo</t>
  </si>
  <si>
    <t>State Farm - Goal: Dupart Assist Leonardi (sub)</t>
  </si>
  <si>
    <t>State Farm - Goal: Leonardi (sub) Assist Dupart &amp; Knapp</t>
  </si>
  <si>
    <t>Tony    #10</t>
  </si>
  <si>
    <t>Gary      #7</t>
  </si>
  <si>
    <t>Randy #15</t>
  </si>
  <si>
    <t>Dino      #7</t>
  </si>
  <si>
    <t>Jim        #4</t>
  </si>
  <si>
    <t>Tom     #66</t>
  </si>
  <si>
    <t>Paul     #99</t>
  </si>
  <si>
    <t>Bill        #5</t>
  </si>
  <si>
    <t>George  #7</t>
  </si>
  <si>
    <t>Marshall  #97</t>
  </si>
  <si>
    <t>Tom          #3</t>
  </si>
  <si>
    <t>Steve        #2</t>
  </si>
  <si>
    <t>Ken           #2</t>
  </si>
  <si>
    <t>Dave         #3</t>
  </si>
  <si>
    <t>Bob         #11</t>
  </si>
  <si>
    <t>Gary        #12</t>
  </si>
  <si>
    <t>Jerry         #3</t>
  </si>
  <si>
    <t>Mike         #4</t>
  </si>
  <si>
    <t>Chris        #6</t>
  </si>
  <si>
    <t>Jim           #5</t>
  </si>
  <si>
    <t>Dave         #1</t>
  </si>
  <si>
    <t>Don         #19</t>
  </si>
  <si>
    <t>Al              #9</t>
  </si>
  <si>
    <t>Tony        #13</t>
  </si>
  <si>
    <t>Wayne       #4</t>
  </si>
  <si>
    <t>Glenn      #55</t>
  </si>
  <si>
    <t>Dave         #2</t>
  </si>
  <si>
    <t>John       #13</t>
  </si>
  <si>
    <t xml:space="preserve">Larry       #30 </t>
  </si>
  <si>
    <t>Mark       #17</t>
  </si>
  <si>
    <t>Bill          #12</t>
  </si>
  <si>
    <t>George     #4</t>
  </si>
  <si>
    <t>Bruno       #3</t>
  </si>
  <si>
    <t>Joe           #6</t>
  </si>
  <si>
    <t>Chuck       #2</t>
  </si>
  <si>
    <t>Roger        #8</t>
  </si>
  <si>
    <t>Larry         #7</t>
  </si>
  <si>
    <t>Jim          #12</t>
  </si>
  <si>
    <t xml:space="preserve">Bruin's - Goal: Mazurek Assist Moceri &amp; Rosinski (sub) </t>
  </si>
  <si>
    <t>Bruin's - Goal: Bill Tucker (sub) Assist Grazioli &amp; Pepoy</t>
  </si>
  <si>
    <t>Bruin's - Goal: Bill Tucker (sub) Assist Pepoy &amp; Moceri</t>
  </si>
  <si>
    <t xml:space="preserve">Bruin's - Goal: Pepoy Assist Moceri &amp; Bill Tucker (sub) </t>
  </si>
  <si>
    <t xml:space="preserve">Sheer Shop - Goal: Mercer Assist Gallas </t>
  </si>
  <si>
    <t>John    #22</t>
  </si>
  <si>
    <t>Bob     #12</t>
  </si>
  <si>
    <t>Jim      #19</t>
  </si>
  <si>
    <t>Joe       #8</t>
  </si>
  <si>
    <t>Tony    #12</t>
  </si>
  <si>
    <t>Joe           #5</t>
  </si>
  <si>
    <t>Rick          #4</t>
  </si>
  <si>
    <t>Ron         #10</t>
  </si>
  <si>
    <t>Jim          #77</t>
  </si>
  <si>
    <t>Lew           #3</t>
  </si>
  <si>
    <t>Rich         #15</t>
  </si>
  <si>
    <t>Frank       #17</t>
  </si>
  <si>
    <t>Ray           #2</t>
  </si>
  <si>
    <t>Mario        #5</t>
  </si>
  <si>
    <t>Gary         #4</t>
  </si>
  <si>
    <t>Art            #5</t>
  </si>
  <si>
    <t>State Farm - Goal: Leonardi (sub) Assist Rossi &amp; Krcek</t>
  </si>
  <si>
    <t>Week 13 - Results</t>
  </si>
  <si>
    <t>Scoring Summary from Week 13:  12/5/11</t>
  </si>
  <si>
    <t>Week 12 - Standings</t>
  </si>
  <si>
    <t>Glenn     #55</t>
  </si>
  <si>
    <t>Steve      #10</t>
  </si>
  <si>
    <t>Mark Rogers - Canadien's</t>
  </si>
  <si>
    <t>Karl Aavik - Canadien's</t>
  </si>
  <si>
    <t>3 - 4</t>
  </si>
  <si>
    <t>5 - 6</t>
  </si>
  <si>
    <t>7 - 8</t>
  </si>
  <si>
    <t>Position Night</t>
  </si>
  <si>
    <t>State Farm - Goal: Rossi Assist Cook</t>
  </si>
  <si>
    <t>Bruin's - Goal: Rosinski (sub) Assist Harry &amp; Mazurek</t>
  </si>
  <si>
    <t>Bruin's - Goal: Mazurek Assist Pepoy</t>
  </si>
  <si>
    <t>Bruno's - Goal: Rob Kaslik Unassisted</t>
  </si>
  <si>
    <t>Bruno's - Goal: Clay Baker (sub) Assist Beare (sub) &amp; Burnosky</t>
  </si>
  <si>
    <t>Sharks - Goal: Ernie Farin (sub)  Assist Dennis Ladd (sub)</t>
  </si>
  <si>
    <t>Sharks - Goal: Orlando Assist G. Enmark &amp; Dave Alderman (sub) (00:36 Remaining)</t>
  </si>
  <si>
    <t>Sheer Shop - Goal: Taylor Assist Winkler</t>
  </si>
  <si>
    <t>Canadiens - Goal: Aavik Assist Rogers  &amp; Dave Figursky</t>
  </si>
  <si>
    <t>Canadiens - Goal: Aquin Assist Rogers &amp; Aavik</t>
  </si>
  <si>
    <t>Canadiens - Goal: Walsh Assist Luz &amp; Entwistle</t>
  </si>
  <si>
    <t>Canadiens - Goal: Rogers Assist Aavik &amp; Kilpatrick</t>
  </si>
  <si>
    <t>Canadiens - Goal: Rogers Assist Aavik &amp; Aquin</t>
  </si>
  <si>
    <t>Papa Pita - Goal: Langlois (sub) Assist Kenny &amp; Gerbino</t>
  </si>
  <si>
    <t>Papa Pita - Goal: Packla Assist Scopel &amp; Mulka</t>
  </si>
  <si>
    <t>Papa Pita - Goal: Kenny Assist Langlois (sub) &amp; Hughes</t>
  </si>
  <si>
    <t>Papa Pita - Goal: Kenny Assist Langlois (sub) &amp; Kraft</t>
  </si>
  <si>
    <t>Fisher - Goal: Supal (sub) Assist Sterling (sub) &amp; Burns (sub)</t>
  </si>
  <si>
    <t>Fisher - Goal: Guest Assist Fisher &amp; Kovalcik</t>
  </si>
  <si>
    <t>Fisher - Goal: Sterling (sub) Assist Supal</t>
  </si>
  <si>
    <t>Week 14 - Results</t>
  </si>
  <si>
    <t>Scoring Summary from Week 14:  12/12/11</t>
  </si>
  <si>
    <t>Week 13 - Standings</t>
  </si>
  <si>
    <t>2 - 1</t>
  </si>
  <si>
    <t>8 - 1</t>
  </si>
  <si>
    <t>Bruin's - Goal: Tucker (sub)  Unassisted</t>
  </si>
  <si>
    <t>Bruin's - Goal: Dudzinski Assist Harry</t>
  </si>
  <si>
    <t>Bruno's - Goal: Clay Yollick Assist Aird</t>
  </si>
  <si>
    <t>Bruno's - Goal: Rob Kaslik Assist Ray Kaslik &amp; Whitelaw</t>
  </si>
  <si>
    <t>Papa Pita - Goal:McGowan Assist Scopel &amp; D. Kenny</t>
  </si>
  <si>
    <t>State Farm - Goal: Rossi Assist Cook &amp; Krcek</t>
  </si>
  <si>
    <t>State Farm - Goal: Cook Assist Rossi &amp; Krcek</t>
  </si>
  <si>
    <t>Fisher - Goal: K. Foucher Assist Kovalcik</t>
  </si>
  <si>
    <t xml:space="preserve">Fisher - Goal: Nardone Unassisted </t>
  </si>
  <si>
    <t>D. Foucher</t>
  </si>
  <si>
    <t>Too many men</t>
  </si>
  <si>
    <t>D. Ladd (sub)</t>
  </si>
  <si>
    <t>Sheer Shop - Goal: Mercer Assist J. Enmark &amp; Gallas</t>
  </si>
  <si>
    <t>Sheer Shop - Goal: J. Enmark Assist Baird</t>
  </si>
  <si>
    <t>Canadiens - Goal: Aavik Unassisted</t>
  </si>
  <si>
    <t>Canadiens - Goal: Enwistle Assist Walsh &amp; Robins</t>
  </si>
  <si>
    <t>Ice Money Due Week 16. 12/26/11  $138.00</t>
  </si>
  <si>
    <t>State Farm - Goal: Leonardi (sub) Assist Stan &amp; Rossi</t>
  </si>
  <si>
    <t>Subs</t>
  </si>
  <si>
    <t>Week 15 - Results</t>
  </si>
  <si>
    <t>Scoring Summary from Week 15:  12/19/11</t>
  </si>
  <si>
    <t xml:space="preserve">Happy Holidays to All </t>
  </si>
  <si>
    <t xml:space="preserve">   Happy New Years to All</t>
  </si>
  <si>
    <t xml:space="preserve">       Ice Money Due Today  $138.00</t>
  </si>
  <si>
    <t>Week 16</t>
  </si>
  <si>
    <t>Week 17</t>
  </si>
  <si>
    <t>2 - 4</t>
  </si>
  <si>
    <t>Week 15</t>
  </si>
  <si>
    <t>Sharks - Goal: G. Enmark Assist Dave Alderman (sub) &amp; Cousineau</t>
  </si>
  <si>
    <t>Glenn   #55</t>
  </si>
  <si>
    <t>Gary      #4</t>
  </si>
  <si>
    <t>Don     #19</t>
  </si>
  <si>
    <t>Mike     #3</t>
  </si>
  <si>
    <t>Bill           #5</t>
  </si>
  <si>
    <t>Tony        #12</t>
  </si>
  <si>
    <t>DeLaura</t>
  </si>
  <si>
    <t>Bruin's - Goal: Mazurek Assist Tucker (sub) &amp; Pepoy</t>
  </si>
  <si>
    <t>Canadiens - Goal: Walsh Assist Aavik</t>
  </si>
  <si>
    <t>Canadiens - Goal: Walsh Assist Enwistle &amp; McCombe</t>
  </si>
  <si>
    <r>
      <t>Canadiens - Goal: Kilpatrick Assist Robins &amp;</t>
    </r>
    <r>
      <rPr>
        <b/>
        <i/>
        <sz val="11"/>
        <rFont val="Arial"/>
        <family val="2"/>
      </rPr>
      <t>"Honorary assist to Scotty Bob #9 Randall."</t>
    </r>
  </si>
  <si>
    <t>Papa Pita - Goal: Mulka Assist Carnaghi &amp; Gerbino</t>
  </si>
  <si>
    <t>Bruno's - Goal: Rob Kaslik Assist Ray Kaslik &amp; Burnosky</t>
  </si>
  <si>
    <t>Bruno's - Goal: Bearre (sub)  Assist Aird &amp; Casmer</t>
  </si>
  <si>
    <t>Bruno's - Goal: Rob Kaslik Assist Ray Kaslik &amp; Casmer</t>
  </si>
  <si>
    <t>Bruno's - Goal: Rosinski (sub) Assist Spitiri &amp; Rob Kaslik</t>
  </si>
  <si>
    <t>Bruno's - Goal: Aird Assist Bearre (sub) &amp; Yollick</t>
  </si>
  <si>
    <t>Total Penalties&gt;</t>
  </si>
  <si>
    <t xml:space="preserve">John Kenny - State Farm </t>
  </si>
  <si>
    <t xml:space="preserve">Tim Kiefiut (sub) - Bruin's </t>
  </si>
  <si>
    <t>Dave Figurski - Canadien's</t>
  </si>
  <si>
    <t>Week 14 - Standings</t>
  </si>
  <si>
    <t>Papa Pita - Goal: Langlois (sub) Assist D. Kenny &amp; McGowan</t>
  </si>
  <si>
    <t>State Farm - Goal: Coatney Assist Dupart &amp; Currie</t>
  </si>
  <si>
    <t>Week 16 - Results</t>
  </si>
  <si>
    <t>Scoring Summary from Week 16:  12/26/11</t>
  </si>
  <si>
    <t>Week 18</t>
  </si>
  <si>
    <t>8 - 3</t>
  </si>
  <si>
    <t>Ed Henri - Bruno's</t>
  </si>
  <si>
    <t>Rob Kaslik - Bruno's</t>
  </si>
  <si>
    <t>Week 15 - Standings</t>
  </si>
  <si>
    <t>Bruno's - Goal: Rob Kaslik Assist Yollick &amp; Burnosky</t>
  </si>
  <si>
    <t>Bruno's - Goal: Aird Assist Rosinski (sub)</t>
  </si>
  <si>
    <t>Sheer Shop - Goal: Gallas Assist Biard &amp; Penman</t>
  </si>
  <si>
    <t>Sheer Shop - Goal: J. Enmark Assist Mercer &amp; Winkler</t>
  </si>
  <si>
    <t>Canadiens - Goal: Enwistle Assist Walsh &amp; Berak</t>
  </si>
  <si>
    <t>Canadiens - Goal: Enwistle Assist Bearre (sub)</t>
  </si>
  <si>
    <t>Canadiens - Goal: Berak Assist Walsh &amp; Entwistle</t>
  </si>
  <si>
    <t>Canadiens - Goal: Walsh Assist Rosinski (sub) &amp; Robins</t>
  </si>
  <si>
    <t xml:space="preserve">Bearre (sub) </t>
  </si>
  <si>
    <t>State Farm - Goal: Rossi Assist Cook &amp; Knapp</t>
  </si>
  <si>
    <t>State Farm - Goal: Rossi Assist Stan &amp; Cook</t>
  </si>
  <si>
    <t xml:space="preserve">Tucker (sub) </t>
  </si>
  <si>
    <t>K. Foucher</t>
  </si>
  <si>
    <t>Bruin's - Goal: Tucker (sub) Assist Mazurek &amp; Pepoy</t>
  </si>
  <si>
    <t>Bruin's - Goal: Tucker (sub) Assist Maisano &amp; Pepoy</t>
  </si>
  <si>
    <t>Bruin's - Goal: Grazioli Assist Maisano &amp; Harry</t>
  </si>
  <si>
    <t>Bruin's - Goal: Dudzinski Assist Moceri &amp; Harry</t>
  </si>
  <si>
    <t>Burnosky - Bruno's</t>
  </si>
  <si>
    <t>Shark's - Goal: Orlando Assist Kazmarowski &amp; G. Enmark</t>
  </si>
  <si>
    <t>Week 17 - Results</t>
  </si>
  <si>
    <t>Scoring Summary from Week 17:  1/2/12</t>
  </si>
  <si>
    <t>Week 19</t>
  </si>
  <si>
    <t>7 - 5</t>
  </si>
  <si>
    <t>Walt Basko - Shark's</t>
  </si>
  <si>
    <t>Chuck Walsh - Canadien's</t>
  </si>
  <si>
    <t>Bruno   #3</t>
  </si>
  <si>
    <t>Dave      #30</t>
  </si>
  <si>
    <t>Al             #9</t>
  </si>
  <si>
    <t>Paul         #99</t>
  </si>
  <si>
    <t>State Farm - Goal: Rossi Assist Knapp &amp; Cook</t>
  </si>
  <si>
    <t>State Farm - Goal: Currie Assist Coatney &amp; Klott</t>
  </si>
  <si>
    <t xml:space="preserve">Berak </t>
  </si>
  <si>
    <t>Canadiens - Goal: Walsh Assist Entwistle &amp; Berak</t>
  </si>
  <si>
    <t>Canadiens - Goal: Walsh Assist Entwistle &amp; McCombe</t>
  </si>
  <si>
    <t>Canadiens - Goal: Rogers Assist Aavik &amp; Luz</t>
  </si>
  <si>
    <t>Canadiens - Goal: Walsh Assist Aquin</t>
  </si>
  <si>
    <t>Canadiens - Goal: Aavik Assist Rogers &amp; Robins</t>
  </si>
  <si>
    <t>Shark's - Goal: G. Enmark Assist Musilli &amp; Orlando</t>
  </si>
  <si>
    <t>Shark's - Goal: G. Enmark Assist Musilli ( Empty Net 00:24)</t>
  </si>
  <si>
    <t>Sheer Shop - Goal: J. Enmark Assist Bishop &amp; Penman</t>
  </si>
  <si>
    <t>Sheer Shop - Goal: J. Enmark Assist Mercer &amp; Vigliotti</t>
  </si>
  <si>
    <t>Bruno's - Goal: Ray Kaslik Assist Rob Kaslik &amp; Burnosky</t>
  </si>
  <si>
    <t>Bruno's - Goal: Rob Kaslik Assist Yollick</t>
  </si>
  <si>
    <t>Week 18 - Results</t>
  </si>
  <si>
    <t>Scoring Summary from Week 18:  1/9/12</t>
  </si>
  <si>
    <t>Dino Rossi - State Farm</t>
  </si>
  <si>
    <t>Higgins</t>
  </si>
  <si>
    <t>John       #12</t>
  </si>
  <si>
    <t>Week 17 - Standings</t>
  </si>
  <si>
    <t>Week 20</t>
  </si>
  <si>
    <t>Bill       #5</t>
  </si>
  <si>
    <t>Chris     #6</t>
  </si>
  <si>
    <t>Wayne  #4</t>
  </si>
  <si>
    <t>Glenn  #55</t>
  </si>
  <si>
    <t>Paul         #8</t>
  </si>
  <si>
    <t>Jim           #4</t>
  </si>
  <si>
    <t>Paul        #99</t>
  </si>
  <si>
    <t>Mario       #5</t>
  </si>
  <si>
    <t>Marshall #97</t>
  </si>
  <si>
    <t>Papa Pita - Goal: D. Kenny Assist Higgins &amp; Kraft</t>
  </si>
  <si>
    <t>Papa Pita - Goal: Sterling (sub) Assist Packla &amp; Carnaghi</t>
  </si>
  <si>
    <t>Bruin's - Goal: Maisano Assist Spitiri (sub &amp; Pepoy</t>
  </si>
  <si>
    <t>Shark's - Goal: Farin (sub) Assist Christ</t>
  </si>
  <si>
    <t xml:space="preserve">Shark's - Goal: G. Enmark Assist Orlando &amp; Musilli </t>
  </si>
  <si>
    <t>Fisher - Goal: Nardone Assist Fisher &amp; Balouf</t>
  </si>
  <si>
    <t>Fisher - Goal: Kovalcik Unassisted</t>
  </si>
  <si>
    <t>Canadiens - Goal: Aavik Assist Rogers &amp; Aquin</t>
  </si>
  <si>
    <t>Canadiens - Goal: Walsh Assist Luz &amp; Berak</t>
  </si>
  <si>
    <t>Bruno's - Goal: Burnosky Assist Rob Kaslik &amp; Aird (00:19 Remaining)</t>
  </si>
  <si>
    <t>Bruno's - Goal: Ray Kaslik Assist Rob Kaslik &amp; Yollick</t>
  </si>
  <si>
    <t>HAT TRICK:</t>
  </si>
  <si>
    <t>Sheer Shop - Goal: Walsh (sub) Unassisted</t>
  </si>
  <si>
    <t>Sheer Shop - Goal: Taylor Assist Penman &amp; Gallas</t>
  </si>
  <si>
    <t>Sheer Shop - Goal: Penman Assist Bishop &amp; Gallas</t>
  </si>
  <si>
    <t>State Farm - Goal: Rossi Assist Cook &amp; Stan</t>
  </si>
  <si>
    <t>State Farm - Goal: Cook Assist Rossi &amp; Coatney</t>
  </si>
  <si>
    <t>Scoring Summary from Week 19:  1/16/12</t>
  </si>
  <si>
    <t>Week 19 - Results</t>
  </si>
  <si>
    <t>Week 21</t>
  </si>
  <si>
    <t>Week 18 - Standings</t>
  </si>
  <si>
    <t>State Farm - Goal: Coatney Assist Klott &amp; Dupart</t>
  </si>
  <si>
    <t>State Farm - Goal: Rossi Assist Klott &amp; Bearre (sub)</t>
  </si>
  <si>
    <t>State Farm - Goal: Rossi Assist Stan &amp; Currie</t>
  </si>
  <si>
    <t>Dave Kenny - Papa Pita</t>
  </si>
  <si>
    <t>Joe Graziolli - Bruin's</t>
  </si>
  <si>
    <t>Joe          #30</t>
  </si>
  <si>
    <t>Shark's - Goal: Mercer Assist Nadolski</t>
  </si>
  <si>
    <t xml:space="preserve">Higgins </t>
  </si>
  <si>
    <t>Papa Pita - Goal: D. Kenny Assist Hughes</t>
  </si>
  <si>
    <t>Papa Pita - Goal: D. Kenny Assist Hughes (Empty Net 00:10 Remaining)</t>
  </si>
  <si>
    <t>Rob Kaslik</t>
  </si>
  <si>
    <t>Shark's - Goal: G. Enmark Assist Orlando &amp; Musilli</t>
  </si>
  <si>
    <t>Bruin's - Goal: Maisano Assist Pepoy &amp; Balmas</t>
  </si>
  <si>
    <t>Bruin's - Goal: Pepoy Assist Moceri &amp; Maisano</t>
  </si>
  <si>
    <t>Bruin's - Goal: Bodek Assist Dudzinski &amp; Grazioli</t>
  </si>
  <si>
    <t>Dan        #11</t>
  </si>
  <si>
    <t>Glenn      #9</t>
  </si>
  <si>
    <t>Chris    #6</t>
  </si>
  <si>
    <t>Joe       #5</t>
  </si>
  <si>
    <t>Art        #5</t>
  </si>
  <si>
    <t>Barry    #7</t>
  </si>
  <si>
    <t>Bruin's - Goal: Dudzinski Assist Bodek &amp; Grazioli</t>
  </si>
  <si>
    <t>Bruin's - Goal: Bodek Assist Harry &amp; Grazioli</t>
  </si>
  <si>
    <t>Bruin's - Goal: Tucker (sub) Assist Dudzinski &amp; Pavlet</t>
  </si>
  <si>
    <t>Canadiens - Goal: Aavik Assist Luz</t>
  </si>
  <si>
    <t>Alderman (sub)</t>
  </si>
  <si>
    <t>Karwacki (sub)</t>
  </si>
  <si>
    <t>Fisher - Goal: Nardone Assist Kovalcik &amp; Delaura</t>
  </si>
  <si>
    <t>Fisher - Goal: Nardone Assist Kovalcik</t>
  </si>
  <si>
    <t>Week 20 - Results</t>
  </si>
  <si>
    <t>Scoring Summary from Week 20:  1/23/12</t>
  </si>
  <si>
    <t>Week 22</t>
  </si>
  <si>
    <t>1 - 5</t>
  </si>
  <si>
    <t>Week 19 - Standings</t>
  </si>
  <si>
    <t xml:space="preserve">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</si>
  <si>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</si>
  <si>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Rich        #15</t>
  </si>
  <si>
    <t>Bruin's - Goal: Bodek Assist Pavlet &amp; Tucker (sub)</t>
  </si>
  <si>
    <t>Slash</t>
  </si>
  <si>
    <t>Sheer Shop - Goal: J. Enmark Assist Taylor</t>
  </si>
  <si>
    <t>Sheer Shop - Goal: Gallas Assist Mercer</t>
  </si>
  <si>
    <t>Sheer Shop - Goal: J. Enmark Assist Taylor &amp; Wihkler</t>
  </si>
  <si>
    <t>Shark's - Goal: G. Enmark Unassisted</t>
  </si>
  <si>
    <t>Shark's - Goal: Farin (sub) assist Ruggerilo &amp; Cousineau</t>
  </si>
  <si>
    <t>State Farm - Goal: Coatney Assist Cook &amp; Becker (sub)</t>
  </si>
  <si>
    <t>State Farm - Goal: Coatney Assist Cook &amp; Currie</t>
  </si>
  <si>
    <t>State Farm - Goal: Cook Assist Coatney &amp; Becker (sub)</t>
  </si>
  <si>
    <t>Levine</t>
  </si>
  <si>
    <t>Nardoni</t>
  </si>
  <si>
    <t>Bruno's - Goal: Ray Kaslik Assist Rob Kaslik &amp; Whitelaw</t>
  </si>
  <si>
    <t>Bruno's - Goal: Rob Kaslik Assist Ray Kaslik &amp; Bearre (sub)</t>
  </si>
  <si>
    <t xml:space="preserve">State Farm - Goal: Becker (sub) Assist Coatney </t>
  </si>
  <si>
    <t>Papa Pita - Goal: Meltzer (sub) Assist Carnaghi &amp; Packla</t>
  </si>
  <si>
    <t>Papa Pita - Goal: Higgins Assist Packla &amp; McGowan</t>
  </si>
  <si>
    <t>Papa Pita - Goal: Gerbino Assist D. Kenny &amp; Higgins</t>
  </si>
  <si>
    <t>Shark's - Goal: G. Enmark Assist Orlando</t>
  </si>
  <si>
    <t>Chuck #12</t>
  </si>
  <si>
    <t>Week 21 - Results</t>
  </si>
  <si>
    <t>Scoring Summary from Week 21:  1/30/12</t>
  </si>
  <si>
    <t>Week 20- Standings</t>
  </si>
  <si>
    <t>Week 23</t>
  </si>
  <si>
    <t>John Enmark - Sheer Shop</t>
  </si>
  <si>
    <t xml:space="preserve">Bob Winkler - Sheer Shop </t>
  </si>
  <si>
    <t>Position Week</t>
  </si>
  <si>
    <t>Glenn   #9</t>
  </si>
  <si>
    <t>Jim       #4</t>
  </si>
  <si>
    <t>Bruno's - Goal: Ray Kaslik Assist Rob Kaslik &amp; Cardinelli (sub)</t>
  </si>
  <si>
    <t>Bruno's - Goal: Whitelaw Assist Rob Kaslik &amp; Ray Kaslik</t>
  </si>
  <si>
    <t>Farin (sub)</t>
  </si>
  <si>
    <t>Shark's - Goal: Farin (sub) Assist Ruggerillio</t>
  </si>
  <si>
    <t>Fisher - Goal: Nardoni Assist K. Foucher</t>
  </si>
  <si>
    <t>Fisher - Goal: K. Foucher Assist Nardoni &amp; D. Foucher</t>
  </si>
  <si>
    <t>Papa Pita - Goal: D. Kenny Assist Gerbino</t>
  </si>
  <si>
    <t>Papa Pita - Goal: D. Kenny Assist Gerbino &amp; Higgins</t>
  </si>
  <si>
    <t>Papa Pita - Goal: Packla Assist Scopel &amp; Meltzner (sub)</t>
  </si>
  <si>
    <t>Papa Pita - Goal: McGowan Assist Packla</t>
  </si>
  <si>
    <t>State Farm - Goal: Choinard (sub) Unassisted</t>
  </si>
  <si>
    <t>Bruin's - Goal: Dudzinski Assist Mazurek &amp; Grazioli</t>
  </si>
  <si>
    <t>4 - ?</t>
  </si>
  <si>
    <t>8 - ?</t>
  </si>
  <si>
    <t>Canadien's - Goal: Walsh Assist Aavik &amp; Aquin</t>
  </si>
  <si>
    <t>Canadien's - Goal: Rogers Assist McComb</t>
  </si>
  <si>
    <t>Canadien's - Goal: Rogers Assist Aquin</t>
  </si>
  <si>
    <t>Rosinski</t>
  </si>
  <si>
    <t xml:space="preserve">Sheer Shop - Goal: Farin (sub) Assist Meltzner (sub) </t>
  </si>
  <si>
    <t>Sheer Shop - Goal: Farin (sub) Assist Winkler</t>
  </si>
  <si>
    <t>Sheer Shop - Goal: J. Enmark Assist Wihkler</t>
  </si>
  <si>
    <t>Sheer Shop - Goal: Meltzner (sub) Assist Farin (sub)</t>
  </si>
  <si>
    <t>Sheer Shop - Goal: J. Enmark Assist Baird &amp; Wihkler</t>
  </si>
  <si>
    <t>Sheer Shop - Goal: J. Enmark Assist Farin (sub)</t>
  </si>
  <si>
    <t>Sheer Shop - Goal: J. Enmark Assist Baird &amp; Meltzner (sub)</t>
  </si>
  <si>
    <t>Week 22 - Results</t>
  </si>
  <si>
    <t>Scoring Summary from Week 22:  2/6/12</t>
  </si>
  <si>
    <t>Week 21- Standings</t>
  </si>
  <si>
    <t>6 - 2</t>
  </si>
  <si>
    <t>7 - 4</t>
  </si>
  <si>
    <t>Week 24</t>
  </si>
  <si>
    <t xml:space="preserve">1 - 2 </t>
  </si>
  <si>
    <t>Unknown (sub)  - Bruno's</t>
  </si>
  <si>
    <t>Bruno's - Goal: Ray Kaslik Assist Choinard &amp; Yollick</t>
  </si>
  <si>
    <t>Fisher - Goal: Fisher Assist Kovalcik</t>
  </si>
  <si>
    <t>Sheer Shop - Goal: J. Enmark Assist Baird &amp; Bishop</t>
  </si>
  <si>
    <t>#3 Unknown (sub)</t>
  </si>
  <si>
    <t xml:space="preserve">Cook </t>
  </si>
  <si>
    <t>Papa Pita - Goal: Higgins Assist D. Kenny</t>
  </si>
  <si>
    <t>Papa Pita - Goal: Packla Assist D. Kenny</t>
  </si>
  <si>
    <t>Papa Pita - Goal: D. Kenny Assist Higgins</t>
  </si>
  <si>
    <t>Canadien's - Goal: Rogers Assist Sterling (sub)</t>
  </si>
  <si>
    <t>Shark's - Goal: Garnatz Unassisted</t>
  </si>
  <si>
    <t>Shark's - Goal: Orlando Unassisted</t>
  </si>
  <si>
    <t>Shark's - Goal: Leonardi (sub) Unassisted</t>
  </si>
  <si>
    <t>Rick       #4</t>
  </si>
  <si>
    <t>Total Penalties &gt;&gt;</t>
  </si>
  <si>
    <t>Totals Goals &gt;</t>
  </si>
  <si>
    <t xml:space="preserve">Canadien's - Goal: Becker (sub) Assist Rogers </t>
  </si>
  <si>
    <t>Bruno's - Goal: Ray Kaslik Assist Cardinelli (sub)</t>
  </si>
  <si>
    <t>Playoffs Start</t>
  </si>
  <si>
    <t>Final Ice Bill for the Season    Due 2/20/12     $138</t>
  </si>
  <si>
    <t>Week 23 - Results</t>
  </si>
  <si>
    <t>Scoring Summary from Week 23:  2/13/12</t>
  </si>
  <si>
    <t>Week 25</t>
  </si>
  <si>
    <t>8 - 6</t>
  </si>
  <si>
    <t xml:space="preserve">Canadien's - Goal: Lorkowski (sub) Assist Walsh &amp; Entwistle ( 00:36 Time Remaining) </t>
  </si>
  <si>
    <t>Lorkowski (sub)</t>
  </si>
  <si>
    <t>State Farm - Goal: Rossi Assist Warner (sub) &amp; Cousineau (sub)</t>
  </si>
  <si>
    <t>State Farm - Goal: Cook Assist Rossi</t>
  </si>
  <si>
    <t>Sheer Shop - Goal: Rossi (sub) Assist Rosinski (sub)</t>
  </si>
  <si>
    <t>Sheer Shop - Goal: J. Enmark Assist Winkler</t>
  </si>
  <si>
    <t>J. Enmark</t>
  </si>
  <si>
    <t>Bruin's - Goal: Tucker (sub) Assist Bodek &amp; Pepoy</t>
  </si>
  <si>
    <t>Shark's - Goal: Cousineau Assist Farin (sub)</t>
  </si>
  <si>
    <t>Shark's - Goal: Rugerillio Assist Musilli &amp; Orlando</t>
  </si>
  <si>
    <t xml:space="preserve">Fisher - Goal: Fisher Assist K. Foucher &amp; Guest </t>
  </si>
  <si>
    <t>Week 22- Standings</t>
  </si>
  <si>
    <t>#6  Bruno's Dive Shop</t>
  </si>
  <si>
    <t>Final Ice Bill for the Season Due      $138</t>
  </si>
  <si>
    <t>Playoff Totals</t>
  </si>
  <si>
    <t>Reg &amp; Playoff</t>
  </si>
  <si>
    <t xml:space="preserve">Regular Season Totals </t>
  </si>
  <si>
    <t>Pts.</t>
  </si>
  <si>
    <t xml:space="preserve">What a finish to the regular season, with only 00:36 left in the game, Guy Lorkowski (sub) </t>
  </si>
  <si>
    <t>Let the Playoffs begin</t>
  </si>
  <si>
    <t>Week 26</t>
  </si>
  <si>
    <t>4 - 8</t>
  </si>
  <si>
    <t>Week 24 - Results</t>
  </si>
  <si>
    <t>Scoring Summary from Week 24:  2/20/12</t>
  </si>
  <si>
    <t xml:space="preserve">scores the only goal in the game advancing the Canadien's to take over 1st place and regular season champs. </t>
  </si>
  <si>
    <t xml:space="preserve">Congratulations:  Terry Entwistle and Bruno's Canadien's </t>
  </si>
  <si>
    <t xml:space="preserve">Fisher - Goal: Delaura Assist Ken Lavigne (sub) </t>
  </si>
  <si>
    <t>Fisher - Goal: Guest Assist K. Foucher &amp; Fisher</t>
  </si>
  <si>
    <t>End of Season Banquet - Fern Hill Golf and Country Club - Friday April 27, 2012   (More Information to Follow)</t>
  </si>
  <si>
    <t>Frozen Scramble - Dan Guest Coordinator Tee Off on Saturday April 21, 2012        (More Information to Follow)</t>
  </si>
  <si>
    <t>Dave        #30</t>
  </si>
  <si>
    <t>Bill Tucker (sub) - Bruin's</t>
  </si>
  <si>
    <t>Dave Fisher - Fisher's Con.</t>
  </si>
  <si>
    <t>Ron      #10</t>
  </si>
  <si>
    <t>State Farm - Goal: J. Dudzinski (sub) Assist Coatney &amp; Rossi</t>
  </si>
  <si>
    <t>State Farm - Goal: Krcek Assist Klott &amp; Dudzinski (sub)</t>
  </si>
  <si>
    <t xml:space="preserve">Entwistle </t>
  </si>
  <si>
    <t>Canadien's - Goal: Lorkowski (sub) Assist Rogers &amp; Bishop (sub)</t>
  </si>
  <si>
    <t>Canadien's - Goal: Rogers Assist Lorkowski (sub) &amp; Bishop (sub)</t>
  </si>
  <si>
    <t>Canadien's - Goal: Walsh Assist McCombe &amp; Berak</t>
  </si>
  <si>
    <t>Sheer Shop - Goal: Sheehan (sub) Assist T. Gerbino (sub)</t>
  </si>
  <si>
    <t>Sheer Shop - Goal: J. Enmark Assist Taylor &amp; Swanson</t>
  </si>
  <si>
    <t xml:space="preserve">Swanson </t>
  </si>
  <si>
    <t>Shark's - Goal: G. Enmark Assist Orlando &amp; Kazmarowski</t>
  </si>
  <si>
    <t>Shark's - Goal: Orlando Assist Musilli ( 00:07 Remaining )</t>
  </si>
  <si>
    <t xml:space="preserve">Papa Pita - Goal: Carnaghi Assist McGowan &amp; Packla </t>
  </si>
  <si>
    <t>Papa Pita - Goal: Kenny Assist Langlois (sub)</t>
  </si>
  <si>
    <t>Bruin's - Goal: Tucker (sub) Assist Moceri &amp; Pepoy</t>
  </si>
  <si>
    <t>Fisher - Goal: Guest Assist Farrin (sub) &amp; Fisher</t>
  </si>
  <si>
    <t>Fisher - Goal: Guest Assist Sterling (sub) &amp; Fisher</t>
  </si>
  <si>
    <t>Fisher - Goal:Kovalcik Assist Guest &amp; Fisher</t>
  </si>
  <si>
    <t>Fisher - Goal: Farrin (sub) Assist Sterling (sub) &amp; Delaura</t>
  </si>
  <si>
    <t>Farrin (sub)</t>
  </si>
  <si>
    <t>Week 25 - Results</t>
  </si>
  <si>
    <t>Scoring Summary from Week 25:  2/27/12</t>
  </si>
  <si>
    <t>Week 2 - Playoffs</t>
  </si>
  <si>
    <t>Week 1 - Playoffs</t>
  </si>
  <si>
    <t>Week 27</t>
  </si>
  <si>
    <t>2 - 5</t>
  </si>
  <si>
    <t>Canadien's - Goal: Walsh Assist Luz</t>
  </si>
  <si>
    <t>Canadien's - Goal: Rogers Unassisted (Empty Net)</t>
  </si>
  <si>
    <t>Bill       #2</t>
  </si>
  <si>
    <t>Tucker</t>
  </si>
  <si>
    <t>Week 26 - Results</t>
  </si>
  <si>
    <t>Scoring Summary from Week 26:  3/5/12</t>
  </si>
  <si>
    <t>Week 28</t>
  </si>
  <si>
    <t>Shark's - Goal: Musilli Assist G. Enmark &amp; Orlando</t>
  </si>
  <si>
    <t xml:space="preserve">Shark's - Goal: G. Enmark Assist Orlando </t>
  </si>
  <si>
    <t>Shark's - Goal: G. Enmark Assist Musilli</t>
  </si>
  <si>
    <t>Bruno's - Goal: Rob Kaslik Assist Ray Kaslik</t>
  </si>
  <si>
    <t>Bruno's - Goal: Whitelaw Assist Aird &amp; Ray Kaslik</t>
  </si>
  <si>
    <t>Bruno's - Goal: Burnosky Assist Rob Kaslik &amp; Ray Kaslik</t>
  </si>
  <si>
    <t>Ray Kaslik - Bruno's</t>
  </si>
  <si>
    <t>Sheer Shop - Goal: Meltzer (sub) Assist Sheehan (sub) &amp; Taylor</t>
  </si>
  <si>
    <t>Sheer Shop - Goal: J. Enmark Assist Nadolski</t>
  </si>
  <si>
    <t>Sheer Shop - Goal: J. Enmark Assist Wright (sub)</t>
  </si>
  <si>
    <t>Sheehan (sub)</t>
  </si>
  <si>
    <t>Bruin's - Goal: Bodek Assist Sobolewski (sub) &amp; Joe Balmas</t>
  </si>
  <si>
    <t xml:space="preserve">Rossi </t>
  </si>
  <si>
    <t>State Farm - Goal: Currie Assist Ken Beare (sub)</t>
  </si>
  <si>
    <t>Canadien's - Goal: Rogers Assist Aquin &amp; Sterling (sub)</t>
  </si>
  <si>
    <t>Canadien's - Goal: Walsh Assist Berak  &amp; Enwistle</t>
  </si>
  <si>
    <t>Canadien's - Goal: Enwistle Assist McCombe &amp; Walsh</t>
  </si>
  <si>
    <t>Canadien's - Goal: Berak Assist Enwistle &amp; Walsh</t>
  </si>
  <si>
    <t>#2  Bruno's Canadien's</t>
  </si>
  <si>
    <t>Jim Gallas - Sheer Shop</t>
  </si>
  <si>
    <t xml:space="preserve">Chris Cook - State Farm </t>
  </si>
  <si>
    <t>Fisher - Goal: Fisher Assist Nardone</t>
  </si>
  <si>
    <t>Bugarelli</t>
  </si>
  <si>
    <t>Sheer Shop - Goal: Meltzer (sub) Assist Bishop &amp; Gallas</t>
  </si>
  <si>
    <t>Sheer Shop - Goal: Meltzer (sub) Assist Sheehan (sub) &amp; Gallas</t>
  </si>
  <si>
    <t>Sheer Shop - Goal: Winkler Assist Meltzer (sub) &amp; Gallas</t>
  </si>
  <si>
    <t xml:space="preserve">Bruin's - Goal: Pepoy Assist Grazioli &amp; Balmas </t>
  </si>
  <si>
    <t>Bruin's - Goal: Leonardi (sub) Assist Tucker (sub) &amp; Pavlat</t>
  </si>
  <si>
    <t xml:space="preserve">Moceri </t>
  </si>
  <si>
    <t>State Farm - Goal: Rossi Assist Coatney &amp; Cook</t>
  </si>
  <si>
    <t>State Farm - Goal: Coatney Assist Rossi &amp; Cook</t>
  </si>
  <si>
    <t>T. Gerbino (sub)</t>
  </si>
  <si>
    <t>Papa Pita - Goal: Packla Assist Meltzer (sub) &amp; Scopel</t>
  </si>
  <si>
    <t>Papa Pita - Goal: Packla Assist Meltzer (sub) &amp; McGowan</t>
  </si>
  <si>
    <t>Papa Pita - Goal: Kenny Assist Higgins &amp; Scopel</t>
  </si>
  <si>
    <t>Papa Pita - Goal: Meltzer (sub) Assist Higgins &amp; Hughes</t>
  </si>
  <si>
    <t xml:space="preserve">Farin (sub) </t>
  </si>
  <si>
    <t>#13 Unknown</t>
  </si>
  <si>
    <t>Bruno's - Goal: Yollick Assist Ray Kaslik &amp; Burnosky</t>
  </si>
  <si>
    <t>Bruno's - Goal: Ray Kaslik Assist Rob Kaslik &amp; Casmer</t>
  </si>
  <si>
    <t>Total Penalties &gt;</t>
  </si>
  <si>
    <t xml:space="preserve">4 - 5 </t>
  </si>
  <si>
    <t>Joe Balmas - Bruin's</t>
  </si>
  <si>
    <t>Week 27 - Results</t>
  </si>
  <si>
    <t>Scoring Summary from Week 27:  3/12/12</t>
  </si>
  <si>
    <t>Week 29</t>
  </si>
  <si>
    <t>5 - 8</t>
  </si>
  <si>
    <t>Canadien's - Goal: Aquin Assist Supal (sub) &amp; Rogers</t>
  </si>
  <si>
    <t>Canadien's - Goal: Becker (sub) Assist Enwistle &amp; Berak</t>
  </si>
  <si>
    <t>Canadien's - Goal: Supal (sub) Assist Luz</t>
  </si>
  <si>
    <t>Papa Pita - Goal: Higgins Assist Kenny &amp; Scopel</t>
  </si>
  <si>
    <t>Papa Pita - Goal: Higgins Assist J. Gerbino</t>
  </si>
  <si>
    <t>State Farm - Goal: Krcek Assist Klott</t>
  </si>
  <si>
    <t>Bruno's - Goal: Rob Kaslik Assist Ray Kaslik &amp; Brunosky</t>
  </si>
  <si>
    <t xml:space="preserve">Spitiri </t>
  </si>
  <si>
    <t>Fisher - Goal: Guest  Assist Fisher &amp; Bugarelli</t>
  </si>
  <si>
    <t>Fisher - Goal: Sterling (sub) Assist Fisher &amp; Cardinalli (sub)</t>
  </si>
  <si>
    <t>J. Dudzinski (sub)</t>
  </si>
  <si>
    <t>Shark's - Goal: Dudzinski (sub) Assist G. Enmark &amp; Orlando</t>
  </si>
  <si>
    <t>Shark's - Goal: Orlando Assist J. Dudzinski (sub) &amp; Christ</t>
  </si>
  <si>
    <t>Bruin's - Goal: Maisano Assist Tucker (sub) &amp; R. Dudzinski</t>
  </si>
  <si>
    <t>Sheer Shop - Goal: Winkler Assist J. Enmark &amp; Taylor</t>
  </si>
  <si>
    <t>Sheer Shop - Goal: Sheehan (sub) Assist Swanson</t>
  </si>
  <si>
    <t>Sheer Shop - Goal: Sheehan (sub) Assist Taylor</t>
  </si>
  <si>
    <t>Sheer Shop - Goal: Baird Assist Winkler &amp; J. Enmark</t>
  </si>
  <si>
    <t>Week 28 - Results</t>
  </si>
  <si>
    <t>Week 30</t>
  </si>
  <si>
    <t>Bruno's - Goal: Whitelaw Assist Choinard &amp; Casmer</t>
  </si>
  <si>
    <t>J. Brunosky (sub)</t>
  </si>
  <si>
    <t>Sheer Shop - Goal: Taylor Assist Sheehan (sub) &amp; Gallas</t>
  </si>
  <si>
    <t>Sheer Shop - Goal: Winkler Assist Taylor &amp; Baird</t>
  </si>
  <si>
    <t>Papa Pita - Goal: Nardone (sub) Assist Carnaghi &amp; D. Kenny</t>
  </si>
  <si>
    <t>Papa Pita - Goal: D. Kenny Assist Nardone (sub)</t>
  </si>
  <si>
    <t xml:space="preserve">Harry </t>
  </si>
  <si>
    <t>Bruin's - Goal: Tucker (sub) Assist Mazurek &amp; Bodek</t>
  </si>
  <si>
    <t xml:space="preserve">Bruin's - Goal: Coatney (sub) Assist Tucker (sub) </t>
  </si>
  <si>
    <t>Bruin's - Goal: Tucker (sub) Assist Columbo (sub) &amp; Bodek</t>
  </si>
  <si>
    <t>Bruin's - Goal: Columbo (sub) Assist Coatney (sub) &amp; Moceri</t>
  </si>
  <si>
    <t>Bruin's - Goal: Harry Assist Mazurek &amp; Grazioli ( Empty Net )</t>
  </si>
  <si>
    <t xml:space="preserve">Shark's - Goal: Farin (sub) Assist A. Garnatz (sub) </t>
  </si>
  <si>
    <t>Mike         #3</t>
  </si>
  <si>
    <t>Randy     #15</t>
  </si>
  <si>
    <t>Tom        #66</t>
  </si>
  <si>
    <t>Canadien's - Goal: Walsh Assist Entwistle &amp;  #8 SUB</t>
  </si>
  <si>
    <t>John     #12</t>
  </si>
  <si>
    <t>State Farm - Goal: Krcek Assist Coatney &amp; Currie</t>
  </si>
  <si>
    <t>Minor ???</t>
  </si>
  <si>
    <t>Enwistle</t>
  </si>
  <si>
    <t>Canadien's - Goal: Luz Assist Berak &amp; Sterling (sub)</t>
  </si>
  <si>
    <t>Leonardi</t>
  </si>
  <si>
    <t>Scoring Summary from Week 28:  3/19/12</t>
  </si>
  <si>
    <t>Fisher - Goal: Chris Douglas (sub) Assist John Cardinalli</t>
  </si>
  <si>
    <t>Fisher - Goal: Chris Douglas (sub) Assist Nardone &amp; K. Foucher</t>
  </si>
  <si>
    <t>Fisher - Goal: Nardone Assist DeClerk (sub) &amp; K. Foucher</t>
  </si>
  <si>
    <t>Jim          #4</t>
  </si>
  <si>
    <t>Week 29 - Results</t>
  </si>
  <si>
    <t>Scoring Summary from Week 29:  3/26/12</t>
  </si>
  <si>
    <t>Randy   #15</t>
  </si>
  <si>
    <t>Art         #5</t>
  </si>
  <si>
    <t>Week 31</t>
  </si>
  <si>
    <t>Position</t>
  </si>
  <si>
    <t xml:space="preserve">Week  </t>
  </si>
  <si>
    <t>Papa Pita - Goal: Packla Assist T. Gerbino (sub) &amp; Hughes</t>
  </si>
  <si>
    <t>Papa Pita - Goal: Mulka Assist Scopel</t>
  </si>
  <si>
    <t>Minor</t>
  </si>
  <si>
    <t xml:space="preserve">Shark's - Goal: Cousineau Assist Garnatz &amp; Ouellette </t>
  </si>
  <si>
    <t>Canadien's - Goal: Rogers Assist Kilpatrick &amp; Supal (sub)</t>
  </si>
  <si>
    <t>Canadien's - Goal: Ron Supal (sub) Assist Walsh</t>
  </si>
  <si>
    <t>Bruin's - Goal: Tucker (sub) Assist Moceri</t>
  </si>
  <si>
    <t>Bruin's - Goal: Bodek Assit Grazioli &amp; Maisano</t>
  </si>
  <si>
    <t>Bruin's - Goal: Maisano Assist Harry &amp; Grazioli</t>
  </si>
  <si>
    <t>Sheer Shop - Goal: J. Enmark Unassisted (4:55 Remaining)</t>
  </si>
  <si>
    <t>State Farm - Goal: Klott Unassisted (1:38 Remaining)</t>
  </si>
  <si>
    <t>Bruno's - Goal: K. Brieer (sub) Assist Rob Kaslik &amp; Yollick</t>
  </si>
  <si>
    <t>Bruno's - Goal: Rob Kaslik Assist Ray Kaslik &amp; K. Brieer (sub)</t>
  </si>
  <si>
    <t xml:space="preserve">Whitelaw </t>
  </si>
  <si>
    <t>Fisher - Goal: Nardone Assist Sterling (sub) &amp; Fisher</t>
  </si>
  <si>
    <t>Week 30 - Results</t>
  </si>
  <si>
    <t>Scoring Summary from Week 30:  4/2/12</t>
  </si>
  <si>
    <t>Week 1</t>
  </si>
  <si>
    <t>Another Great Hockey Season</t>
  </si>
  <si>
    <t>Have A Safe and Enjoyable Summer</t>
  </si>
  <si>
    <t>Hope to see everyone Week 1, September 10, 2012</t>
  </si>
  <si>
    <t>Week 7- Playoffs</t>
  </si>
  <si>
    <t>Week 6 - Playoffs</t>
  </si>
  <si>
    <t>Week 5 - Playoffs</t>
  </si>
  <si>
    <t>Week 4 - Playoffs</t>
  </si>
  <si>
    <t>Week 3 - Playoffs</t>
  </si>
  <si>
    <t>George      #7</t>
  </si>
  <si>
    <t xml:space="preserve">8 - 6 </t>
  </si>
  <si>
    <t>Banquet is on April 27th starting at 6:30</t>
  </si>
  <si>
    <t>Fern Hil Country Club</t>
  </si>
  <si>
    <t>State Farm - Goal: Dupart Assist Rossi</t>
  </si>
  <si>
    <t xml:space="preserve">Orlando </t>
  </si>
  <si>
    <t>Shark's - Goal: G. Enmark Assist Christ</t>
  </si>
  <si>
    <t>Shark's - Goal: Sheehan (sub) Assist Ouellette &amp; Farin (sub)</t>
  </si>
  <si>
    <t xml:space="preserve">Shark's - Goal: Orlando Assist Rugerillio </t>
  </si>
  <si>
    <t>Bruin's - Goal: Tucker (sub) Assist Pavlet &amp; Dudzinski</t>
  </si>
  <si>
    <t>Bruin's - Goal: Pepoy Assit Maisano &amp; Moceri</t>
  </si>
  <si>
    <t>Bruno's - Goal: Choinard Assist Whitelaw &amp; Aird</t>
  </si>
  <si>
    <t>Canadien's - Goal: Walsh Assist Berak &amp; Kilpatrick</t>
  </si>
  <si>
    <t>Canadien's - Goal: Walsh Assist Entwistle &amp; McCombe</t>
  </si>
  <si>
    <t>Canadien's - Goal: Rogers Assist Entwistle &amp; Aquin</t>
  </si>
  <si>
    <t>Canadien's - Goal: Entwistle Assist Walsh</t>
  </si>
  <si>
    <t>Sheer Shop - Goal: J. Enmark Assist Winkler &amp; Baird</t>
  </si>
  <si>
    <t>Sheer Shop - Goal: Meltzer (sub) Unassisted</t>
  </si>
  <si>
    <t>Sheer Shop - Goal: J. Enmark Assist Bishop &amp; Kraus</t>
  </si>
  <si>
    <t>Sheer Shop - Goal: Meltzer (sub) Assist Gallas &amp; Penman</t>
  </si>
  <si>
    <t>Papa Pita - Goal: Higgins Assist D. Kenny &amp; J. Gerbino</t>
  </si>
  <si>
    <t>Papa Pita - Goal: Mulka Assist Higgins &amp; D. Kenny</t>
  </si>
  <si>
    <t>Week 31 - Results</t>
  </si>
  <si>
    <t>Scoring Summary from Week 31:  4/9/12</t>
  </si>
  <si>
    <t>Week 2</t>
  </si>
  <si>
    <t>Week 8- Playoffs</t>
  </si>
  <si>
    <t>Kazmirowski</t>
  </si>
  <si>
    <t>Mike Nardoni - Fisher's</t>
  </si>
  <si>
    <t>Bruno's Dive Shop</t>
  </si>
  <si>
    <t>Ed Henri</t>
  </si>
  <si>
    <t>Games Played   29</t>
  </si>
  <si>
    <t>Goals Against   52</t>
  </si>
  <si>
    <t>Shutouts             5</t>
  </si>
  <si>
    <t>Total Points</t>
  </si>
  <si>
    <t xml:space="preserve">Assist     </t>
  </si>
  <si>
    <t xml:space="preserve">Goals     </t>
  </si>
  <si>
    <t xml:space="preserve">GAA               </t>
  </si>
  <si>
    <t xml:space="preserve">T - 2nd </t>
  </si>
  <si>
    <t>T - 2nd</t>
  </si>
  <si>
    <t>Bruin's - Goal: Dudzinski Assit Tucker (sub)</t>
  </si>
  <si>
    <t>Bruin's - Goal: Tucker (sub) Assist Alderman (sub) &amp; Mazurek ( 01:08 Remaining)</t>
  </si>
  <si>
    <t xml:space="preserve">Sheer Shop - Goal: Swanson Assist J. Enmark </t>
  </si>
  <si>
    <t>Papa Pita - Goal: Higgins Assist D. Kenny &amp; Burns (sub)</t>
  </si>
  <si>
    <t xml:space="preserve">McGowan </t>
  </si>
  <si>
    <t>Canadien's - Goal: Nardoni (sub) Assist Entwistle &amp; Luz</t>
  </si>
  <si>
    <t>Bruno's - Goal: Yollick Assist Burnosky &amp; Rob Kaslik</t>
  </si>
  <si>
    <t>Bruno's - Goal: Ray Kaslik Assist Burnosky &amp; Rob Kaslik</t>
  </si>
  <si>
    <t>Bruno's - Goal: Ray Kaslik Assist Berre (sub) &amp; Rob Kaslik</t>
  </si>
  <si>
    <t>Fisher - Goal: Supal (sub) Assist Nardoni</t>
  </si>
  <si>
    <t>Fisher - Goal: Lavigne (sub) Assist Boulanger (sub)</t>
  </si>
  <si>
    <t>Fisher - Goal: Rosinski (sub) Assist Supal (sub) &amp; Balough</t>
  </si>
  <si>
    <t>Fisher - Goal: Fisher Assist Nardoni</t>
  </si>
  <si>
    <t>Fisher - Goal: Supal (sub) Assist Nardoni &amp; Boulanger (sub)</t>
  </si>
  <si>
    <t>State Farm - Goal: Rossi Assist Coatney</t>
  </si>
  <si>
    <t>#2  Bruno's Canadiens</t>
  </si>
  <si>
    <t>Thibault</t>
  </si>
  <si>
    <t>Ruggirello</t>
  </si>
  <si>
    <t>Balogh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</si>
</sst>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;@"/>
    <numFmt numFmtId="165" formatCode="h:mm;@"/>
    <numFmt numFmtId="166" formatCode="mmmm\ dd"/>
    <numFmt numFmtId="167" formatCode="0.000"/>
  </numFmts>
  <fonts count="3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i/>
      <sz val="20"/>
      <name val="Arial"/>
      <family val="2"/>
    </font>
    <font>
      <b/>
      <i/>
      <sz val="2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i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/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5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0" fillId="3" borderId="0" xfId="0" applyFill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8" fillId="0" borderId="0" xfId="0" applyFont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14" fontId="9" fillId="3" borderId="0" xfId="0" applyNumberFormat="1" applyFont="1" applyFill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/>
    <xf numFmtId="20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2" xfId="0" applyFont="1" applyBorder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4" fontId="12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5" fillId="0" borderId="0" xfId="0" applyFont="1" applyBorder="1"/>
    <xf numFmtId="0" fontId="16" fillId="0" borderId="0" xfId="0" applyFont="1" applyAlignment="1">
      <alignment horizontal="center"/>
    </xf>
    <xf numFmtId="0" fontId="17" fillId="0" borderId="0" xfId="0" applyFont="1"/>
    <xf numFmtId="0" fontId="16" fillId="0" borderId="0" xfId="0" applyFont="1"/>
    <xf numFmtId="0" fontId="18" fillId="0" borderId="0" xfId="0" applyFont="1"/>
    <xf numFmtId="0" fontId="9" fillId="2" borderId="0" xfId="0" applyFont="1" applyFill="1" applyAlignment="1">
      <alignment horizontal="left"/>
    </xf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5" fillId="3" borderId="0" xfId="0" applyFont="1" applyFill="1" applyAlignment="1">
      <alignment horizontal="center"/>
    </xf>
    <xf numFmtId="0" fontId="19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0" fillId="2" borderId="0" xfId="0" applyFill="1" applyBorder="1"/>
    <xf numFmtId="0" fontId="16" fillId="2" borderId="0" xfId="0" applyFont="1" applyFill="1"/>
    <xf numFmtId="0" fontId="16" fillId="3" borderId="0" xfId="0" applyFont="1" applyFill="1"/>
    <xf numFmtId="0" fontId="7" fillId="0" borderId="0" xfId="0" applyFont="1"/>
    <xf numFmtId="0" fontId="15" fillId="0" borderId="0" xfId="1" applyFont="1" applyAlignment="1" applyProtection="1"/>
    <xf numFmtId="0" fontId="10" fillId="2" borderId="0" xfId="0" applyFont="1" applyFill="1"/>
    <xf numFmtId="0" fontId="16" fillId="0" borderId="0" xfId="0" applyFont="1" applyBorder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6" fillId="0" borderId="0" xfId="0" applyFont="1" applyBorder="1"/>
    <xf numFmtId="0" fontId="14" fillId="2" borderId="0" xfId="0" applyFont="1" applyFill="1"/>
    <xf numFmtId="0" fontId="19" fillId="2" borderId="0" xfId="0" applyFont="1" applyFill="1"/>
    <xf numFmtId="0" fontId="0" fillId="3" borderId="4" xfId="0" applyFill="1" applyBorder="1"/>
    <xf numFmtId="0" fontId="16" fillId="3" borderId="4" xfId="0" applyFont="1" applyFill="1" applyBorder="1"/>
    <xf numFmtId="0" fontId="5" fillId="3" borderId="4" xfId="0" applyFont="1" applyFill="1" applyBorder="1"/>
    <xf numFmtId="0" fontId="15" fillId="3" borderId="4" xfId="0" applyFont="1" applyFill="1" applyBorder="1" applyAlignment="1">
      <alignment horizontal="center"/>
    </xf>
    <xf numFmtId="0" fontId="15" fillId="3" borderId="4" xfId="0" applyFont="1" applyFill="1" applyBorder="1"/>
    <xf numFmtId="0" fontId="10" fillId="3" borderId="4" xfId="0" applyFont="1" applyFill="1" applyBorder="1"/>
    <xf numFmtId="0" fontId="16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17" fillId="3" borderId="4" xfId="0" applyFont="1" applyFill="1" applyBorder="1"/>
    <xf numFmtId="0" fontId="18" fillId="3" borderId="4" xfId="0" applyFont="1" applyFill="1" applyBorder="1"/>
    <xf numFmtId="0" fontId="16" fillId="2" borderId="0" xfId="0" applyFont="1" applyFill="1" applyBorder="1"/>
    <xf numFmtId="14" fontId="9" fillId="3" borderId="4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0" borderId="0" xfId="0" applyFont="1"/>
    <xf numFmtId="0" fontId="14" fillId="0" borderId="0" xfId="0" applyFont="1" applyAlignment="1">
      <alignment horizontal="left"/>
    </xf>
    <xf numFmtId="2" fontId="14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Border="1" applyAlignment="1"/>
    <xf numFmtId="0" fontId="16" fillId="0" borderId="0" xfId="0" applyFont="1" applyFill="1" applyBorder="1" applyAlignment="1"/>
    <xf numFmtId="0" fontId="7" fillId="0" borderId="0" xfId="0" applyFont="1" applyAlignment="1">
      <alignment horizontal="left"/>
    </xf>
    <xf numFmtId="0" fontId="5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3" fillId="0" borderId="0" xfId="0" applyFont="1" applyFill="1" applyBorder="1" applyAlignment="1">
      <alignment horizontal="center"/>
    </xf>
    <xf numFmtId="0" fontId="21" fillId="0" borderId="0" xfId="0" applyFont="1"/>
    <xf numFmtId="0" fontId="3" fillId="0" borderId="0" xfId="0" applyFont="1" applyFill="1" applyAlignment="1"/>
    <xf numFmtId="0" fontId="0" fillId="4" borderId="0" xfId="0" applyFill="1"/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4" fillId="4" borderId="0" xfId="0" applyFont="1" applyFill="1" applyBorder="1" applyAlignment="1"/>
    <xf numFmtId="0" fontId="14" fillId="4" borderId="0" xfId="0" applyFont="1" applyFill="1" applyAlignment="1">
      <alignment horizontal="left"/>
    </xf>
    <xf numFmtId="0" fontId="20" fillId="4" borderId="0" xfId="0" applyFont="1" applyFill="1"/>
    <xf numFmtId="0" fontId="1" fillId="4" borderId="0" xfId="0" applyFont="1" applyFill="1"/>
    <xf numFmtId="0" fontId="9" fillId="3" borderId="4" xfId="0" applyFont="1" applyFill="1" applyBorder="1"/>
    <xf numFmtId="0" fontId="15" fillId="0" borderId="0" xfId="0" applyFont="1" applyBorder="1" applyAlignment="1">
      <alignment horizontal="center"/>
    </xf>
    <xf numFmtId="0" fontId="12" fillId="3" borderId="0" xfId="0" applyFont="1" applyFill="1"/>
    <xf numFmtId="0" fontId="3" fillId="4" borderId="0" xfId="0" applyFont="1" applyFill="1" applyAlignment="1">
      <alignment horizontal="center"/>
    </xf>
    <xf numFmtId="20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49" fontId="9" fillId="4" borderId="0" xfId="0" applyNumberFormat="1" applyFont="1" applyFill="1" applyAlignment="1">
      <alignment horizontal="center"/>
    </xf>
    <xf numFmtId="0" fontId="10" fillId="4" borderId="0" xfId="0" applyFont="1" applyFill="1"/>
    <xf numFmtId="0" fontId="6" fillId="4" borderId="0" xfId="0" applyFont="1" applyFill="1"/>
    <xf numFmtId="0" fontId="5" fillId="4" borderId="0" xfId="0" applyFont="1" applyFill="1"/>
    <xf numFmtId="0" fontId="16" fillId="0" borderId="0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5" xfId="0" applyFont="1" applyFill="1" applyBorder="1"/>
    <xf numFmtId="0" fontId="0" fillId="3" borderId="5" xfId="0" applyFill="1" applyBorder="1"/>
    <xf numFmtId="0" fontId="17" fillId="3" borderId="5" xfId="0" applyFont="1" applyFill="1" applyBorder="1"/>
    <xf numFmtId="0" fontId="18" fillId="3" borderId="5" xfId="0" applyFont="1" applyFill="1" applyBorder="1"/>
    <xf numFmtId="0" fontId="15" fillId="0" borderId="0" xfId="0" applyFont="1" applyBorder="1"/>
    <xf numFmtId="0" fontId="9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1" xfId="0" applyFill="1" applyBorder="1"/>
    <xf numFmtId="0" fontId="9" fillId="3" borderId="0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0" fontId="0" fillId="3" borderId="0" xfId="0" applyFill="1" applyBorder="1"/>
    <xf numFmtId="0" fontId="24" fillId="0" borderId="0" xfId="0" applyFont="1" applyBorder="1"/>
    <xf numFmtId="0" fontId="24" fillId="2" borderId="0" xfId="0" applyFont="1" applyFill="1" applyBorder="1" applyAlignment="1">
      <alignment horizontal="center"/>
    </xf>
    <xf numFmtId="0" fontId="25" fillId="0" borderId="0" xfId="0" applyFont="1" applyBorder="1"/>
    <xf numFmtId="0" fontId="17" fillId="3" borderId="0" xfId="0" applyFont="1" applyFill="1" applyBorder="1"/>
    <xf numFmtId="0" fontId="22" fillId="0" borderId="0" xfId="0" applyFont="1" applyAlignment="1">
      <alignment horizontal="center"/>
    </xf>
    <xf numFmtId="0" fontId="24" fillId="0" borderId="0" xfId="0" applyFont="1"/>
    <xf numFmtId="0" fontId="26" fillId="2" borderId="0" xfId="0" applyFont="1" applyFill="1" applyBorder="1"/>
    <xf numFmtId="0" fontId="17" fillId="2" borderId="0" xfId="0" applyFont="1" applyFill="1" applyBorder="1"/>
    <xf numFmtId="0" fontId="2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16" fillId="0" borderId="3" xfId="0" applyFont="1" applyBorder="1"/>
    <xf numFmtId="0" fontId="0" fillId="2" borderId="3" xfId="0" applyFill="1" applyBorder="1"/>
    <xf numFmtId="0" fontId="23" fillId="0" borderId="3" xfId="0" applyFont="1" applyBorder="1"/>
    <xf numFmtId="0" fontId="9" fillId="0" borderId="3" xfId="0" applyFont="1" applyBorder="1"/>
    <xf numFmtId="0" fontId="9" fillId="2" borderId="3" xfId="0" applyFont="1" applyFill="1" applyBorder="1" applyAlignment="1">
      <alignment horizontal="center"/>
    </xf>
    <xf numFmtId="0" fontId="10" fillId="0" borderId="3" xfId="0" applyFont="1" applyBorder="1"/>
    <xf numFmtId="0" fontId="15" fillId="0" borderId="3" xfId="0" applyFont="1" applyBorder="1"/>
    <xf numFmtId="0" fontId="0" fillId="0" borderId="3" xfId="0" applyBorder="1"/>
    <xf numFmtId="0" fontId="15" fillId="0" borderId="2" xfId="0" applyFont="1" applyBorder="1"/>
    <xf numFmtId="0" fontId="3" fillId="4" borderId="0" xfId="0" applyFont="1" applyFill="1"/>
    <xf numFmtId="0" fontId="3" fillId="3" borderId="0" xfId="0" applyFont="1" applyFill="1"/>
    <xf numFmtId="2" fontId="3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2" borderId="0" xfId="0" applyFont="1" applyFill="1"/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0" xfId="0" applyFont="1" applyFill="1"/>
    <xf numFmtId="0" fontId="3" fillId="4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>
      <alignment horizontal="left"/>
    </xf>
    <xf numFmtId="20" fontId="10" fillId="3" borderId="4" xfId="0" applyNumberFormat="1" applyFont="1" applyFill="1" applyBorder="1"/>
    <xf numFmtId="165" fontId="15" fillId="3" borderId="4" xfId="0" applyNumberFormat="1" applyFont="1" applyFill="1" applyBorder="1" applyAlignment="1">
      <alignment horizontal="center"/>
    </xf>
    <xf numFmtId="0" fontId="16" fillId="4" borderId="0" xfId="0" applyFont="1" applyFill="1"/>
    <xf numFmtId="0" fontId="0" fillId="4" borderId="0" xfId="0" applyFill="1" applyBorder="1"/>
    <xf numFmtId="0" fontId="22" fillId="0" borderId="0" xfId="0" applyFont="1"/>
    <xf numFmtId="0" fontId="16" fillId="0" borderId="0" xfId="0" applyFont="1" applyBorder="1" applyAlignment="1"/>
    <xf numFmtId="0" fontId="16" fillId="2" borderId="0" xfId="0" applyFont="1" applyFill="1" applyAlignment="1">
      <alignment horizontal="left"/>
    </xf>
    <xf numFmtId="0" fontId="16" fillId="0" borderId="0" xfId="0" applyFont="1" applyFill="1" applyAlignment="1"/>
    <xf numFmtId="0" fontId="15" fillId="2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14" fontId="15" fillId="3" borderId="4" xfId="0" applyNumberFormat="1" applyFont="1" applyFill="1" applyBorder="1" applyAlignment="1">
      <alignment horizontal="center"/>
    </xf>
    <xf numFmtId="0" fontId="27" fillId="3" borderId="0" xfId="0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/>
    <xf numFmtId="0" fontId="17" fillId="3" borderId="0" xfId="0" applyFont="1" applyFill="1"/>
    <xf numFmtId="0" fontId="23" fillId="3" borderId="0" xfId="0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0" fontId="29" fillId="3" borderId="0" xfId="0" applyFont="1" applyFill="1"/>
    <xf numFmtId="0" fontId="16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0" xfId="0" applyFont="1" applyFill="1" applyAlignment="1">
      <alignment horizontal="left"/>
    </xf>
    <xf numFmtId="166" fontId="9" fillId="0" borderId="0" xfId="0" applyNumberFormat="1" applyFont="1" applyFill="1" applyBorder="1" applyAlignment="1" applyProtection="1">
      <alignment horizontal="left"/>
      <protection locked="0"/>
    </xf>
    <xf numFmtId="0" fontId="9" fillId="4" borderId="0" xfId="0" applyNumberFormat="1" applyFont="1" applyFill="1" applyBorder="1" applyAlignment="1" applyProtection="1">
      <alignment horizontal="center"/>
      <protection locked="0"/>
    </xf>
    <xf numFmtId="0" fontId="10" fillId="4" borderId="0" xfId="0" applyNumberFormat="1" applyFont="1" applyFill="1" applyBorder="1" applyAlignment="1" applyProtection="1">
      <alignment horizontal="center"/>
      <protection locked="0"/>
    </xf>
    <xf numFmtId="0" fontId="15" fillId="6" borderId="0" xfId="0" applyFont="1" applyFill="1" applyAlignment="1">
      <alignment horizontal="center"/>
    </xf>
    <xf numFmtId="0" fontId="0" fillId="6" borderId="0" xfId="0" applyFill="1"/>
    <xf numFmtId="0" fontId="3" fillId="6" borderId="0" xfId="0" applyFont="1" applyFill="1"/>
    <xf numFmtId="0" fontId="30" fillId="0" borderId="0" xfId="0" applyFont="1"/>
    <xf numFmtId="0" fontId="31" fillId="7" borderId="0" xfId="0" applyFont="1" applyFill="1"/>
    <xf numFmtId="0" fontId="0" fillId="7" borderId="0" xfId="0" applyFill="1"/>
    <xf numFmtId="0" fontId="17" fillId="4" borderId="0" xfId="0" applyFont="1" applyFill="1"/>
    <xf numFmtId="0" fontId="29" fillId="4" borderId="0" xfId="0" applyFont="1" applyFill="1"/>
    <xf numFmtId="0" fontId="29" fillId="4" borderId="0" xfId="0" applyFont="1" applyFill="1" applyAlignment="1">
      <alignment horizontal="left"/>
    </xf>
    <xf numFmtId="0" fontId="31" fillId="4" borderId="0" xfId="0" applyFont="1" applyFill="1"/>
    <xf numFmtId="0" fontId="10" fillId="4" borderId="0" xfId="0" applyNumberFormat="1" applyFont="1" applyFill="1" applyBorder="1" applyAlignment="1" applyProtection="1">
      <protection locked="0"/>
    </xf>
    <xf numFmtId="0" fontId="32" fillId="0" borderId="0" xfId="0" applyFont="1" applyFill="1" applyBorder="1" applyAlignment="1"/>
    <xf numFmtId="0" fontId="32" fillId="2" borderId="0" xfId="0" applyFont="1" applyFill="1"/>
    <xf numFmtId="0" fontId="17" fillId="4" borderId="0" xfId="0" applyFont="1" applyFill="1" applyBorder="1"/>
    <xf numFmtId="0" fontId="18" fillId="4" borderId="0" xfId="0" applyFont="1" applyFill="1"/>
    <xf numFmtId="20" fontId="15" fillId="0" borderId="0" xfId="0" applyNumberFormat="1" applyFont="1" applyAlignment="1">
      <alignment horizontal="left"/>
    </xf>
    <xf numFmtId="49" fontId="9" fillId="4" borderId="0" xfId="0" applyNumberFormat="1" applyFont="1" applyFill="1" applyBorder="1" applyAlignment="1" applyProtection="1">
      <alignment horizontal="center"/>
      <protection locked="0"/>
    </xf>
    <xf numFmtId="49" fontId="10" fillId="4" borderId="0" xfId="0" applyNumberFormat="1" applyFont="1" applyFill="1" applyBorder="1" applyAlignment="1" applyProtection="1">
      <protection locked="0"/>
    </xf>
    <xf numFmtId="0" fontId="11" fillId="4" borderId="0" xfId="0" applyFont="1" applyFill="1"/>
    <xf numFmtId="14" fontId="15" fillId="3" borderId="0" xfId="0" applyNumberFormat="1" applyFont="1" applyFill="1" applyAlignment="1">
      <alignment horizontal="center"/>
    </xf>
    <xf numFmtId="49" fontId="15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29" fillId="0" borderId="0" xfId="0" applyFont="1"/>
    <xf numFmtId="0" fontId="15" fillId="3" borderId="0" xfId="0" applyFont="1" applyFill="1" applyAlignment="1">
      <alignment horizontal="right"/>
    </xf>
    <xf numFmtId="0" fontId="15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175260</xdr:rowOff>
    </xdr:from>
    <xdr:to>
      <xdr:col>9</xdr:col>
      <xdr:colOff>243840</xdr:colOff>
      <xdr:row>12</xdr:row>
      <xdr:rowOff>121920</xdr:rowOff>
    </xdr:to>
    <xdr:pic>
      <xdr:nvPicPr>
        <xdr:cNvPr id="35079" name="Picture 3" descr="MCj0157421000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760" y="487680"/>
          <a:ext cx="1813560" cy="2560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2</xdr:row>
      <xdr:rowOff>60960</xdr:rowOff>
    </xdr:from>
    <xdr:to>
      <xdr:col>3</xdr:col>
      <xdr:colOff>7620</xdr:colOff>
      <xdr:row>12</xdr:row>
      <xdr:rowOff>121920</xdr:rowOff>
    </xdr:to>
    <xdr:pic>
      <xdr:nvPicPr>
        <xdr:cNvPr id="35080" name="Picture 5" descr="MCj0157463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685800"/>
          <a:ext cx="220218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1028065</xdr:colOff>
      <xdr:row>39</xdr:row>
      <xdr:rowOff>57149</xdr:rowOff>
    </xdr:from>
    <xdr:to>
      <xdr:col>14</xdr:col>
      <xdr:colOff>563245</xdr:colOff>
      <xdr:row>47</xdr:row>
      <xdr:rowOff>26669</xdr:rowOff>
    </xdr:to>
    <xdr:pic>
      <xdr:nvPicPr>
        <xdr:cNvPr id="35081" name="Picture 6" descr="MCj01574270000[1]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9253" y="9621837"/>
          <a:ext cx="2075180" cy="1945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40</xdr:row>
      <xdr:rowOff>53340</xdr:rowOff>
    </xdr:from>
    <xdr:to>
      <xdr:col>2</xdr:col>
      <xdr:colOff>632460</xdr:colOff>
      <xdr:row>47</xdr:row>
      <xdr:rowOff>30480</xdr:rowOff>
    </xdr:to>
    <xdr:pic>
      <xdr:nvPicPr>
        <xdr:cNvPr id="35082" name="Picture 7" descr="MCj04321730000[1]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9563100"/>
          <a:ext cx="163068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23</xdr:row>
      <xdr:rowOff>121920</xdr:rowOff>
    </xdr:from>
    <xdr:to>
      <xdr:col>2</xdr:col>
      <xdr:colOff>175260</xdr:colOff>
      <xdr:row>30</xdr:row>
      <xdr:rowOff>114300</xdr:rowOff>
    </xdr:to>
    <xdr:pic>
      <xdr:nvPicPr>
        <xdr:cNvPr id="35083" name="Picture 8" descr="MCj01574730000[1]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5570220"/>
          <a:ext cx="1264920" cy="1775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548640</xdr:colOff>
      <xdr:row>2</xdr:row>
      <xdr:rowOff>175260</xdr:rowOff>
    </xdr:from>
    <xdr:to>
      <xdr:col>14</xdr:col>
      <xdr:colOff>91440</xdr:colOff>
      <xdr:row>11</xdr:row>
      <xdr:rowOff>182880</xdr:rowOff>
    </xdr:to>
    <xdr:pic>
      <xdr:nvPicPr>
        <xdr:cNvPr id="35084" name="Picture 4" descr="MCj01574870000[1]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8220" y="800100"/>
          <a:ext cx="2049780" cy="2087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1104900</xdr:colOff>
      <xdr:row>20</xdr:row>
      <xdr:rowOff>205740</xdr:rowOff>
    </xdr:from>
    <xdr:to>
      <xdr:col>14</xdr:col>
      <xdr:colOff>434340</xdr:colOff>
      <xdr:row>31</xdr:row>
      <xdr:rowOff>213360</xdr:rowOff>
    </xdr:to>
    <xdr:pic>
      <xdr:nvPicPr>
        <xdr:cNvPr id="35085" name="Picture 2" descr="MCj04321750000[1]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4991100"/>
          <a:ext cx="1836420" cy="2651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BreakPreview" topLeftCell="B49" zoomScale="80" zoomScaleNormal="75" zoomScaleSheetLayoutView="80" workbookViewId="0">
      <selection activeCell="N55" sqref="N55"/>
    </sheetView>
  </sheetViews>
  <sheetFormatPr defaultRowHeight="12.5" x14ac:dyDescent="0.25"/>
  <cols>
    <col min="1" max="1" width="3.453125" customWidth="1"/>
    <col min="2" max="2" width="16" customWidth="1"/>
    <col min="3" max="3" width="16.453125" customWidth="1"/>
    <col min="4" max="4" width="15.81640625" customWidth="1"/>
    <col min="5" max="5" width="10.453125" customWidth="1"/>
    <col min="6" max="6" width="5.54296875" customWidth="1"/>
    <col min="7" max="7" width="6.81640625" customWidth="1"/>
    <col min="8" max="8" width="6.453125" customWidth="1"/>
    <col min="9" max="9" width="8.453125" customWidth="1"/>
    <col min="10" max="10" width="7.453125" customWidth="1"/>
    <col min="12" max="12" width="12.1796875" customWidth="1"/>
    <col min="13" max="13" width="19.54296875" customWidth="1"/>
    <col min="14" max="14" width="16.81640625" customWidth="1"/>
    <col min="15" max="15" width="8.81640625" customWidth="1"/>
    <col min="16" max="16" width="9.1796875" hidden="1" customWidth="1"/>
  </cols>
  <sheetData>
    <row r="1" spans="1:15" ht="25" x14ac:dyDescent="0.5">
      <c r="A1" s="17"/>
      <c r="B1" s="14"/>
      <c r="C1" s="32"/>
      <c r="D1" s="32"/>
      <c r="E1" s="32"/>
      <c r="F1" s="32"/>
      <c r="G1" s="32"/>
      <c r="H1" s="33" t="s">
        <v>111</v>
      </c>
      <c r="I1" s="33"/>
      <c r="J1" s="33"/>
      <c r="K1" s="33"/>
      <c r="L1" s="33"/>
      <c r="M1" s="32"/>
      <c r="N1" s="32"/>
      <c r="O1" s="32"/>
    </row>
    <row r="2" spans="1:15" ht="25" x14ac:dyDescent="0.5">
      <c r="A2" s="17"/>
      <c r="O2" s="35"/>
    </row>
    <row r="3" spans="1:15" ht="21.75" customHeight="1" x14ac:dyDescent="0.4">
      <c r="A3" s="17"/>
      <c r="D3" s="127"/>
      <c r="E3" s="42"/>
      <c r="K3" s="127"/>
      <c r="L3" s="127"/>
      <c r="O3" s="132"/>
    </row>
    <row r="4" spans="1:15" ht="18" x14ac:dyDescent="0.4">
      <c r="A4" s="17"/>
      <c r="D4" s="127"/>
      <c r="K4" s="127"/>
      <c r="L4" s="127"/>
      <c r="O4" s="132"/>
    </row>
    <row r="5" spans="1:15" ht="18.5" thickBot="1" x14ac:dyDescent="0.45">
      <c r="A5" s="17"/>
      <c r="D5" s="155" t="s">
        <v>177</v>
      </c>
      <c r="E5" s="156"/>
      <c r="K5" s="155" t="s">
        <v>183</v>
      </c>
      <c r="L5" s="155"/>
      <c r="O5" s="132"/>
    </row>
    <row r="6" spans="1:15" ht="20.25" customHeight="1" x14ac:dyDescent="0.4">
      <c r="A6" s="17"/>
      <c r="D6" s="157" t="s">
        <v>864</v>
      </c>
      <c r="K6" s="157" t="s">
        <v>1199</v>
      </c>
      <c r="L6" s="157"/>
      <c r="O6" s="132"/>
    </row>
    <row r="7" spans="1:15" ht="18" x14ac:dyDescent="0.4">
      <c r="A7" s="17"/>
      <c r="D7" s="38" t="s">
        <v>1198</v>
      </c>
      <c r="K7" s="38" t="s">
        <v>1198</v>
      </c>
      <c r="L7" s="38"/>
      <c r="O7" s="132"/>
    </row>
    <row r="8" spans="1:15" ht="18" x14ac:dyDescent="0.4">
      <c r="A8" s="17"/>
      <c r="D8" s="38" t="s">
        <v>1205</v>
      </c>
      <c r="E8" s="70">
        <v>23</v>
      </c>
      <c r="K8" s="38" t="s">
        <v>1200</v>
      </c>
      <c r="L8" s="133"/>
      <c r="O8" s="132"/>
    </row>
    <row r="9" spans="1:15" ht="18" x14ac:dyDescent="0.4">
      <c r="A9" s="17"/>
      <c r="D9" s="38" t="s">
        <v>1204</v>
      </c>
      <c r="E9" s="70">
        <v>24</v>
      </c>
      <c r="K9" s="38" t="s">
        <v>1201</v>
      </c>
      <c r="L9" s="38"/>
      <c r="O9" s="132"/>
    </row>
    <row r="10" spans="1:15" ht="18" x14ac:dyDescent="0.4">
      <c r="A10" s="17"/>
      <c r="D10" s="221" t="s">
        <v>1203</v>
      </c>
      <c r="E10" s="53">
        <f>SUM(E8:E9)</f>
        <v>47</v>
      </c>
      <c r="K10" s="38" t="s">
        <v>1202</v>
      </c>
      <c r="O10" s="132"/>
    </row>
    <row r="11" spans="1:15" ht="20.149999999999999" customHeight="1" x14ac:dyDescent="0.4">
      <c r="A11" s="17"/>
      <c r="K11" s="38" t="s">
        <v>1206</v>
      </c>
      <c r="L11" s="220">
        <v>1.79</v>
      </c>
      <c r="O11" s="132"/>
    </row>
    <row r="12" spans="1:15" ht="18" x14ac:dyDescent="0.4">
      <c r="A12" s="17"/>
      <c r="O12" s="132"/>
    </row>
    <row r="13" spans="1:15" ht="18" x14ac:dyDescent="0.4">
      <c r="A13" s="17"/>
      <c r="O13" s="132"/>
    </row>
    <row r="14" spans="1:15" ht="18" x14ac:dyDescent="0.4">
      <c r="A14" s="17"/>
      <c r="O14" s="132"/>
    </row>
    <row r="15" spans="1:15" ht="25" x14ac:dyDescent="0.5">
      <c r="A15" s="17"/>
      <c r="B15" s="113" t="s">
        <v>178</v>
      </c>
      <c r="C15" s="113"/>
      <c r="D15" s="33"/>
      <c r="E15" s="32"/>
      <c r="F15" s="113"/>
      <c r="G15" s="34" t="s">
        <v>259</v>
      </c>
      <c r="H15" s="34"/>
      <c r="I15" s="33"/>
      <c r="J15" s="33"/>
      <c r="K15" s="17"/>
      <c r="L15" s="134"/>
      <c r="M15" s="135"/>
      <c r="N15" s="35"/>
      <c r="O15" s="132"/>
    </row>
    <row r="16" spans="1:15" ht="18" x14ac:dyDescent="0.4">
      <c r="A16" s="17"/>
      <c r="B16" s="4"/>
      <c r="C16" s="4"/>
      <c r="D16" s="27"/>
      <c r="E16" s="25" t="s">
        <v>104</v>
      </c>
      <c r="F16" s="25" t="s">
        <v>105</v>
      </c>
      <c r="G16" s="25" t="s">
        <v>106</v>
      </c>
      <c r="H16" s="25" t="s">
        <v>107</v>
      </c>
      <c r="I16" s="25" t="s">
        <v>88</v>
      </c>
      <c r="J16" s="40" t="s">
        <v>59</v>
      </c>
      <c r="K16" s="26"/>
      <c r="L16" s="25" t="s">
        <v>112</v>
      </c>
      <c r="M16" s="130" t="s">
        <v>55</v>
      </c>
      <c r="N16" s="11"/>
      <c r="O16" s="132"/>
    </row>
    <row r="17" spans="1:15" ht="18" x14ac:dyDescent="0.4">
      <c r="A17" s="17"/>
      <c r="B17" s="9"/>
      <c r="C17" s="38" t="s">
        <v>1224</v>
      </c>
      <c r="D17" s="27"/>
      <c r="E17" s="25">
        <v>12</v>
      </c>
      <c r="F17" s="25">
        <v>5</v>
      </c>
      <c r="G17" s="25">
        <v>6</v>
      </c>
      <c r="H17" s="25">
        <v>79</v>
      </c>
      <c r="I17" s="25">
        <v>53</v>
      </c>
      <c r="J17" s="40">
        <f>E17*2+G17*1</f>
        <v>30</v>
      </c>
      <c r="K17" s="25"/>
      <c r="L17" s="25">
        <v>124</v>
      </c>
      <c r="M17" s="25">
        <v>28</v>
      </c>
      <c r="N17" s="26"/>
      <c r="O17" s="132"/>
    </row>
    <row r="18" spans="1:15" ht="18" x14ac:dyDescent="0.4">
      <c r="A18" s="17"/>
      <c r="B18" s="9"/>
      <c r="C18" s="38" t="s">
        <v>988</v>
      </c>
      <c r="D18" s="27"/>
      <c r="E18" s="25">
        <v>11</v>
      </c>
      <c r="F18" s="25">
        <v>5</v>
      </c>
      <c r="G18" s="25">
        <v>7</v>
      </c>
      <c r="H18" s="25">
        <v>56</v>
      </c>
      <c r="I18" s="25">
        <v>40</v>
      </c>
      <c r="J18" s="40">
        <f>E18*2+G18*1</f>
        <v>29</v>
      </c>
      <c r="K18" s="25"/>
      <c r="L18" s="25">
        <v>97</v>
      </c>
      <c r="M18" s="25">
        <v>22</v>
      </c>
      <c r="N18" s="26"/>
      <c r="O18" s="132"/>
    </row>
    <row r="19" spans="1:15" ht="18" x14ac:dyDescent="0.4">
      <c r="A19" s="17"/>
      <c r="B19" s="9"/>
      <c r="C19" s="38" t="s">
        <v>151</v>
      </c>
      <c r="D19" s="27"/>
      <c r="E19" s="25">
        <v>10</v>
      </c>
      <c r="F19" s="25">
        <v>9</v>
      </c>
      <c r="G19" s="25">
        <v>4</v>
      </c>
      <c r="H19" s="25">
        <v>53</v>
      </c>
      <c r="I19" s="25">
        <v>44</v>
      </c>
      <c r="J19" s="40">
        <f t="shared" ref="J19:J24" si="0">E19*2+G19*1</f>
        <v>24</v>
      </c>
      <c r="K19" s="25"/>
      <c r="L19" s="25">
        <v>83</v>
      </c>
      <c r="M19" s="25">
        <v>22</v>
      </c>
      <c r="N19" s="26"/>
      <c r="O19" s="132"/>
    </row>
    <row r="20" spans="1:15" ht="18" x14ac:dyDescent="0.4">
      <c r="A20" s="17"/>
      <c r="B20" s="9"/>
      <c r="C20" s="38" t="s">
        <v>156</v>
      </c>
      <c r="D20" s="27"/>
      <c r="E20" s="129">
        <v>10</v>
      </c>
      <c r="F20" s="129">
        <v>9</v>
      </c>
      <c r="G20" s="129">
        <v>4</v>
      </c>
      <c r="H20" s="25">
        <v>42</v>
      </c>
      <c r="I20" s="25">
        <v>47</v>
      </c>
      <c r="J20" s="40">
        <f t="shared" si="0"/>
        <v>24</v>
      </c>
      <c r="K20" s="25"/>
      <c r="L20" s="25">
        <v>72</v>
      </c>
      <c r="M20" s="129">
        <v>26</v>
      </c>
      <c r="N20" s="26"/>
      <c r="O20" s="132"/>
    </row>
    <row r="21" spans="1:15" ht="18" x14ac:dyDescent="0.4">
      <c r="A21" s="17"/>
      <c r="B21" s="9"/>
      <c r="C21" s="38" t="s">
        <v>103</v>
      </c>
      <c r="D21" s="27"/>
      <c r="E21" s="129">
        <v>8</v>
      </c>
      <c r="F21" s="129">
        <v>11</v>
      </c>
      <c r="G21" s="129">
        <v>4</v>
      </c>
      <c r="H21" s="25">
        <v>47</v>
      </c>
      <c r="I21" s="25">
        <v>62</v>
      </c>
      <c r="J21" s="40">
        <f t="shared" si="0"/>
        <v>20</v>
      </c>
      <c r="K21" s="25"/>
      <c r="L21" s="25">
        <v>66</v>
      </c>
      <c r="M21" s="129">
        <v>22</v>
      </c>
      <c r="N21" s="26"/>
      <c r="O21" s="132"/>
    </row>
    <row r="22" spans="1:15" ht="18" x14ac:dyDescent="0.4">
      <c r="A22" s="17"/>
      <c r="B22" s="9"/>
      <c r="C22" s="38" t="s">
        <v>186</v>
      </c>
      <c r="D22" s="27"/>
      <c r="E22" s="129">
        <v>7</v>
      </c>
      <c r="F22" s="129">
        <v>10</v>
      </c>
      <c r="G22" s="129">
        <v>6</v>
      </c>
      <c r="H22" s="25">
        <v>47</v>
      </c>
      <c r="I22" s="25">
        <v>60</v>
      </c>
      <c r="J22" s="40">
        <f t="shared" si="0"/>
        <v>20</v>
      </c>
      <c r="K22" s="25"/>
      <c r="L22" s="25">
        <v>73</v>
      </c>
      <c r="M22" s="129">
        <v>21</v>
      </c>
      <c r="N22" s="26"/>
      <c r="O22" s="132"/>
    </row>
    <row r="23" spans="1:15" ht="18" x14ac:dyDescent="0.4">
      <c r="A23" s="17"/>
      <c r="B23" s="7"/>
      <c r="C23" s="38" t="s">
        <v>188</v>
      </c>
      <c r="D23" s="27"/>
      <c r="E23" s="129">
        <v>7</v>
      </c>
      <c r="F23" s="129">
        <v>11</v>
      </c>
      <c r="G23" s="129">
        <v>5</v>
      </c>
      <c r="H23" s="25">
        <v>49</v>
      </c>
      <c r="I23" s="25">
        <v>60</v>
      </c>
      <c r="J23" s="40">
        <f t="shared" si="0"/>
        <v>19</v>
      </c>
      <c r="K23" s="25"/>
      <c r="L23" s="25">
        <v>72</v>
      </c>
      <c r="M23" s="129">
        <v>24</v>
      </c>
      <c r="N23" s="26"/>
      <c r="O23" s="132"/>
    </row>
    <row r="24" spans="1:15" ht="18.5" thickBot="1" x14ac:dyDescent="0.45">
      <c r="A24" s="17"/>
      <c r="B24" s="9"/>
      <c r="C24" s="38" t="s">
        <v>101</v>
      </c>
      <c r="D24" s="27"/>
      <c r="E24" s="57">
        <v>7</v>
      </c>
      <c r="F24" s="57">
        <v>12</v>
      </c>
      <c r="G24" s="57">
        <v>4</v>
      </c>
      <c r="H24" s="25">
        <v>61</v>
      </c>
      <c r="I24" s="25">
        <v>68</v>
      </c>
      <c r="J24" s="40">
        <f t="shared" si="0"/>
        <v>18</v>
      </c>
      <c r="K24" s="25"/>
      <c r="L24" s="25">
        <v>85</v>
      </c>
      <c r="M24" s="57">
        <v>29</v>
      </c>
      <c r="N24" s="26"/>
      <c r="O24" s="132"/>
    </row>
    <row r="25" spans="1:15" ht="23.25" customHeight="1" thickBot="1" x14ac:dyDescent="0.45">
      <c r="A25" s="17"/>
      <c r="B25" s="9"/>
      <c r="C25" s="24"/>
      <c r="D25" s="24"/>
      <c r="E25" s="71">
        <f>SUM(E17:E24)</f>
        <v>72</v>
      </c>
      <c r="F25" s="71">
        <f>SUM(F17:F24)</f>
        <v>72</v>
      </c>
      <c r="G25" s="71">
        <f>SUM(G17:G24)</f>
        <v>40</v>
      </c>
      <c r="H25" s="71">
        <f>SUM(H17:H24)</f>
        <v>434</v>
      </c>
      <c r="I25" s="71">
        <f>SUM(I17:I24)</f>
        <v>434</v>
      </c>
      <c r="J25" s="131"/>
      <c r="K25" s="131"/>
      <c r="L25" s="72">
        <f>SUM(L17:L24)</f>
        <v>672</v>
      </c>
      <c r="M25" s="71">
        <f>SUM(M17:M24)</f>
        <v>194</v>
      </c>
      <c r="N25" s="128"/>
      <c r="O25" s="132"/>
    </row>
    <row r="26" spans="1:15" ht="18.5" thickTop="1" x14ac:dyDescent="0.4">
      <c r="A26" s="17"/>
      <c r="B26" s="4"/>
      <c r="C26" s="4"/>
      <c r="D26" s="136"/>
      <c r="E26" s="137"/>
      <c r="F26" s="137"/>
      <c r="G26" s="137"/>
      <c r="H26" s="128"/>
      <c r="I26" s="128"/>
      <c r="J26" s="137"/>
      <c r="K26" s="137"/>
      <c r="L26" s="128"/>
      <c r="M26" s="128"/>
      <c r="N26" s="4"/>
      <c r="O26" s="138"/>
    </row>
    <row r="27" spans="1:15" ht="23" thickBot="1" x14ac:dyDescent="0.5">
      <c r="A27" s="17"/>
      <c r="B27" s="4"/>
      <c r="C27" s="4"/>
      <c r="D27" s="136"/>
      <c r="F27" s="151" t="s">
        <v>179</v>
      </c>
      <c r="G27" s="152"/>
      <c r="H27" s="152"/>
      <c r="I27" s="153"/>
      <c r="J27" s="154"/>
      <c r="K27" s="154"/>
      <c r="L27" s="128"/>
      <c r="M27" s="128"/>
      <c r="N27" s="4"/>
      <c r="O27" s="138"/>
    </row>
    <row r="28" spans="1:15" ht="20" x14ac:dyDescent="0.4">
      <c r="A28" s="17"/>
      <c r="B28" s="4"/>
      <c r="C28" s="4"/>
      <c r="D28" s="136"/>
      <c r="E28" s="47" t="s">
        <v>222</v>
      </c>
      <c r="F28" s="144" t="s">
        <v>1224</v>
      </c>
      <c r="G28" s="139"/>
      <c r="H28" s="139"/>
      <c r="I28" s="140"/>
      <c r="J28" s="137"/>
      <c r="K28" s="137"/>
      <c r="L28" s="128"/>
      <c r="M28" s="128"/>
      <c r="N28" s="4"/>
      <c r="O28" s="138"/>
    </row>
    <row r="29" spans="1:15" ht="20.5" x14ac:dyDescent="0.45">
      <c r="A29" s="17"/>
      <c r="B29" s="4"/>
      <c r="C29" s="4"/>
      <c r="D29" s="136"/>
      <c r="E29" s="47" t="s">
        <v>221</v>
      </c>
      <c r="F29" s="144" t="s">
        <v>988</v>
      </c>
      <c r="G29" s="141"/>
      <c r="H29" s="141"/>
      <c r="I29" s="140"/>
      <c r="J29" s="137"/>
      <c r="K29" s="137"/>
      <c r="L29" s="128"/>
      <c r="M29" s="128"/>
      <c r="N29" s="4"/>
      <c r="O29" s="138"/>
    </row>
    <row r="30" spans="1:15" ht="18" x14ac:dyDescent="0.4">
      <c r="A30" s="17"/>
      <c r="B30" s="4"/>
      <c r="C30" s="4"/>
      <c r="D30" s="136"/>
      <c r="E30" s="137"/>
      <c r="F30" s="137"/>
      <c r="G30" s="137"/>
      <c r="H30" s="128"/>
      <c r="I30" s="128"/>
      <c r="J30" s="137"/>
      <c r="K30" s="137"/>
      <c r="L30" s="128"/>
      <c r="M30" s="128"/>
      <c r="N30" s="4"/>
      <c r="O30" s="138"/>
    </row>
    <row r="31" spans="1:15" ht="15.75" customHeight="1" x14ac:dyDescent="0.4">
      <c r="A31" s="17"/>
      <c r="B31" s="4"/>
      <c r="C31" s="4"/>
      <c r="D31" s="27"/>
      <c r="E31" s="137"/>
      <c r="F31" s="137"/>
      <c r="G31" s="137"/>
      <c r="H31" s="128"/>
      <c r="I31" s="128"/>
      <c r="J31" s="137"/>
      <c r="K31" s="137"/>
      <c r="L31" s="128"/>
      <c r="M31" s="128"/>
      <c r="N31" s="4"/>
      <c r="O31" s="138"/>
    </row>
    <row r="32" spans="1:15" ht="18" x14ac:dyDescent="0.4">
      <c r="A32" s="17"/>
      <c r="B32" s="4"/>
      <c r="C32" s="4"/>
      <c r="D32" s="27"/>
      <c r="E32" s="137"/>
      <c r="F32" s="137"/>
      <c r="G32" s="137"/>
      <c r="H32" s="128"/>
      <c r="I32" s="128"/>
      <c r="J32" s="137"/>
      <c r="K32" s="137"/>
      <c r="L32" s="128"/>
      <c r="M32" s="128"/>
      <c r="N32" s="4"/>
      <c r="O32" s="138"/>
    </row>
    <row r="33" spans="1:15" ht="25" x14ac:dyDescent="0.5">
      <c r="A33" s="17"/>
      <c r="B33" s="113" t="s">
        <v>180</v>
      </c>
      <c r="C33" s="33"/>
      <c r="D33" s="32"/>
      <c r="E33" s="32"/>
      <c r="F33" s="32"/>
      <c r="G33" s="34" t="s">
        <v>259</v>
      </c>
      <c r="H33" s="33"/>
      <c r="I33" s="33"/>
      <c r="J33" s="33"/>
      <c r="K33" s="33"/>
      <c r="L33" s="32"/>
      <c r="M33" s="35"/>
      <c r="N33" s="17"/>
      <c r="O33" s="138"/>
    </row>
    <row r="34" spans="1:15" ht="18" x14ac:dyDescent="0.4">
      <c r="A34" s="17"/>
      <c r="B34" s="7"/>
      <c r="C34" s="27"/>
      <c r="D34" s="27"/>
      <c r="E34" s="25" t="s">
        <v>104</v>
      </c>
      <c r="F34" s="25" t="s">
        <v>105</v>
      </c>
      <c r="G34" s="25" t="s">
        <v>106</v>
      </c>
      <c r="H34" s="25" t="s">
        <v>107</v>
      </c>
      <c r="I34" s="25" t="s">
        <v>88</v>
      </c>
      <c r="J34" s="40" t="s">
        <v>59</v>
      </c>
      <c r="L34" s="25" t="s">
        <v>112</v>
      </c>
      <c r="M34" s="130" t="s">
        <v>55</v>
      </c>
      <c r="O34" s="138"/>
    </row>
    <row r="35" spans="1:15" ht="18" x14ac:dyDescent="0.4">
      <c r="A35" s="17"/>
      <c r="B35" s="9"/>
      <c r="C35" s="38" t="s">
        <v>186</v>
      </c>
      <c r="D35" s="27"/>
      <c r="E35" s="25">
        <v>6</v>
      </c>
      <c r="F35" s="25">
        <v>2</v>
      </c>
      <c r="G35" s="25">
        <v>0</v>
      </c>
      <c r="H35" s="25">
        <v>21</v>
      </c>
      <c r="I35" s="25">
        <v>16</v>
      </c>
      <c r="J35" s="40">
        <f t="shared" ref="J35:J42" si="1">E35*2+G35*1</f>
        <v>12</v>
      </c>
      <c r="K35" s="25"/>
      <c r="L35" s="25">
        <f>L55-L22</f>
        <v>38</v>
      </c>
      <c r="M35" s="25">
        <f>M55-M22</f>
        <v>7</v>
      </c>
      <c r="N35" s="25"/>
      <c r="O35" s="138"/>
    </row>
    <row r="36" spans="1:15" ht="18" x14ac:dyDescent="0.4">
      <c r="A36" s="17"/>
      <c r="B36" s="9"/>
      <c r="C36" s="38" t="s">
        <v>103</v>
      </c>
      <c r="D36" s="27"/>
      <c r="E36" s="25">
        <v>4</v>
      </c>
      <c r="F36" s="25">
        <v>2</v>
      </c>
      <c r="G36" s="25">
        <v>2</v>
      </c>
      <c r="H36" s="25">
        <v>21</v>
      </c>
      <c r="I36" s="25">
        <v>14</v>
      </c>
      <c r="J36" s="40">
        <f t="shared" si="1"/>
        <v>10</v>
      </c>
      <c r="K36" s="25"/>
      <c r="L36" s="25">
        <f>L56-L21</f>
        <v>32</v>
      </c>
      <c r="M36" s="25">
        <f>M56-M21</f>
        <v>9</v>
      </c>
      <c r="N36" s="25"/>
      <c r="O36" s="138"/>
    </row>
    <row r="37" spans="1:15" ht="18" x14ac:dyDescent="0.4">
      <c r="A37" s="17"/>
      <c r="B37" s="9"/>
      <c r="C37" s="38" t="s">
        <v>1224</v>
      </c>
      <c r="D37" s="27"/>
      <c r="E37" s="25">
        <v>4</v>
      </c>
      <c r="F37" s="25">
        <v>2</v>
      </c>
      <c r="G37" s="25">
        <v>2</v>
      </c>
      <c r="H37" s="25">
        <v>21</v>
      </c>
      <c r="I37" s="25">
        <v>17</v>
      </c>
      <c r="J37" s="40">
        <f t="shared" si="1"/>
        <v>10</v>
      </c>
      <c r="K37" s="25"/>
      <c r="L37" s="25">
        <f>L52-L17</f>
        <v>36</v>
      </c>
      <c r="M37" s="25">
        <f>M52-M17</f>
        <v>15</v>
      </c>
      <c r="N37" s="25"/>
      <c r="O37" s="138"/>
    </row>
    <row r="38" spans="1:15" ht="18" x14ac:dyDescent="0.4">
      <c r="A38" s="17"/>
      <c r="B38" s="9"/>
      <c r="C38" s="38" t="s">
        <v>151</v>
      </c>
      <c r="D38" s="27"/>
      <c r="E38" s="25">
        <v>4</v>
      </c>
      <c r="F38" s="25">
        <v>3</v>
      </c>
      <c r="G38" s="25">
        <v>1</v>
      </c>
      <c r="H38" s="25">
        <v>19</v>
      </c>
      <c r="I38" s="25">
        <v>16</v>
      </c>
      <c r="J38" s="40">
        <f t="shared" si="1"/>
        <v>9</v>
      </c>
      <c r="K38" s="25"/>
      <c r="L38" s="25">
        <f>L54-L19</f>
        <v>30</v>
      </c>
      <c r="M38" s="25">
        <f>M54-M19</f>
        <v>4</v>
      </c>
      <c r="N38" s="25"/>
      <c r="O38" s="138"/>
    </row>
    <row r="39" spans="1:15" ht="18" x14ac:dyDescent="0.4">
      <c r="A39" s="17"/>
      <c r="B39" s="9"/>
      <c r="C39" s="38" t="s">
        <v>988</v>
      </c>
      <c r="D39" s="27"/>
      <c r="E39" s="25">
        <v>3</v>
      </c>
      <c r="F39" s="25">
        <v>3</v>
      </c>
      <c r="G39" s="25">
        <v>2</v>
      </c>
      <c r="H39" s="25">
        <v>15</v>
      </c>
      <c r="I39" s="25">
        <v>13</v>
      </c>
      <c r="J39" s="40">
        <f t="shared" si="1"/>
        <v>8</v>
      </c>
      <c r="K39" s="25"/>
      <c r="L39" s="25">
        <f>L53-L18</f>
        <v>28</v>
      </c>
      <c r="M39" s="25">
        <f>M53-M18</f>
        <v>6</v>
      </c>
      <c r="N39" s="25"/>
      <c r="O39" s="138"/>
    </row>
    <row r="40" spans="1:15" ht="18" x14ac:dyDescent="0.4">
      <c r="A40" s="17"/>
      <c r="B40" s="9"/>
      <c r="C40" s="38" t="s">
        <v>101</v>
      </c>
      <c r="D40" s="27"/>
      <c r="E40" s="25">
        <v>3</v>
      </c>
      <c r="F40" s="25">
        <v>4</v>
      </c>
      <c r="G40" s="25">
        <v>1</v>
      </c>
      <c r="H40" s="25">
        <v>16</v>
      </c>
      <c r="I40" s="25">
        <v>20</v>
      </c>
      <c r="J40" s="40">
        <f t="shared" si="1"/>
        <v>7</v>
      </c>
      <c r="K40" s="25"/>
      <c r="L40" s="25">
        <f>L58-L24</f>
        <v>29</v>
      </c>
      <c r="M40" s="25">
        <f>M58-M24</f>
        <v>5</v>
      </c>
      <c r="N40" s="25"/>
      <c r="O40" s="138"/>
    </row>
    <row r="41" spans="1:15" ht="18" x14ac:dyDescent="0.4">
      <c r="A41" s="17"/>
      <c r="B41" s="9"/>
      <c r="C41" s="38" t="s">
        <v>188</v>
      </c>
      <c r="D41" s="27"/>
      <c r="E41" s="25">
        <v>2</v>
      </c>
      <c r="F41" s="25">
        <v>4</v>
      </c>
      <c r="G41" s="25">
        <v>2</v>
      </c>
      <c r="H41" s="25">
        <v>14</v>
      </c>
      <c r="I41" s="25">
        <v>18</v>
      </c>
      <c r="J41" s="40">
        <f t="shared" si="1"/>
        <v>6</v>
      </c>
      <c r="K41" s="25"/>
      <c r="L41" s="25">
        <f>L59-L23</f>
        <v>21</v>
      </c>
      <c r="M41" s="25">
        <f>M59-M23</f>
        <v>13</v>
      </c>
      <c r="N41" s="25"/>
      <c r="O41" s="138"/>
    </row>
    <row r="42" spans="1:15" ht="18.5" thickBot="1" x14ac:dyDescent="0.45">
      <c r="A42" s="17"/>
      <c r="B42" s="9"/>
      <c r="C42" s="38" t="s">
        <v>156</v>
      </c>
      <c r="D42" s="27"/>
      <c r="E42" s="25">
        <v>0</v>
      </c>
      <c r="F42" s="25">
        <v>6</v>
      </c>
      <c r="G42" s="25">
        <v>2</v>
      </c>
      <c r="H42" s="25">
        <v>11</v>
      </c>
      <c r="I42" s="25">
        <v>24</v>
      </c>
      <c r="J42" s="40">
        <f t="shared" si="1"/>
        <v>2</v>
      </c>
      <c r="K42" s="25"/>
      <c r="L42" s="25">
        <f>L57-L20</f>
        <v>15</v>
      </c>
      <c r="M42" s="25">
        <f>M57-M20</f>
        <v>8</v>
      </c>
      <c r="N42" s="129"/>
      <c r="O42" s="142"/>
    </row>
    <row r="43" spans="1:15" ht="18.5" thickBot="1" x14ac:dyDescent="0.45">
      <c r="A43" s="17"/>
      <c r="B43" s="4"/>
      <c r="C43" s="71"/>
      <c r="D43" s="71"/>
      <c r="E43" s="71">
        <f>SUM(E35:E42)</f>
        <v>26</v>
      </c>
      <c r="F43" s="71">
        <f>SUM(F35:F42)</f>
        <v>26</v>
      </c>
      <c r="G43" s="71">
        <f>SUM(G35:G42)</f>
        <v>12</v>
      </c>
      <c r="H43" s="71">
        <f>SUM(H35:H42)</f>
        <v>138</v>
      </c>
      <c r="I43" s="71">
        <f>SUM(I35:I42)</f>
        <v>138</v>
      </c>
      <c r="J43" s="131"/>
      <c r="K43" s="131"/>
      <c r="L43" s="71">
        <f>SUM(L35:L42)</f>
        <v>229</v>
      </c>
      <c r="M43" s="71">
        <f>SUM(M35:M42)</f>
        <v>67</v>
      </c>
      <c r="N43" s="59"/>
      <c r="O43" s="142"/>
    </row>
    <row r="44" spans="1:15" ht="18.5" thickTop="1" x14ac:dyDescent="0.4">
      <c r="A44" s="17"/>
      <c r="B44" s="45"/>
      <c r="C44" s="38"/>
      <c r="D44" s="86"/>
      <c r="E44" s="128"/>
      <c r="F44" s="9"/>
      <c r="G44" s="47"/>
      <c r="H44" s="59"/>
      <c r="I44" s="59"/>
      <c r="J44" s="59"/>
      <c r="K44" s="96"/>
      <c r="L44" s="59"/>
      <c r="M44" s="59"/>
      <c r="N44" s="59"/>
      <c r="O44" s="142"/>
    </row>
    <row r="45" spans="1:15" ht="23" thickBot="1" x14ac:dyDescent="0.5">
      <c r="A45" s="17"/>
      <c r="B45" s="45"/>
      <c r="C45" s="38"/>
      <c r="D45" s="86"/>
      <c r="F45" s="147" t="s">
        <v>181</v>
      </c>
      <c r="G45" s="148"/>
      <c r="H45" s="149"/>
      <c r="I45" s="150"/>
      <c r="J45" s="59"/>
      <c r="K45" s="96"/>
      <c r="L45" s="59"/>
      <c r="M45" s="59"/>
      <c r="N45" s="59"/>
      <c r="O45" s="142"/>
    </row>
    <row r="46" spans="1:15" ht="20" x14ac:dyDescent="0.4">
      <c r="A46" s="17"/>
      <c r="B46" s="45"/>
      <c r="C46" s="38"/>
      <c r="D46" s="86"/>
      <c r="E46" s="47" t="s">
        <v>222</v>
      </c>
      <c r="F46" s="144" t="s">
        <v>186</v>
      </c>
      <c r="G46" s="143"/>
      <c r="H46" s="144"/>
      <c r="I46" s="145"/>
      <c r="J46" s="59"/>
      <c r="K46" s="96"/>
      <c r="L46" s="59"/>
      <c r="M46" s="59"/>
      <c r="N46" s="59"/>
      <c r="O46" s="142"/>
    </row>
    <row r="47" spans="1:15" ht="20" x14ac:dyDescent="0.4">
      <c r="A47" s="17"/>
      <c r="B47" s="45"/>
      <c r="C47" s="38"/>
      <c r="D47" s="86"/>
      <c r="E47" s="47" t="s">
        <v>1207</v>
      </c>
      <c r="F47" s="144" t="s">
        <v>103</v>
      </c>
      <c r="G47" s="143"/>
      <c r="H47" s="144"/>
      <c r="I47" s="145"/>
      <c r="J47" s="59"/>
      <c r="K47" s="96"/>
      <c r="L47" s="59"/>
      <c r="M47" s="59"/>
      <c r="N47" s="59"/>
      <c r="O47" s="142"/>
    </row>
    <row r="48" spans="1:15" ht="20" x14ac:dyDescent="0.4">
      <c r="A48" s="17"/>
      <c r="B48" s="45"/>
      <c r="C48" s="47"/>
      <c r="D48" s="60"/>
      <c r="E48" s="47" t="s">
        <v>1208</v>
      </c>
      <c r="F48" s="144" t="s">
        <v>1224</v>
      </c>
      <c r="G48" s="144"/>
      <c r="H48" s="59"/>
      <c r="I48" s="59"/>
      <c r="J48" s="59"/>
      <c r="K48" s="59"/>
      <c r="L48" s="59"/>
      <c r="M48" s="59"/>
      <c r="N48" s="59"/>
      <c r="O48" s="142"/>
    </row>
    <row r="49" spans="1:15" ht="24" customHeight="1" x14ac:dyDescent="0.5">
      <c r="A49" s="17"/>
      <c r="B49" s="113"/>
      <c r="C49" s="33" t="s">
        <v>182</v>
      </c>
      <c r="D49" s="32"/>
      <c r="E49" s="32"/>
      <c r="F49" s="32"/>
      <c r="G49" s="34" t="s">
        <v>259</v>
      </c>
      <c r="H49" s="33"/>
      <c r="I49" s="33"/>
      <c r="J49" s="33"/>
      <c r="K49" s="33"/>
      <c r="L49" s="32"/>
      <c r="M49" s="35"/>
      <c r="N49" s="142"/>
      <c r="O49" s="142"/>
    </row>
    <row r="50" spans="1:15" ht="15.5" x14ac:dyDescent="0.35">
      <c r="A50" s="17"/>
      <c r="B50" s="4"/>
      <c r="C50" s="4"/>
      <c r="D50" s="4"/>
      <c r="E50" s="4"/>
      <c r="F50" s="4"/>
      <c r="G50" s="4"/>
      <c r="H50" s="4"/>
      <c r="I50" s="4"/>
      <c r="J50" s="14"/>
      <c r="K50" s="4"/>
      <c r="L50" s="4"/>
      <c r="M50" s="4"/>
      <c r="O50" s="138"/>
    </row>
    <row r="51" spans="1:15" ht="18" x14ac:dyDescent="0.4">
      <c r="A51" s="17"/>
      <c r="B51" s="7"/>
      <c r="C51" s="27"/>
      <c r="D51" s="27"/>
      <c r="E51" s="25" t="s">
        <v>104</v>
      </c>
      <c r="F51" s="25" t="s">
        <v>105</v>
      </c>
      <c r="G51" s="25" t="s">
        <v>106</v>
      </c>
      <c r="H51" s="25" t="s">
        <v>175</v>
      </c>
      <c r="I51" s="25" t="s">
        <v>176</v>
      </c>
      <c r="J51" s="40" t="s">
        <v>59</v>
      </c>
      <c r="K51" s="25"/>
      <c r="L51" s="25" t="s">
        <v>112</v>
      </c>
      <c r="M51" s="130" t="s">
        <v>55</v>
      </c>
      <c r="N51" s="59"/>
      <c r="O51" s="138"/>
    </row>
    <row r="52" spans="1:15" ht="18" x14ac:dyDescent="0.4">
      <c r="A52" s="17"/>
      <c r="B52" s="9"/>
      <c r="C52" s="38" t="s">
        <v>1224</v>
      </c>
      <c r="D52" s="27"/>
      <c r="E52" s="25">
        <v>16</v>
      </c>
      <c r="F52" s="25">
        <v>7</v>
      </c>
      <c r="G52" s="25">
        <v>8</v>
      </c>
      <c r="H52" s="25">
        <v>100</v>
      </c>
      <c r="I52" s="25">
        <v>70</v>
      </c>
      <c r="J52" s="40">
        <f t="shared" ref="J52:J59" si="2">E52*2+G52*1</f>
        <v>40</v>
      </c>
      <c r="K52" s="25"/>
      <c r="L52" s="25">
        <v>160</v>
      </c>
      <c r="M52" s="25">
        <v>43</v>
      </c>
      <c r="N52" s="42"/>
      <c r="O52" s="138"/>
    </row>
    <row r="53" spans="1:15" ht="18" x14ac:dyDescent="0.4">
      <c r="A53" s="17"/>
      <c r="B53" s="9"/>
      <c r="C53" s="38" t="s">
        <v>988</v>
      </c>
      <c r="D53" s="27"/>
      <c r="E53" s="25">
        <v>14</v>
      </c>
      <c r="F53" s="25">
        <v>8</v>
      </c>
      <c r="G53" s="25">
        <v>9</v>
      </c>
      <c r="H53" s="25">
        <v>71</v>
      </c>
      <c r="I53" s="25">
        <v>53</v>
      </c>
      <c r="J53" s="40">
        <f t="shared" si="2"/>
        <v>37</v>
      </c>
      <c r="K53" s="25"/>
      <c r="L53" s="25">
        <v>125</v>
      </c>
      <c r="M53" s="25">
        <v>28</v>
      </c>
      <c r="N53" s="146"/>
      <c r="O53" s="138"/>
    </row>
    <row r="54" spans="1:15" ht="18" x14ac:dyDescent="0.4">
      <c r="A54" s="17"/>
      <c r="B54" s="9"/>
      <c r="C54" s="38" t="s">
        <v>151</v>
      </c>
      <c r="D54" s="27"/>
      <c r="E54" s="25">
        <v>14</v>
      </c>
      <c r="F54" s="25">
        <v>12</v>
      </c>
      <c r="G54" s="25">
        <v>5</v>
      </c>
      <c r="H54" s="25">
        <v>72</v>
      </c>
      <c r="I54" s="25">
        <v>60</v>
      </c>
      <c r="J54" s="40">
        <f t="shared" si="2"/>
        <v>33</v>
      </c>
      <c r="K54" s="25"/>
      <c r="L54" s="25">
        <v>113</v>
      </c>
      <c r="M54" s="25">
        <v>26</v>
      </c>
      <c r="N54" s="146"/>
      <c r="O54" s="138"/>
    </row>
    <row r="55" spans="1:15" ht="18" x14ac:dyDescent="0.4">
      <c r="A55" s="17"/>
      <c r="B55" s="9"/>
      <c r="C55" s="38" t="s">
        <v>186</v>
      </c>
      <c r="D55" s="27"/>
      <c r="E55" s="25">
        <v>13</v>
      </c>
      <c r="F55" s="25">
        <v>12</v>
      </c>
      <c r="G55" s="25">
        <v>6</v>
      </c>
      <c r="H55" s="25">
        <v>68</v>
      </c>
      <c r="I55" s="25">
        <v>76</v>
      </c>
      <c r="J55" s="40">
        <f t="shared" si="2"/>
        <v>32</v>
      </c>
      <c r="K55" s="25"/>
      <c r="L55" s="25">
        <v>111</v>
      </c>
      <c r="M55" s="129">
        <v>28</v>
      </c>
      <c r="N55" s="146"/>
      <c r="O55" s="138"/>
    </row>
    <row r="56" spans="1:15" ht="18" x14ac:dyDescent="0.4">
      <c r="A56" s="17"/>
      <c r="B56" s="9"/>
      <c r="C56" s="38" t="s">
        <v>103</v>
      </c>
      <c r="D56" s="27"/>
      <c r="E56" s="25">
        <v>12</v>
      </c>
      <c r="F56" s="25">
        <v>13</v>
      </c>
      <c r="G56" s="25">
        <v>6</v>
      </c>
      <c r="H56" s="25">
        <v>68</v>
      </c>
      <c r="I56" s="25">
        <v>76</v>
      </c>
      <c r="J56" s="40">
        <f t="shared" si="2"/>
        <v>30</v>
      </c>
      <c r="K56" s="25"/>
      <c r="L56" s="25">
        <v>98</v>
      </c>
      <c r="M56" s="25">
        <v>31</v>
      </c>
      <c r="N56" s="146"/>
      <c r="O56" s="138"/>
    </row>
    <row r="57" spans="1:15" ht="18" x14ac:dyDescent="0.4">
      <c r="A57" s="17"/>
      <c r="B57" s="9"/>
      <c r="C57" s="38" t="s">
        <v>156</v>
      </c>
      <c r="D57" s="27"/>
      <c r="E57" s="25">
        <v>10</v>
      </c>
      <c r="F57" s="25">
        <v>15</v>
      </c>
      <c r="G57" s="25">
        <v>6</v>
      </c>
      <c r="H57" s="25">
        <v>53</v>
      </c>
      <c r="I57" s="25">
        <v>71</v>
      </c>
      <c r="J57" s="40">
        <f t="shared" si="2"/>
        <v>26</v>
      </c>
      <c r="K57" s="25"/>
      <c r="L57" s="25">
        <v>87</v>
      </c>
      <c r="M57" s="25">
        <v>34</v>
      </c>
      <c r="O57" s="138"/>
    </row>
    <row r="58" spans="1:15" ht="18" x14ac:dyDescent="0.4">
      <c r="A58" s="17"/>
      <c r="B58" s="9"/>
      <c r="C58" s="38" t="s">
        <v>101</v>
      </c>
      <c r="D58" s="27"/>
      <c r="E58" s="25">
        <v>10</v>
      </c>
      <c r="F58" s="25">
        <v>16</v>
      </c>
      <c r="G58" s="25">
        <v>5</v>
      </c>
      <c r="H58" s="25">
        <v>77</v>
      </c>
      <c r="I58" s="25">
        <v>88</v>
      </c>
      <c r="J58" s="40">
        <f t="shared" si="2"/>
        <v>25</v>
      </c>
      <c r="K58" s="25"/>
      <c r="L58" s="25">
        <v>114</v>
      </c>
      <c r="M58" s="25">
        <v>34</v>
      </c>
      <c r="N58" s="51"/>
      <c r="O58" s="138"/>
    </row>
    <row r="59" spans="1:15" ht="18.5" thickBot="1" x14ac:dyDescent="0.45">
      <c r="A59" s="17"/>
      <c r="B59" s="9"/>
      <c r="C59" s="38" t="s">
        <v>188</v>
      </c>
      <c r="D59" s="27"/>
      <c r="E59" s="25">
        <v>9</v>
      </c>
      <c r="F59" s="25">
        <v>15</v>
      </c>
      <c r="G59" s="25">
        <v>7</v>
      </c>
      <c r="H59" s="25">
        <v>63</v>
      </c>
      <c r="I59" s="25">
        <v>78</v>
      </c>
      <c r="J59" s="40">
        <f t="shared" si="2"/>
        <v>25</v>
      </c>
      <c r="K59" s="25"/>
      <c r="L59" s="25">
        <v>93</v>
      </c>
      <c r="M59" s="57">
        <v>37</v>
      </c>
      <c r="N59" s="146"/>
      <c r="O59" s="138"/>
    </row>
    <row r="60" spans="1:15" ht="18.75" customHeight="1" thickBot="1" x14ac:dyDescent="0.45">
      <c r="A60" s="132"/>
      <c r="B60" s="132"/>
      <c r="C60" s="71"/>
      <c r="D60" s="71"/>
      <c r="E60" s="71">
        <f>SUM(E52:E59)</f>
        <v>98</v>
      </c>
      <c r="F60" s="71">
        <f>SUM(F52:F59)</f>
        <v>98</v>
      </c>
      <c r="G60" s="71">
        <f>SUM(G52:G59)</f>
        <v>52</v>
      </c>
      <c r="H60" s="71">
        <f>SUM(H52:H59)</f>
        <v>572</v>
      </c>
      <c r="I60" s="72">
        <f>SUM(I52:I59)</f>
        <v>572</v>
      </c>
      <c r="J60" s="71"/>
      <c r="K60" s="71"/>
      <c r="L60" s="71">
        <f>SUM(L52:L59)</f>
        <v>901</v>
      </c>
      <c r="M60" s="71">
        <f>SUM(M52:M59)</f>
        <v>261</v>
      </c>
      <c r="N60" s="138"/>
      <c r="O60" s="138"/>
    </row>
    <row r="61" spans="1:15" ht="13" thickTop="1" x14ac:dyDescent="0.25"/>
  </sheetData>
  <sortState ref="B52:M59">
    <sortCondition ref="B52"/>
  </sortState>
  <pageMargins left="0.25" right="0.25" top="0.25" bottom="0.25" header="0.5" footer="0.5"/>
  <pageSetup scale="6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zoomScale="85" zoomScaleNormal="75" zoomScaleSheetLayoutView="85" workbookViewId="0">
      <selection activeCell="Y18" sqref="Y18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972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40959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987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22</v>
      </c>
      <c r="T4" s="9">
        <v>39</v>
      </c>
      <c r="U4" s="9">
        <v>5</v>
      </c>
      <c r="V4" s="9">
        <v>1</v>
      </c>
      <c r="W4" s="160">
        <f t="shared" ref="W4:W12" si="0">T4/S4</f>
        <v>1.7727272727272727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12</v>
      </c>
      <c r="F5" s="25">
        <v>5</v>
      </c>
      <c r="G5" s="25">
        <v>6</v>
      </c>
      <c r="H5" s="25">
        <v>79</v>
      </c>
      <c r="I5" s="25">
        <v>53</v>
      </c>
      <c r="J5" s="40">
        <f>E5*2+G5*1</f>
        <v>30</v>
      </c>
      <c r="K5" s="25">
        <v>124</v>
      </c>
      <c r="L5" s="25">
        <v>28</v>
      </c>
      <c r="M5" s="9">
        <v>2</v>
      </c>
      <c r="N5" s="88"/>
      <c r="O5" s="47" t="s">
        <v>34</v>
      </c>
      <c r="P5" s="47" t="s">
        <v>100</v>
      </c>
      <c r="Q5" s="47" t="s">
        <v>54</v>
      </c>
      <c r="R5" s="7"/>
      <c r="S5" s="11">
        <v>21</v>
      </c>
      <c r="T5" s="9">
        <v>39</v>
      </c>
      <c r="U5" s="9">
        <v>4</v>
      </c>
      <c r="V5" s="9">
        <v>0</v>
      </c>
      <c r="W5" s="160">
        <f t="shared" si="0"/>
        <v>1.8571428571428572</v>
      </c>
      <c r="AD5" s="17"/>
    </row>
    <row r="6" spans="1:30" ht="18" x14ac:dyDescent="0.4">
      <c r="B6" s="9"/>
      <c r="C6" s="38" t="s">
        <v>988</v>
      </c>
      <c r="D6" s="27"/>
      <c r="E6" s="25">
        <v>11</v>
      </c>
      <c r="F6" s="25">
        <v>5</v>
      </c>
      <c r="G6" s="25">
        <v>7</v>
      </c>
      <c r="H6" s="25">
        <v>56</v>
      </c>
      <c r="I6" s="25">
        <v>40</v>
      </c>
      <c r="J6" s="40">
        <f>E6*2+G6*1</f>
        <v>29</v>
      </c>
      <c r="K6" s="25">
        <v>97</v>
      </c>
      <c r="L6" s="25">
        <v>22</v>
      </c>
      <c r="M6" s="9">
        <v>1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23</v>
      </c>
      <c r="T6" s="9">
        <v>46</v>
      </c>
      <c r="U6" s="9">
        <v>4</v>
      </c>
      <c r="V6" s="9">
        <v>1</v>
      </c>
      <c r="W6" s="160">
        <f t="shared" si="0"/>
        <v>2</v>
      </c>
      <c r="AD6" s="17"/>
    </row>
    <row r="7" spans="1:30" ht="18" x14ac:dyDescent="0.4">
      <c r="B7" s="9"/>
      <c r="C7" s="38" t="s">
        <v>151</v>
      </c>
      <c r="D7" s="27"/>
      <c r="E7" s="25">
        <v>10</v>
      </c>
      <c r="F7" s="25">
        <v>9</v>
      </c>
      <c r="G7" s="25">
        <v>4</v>
      </c>
      <c r="H7" s="25">
        <v>53</v>
      </c>
      <c r="I7" s="25">
        <v>44</v>
      </c>
      <c r="J7" s="40">
        <f t="shared" ref="J7:J12" si="1">E7*2+G7*1</f>
        <v>24</v>
      </c>
      <c r="K7" s="25">
        <v>83</v>
      </c>
      <c r="L7" s="25">
        <v>22</v>
      </c>
      <c r="M7" s="9">
        <v>3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23</v>
      </c>
      <c r="T7" s="9">
        <v>51</v>
      </c>
      <c r="U7" s="9">
        <v>5</v>
      </c>
      <c r="V7" s="9">
        <v>2</v>
      </c>
      <c r="W7" s="160">
        <f t="shared" si="0"/>
        <v>2.2173913043478262</v>
      </c>
      <c r="AD7" s="17"/>
    </row>
    <row r="8" spans="1:30" ht="18" x14ac:dyDescent="0.4">
      <c r="A8" s="9"/>
      <c r="B8" s="9"/>
      <c r="C8" s="38" t="s">
        <v>156</v>
      </c>
      <c r="D8" s="27"/>
      <c r="E8" s="129">
        <v>10</v>
      </c>
      <c r="F8" s="129">
        <v>9</v>
      </c>
      <c r="G8" s="129">
        <v>4</v>
      </c>
      <c r="H8" s="25">
        <v>42</v>
      </c>
      <c r="I8" s="25">
        <v>47</v>
      </c>
      <c r="J8" s="40">
        <f t="shared" si="1"/>
        <v>24</v>
      </c>
      <c r="K8" s="25">
        <v>72</v>
      </c>
      <c r="L8" s="129">
        <v>26</v>
      </c>
      <c r="M8" s="9">
        <v>4</v>
      </c>
      <c r="N8" s="67"/>
      <c r="O8" s="47" t="s">
        <v>9</v>
      </c>
      <c r="P8" s="47" t="s">
        <v>155</v>
      </c>
      <c r="Q8" s="47" t="s">
        <v>201</v>
      </c>
      <c r="R8" s="4"/>
      <c r="S8" s="11">
        <v>19</v>
      </c>
      <c r="T8" s="9">
        <v>47</v>
      </c>
      <c r="U8" s="9">
        <v>1</v>
      </c>
      <c r="V8" s="9">
        <v>0</v>
      </c>
      <c r="W8" s="160">
        <f t="shared" si="0"/>
        <v>2.4736842105263159</v>
      </c>
      <c r="AD8" s="17"/>
    </row>
    <row r="9" spans="1:30" ht="18" x14ac:dyDescent="0.4">
      <c r="A9" s="9"/>
      <c r="B9" s="9"/>
      <c r="C9" s="38" t="s">
        <v>103</v>
      </c>
      <c r="D9" s="27"/>
      <c r="E9" s="129">
        <v>8</v>
      </c>
      <c r="F9" s="129">
        <v>11</v>
      </c>
      <c r="G9" s="129">
        <v>4</v>
      </c>
      <c r="H9" s="25">
        <v>47</v>
      </c>
      <c r="I9" s="25">
        <v>62</v>
      </c>
      <c r="J9" s="40">
        <f t="shared" si="1"/>
        <v>20</v>
      </c>
      <c r="K9" s="25">
        <v>66</v>
      </c>
      <c r="L9" s="129">
        <v>22</v>
      </c>
      <c r="M9" s="9">
        <v>5</v>
      </c>
      <c r="N9" s="15"/>
      <c r="O9" s="47" t="s">
        <v>73</v>
      </c>
      <c r="P9" s="47" t="s">
        <v>218</v>
      </c>
      <c r="Q9" s="47" t="s">
        <v>53</v>
      </c>
      <c r="R9" s="4"/>
      <c r="S9" s="11">
        <v>22</v>
      </c>
      <c r="T9" s="9">
        <v>61</v>
      </c>
      <c r="U9" s="9">
        <v>2</v>
      </c>
      <c r="V9" s="9">
        <v>1</v>
      </c>
      <c r="W9" s="160">
        <f t="shared" si="0"/>
        <v>2.7727272727272729</v>
      </c>
      <c r="AD9" s="17"/>
    </row>
    <row r="10" spans="1:30" ht="18" x14ac:dyDescent="0.4">
      <c r="A10" s="9"/>
      <c r="B10" s="9"/>
      <c r="C10" s="38" t="s">
        <v>209</v>
      </c>
      <c r="D10" s="27"/>
      <c r="E10" s="129">
        <v>7</v>
      </c>
      <c r="F10" s="129">
        <v>10</v>
      </c>
      <c r="G10" s="129">
        <v>6</v>
      </c>
      <c r="H10" s="25">
        <v>47</v>
      </c>
      <c r="I10" s="25">
        <v>60</v>
      </c>
      <c r="J10" s="40">
        <f t="shared" si="1"/>
        <v>20</v>
      </c>
      <c r="K10" s="25">
        <v>73</v>
      </c>
      <c r="L10" s="129">
        <v>21</v>
      </c>
      <c r="M10" s="9">
        <v>6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22</v>
      </c>
      <c r="T10" s="9">
        <v>64</v>
      </c>
      <c r="U10" s="9">
        <v>1</v>
      </c>
      <c r="V10" s="9">
        <v>2</v>
      </c>
      <c r="W10" s="160">
        <f t="shared" si="0"/>
        <v>2.9090909090909092</v>
      </c>
      <c r="AD10" s="17"/>
    </row>
    <row r="11" spans="1:30" ht="18" x14ac:dyDescent="0.4">
      <c r="A11" s="9"/>
      <c r="B11" s="9"/>
      <c r="C11" s="38" t="s">
        <v>210</v>
      </c>
      <c r="D11" s="27"/>
      <c r="E11" s="129">
        <v>7</v>
      </c>
      <c r="F11" s="129">
        <v>11</v>
      </c>
      <c r="G11" s="129">
        <v>5</v>
      </c>
      <c r="H11" s="25">
        <v>49</v>
      </c>
      <c r="I11" s="25">
        <v>60</v>
      </c>
      <c r="J11" s="40">
        <f t="shared" si="1"/>
        <v>19</v>
      </c>
      <c r="K11" s="25">
        <v>73</v>
      </c>
      <c r="L11" s="129">
        <v>24</v>
      </c>
      <c r="M11" s="9">
        <v>7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14</v>
      </c>
      <c r="T11" s="9">
        <v>43</v>
      </c>
      <c r="U11" s="9">
        <v>0</v>
      </c>
      <c r="V11" s="9">
        <v>0</v>
      </c>
      <c r="W11" s="160">
        <f t="shared" si="0"/>
        <v>3.0714285714285716</v>
      </c>
      <c r="AD11" s="17"/>
    </row>
    <row r="12" spans="1:30" ht="18.5" thickBot="1" x14ac:dyDescent="0.45">
      <c r="A12" s="9"/>
      <c r="B12" s="9"/>
      <c r="C12" s="38" t="s">
        <v>101</v>
      </c>
      <c r="D12" s="27"/>
      <c r="E12" s="57">
        <v>7</v>
      </c>
      <c r="F12" s="57">
        <v>12</v>
      </c>
      <c r="G12" s="57">
        <v>4</v>
      </c>
      <c r="H12" s="25">
        <v>61</v>
      </c>
      <c r="I12" s="25">
        <v>68</v>
      </c>
      <c r="J12" s="40">
        <f t="shared" si="1"/>
        <v>18</v>
      </c>
      <c r="K12" s="25">
        <v>86</v>
      </c>
      <c r="L12" s="57">
        <v>29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18</v>
      </c>
      <c r="T12" s="9">
        <v>37</v>
      </c>
      <c r="U12" s="9">
        <v>4</v>
      </c>
      <c r="V12" s="9">
        <v>0</v>
      </c>
      <c r="W12" s="160">
        <f t="shared" si="0"/>
        <v>2.0555555555555554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72</v>
      </c>
      <c r="F13" s="71">
        <f>SUM(F5:F12)</f>
        <v>72</v>
      </c>
      <c r="G13" s="71">
        <f>SUM(G5:G12)</f>
        <v>40</v>
      </c>
      <c r="H13" s="71">
        <f>SUM(H5:H12)</f>
        <v>434</v>
      </c>
      <c r="I13" s="71">
        <f>SUM(I5:I12)</f>
        <v>434</v>
      </c>
      <c r="J13" s="30"/>
      <c r="K13" s="71">
        <f>SUM(K5:K12)</f>
        <v>674</v>
      </c>
      <c r="L13" s="71">
        <f>SUM(L5:L12)</f>
        <v>194</v>
      </c>
      <c r="M13" s="4"/>
      <c r="N13" s="17"/>
      <c r="O13" s="17"/>
      <c r="P13" s="17"/>
      <c r="Q13" s="61" t="s">
        <v>35</v>
      </c>
      <c r="R13" s="14"/>
      <c r="S13" s="18">
        <f>SUM(S4:S12)</f>
        <v>184</v>
      </c>
      <c r="T13" s="18">
        <f>SUM(T4:T12)</f>
        <v>427</v>
      </c>
      <c r="U13" s="18">
        <f>SUM(U4:U12)</f>
        <v>26</v>
      </c>
      <c r="V13" s="18">
        <f>SUM(V4:V12)</f>
        <v>7</v>
      </c>
      <c r="W13" s="19">
        <f>(T13+V13)/S13</f>
        <v>2.3586956521739131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973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988</v>
      </c>
      <c r="C16" s="75"/>
      <c r="D16" s="25">
        <v>0</v>
      </c>
      <c r="E16" s="9"/>
      <c r="F16" s="47"/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269</v>
      </c>
      <c r="C17" s="47" t="s">
        <v>318</v>
      </c>
      <c r="D17" s="25"/>
      <c r="E17" s="9"/>
      <c r="F17" s="47"/>
      <c r="J17" s="4"/>
      <c r="N17" s="17"/>
      <c r="P17" s="47" t="s">
        <v>97</v>
      </c>
      <c r="Q17" s="24"/>
      <c r="R17" s="47"/>
      <c r="S17" s="47"/>
      <c r="T17" s="47"/>
      <c r="U17" s="47" t="s">
        <v>97</v>
      </c>
      <c r="V17" s="25"/>
      <c r="W17" s="47"/>
      <c r="X17" s="47"/>
      <c r="Y17" s="47" t="s">
        <v>431</v>
      </c>
      <c r="Z17" s="47"/>
      <c r="AD17" s="17"/>
    </row>
    <row r="18" spans="1:30" ht="15.5" x14ac:dyDescent="0.35">
      <c r="A18" s="45"/>
      <c r="B18" s="47" t="s">
        <v>13</v>
      </c>
      <c r="C18" s="47" t="s">
        <v>318</v>
      </c>
      <c r="D18" s="55"/>
      <c r="E18" s="9"/>
      <c r="J18" s="4"/>
      <c r="N18" s="17"/>
      <c r="P18" s="47"/>
      <c r="S18" s="47"/>
      <c r="U18" s="47"/>
      <c r="X18" s="47"/>
      <c r="Y18" s="47" t="s">
        <v>763</v>
      </c>
      <c r="AD18" s="17"/>
    </row>
    <row r="19" spans="1:30" ht="17.5" x14ac:dyDescent="0.35">
      <c r="N19" s="17"/>
      <c r="P19" s="38" t="s">
        <v>989</v>
      </c>
      <c r="U19" s="47"/>
      <c r="Y19" s="47"/>
      <c r="AD19" s="17"/>
    </row>
    <row r="20" spans="1:30" ht="18" x14ac:dyDescent="0.4">
      <c r="A20" s="45" t="s">
        <v>166</v>
      </c>
      <c r="B20" s="38" t="s">
        <v>150</v>
      </c>
      <c r="C20" s="98"/>
      <c r="D20" s="128">
        <v>1</v>
      </c>
      <c r="E20" s="9">
        <v>2</v>
      </c>
      <c r="F20" s="47" t="s">
        <v>976</v>
      </c>
      <c r="N20" s="69"/>
      <c r="O20" s="203"/>
      <c r="P20" s="203"/>
      <c r="Q20" s="203"/>
      <c r="R20" s="203" t="s">
        <v>888</v>
      </c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8" x14ac:dyDescent="0.4">
      <c r="A21" s="97" t="s">
        <v>37</v>
      </c>
      <c r="B21" s="47" t="s">
        <v>977</v>
      </c>
      <c r="C21" s="47" t="s">
        <v>892</v>
      </c>
      <c r="D21" s="128"/>
      <c r="E21" s="9"/>
      <c r="F21" s="47"/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5.5" x14ac:dyDescent="0.35"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15"/>
      <c r="O23" s="47" t="s">
        <v>603</v>
      </c>
      <c r="P23" s="47" t="s">
        <v>138</v>
      </c>
      <c r="Q23" s="47" t="s">
        <v>142</v>
      </c>
      <c r="R23" s="9">
        <v>20</v>
      </c>
      <c r="S23" s="9">
        <v>15</v>
      </c>
      <c r="T23" s="15">
        <f t="shared" ref="T23:T37" si="2">SUM(R23:S23)</f>
        <v>35</v>
      </c>
      <c r="U23" s="9">
        <v>4</v>
      </c>
      <c r="V23" s="15"/>
      <c r="W23" s="47" t="s">
        <v>668</v>
      </c>
      <c r="X23" s="177" t="s">
        <v>217</v>
      </c>
      <c r="Y23" s="55" t="s">
        <v>199</v>
      </c>
      <c r="Z23" s="9">
        <v>6</v>
      </c>
      <c r="AA23" s="9">
        <v>3</v>
      </c>
      <c r="AB23" s="15">
        <f t="shared" ref="AB23:AB30" si="3">SUM(Z23:AA23)</f>
        <v>9</v>
      </c>
      <c r="AC23" s="9">
        <v>3</v>
      </c>
      <c r="AD23" s="15"/>
    </row>
    <row r="24" spans="1:30" ht="18" x14ac:dyDescent="0.4">
      <c r="A24" s="53" t="s">
        <v>39</v>
      </c>
      <c r="B24" s="38" t="s">
        <v>151</v>
      </c>
      <c r="D24" s="25">
        <v>0</v>
      </c>
      <c r="E24" s="8"/>
      <c r="F24" s="47"/>
      <c r="G24" s="47"/>
      <c r="M24" s="42"/>
      <c r="N24" s="69"/>
      <c r="O24" s="47" t="s">
        <v>584</v>
      </c>
      <c r="P24" s="47" t="s">
        <v>131</v>
      </c>
      <c r="Q24" s="47" t="s">
        <v>54</v>
      </c>
      <c r="R24" s="9">
        <v>18</v>
      </c>
      <c r="S24" s="9">
        <v>17</v>
      </c>
      <c r="T24" s="15">
        <f t="shared" si="2"/>
        <v>35</v>
      </c>
      <c r="U24" s="9">
        <v>1</v>
      </c>
      <c r="V24" s="15"/>
      <c r="W24" s="60" t="s">
        <v>828</v>
      </c>
      <c r="X24" s="60" t="s">
        <v>148</v>
      </c>
      <c r="Y24" s="178" t="s">
        <v>54</v>
      </c>
      <c r="Z24" s="11">
        <v>2</v>
      </c>
      <c r="AA24" s="9">
        <v>7</v>
      </c>
      <c r="AB24" s="15">
        <f t="shared" si="3"/>
        <v>9</v>
      </c>
      <c r="AC24" s="9">
        <v>2</v>
      </c>
      <c r="AD24" s="15"/>
    </row>
    <row r="25" spans="1:30" ht="15.5" x14ac:dyDescent="0.35">
      <c r="A25" s="56" t="s">
        <v>37</v>
      </c>
      <c r="B25" s="47" t="s">
        <v>147</v>
      </c>
      <c r="C25" s="47" t="s">
        <v>212</v>
      </c>
      <c r="E25" s="8"/>
      <c r="F25" s="47"/>
      <c r="N25" s="69"/>
      <c r="O25" s="47" t="s">
        <v>607</v>
      </c>
      <c r="P25" s="177" t="s">
        <v>250</v>
      </c>
      <c r="Q25" s="55" t="s">
        <v>141</v>
      </c>
      <c r="R25" s="9">
        <v>21</v>
      </c>
      <c r="S25" s="9">
        <v>13</v>
      </c>
      <c r="T25" s="15">
        <f t="shared" si="2"/>
        <v>34</v>
      </c>
      <c r="U25" s="9">
        <v>4</v>
      </c>
      <c r="V25" s="15"/>
      <c r="W25" s="47" t="s">
        <v>681</v>
      </c>
      <c r="X25" s="47" t="s">
        <v>17</v>
      </c>
      <c r="Y25" s="47" t="s">
        <v>158</v>
      </c>
      <c r="Z25" s="9">
        <v>1</v>
      </c>
      <c r="AA25" s="9">
        <v>8</v>
      </c>
      <c r="AB25" s="15">
        <f t="shared" si="3"/>
        <v>9</v>
      </c>
      <c r="AC25" s="9">
        <v>2</v>
      </c>
      <c r="AD25" s="15"/>
    </row>
    <row r="26" spans="1:30" ht="15.5" x14ac:dyDescent="0.35">
      <c r="N26" s="15"/>
      <c r="O26" s="47" t="s">
        <v>609</v>
      </c>
      <c r="P26" s="47" t="s">
        <v>252</v>
      </c>
      <c r="Q26" s="47" t="s">
        <v>141</v>
      </c>
      <c r="R26" s="9">
        <v>16</v>
      </c>
      <c r="S26" s="9">
        <v>17</v>
      </c>
      <c r="T26" s="15">
        <f t="shared" si="2"/>
        <v>33</v>
      </c>
      <c r="U26" s="9">
        <v>2</v>
      </c>
      <c r="V26" s="15"/>
      <c r="W26" s="47" t="s">
        <v>651</v>
      </c>
      <c r="X26" s="47" t="s">
        <v>147</v>
      </c>
      <c r="Y26" s="47" t="s">
        <v>142</v>
      </c>
      <c r="Z26" s="9">
        <v>1</v>
      </c>
      <c r="AA26" s="9">
        <v>8</v>
      </c>
      <c r="AB26" s="15">
        <f t="shared" si="3"/>
        <v>9</v>
      </c>
      <c r="AC26" s="9">
        <v>5</v>
      </c>
      <c r="AD26" s="15"/>
    </row>
    <row r="27" spans="1:30" ht="18" x14ac:dyDescent="0.4">
      <c r="A27" s="45"/>
      <c r="B27" s="38" t="s">
        <v>156</v>
      </c>
      <c r="D27" s="25">
        <v>2</v>
      </c>
      <c r="E27" s="8">
        <v>1</v>
      </c>
      <c r="F27" s="47" t="s">
        <v>978</v>
      </c>
      <c r="N27" s="69"/>
      <c r="O27" s="174" t="s">
        <v>910</v>
      </c>
      <c r="P27" s="47" t="s">
        <v>159</v>
      </c>
      <c r="Q27" s="47" t="s">
        <v>141</v>
      </c>
      <c r="R27" s="9">
        <v>20</v>
      </c>
      <c r="S27" s="11">
        <v>9</v>
      </c>
      <c r="T27" s="15">
        <f t="shared" ref="T27:T36" si="4">SUM(R27:S27)</f>
        <v>29</v>
      </c>
      <c r="U27" s="9">
        <v>3</v>
      </c>
      <c r="V27" s="15"/>
      <c r="W27" s="47" t="s">
        <v>676</v>
      </c>
      <c r="X27" s="94" t="s">
        <v>30</v>
      </c>
      <c r="Y27" s="47" t="s">
        <v>141</v>
      </c>
      <c r="Z27" s="11"/>
      <c r="AA27" s="11">
        <v>9</v>
      </c>
      <c r="AB27" s="15">
        <f t="shared" si="3"/>
        <v>9</v>
      </c>
      <c r="AC27" s="9">
        <v>2</v>
      </c>
      <c r="AD27" s="15"/>
    </row>
    <row r="28" spans="1:30" ht="15.5" x14ac:dyDescent="0.35">
      <c r="A28" s="56" t="s">
        <v>37</v>
      </c>
      <c r="B28" s="47" t="s">
        <v>97</v>
      </c>
      <c r="C28" s="47"/>
      <c r="E28" s="99">
        <v>1</v>
      </c>
      <c r="F28" s="47" t="s">
        <v>979</v>
      </c>
      <c r="H28" s="102"/>
      <c r="I28" s="102"/>
      <c r="J28" s="102"/>
      <c r="K28" s="102"/>
      <c r="L28" s="102"/>
      <c r="N28" s="69"/>
      <c r="O28" s="47" t="s">
        <v>608</v>
      </c>
      <c r="P28" s="47" t="s">
        <v>132</v>
      </c>
      <c r="Q28" s="47" t="s">
        <v>141</v>
      </c>
      <c r="R28" s="9">
        <v>5</v>
      </c>
      <c r="S28" s="11">
        <v>24</v>
      </c>
      <c r="T28" s="15">
        <f t="shared" si="4"/>
        <v>29</v>
      </c>
      <c r="U28" s="9">
        <v>1</v>
      </c>
      <c r="V28" s="15"/>
      <c r="W28" s="47" t="s">
        <v>890</v>
      </c>
      <c r="X28" s="55" t="s">
        <v>24</v>
      </c>
      <c r="Y28" s="55" t="s">
        <v>199</v>
      </c>
      <c r="Z28" s="9">
        <v>4</v>
      </c>
      <c r="AA28" s="9">
        <v>4</v>
      </c>
      <c r="AB28" s="15">
        <f t="shared" si="3"/>
        <v>8</v>
      </c>
      <c r="AC28" s="9">
        <v>1</v>
      </c>
      <c r="AD28" s="15"/>
    </row>
    <row r="29" spans="1:30" ht="15.5" x14ac:dyDescent="0.35">
      <c r="N29" s="69"/>
      <c r="O29" s="47" t="s">
        <v>580</v>
      </c>
      <c r="P29" s="47" t="s">
        <v>120</v>
      </c>
      <c r="Q29" s="47" t="s">
        <v>199</v>
      </c>
      <c r="R29" s="9">
        <v>13</v>
      </c>
      <c r="S29" s="11">
        <v>14</v>
      </c>
      <c r="T29" s="15">
        <f t="shared" si="4"/>
        <v>27</v>
      </c>
      <c r="U29" s="9">
        <v>1</v>
      </c>
      <c r="V29" s="15"/>
      <c r="W29" s="47" t="s">
        <v>869</v>
      </c>
      <c r="X29" s="47" t="s">
        <v>163</v>
      </c>
      <c r="Y29" s="47" t="s">
        <v>54</v>
      </c>
      <c r="Z29" s="9">
        <v>3</v>
      </c>
      <c r="AA29" s="9">
        <v>5</v>
      </c>
      <c r="AB29" s="15">
        <f t="shared" si="3"/>
        <v>8</v>
      </c>
      <c r="AC29" s="9"/>
      <c r="AD29" s="15"/>
    </row>
    <row r="30" spans="1:30" ht="18" x14ac:dyDescent="0.4">
      <c r="A30" s="82" t="s">
        <v>167</v>
      </c>
      <c r="B30" s="173"/>
      <c r="C30" s="172"/>
      <c r="D30" s="163"/>
      <c r="E30" s="77" t="s">
        <v>50</v>
      </c>
      <c r="F30" s="77"/>
      <c r="G30" s="84"/>
      <c r="H30" s="84"/>
      <c r="I30" s="84"/>
      <c r="J30" s="85"/>
      <c r="K30" s="84"/>
      <c r="L30" s="84"/>
      <c r="M30" s="84"/>
      <c r="N30" s="15"/>
      <c r="O30" s="47" t="s">
        <v>661</v>
      </c>
      <c r="P30" s="47" t="s">
        <v>122</v>
      </c>
      <c r="Q30" s="47" t="s">
        <v>53</v>
      </c>
      <c r="R30" s="9">
        <v>23</v>
      </c>
      <c r="S30" s="9">
        <v>3</v>
      </c>
      <c r="T30" s="15">
        <f t="shared" si="4"/>
        <v>26</v>
      </c>
      <c r="U30" s="9">
        <v>1</v>
      </c>
      <c r="V30" s="69"/>
      <c r="W30" s="47" t="s">
        <v>821</v>
      </c>
      <c r="X30" s="47" t="s">
        <v>820</v>
      </c>
      <c r="Y30" s="50" t="s">
        <v>142</v>
      </c>
      <c r="Z30" s="9">
        <v>2</v>
      </c>
      <c r="AA30" s="11">
        <v>6</v>
      </c>
      <c r="AB30" s="15">
        <f t="shared" si="3"/>
        <v>8</v>
      </c>
      <c r="AC30" s="11">
        <v>2</v>
      </c>
      <c r="AD30" s="15"/>
    </row>
    <row r="31" spans="1:30" ht="18" x14ac:dyDescent="0.4">
      <c r="A31" s="53" t="s">
        <v>40</v>
      </c>
      <c r="B31" s="38" t="s">
        <v>103</v>
      </c>
      <c r="D31" s="25">
        <v>2</v>
      </c>
      <c r="E31" s="8">
        <v>1</v>
      </c>
      <c r="F31" s="47" t="s">
        <v>980</v>
      </c>
      <c r="G31" s="175"/>
      <c r="H31" s="175"/>
      <c r="I31" s="102"/>
      <c r="J31" s="102"/>
      <c r="K31" s="102"/>
      <c r="L31" s="102"/>
      <c r="M31" s="102"/>
      <c r="N31" s="15"/>
      <c r="O31" s="47" t="s">
        <v>585</v>
      </c>
      <c r="P31" s="47" t="s">
        <v>131</v>
      </c>
      <c r="Q31" s="47" t="s">
        <v>54</v>
      </c>
      <c r="R31" s="9">
        <v>14</v>
      </c>
      <c r="S31" s="9">
        <v>12</v>
      </c>
      <c r="T31" s="15">
        <f t="shared" si="4"/>
        <v>26</v>
      </c>
      <c r="U31" s="9">
        <v>3</v>
      </c>
      <c r="V31" s="15"/>
      <c r="W31" s="47" t="s">
        <v>801</v>
      </c>
      <c r="X31" s="47" t="s">
        <v>116</v>
      </c>
      <c r="Y31" s="47" t="s">
        <v>142</v>
      </c>
      <c r="Z31" s="9">
        <v>4</v>
      </c>
      <c r="AA31" s="11">
        <v>3</v>
      </c>
      <c r="AB31" s="15">
        <f t="shared" ref="AB31:AB53" si="5">SUM(Z31:AA31)</f>
        <v>7</v>
      </c>
      <c r="AC31" s="9"/>
      <c r="AD31" s="15"/>
    </row>
    <row r="32" spans="1:30" ht="15.5" x14ac:dyDescent="0.35">
      <c r="A32" s="45" t="s">
        <v>37</v>
      </c>
      <c r="B32" s="47" t="s">
        <v>982</v>
      </c>
      <c r="C32" s="47" t="s">
        <v>187</v>
      </c>
      <c r="D32" s="9"/>
      <c r="E32" s="8">
        <v>2</v>
      </c>
      <c r="F32" s="47" t="s">
        <v>981</v>
      </c>
      <c r="N32" s="69"/>
      <c r="O32" s="47" t="s">
        <v>621</v>
      </c>
      <c r="P32" s="47" t="s">
        <v>70</v>
      </c>
      <c r="Q32" s="47" t="s">
        <v>158</v>
      </c>
      <c r="R32" s="9">
        <v>17</v>
      </c>
      <c r="S32" s="11">
        <v>6</v>
      </c>
      <c r="T32" s="15">
        <f t="shared" si="4"/>
        <v>23</v>
      </c>
      <c r="U32" s="9">
        <v>4</v>
      </c>
      <c r="V32" s="15"/>
      <c r="W32" s="47" t="s">
        <v>830</v>
      </c>
      <c r="X32" s="47" t="s">
        <v>2</v>
      </c>
      <c r="Y32" s="47" t="s">
        <v>53</v>
      </c>
      <c r="Z32" s="9">
        <v>1</v>
      </c>
      <c r="AA32" s="11">
        <v>6</v>
      </c>
      <c r="AB32" s="15">
        <f t="shared" si="5"/>
        <v>7</v>
      </c>
      <c r="AC32" s="9">
        <v>4</v>
      </c>
      <c r="AD32" s="15"/>
    </row>
    <row r="33" spans="1:30" ht="15.75" customHeight="1" x14ac:dyDescent="0.35">
      <c r="B33" s="47" t="s">
        <v>28</v>
      </c>
      <c r="C33" s="47" t="s">
        <v>216</v>
      </c>
      <c r="E33" s="8"/>
      <c r="N33" s="69"/>
      <c r="O33" s="47" t="s">
        <v>577</v>
      </c>
      <c r="P33" s="47" t="s">
        <v>244</v>
      </c>
      <c r="Q33" s="55" t="s">
        <v>65</v>
      </c>
      <c r="R33" s="9">
        <v>16</v>
      </c>
      <c r="S33" s="9">
        <v>7</v>
      </c>
      <c r="T33" s="15">
        <f t="shared" si="4"/>
        <v>23</v>
      </c>
      <c r="U33" s="9">
        <v>1</v>
      </c>
      <c r="V33" s="15"/>
      <c r="W33" s="47" t="s">
        <v>675</v>
      </c>
      <c r="X33" s="47" t="s">
        <v>20</v>
      </c>
      <c r="Y33" s="47" t="s">
        <v>141</v>
      </c>
      <c r="Z33" s="9">
        <v>1</v>
      </c>
      <c r="AA33" s="11">
        <v>6</v>
      </c>
      <c r="AB33" s="15">
        <f t="shared" si="5"/>
        <v>7</v>
      </c>
      <c r="AC33" s="9">
        <v>1</v>
      </c>
      <c r="AD33" s="15"/>
    </row>
    <row r="34" spans="1:30" ht="15.5" x14ac:dyDescent="0.35">
      <c r="B34" s="47"/>
      <c r="C34" s="47"/>
      <c r="F34" s="47"/>
      <c r="N34" s="15"/>
      <c r="O34" s="47" t="s">
        <v>619</v>
      </c>
      <c r="P34" s="47" t="s">
        <v>122</v>
      </c>
      <c r="Q34" s="47" t="s">
        <v>201</v>
      </c>
      <c r="R34" s="8">
        <v>14</v>
      </c>
      <c r="S34" s="12">
        <v>9</v>
      </c>
      <c r="T34" s="15">
        <f t="shared" si="4"/>
        <v>23</v>
      </c>
      <c r="U34" s="9">
        <v>1</v>
      </c>
      <c r="V34" s="69"/>
      <c r="W34" s="47" t="s">
        <v>669</v>
      </c>
      <c r="X34" s="55" t="s">
        <v>207</v>
      </c>
      <c r="Y34" s="55" t="s">
        <v>53</v>
      </c>
      <c r="Z34" s="9">
        <v>1</v>
      </c>
      <c r="AA34" s="9">
        <v>6</v>
      </c>
      <c r="AB34" s="15">
        <f t="shared" si="5"/>
        <v>7</v>
      </c>
      <c r="AC34" s="9">
        <v>1</v>
      </c>
      <c r="AD34" s="15"/>
    </row>
    <row r="35" spans="1:30" ht="18" x14ac:dyDescent="0.4">
      <c r="A35" s="56"/>
      <c r="B35" s="38" t="s">
        <v>209</v>
      </c>
      <c r="C35" s="50"/>
      <c r="D35" s="129">
        <v>2</v>
      </c>
      <c r="E35" s="8">
        <v>1</v>
      </c>
      <c r="F35" s="47" t="s">
        <v>983</v>
      </c>
      <c r="N35" s="15"/>
      <c r="O35" s="47" t="s">
        <v>618</v>
      </c>
      <c r="P35" s="47" t="s">
        <v>74</v>
      </c>
      <c r="Q35" s="47" t="s">
        <v>201</v>
      </c>
      <c r="R35" s="9">
        <v>10</v>
      </c>
      <c r="S35" s="9">
        <v>12</v>
      </c>
      <c r="T35" s="15">
        <f t="shared" si="4"/>
        <v>22</v>
      </c>
      <c r="U35" s="9">
        <v>6</v>
      </c>
      <c r="V35" s="15"/>
      <c r="W35" s="47" t="s">
        <v>649</v>
      </c>
      <c r="X35" s="47" t="s">
        <v>25</v>
      </c>
      <c r="Y35" s="55" t="s">
        <v>142</v>
      </c>
      <c r="Z35" s="9"/>
      <c r="AA35" s="9">
        <v>7</v>
      </c>
      <c r="AB35" s="15">
        <f t="shared" si="5"/>
        <v>7</v>
      </c>
      <c r="AC35" s="9"/>
      <c r="AD35" s="15"/>
    </row>
    <row r="36" spans="1:30" ht="18" x14ac:dyDescent="0.4">
      <c r="A36" s="56" t="s">
        <v>37</v>
      </c>
      <c r="B36" s="47" t="s">
        <v>49</v>
      </c>
      <c r="C36" s="65" t="s">
        <v>211</v>
      </c>
      <c r="D36" s="129"/>
      <c r="E36" s="8">
        <v>1</v>
      </c>
      <c r="F36" s="47" t="s">
        <v>983</v>
      </c>
      <c r="N36" s="69"/>
      <c r="O36" s="60" t="s">
        <v>582</v>
      </c>
      <c r="P36" s="60" t="s">
        <v>248</v>
      </c>
      <c r="Q36" s="178" t="s">
        <v>65</v>
      </c>
      <c r="R36" s="11">
        <v>10</v>
      </c>
      <c r="S36" s="9">
        <v>10</v>
      </c>
      <c r="T36" s="15">
        <f t="shared" si="4"/>
        <v>20</v>
      </c>
      <c r="U36" s="9">
        <v>2</v>
      </c>
      <c r="V36" s="15"/>
      <c r="W36" s="47" t="s">
        <v>641</v>
      </c>
      <c r="X36" s="177" t="s">
        <v>23</v>
      </c>
      <c r="Y36" s="55" t="s">
        <v>201</v>
      </c>
      <c r="Z36" s="9">
        <v>3</v>
      </c>
      <c r="AA36" s="9">
        <v>3</v>
      </c>
      <c r="AB36" s="15">
        <f t="shared" si="5"/>
        <v>6</v>
      </c>
      <c r="AC36" s="9">
        <v>2</v>
      </c>
      <c r="AD36" s="15"/>
    </row>
    <row r="37" spans="1:30" ht="15.5" x14ac:dyDescent="0.35">
      <c r="B37" s="47" t="s">
        <v>546</v>
      </c>
      <c r="C37" s="65" t="s">
        <v>892</v>
      </c>
      <c r="N37" s="15"/>
      <c r="O37" s="47" t="s">
        <v>611</v>
      </c>
      <c r="P37" s="177" t="s">
        <v>99</v>
      </c>
      <c r="Q37" s="55" t="s">
        <v>141</v>
      </c>
      <c r="R37" s="11">
        <v>8</v>
      </c>
      <c r="S37" s="9">
        <v>12</v>
      </c>
      <c r="T37" s="15">
        <f t="shared" si="2"/>
        <v>20</v>
      </c>
      <c r="U37" s="9">
        <v>2</v>
      </c>
      <c r="V37" s="15"/>
      <c r="W37" s="47" t="s">
        <v>645</v>
      </c>
      <c r="X37" s="47" t="s">
        <v>149</v>
      </c>
      <c r="Y37" s="47" t="s">
        <v>54</v>
      </c>
      <c r="Z37" s="9"/>
      <c r="AA37" s="9">
        <v>6</v>
      </c>
      <c r="AB37" s="15">
        <f t="shared" si="5"/>
        <v>6</v>
      </c>
      <c r="AC37" s="9">
        <v>7</v>
      </c>
      <c r="AD37" s="15"/>
    </row>
    <row r="38" spans="1:30" ht="15.5" x14ac:dyDescent="0.35">
      <c r="B38" s="47" t="s">
        <v>546</v>
      </c>
      <c r="C38" s="65" t="s">
        <v>187</v>
      </c>
      <c r="N38" s="15"/>
      <c r="O38" s="47" t="s">
        <v>583</v>
      </c>
      <c r="P38" s="47" t="s">
        <v>72</v>
      </c>
      <c r="Q38" s="47" t="s">
        <v>65</v>
      </c>
      <c r="R38" s="9">
        <v>7</v>
      </c>
      <c r="S38" s="11">
        <v>10</v>
      </c>
      <c r="T38" s="15">
        <f>SUM(R38:S38)</f>
        <v>17</v>
      </c>
      <c r="U38" s="9">
        <v>3</v>
      </c>
      <c r="V38" s="15"/>
      <c r="W38" s="47" t="s">
        <v>647</v>
      </c>
      <c r="X38" s="47" t="s">
        <v>13</v>
      </c>
      <c r="Y38" s="47" t="s">
        <v>54</v>
      </c>
      <c r="Z38" s="9"/>
      <c r="AA38" s="9">
        <v>6</v>
      </c>
      <c r="AB38" s="15">
        <f t="shared" si="5"/>
        <v>6</v>
      </c>
      <c r="AC38" s="9">
        <v>3</v>
      </c>
      <c r="AD38" s="15"/>
    </row>
    <row r="39" spans="1:30" ht="15.5" x14ac:dyDescent="0.35">
      <c r="N39" s="15"/>
      <c r="O39" s="47" t="s">
        <v>579</v>
      </c>
      <c r="P39" s="55" t="s">
        <v>72</v>
      </c>
      <c r="Q39" s="55" t="s">
        <v>65</v>
      </c>
      <c r="R39" s="9">
        <v>7</v>
      </c>
      <c r="S39" s="11">
        <v>10</v>
      </c>
      <c r="T39" s="15">
        <f>SUM(R39:S39)</f>
        <v>17</v>
      </c>
      <c r="U39" s="9">
        <v>2</v>
      </c>
      <c r="V39" s="15"/>
      <c r="W39" s="47" t="s">
        <v>654</v>
      </c>
      <c r="X39" s="47" t="s">
        <v>45</v>
      </c>
      <c r="Y39" s="47" t="s">
        <v>142</v>
      </c>
      <c r="Z39" s="9"/>
      <c r="AA39" s="11">
        <v>6</v>
      </c>
      <c r="AB39" s="15">
        <f t="shared" si="5"/>
        <v>6</v>
      </c>
      <c r="AC39" s="9">
        <v>1</v>
      </c>
      <c r="AD39" s="15"/>
    </row>
    <row r="40" spans="1:30" ht="18" x14ac:dyDescent="0.4">
      <c r="A40" s="82"/>
      <c r="B40" s="173"/>
      <c r="C40" s="77"/>
      <c r="D40" s="163"/>
      <c r="E40" s="77" t="s">
        <v>50</v>
      </c>
      <c r="F40" s="83"/>
      <c r="G40" s="84"/>
      <c r="H40" s="84"/>
      <c r="I40" s="84"/>
      <c r="J40" s="85"/>
      <c r="K40" s="84"/>
      <c r="L40" s="84"/>
      <c r="M40" s="84"/>
      <c r="N40" s="69"/>
      <c r="O40" s="47" t="s">
        <v>662</v>
      </c>
      <c r="P40" s="47" t="s">
        <v>26</v>
      </c>
      <c r="Q40" s="47" t="s">
        <v>53</v>
      </c>
      <c r="R40" s="9">
        <v>6</v>
      </c>
      <c r="S40" s="11">
        <v>11</v>
      </c>
      <c r="T40" s="15">
        <f>SUM(R40:S40)</f>
        <v>17</v>
      </c>
      <c r="U40" s="9">
        <v>2</v>
      </c>
      <c r="V40" s="15"/>
      <c r="W40" s="47" t="s">
        <v>831</v>
      </c>
      <c r="X40" s="47" t="s">
        <v>76</v>
      </c>
      <c r="Y40" s="47" t="s">
        <v>65</v>
      </c>
      <c r="Z40" s="9">
        <v>2</v>
      </c>
      <c r="AA40" s="9">
        <v>3</v>
      </c>
      <c r="AB40" s="15">
        <f t="shared" si="5"/>
        <v>5</v>
      </c>
      <c r="AC40" s="9">
        <v>1</v>
      </c>
      <c r="AD40" s="15"/>
    </row>
    <row r="41" spans="1:30" ht="18" x14ac:dyDescent="0.4">
      <c r="A41" s="53" t="s">
        <v>41</v>
      </c>
      <c r="B41" s="38" t="s">
        <v>210</v>
      </c>
      <c r="C41" s="47"/>
      <c r="D41" s="25">
        <v>3</v>
      </c>
      <c r="E41" s="9">
        <v>1</v>
      </c>
      <c r="F41" s="47" t="s">
        <v>984</v>
      </c>
      <c r="G41" s="46"/>
      <c r="H41" s="51"/>
      <c r="I41" s="51"/>
      <c r="J41" s="52"/>
      <c r="K41" s="51"/>
      <c r="L41" s="51"/>
      <c r="M41" s="51"/>
      <c r="N41" s="15"/>
      <c r="O41" s="47" t="s">
        <v>586</v>
      </c>
      <c r="P41" s="47" t="s">
        <v>213</v>
      </c>
      <c r="Q41" s="47" t="s">
        <v>54</v>
      </c>
      <c r="R41" s="9">
        <v>5</v>
      </c>
      <c r="S41" s="11">
        <v>12</v>
      </c>
      <c r="T41" s="15">
        <f>SUM(R41:S41)</f>
        <v>17</v>
      </c>
      <c r="U41" s="9">
        <v>1</v>
      </c>
      <c r="V41" s="69"/>
      <c r="W41" s="47" t="s">
        <v>630</v>
      </c>
      <c r="X41" s="47" t="s">
        <v>22</v>
      </c>
      <c r="Y41" s="47" t="s">
        <v>142</v>
      </c>
      <c r="Z41" s="9">
        <v>2</v>
      </c>
      <c r="AA41" s="9">
        <v>3</v>
      </c>
      <c r="AB41" s="15">
        <f t="shared" si="5"/>
        <v>5</v>
      </c>
      <c r="AC41" s="9"/>
      <c r="AD41" s="15"/>
    </row>
    <row r="42" spans="1:30" ht="18" x14ac:dyDescent="0.4">
      <c r="A42" s="56" t="s">
        <v>37</v>
      </c>
      <c r="B42" s="60" t="s">
        <v>162</v>
      </c>
      <c r="C42" s="50" t="s">
        <v>216</v>
      </c>
      <c r="D42" s="25"/>
      <c r="E42" s="9">
        <v>2</v>
      </c>
      <c r="F42" s="174" t="s">
        <v>909</v>
      </c>
      <c r="G42" s="203"/>
      <c r="H42" s="210"/>
      <c r="I42" s="203"/>
      <c r="J42" s="211"/>
      <c r="K42" s="210"/>
      <c r="L42" s="51"/>
      <c r="M42" s="42"/>
      <c r="N42" s="69"/>
      <c r="O42" s="47" t="s">
        <v>605</v>
      </c>
      <c r="P42" s="47" t="s">
        <v>133</v>
      </c>
      <c r="Q42" s="47" t="s">
        <v>142</v>
      </c>
      <c r="R42" s="11">
        <v>6</v>
      </c>
      <c r="S42" s="11">
        <v>10</v>
      </c>
      <c r="T42" s="15">
        <f t="shared" ref="T42:T51" si="6">SUM(R42:S42)</f>
        <v>16</v>
      </c>
      <c r="U42" s="165">
        <v>1</v>
      </c>
      <c r="V42" s="15"/>
      <c r="W42" s="47" t="s">
        <v>672</v>
      </c>
      <c r="X42" s="47" t="s">
        <v>137</v>
      </c>
      <c r="Y42" s="47" t="s">
        <v>53</v>
      </c>
      <c r="Z42" s="9">
        <v>2</v>
      </c>
      <c r="AA42" s="9">
        <v>3</v>
      </c>
      <c r="AB42" s="15">
        <f t="shared" si="5"/>
        <v>5</v>
      </c>
      <c r="AC42" s="9">
        <v>1</v>
      </c>
      <c r="AD42" s="15"/>
    </row>
    <row r="43" spans="1:30" ht="15.5" x14ac:dyDescent="0.35">
      <c r="E43" s="99">
        <v>2</v>
      </c>
      <c r="F43" s="47" t="s">
        <v>985</v>
      </c>
      <c r="N43" s="69"/>
      <c r="O43" s="47" t="s">
        <v>578</v>
      </c>
      <c r="P43" s="47" t="s">
        <v>67</v>
      </c>
      <c r="Q43" s="47" t="s">
        <v>65</v>
      </c>
      <c r="R43" s="9">
        <v>6</v>
      </c>
      <c r="S43" s="9">
        <v>11</v>
      </c>
      <c r="T43" s="15">
        <f t="shared" si="6"/>
        <v>17</v>
      </c>
      <c r="U43" s="9">
        <v>3</v>
      </c>
      <c r="V43" s="15"/>
      <c r="W43" s="47" t="s">
        <v>628</v>
      </c>
      <c r="X43" s="47" t="s">
        <v>125</v>
      </c>
      <c r="Y43" s="47" t="s">
        <v>65</v>
      </c>
      <c r="Z43" s="9">
        <v>2</v>
      </c>
      <c r="AA43" s="9">
        <v>3</v>
      </c>
      <c r="AB43" s="15">
        <f t="shared" ref="AB43:AB51" si="7">SUM(Z43:AA43)</f>
        <v>5</v>
      </c>
      <c r="AC43" s="9">
        <v>1</v>
      </c>
      <c r="AD43" s="15"/>
    </row>
    <row r="44" spans="1:30" ht="15.5" x14ac:dyDescent="0.35">
      <c r="N44" s="69"/>
      <c r="O44" s="50" t="s">
        <v>871</v>
      </c>
      <c r="P44" s="50" t="s">
        <v>254</v>
      </c>
      <c r="Q44" s="50" t="s">
        <v>158</v>
      </c>
      <c r="R44" s="11">
        <v>4</v>
      </c>
      <c r="S44" s="9">
        <v>11</v>
      </c>
      <c r="T44" s="15">
        <f t="shared" si="6"/>
        <v>15</v>
      </c>
      <c r="U44" s="9">
        <v>2</v>
      </c>
      <c r="V44" s="15"/>
      <c r="W44" s="47" t="s">
        <v>670</v>
      </c>
      <c r="X44" s="47" t="s">
        <v>18</v>
      </c>
      <c r="Y44" s="47" t="s">
        <v>53</v>
      </c>
      <c r="Z44" s="9">
        <v>1</v>
      </c>
      <c r="AA44" s="11">
        <v>4</v>
      </c>
      <c r="AB44" s="15">
        <f t="shared" si="7"/>
        <v>5</v>
      </c>
      <c r="AC44" s="9"/>
      <c r="AD44" s="15"/>
    </row>
    <row r="45" spans="1:30" ht="18" x14ac:dyDescent="0.4">
      <c r="B45" s="38" t="s">
        <v>101</v>
      </c>
      <c r="C45" s="64"/>
      <c r="D45" s="26">
        <v>3</v>
      </c>
      <c r="E45" s="9">
        <v>1</v>
      </c>
      <c r="F45" s="47" t="s">
        <v>986</v>
      </c>
      <c r="N45" s="15"/>
      <c r="O45" s="47" t="s">
        <v>581</v>
      </c>
      <c r="P45" s="47" t="s">
        <v>65</v>
      </c>
      <c r="Q45" s="47" t="s">
        <v>65</v>
      </c>
      <c r="R45" s="9">
        <v>7</v>
      </c>
      <c r="S45" s="11">
        <v>7</v>
      </c>
      <c r="T45" s="15">
        <f>SUM(R45:S45)</f>
        <v>14</v>
      </c>
      <c r="U45" s="11">
        <v>3</v>
      </c>
      <c r="V45" s="15"/>
      <c r="W45" s="47" t="s">
        <v>644</v>
      </c>
      <c r="X45" s="47" t="s">
        <v>43</v>
      </c>
      <c r="Y45" s="47" t="s">
        <v>65</v>
      </c>
      <c r="Z45" s="9"/>
      <c r="AA45" s="9">
        <v>5</v>
      </c>
      <c r="AB45" s="15">
        <f t="shared" ref="AB45:AB50" si="8">SUM(Z45:AA45)</f>
        <v>5</v>
      </c>
      <c r="AC45" s="9">
        <v>6</v>
      </c>
      <c r="AD45" s="15"/>
    </row>
    <row r="46" spans="1:30" ht="18" x14ac:dyDescent="0.4">
      <c r="A46" s="97" t="s">
        <v>37</v>
      </c>
      <c r="B46" s="94" t="s">
        <v>97</v>
      </c>
      <c r="C46" s="50"/>
      <c r="D46" s="26"/>
      <c r="E46" s="9">
        <v>2</v>
      </c>
      <c r="F46" s="174" t="s">
        <v>1003</v>
      </c>
      <c r="G46" s="102"/>
      <c r="H46" s="102"/>
      <c r="I46" s="102"/>
      <c r="J46" s="102"/>
      <c r="K46" s="102"/>
      <c r="L46" s="102"/>
      <c r="N46" s="15"/>
      <c r="O46" s="47" t="s">
        <v>826</v>
      </c>
      <c r="P46" s="55" t="s">
        <v>4</v>
      </c>
      <c r="Q46" s="55" t="s">
        <v>158</v>
      </c>
      <c r="R46" s="9">
        <v>6</v>
      </c>
      <c r="S46" s="11">
        <v>8</v>
      </c>
      <c r="T46" s="15">
        <f>SUM(R46:S46)</f>
        <v>14</v>
      </c>
      <c r="U46" s="9"/>
      <c r="V46" s="15"/>
      <c r="W46" s="47" t="s">
        <v>646</v>
      </c>
      <c r="X46" s="47" t="s">
        <v>5</v>
      </c>
      <c r="Y46" s="47" t="s">
        <v>201</v>
      </c>
      <c r="Z46" s="9"/>
      <c r="AA46" s="11">
        <v>5</v>
      </c>
      <c r="AB46" s="15">
        <f t="shared" si="8"/>
        <v>5</v>
      </c>
      <c r="AC46" s="9">
        <v>3</v>
      </c>
      <c r="AD46" s="15"/>
    </row>
    <row r="47" spans="1:30" ht="15.5" x14ac:dyDescent="0.35">
      <c r="E47" s="9">
        <v>2</v>
      </c>
      <c r="F47" s="174" t="s">
        <v>1002</v>
      </c>
      <c r="G47" s="102"/>
      <c r="H47" s="102"/>
      <c r="I47" s="102"/>
      <c r="J47" s="102"/>
      <c r="K47" s="102"/>
      <c r="L47" s="102"/>
      <c r="N47" s="15"/>
      <c r="O47" s="60" t="s">
        <v>663</v>
      </c>
      <c r="P47" s="60" t="s">
        <v>81</v>
      </c>
      <c r="Q47" s="178" t="s">
        <v>53</v>
      </c>
      <c r="R47" s="11">
        <v>3</v>
      </c>
      <c r="S47" s="11">
        <v>11</v>
      </c>
      <c r="T47" s="15">
        <f>SUM(R47:S47)</f>
        <v>14</v>
      </c>
      <c r="U47" s="9"/>
      <c r="V47" s="15"/>
      <c r="W47" s="47" t="s">
        <v>648</v>
      </c>
      <c r="X47" s="55" t="s">
        <v>296</v>
      </c>
      <c r="Y47" s="55" t="s">
        <v>65</v>
      </c>
      <c r="Z47" s="9"/>
      <c r="AA47" s="9">
        <v>5</v>
      </c>
      <c r="AB47" s="15">
        <f t="shared" si="8"/>
        <v>5</v>
      </c>
      <c r="AC47" s="9"/>
      <c r="AD47" s="15"/>
    </row>
    <row r="48" spans="1:30" ht="15.5" x14ac:dyDescent="0.35">
      <c r="N48" s="15"/>
      <c r="O48" s="47" t="s">
        <v>590</v>
      </c>
      <c r="P48" s="47" t="s">
        <v>84</v>
      </c>
      <c r="Q48" s="47" t="s">
        <v>199</v>
      </c>
      <c r="R48" s="9">
        <v>5</v>
      </c>
      <c r="S48" s="9">
        <v>8</v>
      </c>
      <c r="T48" s="15">
        <f t="shared" si="6"/>
        <v>13</v>
      </c>
      <c r="U48" s="9">
        <v>2</v>
      </c>
      <c r="V48" s="15"/>
      <c r="W48" s="47" t="s">
        <v>631</v>
      </c>
      <c r="X48" s="47" t="s">
        <v>205</v>
      </c>
      <c r="Y48" s="47" t="s">
        <v>158</v>
      </c>
      <c r="Z48" s="9"/>
      <c r="AA48" s="9">
        <v>5</v>
      </c>
      <c r="AB48" s="15">
        <f t="shared" si="8"/>
        <v>5</v>
      </c>
      <c r="AC48" s="9">
        <v>1</v>
      </c>
      <c r="AD48" s="15"/>
    </row>
    <row r="49" spans="1:30" ht="18" x14ac:dyDescent="0.4">
      <c r="A49" s="122"/>
      <c r="B49" s="123"/>
      <c r="C49" s="123"/>
      <c r="D49" s="164"/>
      <c r="E49" s="124"/>
      <c r="F49" s="123"/>
      <c r="G49" s="125"/>
      <c r="H49" s="125"/>
      <c r="I49" s="125"/>
      <c r="J49" s="126"/>
      <c r="K49" s="125"/>
      <c r="L49" s="125"/>
      <c r="M49" s="124"/>
      <c r="N49" s="15"/>
      <c r="O49" s="47" t="s">
        <v>606</v>
      </c>
      <c r="P49" s="47" t="s">
        <v>8</v>
      </c>
      <c r="Q49" s="47" t="s">
        <v>158</v>
      </c>
      <c r="R49" s="9">
        <v>5</v>
      </c>
      <c r="S49" s="11">
        <v>8</v>
      </c>
      <c r="T49" s="15">
        <f t="shared" si="6"/>
        <v>13</v>
      </c>
      <c r="U49" s="9">
        <v>7</v>
      </c>
      <c r="V49" s="15"/>
      <c r="W49" s="47" t="s">
        <v>635</v>
      </c>
      <c r="X49" s="177" t="s">
        <v>146</v>
      </c>
      <c r="Y49" s="55" t="s">
        <v>199</v>
      </c>
      <c r="Z49" s="9"/>
      <c r="AA49" s="9">
        <v>5</v>
      </c>
      <c r="AB49" s="15">
        <f t="shared" si="8"/>
        <v>5</v>
      </c>
      <c r="AC49" s="11">
        <v>1</v>
      </c>
      <c r="AD49" s="15"/>
    </row>
    <row r="50" spans="1:30" ht="18" x14ac:dyDescent="0.4">
      <c r="C50" s="47" t="s">
        <v>967</v>
      </c>
      <c r="D50" s="112">
        <f>SUM(D16:D49)</f>
        <v>13</v>
      </c>
      <c r="E50" s="24"/>
      <c r="F50" s="47" t="s">
        <v>966</v>
      </c>
      <c r="G50" s="38"/>
      <c r="H50" s="54"/>
      <c r="I50" s="70">
        <v>10</v>
      </c>
      <c r="J50" s="25"/>
      <c r="N50" s="69"/>
      <c r="O50" s="47" t="s">
        <v>799</v>
      </c>
      <c r="P50" s="55" t="s">
        <v>123</v>
      </c>
      <c r="Q50" s="55" t="s">
        <v>54</v>
      </c>
      <c r="R50" s="9">
        <v>1</v>
      </c>
      <c r="S50" s="9">
        <v>12</v>
      </c>
      <c r="T50" s="15">
        <f t="shared" si="6"/>
        <v>13</v>
      </c>
      <c r="U50" s="9">
        <v>3</v>
      </c>
      <c r="V50" s="15"/>
      <c r="W50" s="47" t="s">
        <v>653</v>
      </c>
      <c r="X50" s="47" t="s">
        <v>162</v>
      </c>
      <c r="Y50" s="47" t="s">
        <v>201</v>
      </c>
      <c r="Z50" s="9"/>
      <c r="AA50" s="9">
        <v>4</v>
      </c>
      <c r="AB50" s="15">
        <f t="shared" si="8"/>
        <v>4</v>
      </c>
      <c r="AC50" s="9">
        <v>3</v>
      </c>
      <c r="AD50" s="15"/>
    </row>
    <row r="51" spans="1:30" ht="15.5" x14ac:dyDescent="0.35">
      <c r="N51" s="15"/>
      <c r="O51" s="47" t="s">
        <v>664</v>
      </c>
      <c r="P51" s="47" t="s">
        <v>49</v>
      </c>
      <c r="Q51" s="47" t="s">
        <v>199</v>
      </c>
      <c r="R51" s="9">
        <v>1</v>
      </c>
      <c r="S51" s="11">
        <v>11</v>
      </c>
      <c r="T51" s="15">
        <f t="shared" si="6"/>
        <v>12</v>
      </c>
      <c r="U51" s="9">
        <v>6</v>
      </c>
      <c r="V51" s="15"/>
      <c r="W51" s="47" t="s">
        <v>832</v>
      </c>
      <c r="X51" s="47" t="s">
        <v>253</v>
      </c>
      <c r="Y51" s="47" t="s">
        <v>158</v>
      </c>
      <c r="Z51" s="9"/>
      <c r="AA51" s="9">
        <v>4</v>
      </c>
      <c r="AB51" s="15">
        <f t="shared" si="7"/>
        <v>4</v>
      </c>
      <c r="AC51" s="9">
        <v>3</v>
      </c>
      <c r="AD51" s="15"/>
    </row>
    <row r="52" spans="1:30" ht="17.5" x14ac:dyDescent="0.35">
      <c r="B52" s="38" t="s">
        <v>994</v>
      </c>
      <c r="N52" s="69"/>
      <c r="O52" s="47" t="s">
        <v>665</v>
      </c>
      <c r="P52" s="179" t="s">
        <v>152</v>
      </c>
      <c r="Q52" s="47" t="s">
        <v>199</v>
      </c>
      <c r="R52" s="9">
        <v>5</v>
      </c>
      <c r="S52" s="11">
        <v>6</v>
      </c>
      <c r="T52" s="15">
        <f t="shared" ref="T52:T53" si="9">SUM(R52:S52)</f>
        <v>11</v>
      </c>
      <c r="U52" s="9">
        <v>1</v>
      </c>
      <c r="V52" s="15"/>
      <c r="W52" s="47" t="s">
        <v>634</v>
      </c>
      <c r="X52" s="47" t="s">
        <v>249</v>
      </c>
      <c r="Y52" s="47" t="s">
        <v>199</v>
      </c>
      <c r="Z52" s="9"/>
      <c r="AA52" s="11">
        <v>4</v>
      </c>
      <c r="AB52" s="15">
        <f t="shared" si="5"/>
        <v>4</v>
      </c>
      <c r="AC52" s="9"/>
      <c r="AD52" s="15"/>
    </row>
    <row r="53" spans="1:30" ht="17.5" x14ac:dyDescent="0.35">
      <c r="B53" s="38" t="s">
        <v>1000</v>
      </c>
      <c r="N53" s="15"/>
      <c r="O53" s="47" t="s">
        <v>626</v>
      </c>
      <c r="P53" s="47" t="s">
        <v>78</v>
      </c>
      <c r="Q53" s="47" t="s">
        <v>53</v>
      </c>
      <c r="R53" s="9">
        <v>5</v>
      </c>
      <c r="S53" s="11">
        <v>6</v>
      </c>
      <c r="T53" s="15">
        <f t="shared" si="9"/>
        <v>11</v>
      </c>
      <c r="U53" s="9">
        <v>3</v>
      </c>
      <c r="V53" s="15"/>
      <c r="W53" s="47" t="s">
        <v>652</v>
      </c>
      <c r="X53" s="94" t="s">
        <v>208</v>
      </c>
      <c r="Y53" s="47" t="s">
        <v>201</v>
      </c>
      <c r="Z53" s="9">
        <v>1</v>
      </c>
      <c r="AA53" s="11">
        <v>2</v>
      </c>
      <c r="AB53" s="15">
        <f t="shared" si="5"/>
        <v>3</v>
      </c>
      <c r="AC53" s="9">
        <v>1</v>
      </c>
      <c r="AD53" s="15"/>
    </row>
    <row r="54" spans="1:30" ht="17.5" x14ac:dyDescent="0.35">
      <c r="A54" s="4"/>
      <c r="B54" s="38" t="s">
        <v>1001</v>
      </c>
      <c r="N54" s="69"/>
      <c r="O54" s="47" t="s">
        <v>919</v>
      </c>
      <c r="P54" s="55" t="s">
        <v>161</v>
      </c>
      <c r="Q54" s="55" t="s">
        <v>201</v>
      </c>
      <c r="R54" s="9">
        <v>4</v>
      </c>
      <c r="S54" s="9">
        <v>7</v>
      </c>
      <c r="T54" s="15">
        <f t="shared" ref="T54:T64" si="10">SUM(R54:S54)</f>
        <v>11</v>
      </c>
      <c r="U54" s="9">
        <v>1</v>
      </c>
      <c r="V54" s="15"/>
      <c r="W54" s="47" t="s">
        <v>637</v>
      </c>
      <c r="X54" s="47" t="s">
        <v>169</v>
      </c>
      <c r="Y54" s="50" t="s">
        <v>158</v>
      </c>
      <c r="Z54" s="9"/>
      <c r="AA54" s="11">
        <v>3</v>
      </c>
      <c r="AB54" s="15">
        <f>SUM(Z54:AA54)</f>
        <v>3</v>
      </c>
      <c r="AC54" s="11">
        <v>2</v>
      </c>
      <c r="AD54" s="15"/>
    </row>
    <row r="55" spans="1:30" ht="15.5" x14ac:dyDescent="0.35">
      <c r="A55" s="4"/>
      <c r="N55" s="69"/>
      <c r="O55" s="47" t="s">
        <v>824</v>
      </c>
      <c r="P55" s="47" t="s">
        <v>61</v>
      </c>
      <c r="Q55" s="47" t="s">
        <v>201</v>
      </c>
      <c r="R55" s="9">
        <v>3</v>
      </c>
      <c r="S55" s="9">
        <v>8</v>
      </c>
      <c r="T55" s="15">
        <f t="shared" si="10"/>
        <v>11</v>
      </c>
      <c r="U55" s="9">
        <v>1</v>
      </c>
      <c r="V55" s="15"/>
      <c r="W55" s="47" t="s">
        <v>634</v>
      </c>
      <c r="X55" s="47" t="s">
        <v>164</v>
      </c>
      <c r="Y55" s="47" t="s">
        <v>142</v>
      </c>
      <c r="Z55" s="9"/>
      <c r="AA55" s="9">
        <v>3</v>
      </c>
      <c r="AB55" s="15">
        <f>SUM(Z55:AA55)</f>
        <v>3</v>
      </c>
      <c r="AC55" s="9">
        <v>4</v>
      </c>
      <c r="AD55" s="15"/>
    </row>
    <row r="56" spans="1:30" ht="18" x14ac:dyDescent="0.4">
      <c r="A56" s="49"/>
      <c r="B56" s="188" t="s">
        <v>970</v>
      </c>
      <c r="C56" s="22"/>
      <c r="D56" s="23" t="s">
        <v>950</v>
      </c>
      <c r="F56" s="38" t="s">
        <v>995</v>
      </c>
      <c r="L56" s="23" t="s">
        <v>974</v>
      </c>
      <c r="N56" s="69"/>
      <c r="O56" s="47" t="s">
        <v>746</v>
      </c>
      <c r="P56" s="47" t="s">
        <v>174</v>
      </c>
      <c r="Q56" s="47" t="s">
        <v>141</v>
      </c>
      <c r="R56" s="9">
        <v>1</v>
      </c>
      <c r="S56" s="9">
        <v>10</v>
      </c>
      <c r="T56" s="15">
        <f t="shared" si="10"/>
        <v>11</v>
      </c>
      <c r="U56" s="9">
        <v>4</v>
      </c>
      <c r="V56" s="15"/>
      <c r="W56" s="50" t="s">
        <v>655</v>
      </c>
      <c r="X56" s="50" t="s">
        <v>63</v>
      </c>
      <c r="Y56" s="50" t="s">
        <v>142</v>
      </c>
      <c r="Z56" s="9"/>
      <c r="AA56" s="11">
        <v>2</v>
      </c>
      <c r="AB56" s="15">
        <f>SUM(Z56:AA56)</f>
        <v>2</v>
      </c>
      <c r="AC56" s="9">
        <v>1</v>
      </c>
      <c r="AD56" s="15"/>
    </row>
    <row r="57" spans="1:30" ht="18" x14ac:dyDescent="0.4">
      <c r="A57" s="26"/>
      <c r="B57" s="181" t="s">
        <v>94</v>
      </c>
      <c r="C57" s="22"/>
      <c r="D57" s="23">
        <v>40959</v>
      </c>
      <c r="E57" s="61"/>
      <c r="F57" s="61"/>
      <c r="G57" s="61"/>
      <c r="H57" s="31"/>
      <c r="I57" s="31"/>
      <c r="J57" s="181" t="s">
        <v>96</v>
      </c>
      <c r="K57" s="22"/>
      <c r="L57" s="23">
        <v>40966</v>
      </c>
      <c r="N57" s="69"/>
      <c r="O57" s="60" t="s">
        <v>620</v>
      </c>
      <c r="P57" s="60" t="s">
        <v>240</v>
      </c>
      <c r="Q57" s="178" t="s">
        <v>201</v>
      </c>
      <c r="R57" s="9">
        <v>1</v>
      </c>
      <c r="S57" s="9">
        <v>10</v>
      </c>
      <c r="T57" s="15">
        <f t="shared" si="10"/>
        <v>11</v>
      </c>
      <c r="U57" s="9">
        <v>2</v>
      </c>
      <c r="V57" s="15"/>
      <c r="W57" s="47" t="s">
        <v>629</v>
      </c>
      <c r="X57" s="47" t="s">
        <v>144</v>
      </c>
      <c r="Y57" s="55" t="s">
        <v>158</v>
      </c>
      <c r="Z57" s="9"/>
      <c r="AA57" s="9">
        <v>1</v>
      </c>
      <c r="AB57" s="15">
        <f t="shared" ref="AB57:AB63" si="11">SUM(Z57:AA57)</f>
        <v>1</v>
      </c>
      <c r="AC57" s="9"/>
      <c r="AD57" s="15"/>
    </row>
    <row r="58" spans="1:30" ht="18" x14ac:dyDescent="0.4">
      <c r="A58" s="26"/>
      <c r="B58" s="180" t="s">
        <v>95</v>
      </c>
      <c r="C58" s="180" t="s">
        <v>93</v>
      </c>
      <c r="D58" s="180" t="s">
        <v>127</v>
      </c>
      <c r="E58" s="47"/>
      <c r="F58" s="47"/>
      <c r="G58" s="47"/>
      <c r="H58" s="54"/>
      <c r="I58" s="54"/>
      <c r="J58" s="180" t="s">
        <v>95</v>
      </c>
      <c r="K58" s="180" t="s">
        <v>93</v>
      </c>
      <c r="L58" s="180" t="s">
        <v>127</v>
      </c>
      <c r="N58" s="69"/>
      <c r="O58" s="47" t="s">
        <v>965</v>
      </c>
      <c r="P58" s="47" t="s">
        <v>117</v>
      </c>
      <c r="Q58" s="47" t="s">
        <v>53</v>
      </c>
      <c r="R58" s="9"/>
      <c r="S58" s="11">
        <v>11</v>
      </c>
      <c r="T58" s="15">
        <f t="shared" si="10"/>
        <v>11</v>
      </c>
      <c r="U58" s="9">
        <v>1</v>
      </c>
      <c r="V58" s="15"/>
      <c r="W58" s="47" t="s">
        <v>638</v>
      </c>
      <c r="X58" s="47" t="s">
        <v>110</v>
      </c>
      <c r="Y58" s="47" t="s">
        <v>141</v>
      </c>
      <c r="Z58" s="9"/>
      <c r="AA58" s="11">
        <v>1</v>
      </c>
      <c r="AB58" s="15">
        <f t="shared" si="11"/>
        <v>1</v>
      </c>
      <c r="AC58" s="9">
        <v>1</v>
      </c>
      <c r="AD58" s="15"/>
    </row>
    <row r="59" spans="1:30" ht="18" x14ac:dyDescent="0.4">
      <c r="A59" s="100"/>
      <c r="B59" s="28">
        <v>0.38541666666666669</v>
      </c>
      <c r="C59" s="25" t="s">
        <v>153</v>
      </c>
      <c r="D59" s="29" t="s">
        <v>951</v>
      </c>
      <c r="E59" s="47"/>
      <c r="F59" s="47"/>
      <c r="G59" s="47"/>
      <c r="H59" s="24"/>
      <c r="I59" s="24"/>
      <c r="J59" s="28">
        <v>0.38541666666666669</v>
      </c>
      <c r="K59" s="25" t="s">
        <v>153</v>
      </c>
      <c r="L59" s="29" t="s">
        <v>975</v>
      </c>
      <c r="N59" s="15"/>
      <c r="O59" s="50" t="s">
        <v>745</v>
      </c>
      <c r="P59" s="65" t="s">
        <v>243</v>
      </c>
      <c r="Q59" s="65" t="s">
        <v>54</v>
      </c>
      <c r="R59" s="9">
        <v>6</v>
      </c>
      <c r="S59" s="11">
        <v>4</v>
      </c>
      <c r="T59" s="15">
        <f t="shared" si="10"/>
        <v>10</v>
      </c>
      <c r="U59" s="9"/>
      <c r="V59" s="15"/>
      <c r="W59" s="47" t="s">
        <v>800</v>
      </c>
      <c r="X59" s="47" t="s">
        <v>218</v>
      </c>
      <c r="Y59" s="50" t="s">
        <v>53</v>
      </c>
      <c r="Z59" s="9"/>
      <c r="AA59" s="11">
        <v>1</v>
      </c>
      <c r="AB59" s="15">
        <f t="shared" si="11"/>
        <v>1</v>
      </c>
      <c r="AC59" s="11"/>
      <c r="AD59" s="15"/>
    </row>
    <row r="60" spans="1:30" ht="18" x14ac:dyDescent="0.4">
      <c r="B60" s="28">
        <v>0.38541666666666669</v>
      </c>
      <c r="C60" s="25" t="s">
        <v>154</v>
      </c>
      <c r="D60" s="29" t="s">
        <v>685</v>
      </c>
      <c r="E60" s="47"/>
      <c r="F60" s="47"/>
      <c r="G60" s="47"/>
      <c r="H60" s="24"/>
      <c r="I60" s="24"/>
      <c r="J60" s="28">
        <v>0.38541666666666669</v>
      </c>
      <c r="K60" s="25" t="s">
        <v>154</v>
      </c>
      <c r="L60" s="29" t="s">
        <v>796</v>
      </c>
      <c r="M60" s="45"/>
      <c r="N60" s="15"/>
      <c r="O60" s="47" t="s">
        <v>918</v>
      </c>
      <c r="P60" s="177" t="s">
        <v>426</v>
      </c>
      <c r="Q60" s="55" t="s">
        <v>54</v>
      </c>
      <c r="R60" s="9">
        <v>4</v>
      </c>
      <c r="S60" s="9">
        <v>6</v>
      </c>
      <c r="T60" s="15">
        <f t="shared" si="10"/>
        <v>10</v>
      </c>
      <c r="U60" s="9">
        <v>1</v>
      </c>
      <c r="V60" s="15"/>
      <c r="W60" s="47" t="s">
        <v>673</v>
      </c>
      <c r="X60" s="47" t="s">
        <v>28</v>
      </c>
      <c r="Y60" s="47" t="s">
        <v>53</v>
      </c>
      <c r="Z60" s="9"/>
      <c r="AA60" s="9">
        <v>1</v>
      </c>
      <c r="AB60" s="15">
        <f t="shared" si="11"/>
        <v>1</v>
      </c>
      <c r="AC60" s="9">
        <v>5</v>
      </c>
      <c r="AD60" s="15"/>
    </row>
    <row r="61" spans="1:30" ht="18" x14ac:dyDescent="0.4">
      <c r="B61" s="28">
        <v>0.42708333333333331</v>
      </c>
      <c r="C61" s="25" t="s">
        <v>153</v>
      </c>
      <c r="D61" s="29" t="s">
        <v>686</v>
      </c>
      <c r="E61" s="47"/>
      <c r="F61" s="47"/>
      <c r="G61" s="47"/>
      <c r="H61" s="24"/>
      <c r="I61" s="24"/>
      <c r="J61" s="28">
        <v>0.42708333333333331</v>
      </c>
      <c r="K61" s="25" t="s">
        <v>153</v>
      </c>
      <c r="L61" s="29" t="s">
        <v>536</v>
      </c>
      <c r="M61" s="45"/>
      <c r="N61" s="69"/>
      <c r="O61" s="47" t="s">
        <v>604</v>
      </c>
      <c r="P61" s="47" t="s">
        <v>134</v>
      </c>
      <c r="Q61" s="47" t="s">
        <v>142</v>
      </c>
      <c r="R61" s="9">
        <v>3</v>
      </c>
      <c r="S61" s="11">
        <v>7</v>
      </c>
      <c r="T61" s="15">
        <f t="shared" si="10"/>
        <v>10</v>
      </c>
      <c r="U61" s="9">
        <v>1</v>
      </c>
      <c r="V61" s="15"/>
      <c r="W61" s="60" t="s">
        <v>859</v>
      </c>
      <c r="X61" s="60" t="s">
        <v>170</v>
      </c>
      <c r="Y61" s="178" t="s">
        <v>199</v>
      </c>
      <c r="Z61" s="11"/>
      <c r="AA61" s="9">
        <v>1</v>
      </c>
      <c r="AB61" s="15">
        <f t="shared" si="11"/>
        <v>1</v>
      </c>
      <c r="AC61" s="9"/>
      <c r="AD61" s="15"/>
    </row>
    <row r="62" spans="1:30" ht="18" x14ac:dyDescent="0.4">
      <c r="B62" s="28">
        <v>0.42708333333333331</v>
      </c>
      <c r="C62" s="25" t="s">
        <v>154</v>
      </c>
      <c r="D62" s="29" t="s">
        <v>392</v>
      </c>
      <c r="J62" s="28">
        <v>0.42708333333333331</v>
      </c>
      <c r="K62" s="25" t="s">
        <v>154</v>
      </c>
      <c r="L62" s="29" t="s">
        <v>262</v>
      </c>
      <c r="M62" s="45"/>
      <c r="N62" s="15"/>
      <c r="O62" s="47" t="s">
        <v>613</v>
      </c>
      <c r="P62" s="47" t="s">
        <v>389</v>
      </c>
      <c r="Q62" s="47" t="s">
        <v>141</v>
      </c>
      <c r="R62" s="9">
        <v>2</v>
      </c>
      <c r="S62" s="11">
        <v>8</v>
      </c>
      <c r="T62" s="15">
        <f t="shared" si="10"/>
        <v>10</v>
      </c>
      <c r="U62" s="9">
        <v>1</v>
      </c>
      <c r="V62" s="15"/>
      <c r="W62" s="47" t="s">
        <v>632</v>
      </c>
      <c r="X62" s="47" t="s">
        <v>57</v>
      </c>
      <c r="Y62" s="47" t="s">
        <v>199</v>
      </c>
      <c r="Z62" s="11"/>
      <c r="AA62" s="11"/>
      <c r="AB62" s="15">
        <f t="shared" si="11"/>
        <v>0</v>
      </c>
      <c r="AC62" s="9">
        <v>3</v>
      </c>
      <c r="AD62" s="15"/>
    </row>
    <row r="63" spans="1:30" ht="19.5" customHeight="1" x14ac:dyDescent="0.35">
      <c r="N63" s="69"/>
      <c r="O63" s="47" t="s">
        <v>623</v>
      </c>
      <c r="P63" s="55" t="s">
        <v>129</v>
      </c>
      <c r="Q63" s="55" t="s">
        <v>158</v>
      </c>
      <c r="R63" s="9">
        <v>2</v>
      </c>
      <c r="S63" s="11">
        <v>8</v>
      </c>
      <c r="T63" s="15">
        <f t="shared" si="10"/>
        <v>10</v>
      </c>
      <c r="U63" s="9">
        <v>1</v>
      </c>
      <c r="V63" s="15"/>
      <c r="W63" s="47" t="s">
        <v>633</v>
      </c>
      <c r="X63" s="47" t="s">
        <v>80</v>
      </c>
      <c r="Y63" s="47" t="s">
        <v>201</v>
      </c>
      <c r="Z63" s="9"/>
      <c r="AA63" s="11"/>
      <c r="AB63" s="15">
        <f t="shared" si="11"/>
        <v>0</v>
      </c>
      <c r="AC63" s="9">
        <v>1</v>
      </c>
      <c r="AD63" s="15"/>
    </row>
    <row r="64" spans="1:30" ht="18" x14ac:dyDescent="0.4">
      <c r="B64" s="212" t="s">
        <v>1004</v>
      </c>
      <c r="C64" s="25"/>
      <c r="D64" s="29"/>
      <c r="J64" s="28"/>
      <c r="K64" s="25"/>
      <c r="L64" s="29"/>
      <c r="M64" s="45"/>
      <c r="N64" s="69"/>
      <c r="O64" s="47" t="s">
        <v>872</v>
      </c>
      <c r="P64" s="94" t="s">
        <v>113</v>
      </c>
      <c r="Q64" s="47" t="s">
        <v>199</v>
      </c>
      <c r="R64" s="9">
        <v>2</v>
      </c>
      <c r="S64" s="11">
        <v>8</v>
      </c>
      <c r="T64" s="15">
        <f t="shared" si="10"/>
        <v>10</v>
      </c>
      <c r="U64" s="9">
        <v>1</v>
      </c>
      <c r="V64" s="15"/>
      <c r="W64" s="47"/>
      <c r="X64" s="47"/>
      <c r="Y64" s="47"/>
      <c r="Z64" s="9"/>
      <c r="AA64" s="11"/>
      <c r="AB64" s="15"/>
      <c r="AC64" s="9"/>
      <c r="AD64" s="69"/>
    </row>
    <row r="65" spans="1:30" ht="15" customHeight="1" x14ac:dyDescent="0.4">
      <c r="B65" s="212"/>
      <c r="C65" s="25"/>
      <c r="D65" s="29"/>
      <c r="J65" s="28"/>
      <c r="K65" s="25"/>
      <c r="L65" s="29"/>
      <c r="M65" s="45"/>
      <c r="N65" s="69"/>
      <c r="O65" s="47" t="s">
        <v>874</v>
      </c>
      <c r="P65" s="47" t="s">
        <v>300</v>
      </c>
      <c r="Q65" s="47" t="s">
        <v>141</v>
      </c>
      <c r="R65" s="9"/>
      <c r="S65" s="9">
        <v>10</v>
      </c>
      <c r="T65" s="15">
        <f t="shared" ref="T65" si="12">SUM(R65:S65)</f>
        <v>10</v>
      </c>
      <c r="U65" s="9"/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8" customHeight="1" thickBot="1" x14ac:dyDescent="0.45">
      <c r="B66" s="38" t="s">
        <v>1005</v>
      </c>
      <c r="C66" s="195"/>
      <c r="D66" s="196"/>
      <c r="E66" s="195"/>
      <c r="F66" s="207"/>
      <c r="G66" s="195"/>
      <c r="H66" s="207"/>
      <c r="I66" s="195"/>
      <c r="J66" s="102"/>
      <c r="K66" s="102"/>
      <c r="N66" s="69"/>
      <c r="O66" s="47"/>
      <c r="P66" s="47"/>
      <c r="Q66" s="47"/>
      <c r="R66" s="9"/>
      <c r="S66" s="9"/>
      <c r="T66" s="15"/>
      <c r="U66" s="9"/>
      <c r="V66" s="15"/>
      <c r="W66" s="47" t="s">
        <v>732</v>
      </c>
      <c r="X66" s="177"/>
      <c r="Y66" s="55"/>
      <c r="Z66" s="9">
        <v>63</v>
      </c>
      <c r="AA66" s="9">
        <v>78</v>
      </c>
      <c r="AB66" s="15">
        <f t="shared" ref="AB66" si="13">SUM(Z66:AA66)</f>
        <v>141</v>
      </c>
      <c r="AC66" s="11">
        <v>31</v>
      </c>
      <c r="AD66" s="166"/>
    </row>
    <row r="67" spans="1:30" ht="19" customHeight="1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SUM(R23:R66)</f>
        <v>332</v>
      </c>
      <c r="S67" s="18">
        <f>SUM(S23:S66)</f>
        <v>429</v>
      </c>
      <c r="T67" s="18">
        <f>SUM(T23:T66)</f>
        <v>761</v>
      </c>
      <c r="U67" s="18">
        <f>SUM(U23:U66)</f>
        <v>89</v>
      </c>
      <c r="V67" s="15"/>
      <c r="W67" s="61" t="s">
        <v>46</v>
      </c>
      <c r="X67" s="61"/>
      <c r="Y67" s="61"/>
      <c r="Z67" s="18">
        <f>SUM(Z23:Z66)+R67</f>
        <v>434</v>
      </c>
      <c r="AA67" s="18">
        <f>SUM(AA23:AA66)+S67</f>
        <v>674</v>
      </c>
      <c r="AB67" s="18">
        <f>SUM(AB23:AB66)+T67</f>
        <v>1108</v>
      </c>
      <c r="AC67" s="18">
        <f>SUM(AC23:AC66)+U67</f>
        <v>194</v>
      </c>
      <c r="AD67" s="166"/>
    </row>
    <row r="68" spans="1:30" ht="13" thickTop="1" x14ac:dyDescent="0.25"/>
    <row r="70" spans="1:30" ht="18" x14ac:dyDescent="0.4">
      <c r="A70" s="39"/>
      <c r="B70" s="194"/>
      <c r="C70" s="195"/>
      <c r="D70" s="196"/>
      <c r="E70" s="195"/>
      <c r="F70" s="196"/>
      <c r="G70" s="195"/>
      <c r="H70" s="196"/>
      <c r="I70" s="195"/>
      <c r="J70" s="39"/>
      <c r="K70" s="39"/>
    </row>
    <row r="71" spans="1:30" ht="18" x14ac:dyDescent="0.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30" ht="18" x14ac:dyDescent="0.4">
      <c r="A72" s="39"/>
      <c r="B72" s="39"/>
      <c r="C72" s="169"/>
      <c r="D72" s="170"/>
      <c r="E72" s="169"/>
      <c r="F72" s="170"/>
      <c r="G72" s="169"/>
      <c r="H72" s="170"/>
      <c r="I72" s="16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90"/>
      <c r="C75" s="39"/>
      <c r="D75" s="39"/>
      <c r="E75" s="37"/>
      <c r="F75" s="39"/>
      <c r="G75" s="39"/>
      <c r="H75" s="39"/>
      <c r="I75" s="89"/>
      <c r="J75" s="89"/>
      <c r="K75" s="89"/>
    </row>
    <row r="76" spans="1:30" ht="18" x14ac:dyDescent="0.4">
      <c r="A76" s="39"/>
      <c r="B76" s="90"/>
      <c r="C76" s="41"/>
      <c r="D76" s="41"/>
      <c r="E76" s="37"/>
      <c r="F76" s="39"/>
      <c r="G76" s="58"/>
      <c r="H76" s="39"/>
      <c r="I76" s="89"/>
      <c r="J76" s="89"/>
      <c r="K76" s="89"/>
      <c r="O76" s="5"/>
      <c r="P76" s="5"/>
      <c r="Q76" s="7"/>
    </row>
    <row r="77" spans="1:30" ht="18" x14ac:dyDescent="0.4">
      <c r="A77" s="39"/>
      <c r="B77" s="90"/>
      <c r="C77" s="39"/>
      <c r="D77" s="37"/>
      <c r="E77" s="37"/>
      <c r="F77" s="89"/>
      <c r="G77" s="39"/>
      <c r="H77" s="8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9"/>
      <c r="D78" s="37"/>
      <c r="E78" s="37"/>
      <c r="F78" s="39"/>
      <c r="G78" s="58"/>
      <c r="H78" s="39"/>
      <c r="I78" s="89"/>
      <c r="J78" s="89"/>
      <c r="K78" s="89"/>
      <c r="O78" s="7"/>
      <c r="P78" s="7"/>
      <c r="Q78" s="7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18" x14ac:dyDescent="0.4">
      <c r="A80" s="39"/>
      <c r="B80" s="90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23" x14ac:dyDescent="0.5">
      <c r="A81" s="92"/>
      <c r="B81" s="95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9"/>
      <c r="D82" s="90"/>
      <c r="E82" s="37"/>
      <c r="F82" s="89"/>
      <c r="G82" s="39"/>
      <c r="H82" s="39"/>
      <c r="I82" s="89"/>
      <c r="J82" s="37"/>
      <c r="K82" s="89"/>
    </row>
    <row r="83" spans="1:12" ht="18" x14ac:dyDescent="0.4">
      <c r="A83" s="39"/>
      <c r="B83" s="37"/>
      <c r="C83" s="37"/>
      <c r="D83" s="37"/>
      <c r="E83" s="37"/>
      <c r="F83" s="37"/>
      <c r="G83" s="39"/>
      <c r="H83" s="37"/>
      <c r="I83" s="37"/>
      <c r="J83" s="37"/>
      <c r="K83" s="89"/>
    </row>
    <row r="84" spans="1:12" ht="18" x14ac:dyDescent="0.4">
      <c r="A84" s="39"/>
      <c r="B84" s="90"/>
      <c r="C84" s="90"/>
      <c r="D84" s="90"/>
      <c r="E84" s="89"/>
      <c r="F84" s="89"/>
      <c r="G84" s="39"/>
      <c r="H84" s="89"/>
      <c r="I84" s="89"/>
      <c r="J84" s="37"/>
      <c r="K84" s="89"/>
    </row>
    <row r="85" spans="1:12" ht="18" x14ac:dyDescent="0.4">
      <c r="A85" s="89"/>
      <c r="B85" s="37"/>
      <c r="C85" s="90"/>
      <c r="D85" s="90"/>
      <c r="E85" s="37"/>
      <c r="F85" s="39"/>
      <c r="G85" s="58"/>
      <c r="H85" s="39"/>
      <c r="I85" s="89"/>
      <c r="J85" s="89"/>
      <c r="K85" s="89"/>
    </row>
    <row r="86" spans="1:12" ht="23" x14ac:dyDescent="0.5">
      <c r="A86" s="89"/>
      <c r="B86" s="62"/>
      <c r="C86" s="95"/>
      <c r="D86" s="95"/>
      <c r="E86" s="62"/>
      <c r="F86" s="39"/>
      <c r="G86" s="58"/>
      <c r="H86" s="39"/>
      <c r="I86" s="89"/>
      <c r="J86" s="89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18" x14ac:dyDescent="0.4">
      <c r="A88" s="39"/>
      <c r="B88" s="37"/>
      <c r="C88" s="37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37"/>
      <c r="E89" s="37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9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7"/>
      <c r="F92" s="39"/>
      <c r="G92" s="58"/>
      <c r="H92" s="39"/>
      <c r="I92" s="89"/>
      <c r="J92" s="37"/>
      <c r="K92" s="37"/>
      <c r="L92" s="1"/>
    </row>
    <row r="93" spans="1:12" ht="18" x14ac:dyDescent="0.4">
      <c r="A93" s="105"/>
      <c r="B93" s="106"/>
      <c r="C93" s="107"/>
      <c r="D93" s="108"/>
      <c r="E93" s="105"/>
      <c r="F93" s="105"/>
      <c r="G93" s="105"/>
      <c r="H93" s="105"/>
      <c r="I93" s="109"/>
      <c r="J93" s="106"/>
      <c r="K93" s="106"/>
      <c r="L93" s="110"/>
    </row>
    <row r="94" spans="1:12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2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</sheetData>
  <sortState ref="N38:U41">
    <sortCondition ref="N38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zoomScale="85" zoomScaleNormal="75" zoomScaleSheetLayoutView="85" workbookViewId="0">
      <selection activeCell="M19" sqref="M19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945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40952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947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21</v>
      </c>
      <c r="T4" s="9">
        <v>37</v>
      </c>
      <c r="U4" s="9">
        <v>5</v>
      </c>
      <c r="V4" s="9">
        <v>1</v>
      </c>
      <c r="W4" s="160">
        <f t="shared" ref="W4:W12" si="0">T4/S4</f>
        <v>1.7619047619047619</v>
      </c>
      <c r="AD4" s="17"/>
    </row>
    <row r="5" spans="1:30" ht="18" x14ac:dyDescent="0.4">
      <c r="A5" s="9"/>
      <c r="B5" s="9"/>
      <c r="C5" s="38" t="s">
        <v>102</v>
      </c>
      <c r="D5" s="27"/>
      <c r="E5" s="25">
        <v>11</v>
      </c>
      <c r="F5" s="25">
        <v>4</v>
      </c>
      <c r="G5" s="25">
        <v>7</v>
      </c>
      <c r="H5" s="25">
        <v>56</v>
      </c>
      <c r="I5" s="25">
        <v>39</v>
      </c>
      <c r="J5" s="40">
        <f t="shared" ref="J5:J12" si="1">E5*2+G5*1</f>
        <v>29</v>
      </c>
      <c r="K5" s="25">
        <v>97</v>
      </c>
      <c r="L5" s="25">
        <v>20</v>
      </c>
      <c r="M5" s="9">
        <v>2</v>
      </c>
      <c r="N5" s="88"/>
      <c r="O5" s="47" t="s">
        <v>34</v>
      </c>
      <c r="P5" s="47" t="s">
        <v>100</v>
      </c>
      <c r="Q5" s="47" t="s">
        <v>54</v>
      </c>
      <c r="R5" s="7"/>
      <c r="S5" s="11">
        <v>21</v>
      </c>
      <c r="T5" s="9">
        <v>39</v>
      </c>
      <c r="U5" s="9">
        <v>4</v>
      </c>
      <c r="V5" s="9">
        <v>0</v>
      </c>
      <c r="W5" s="160">
        <f t="shared" si="0"/>
        <v>1.8571428571428572</v>
      </c>
      <c r="AD5" s="17"/>
    </row>
    <row r="6" spans="1:30" ht="18" x14ac:dyDescent="0.4">
      <c r="B6" s="9"/>
      <c r="C6" s="38" t="s">
        <v>150</v>
      </c>
      <c r="D6" s="27"/>
      <c r="E6" s="25">
        <v>11</v>
      </c>
      <c r="F6" s="25">
        <v>5</v>
      </c>
      <c r="G6" s="25">
        <v>6</v>
      </c>
      <c r="H6" s="25">
        <v>78</v>
      </c>
      <c r="I6" s="25">
        <v>53</v>
      </c>
      <c r="J6" s="40">
        <f t="shared" si="1"/>
        <v>28</v>
      </c>
      <c r="K6" s="25">
        <v>122</v>
      </c>
      <c r="L6" s="25">
        <v>27</v>
      </c>
      <c r="M6" s="9">
        <v>1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22</v>
      </c>
      <c r="T6" s="9">
        <v>46</v>
      </c>
      <c r="U6" s="9">
        <v>3</v>
      </c>
      <c r="V6" s="9">
        <v>1</v>
      </c>
      <c r="W6" s="160">
        <f t="shared" si="0"/>
        <v>2.0909090909090908</v>
      </c>
      <c r="Y6" s="9"/>
      <c r="AD6" s="17"/>
    </row>
    <row r="7" spans="1:30" ht="18" x14ac:dyDescent="0.4">
      <c r="B7" s="9"/>
      <c r="C7" s="38" t="s">
        <v>151</v>
      </c>
      <c r="D7" s="27"/>
      <c r="E7" s="25">
        <v>10</v>
      </c>
      <c r="F7" s="25">
        <v>8</v>
      </c>
      <c r="G7" s="25">
        <v>4</v>
      </c>
      <c r="H7" s="25">
        <v>53</v>
      </c>
      <c r="I7" s="25">
        <v>42</v>
      </c>
      <c r="J7" s="40">
        <f t="shared" si="1"/>
        <v>24</v>
      </c>
      <c r="K7" s="25">
        <v>83</v>
      </c>
      <c r="L7" s="25">
        <v>21</v>
      </c>
      <c r="M7" s="9">
        <v>3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22</v>
      </c>
      <c r="T7" s="9">
        <v>51</v>
      </c>
      <c r="U7" s="9">
        <v>4</v>
      </c>
      <c r="V7" s="9">
        <v>2</v>
      </c>
      <c r="W7" s="160">
        <f t="shared" si="0"/>
        <v>2.3181818181818183</v>
      </c>
      <c r="AD7" s="17"/>
    </row>
    <row r="8" spans="1:30" ht="18" x14ac:dyDescent="0.4">
      <c r="A8" s="9"/>
      <c r="B8" s="9"/>
      <c r="C8" s="38" t="s">
        <v>156</v>
      </c>
      <c r="D8" s="27"/>
      <c r="E8" s="129">
        <v>9</v>
      </c>
      <c r="F8" s="129">
        <v>9</v>
      </c>
      <c r="G8" s="129">
        <v>4</v>
      </c>
      <c r="H8" s="25">
        <v>40</v>
      </c>
      <c r="I8" s="25">
        <v>47</v>
      </c>
      <c r="J8" s="40">
        <f t="shared" si="1"/>
        <v>22</v>
      </c>
      <c r="K8" s="25">
        <v>69</v>
      </c>
      <c r="L8" s="129">
        <v>26</v>
      </c>
      <c r="M8" s="9">
        <v>4</v>
      </c>
      <c r="N8" s="67"/>
      <c r="O8" s="47" t="s">
        <v>9</v>
      </c>
      <c r="P8" s="47" t="s">
        <v>155</v>
      </c>
      <c r="Q8" s="47" t="s">
        <v>201</v>
      </c>
      <c r="R8" s="4"/>
      <c r="S8" s="11">
        <v>18</v>
      </c>
      <c r="T8" s="9">
        <v>44</v>
      </c>
      <c r="U8" s="9">
        <v>1</v>
      </c>
      <c r="V8" s="9">
        <v>0</v>
      </c>
      <c r="W8" s="160">
        <f t="shared" si="0"/>
        <v>2.4444444444444446</v>
      </c>
      <c r="AD8" s="17"/>
    </row>
    <row r="9" spans="1:30" ht="18" x14ac:dyDescent="0.4">
      <c r="A9" s="9"/>
      <c r="B9" s="9"/>
      <c r="C9" s="38" t="s">
        <v>103</v>
      </c>
      <c r="D9" s="27"/>
      <c r="E9" s="129">
        <v>8</v>
      </c>
      <c r="F9" s="129">
        <v>11</v>
      </c>
      <c r="G9" s="129">
        <v>3</v>
      </c>
      <c r="H9" s="25">
        <v>45</v>
      </c>
      <c r="I9" s="25">
        <v>60</v>
      </c>
      <c r="J9" s="40">
        <f t="shared" si="1"/>
        <v>19</v>
      </c>
      <c r="K9" s="25">
        <v>64</v>
      </c>
      <c r="L9" s="129">
        <v>20</v>
      </c>
      <c r="M9" s="9">
        <v>7</v>
      </c>
      <c r="N9" s="15"/>
      <c r="O9" s="47" t="s">
        <v>73</v>
      </c>
      <c r="P9" s="47" t="s">
        <v>218</v>
      </c>
      <c r="Q9" s="47" t="s">
        <v>53</v>
      </c>
      <c r="R9" s="4"/>
      <c r="S9" s="11">
        <v>21</v>
      </c>
      <c r="T9" s="9">
        <v>59</v>
      </c>
      <c r="U9" s="9">
        <v>2</v>
      </c>
      <c r="V9" s="9">
        <v>1</v>
      </c>
      <c r="W9" s="160">
        <f t="shared" si="0"/>
        <v>2.8095238095238093</v>
      </c>
      <c r="AD9" s="17"/>
    </row>
    <row r="10" spans="1:30" ht="18" x14ac:dyDescent="0.4">
      <c r="A10" s="9"/>
      <c r="B10" s="9"/>
      <c r="C10" s="38" t="s">
        <v>209</v>
      </c>
      <c r="D10" s="27"/>
      <c r="E10" s="129">
        <v>7</v>
      </c>
      <c r="F10" s="129">
        <v>10</v>
      </c>
      <c r="G10" s="129">
        <v>5</v>
      </c>
      <c r="H10" s="25">
        <v>45</v>
      </c>
      <c r="I10" s="25">
        <v>58</v>
      </c>
      <c r="J10" s="40">
        <f t="shared" si="1"/>
        <v>19</v>
      </c>
      <c r="K10" s="25">
        <v>69</v>
      </c>
      <c r="L10" s="129">
        <v>18</v>
      </c>
      <c r="M10" s="9">
        <v>5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21</v>
      </c>
      <c r="T10" s="9">
        <v>61</v>
      </c>
      <c r="U10" s="9">
        <v>1</v>
      </c>
      <c r="V10" s="9">
        <v>2</v>
      </c>
      <c r="W10" s="160">
        <f t="shared" si="0"/>
        <v>2.9047619047619047</v>
      </c>
      <c r="AD10" s="17"/>
    </row>
    <row r="11" spans="1:30" ht="18" x14ac:dyDescent="0.4">
      <c r="A11" s="9"/>
      <c r="B11" s="9"/>
      <c r="C11" s="38" t="s">
        <v>210</v>
      </c>
      <c r="D11" s="27"/>
      <c r="E11" s="129">
        <v>7</v>
      </c>
      <c r="F11" s="129">
        <v>11</v>
      </c>
      <c r="G11" s="129">
        <v>4</v>
      </c>
      <c r="H11" s="25">
        <v>46</v>
      </c>
      <c r="I11" s="25">
        <v>57</v>
      </c>
      <c r="J11" s="40">
        <f t="shared" si="1"/>
        <v>18</v>
      </c>
      <c r="K11" s="25">
        <v>68</v>
      </c>
      <c r="L11" s="129">
        <v>23</v>
      </c>
      <c r="M11" s="9">
        <v>8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14</v>
      </c>
      <c r="T11" s="9">
        <v>43</v>
      </c>
      <c r="U11" s="9">
        <v>0</v>
      </c>
      <c r="V11" s="9">
        <v>0</v>
      </c>
      <c r="W11" s="160">
        <f t="shared" si="0"/>
        <v>3.0714285714285716</v>
      </c>
      <c r="AD11" s="17"/>
    </row>
    <row r="12" spans="1:30" ht="18.5" thickBot="1" x14ac:dyDescent="0.45">
      <c r="A12" s="9"/>
      <c r="B12" s="9"/>
      <c r="C12" s="38" t="s">
        <v>101</v>
      </c>
      <c r="D12" s="27"/>
      <c r="E12" s="57">
        <v>7</v>
      </c>
      <c r="F12" s="57">
        <v>12</v>
      </c>
      <c r="G12" s="57">
        <v>3</v>
      </c>
      <c r="H12" s="25">
        <v>58</v>
      </c>
      <c r="I12" s="25">
        <v>65</v>
      </c>
      <c r="J12" s="40">
        <f t="shared" si="1"/>
        <v>17</v>
      </c>
      <c r="K12" s="25">
        <v>81</v>
      </c>
      <c r="L12" s="57">
        <v>29</v>
      </c>
      <c r="M12" s="9">
        <v>6</v>
      </c>
      <c r="N12" s="88"/>
      <c r="O12" s="47" t="s">
        <v>128</v>
      </c>
      <c r="P12" s="47" t="s">
        <v>0</v>
      </c>
      <c r="Q12" s="47"/>
      <c r="R12" s="4"/>
      <c r="S12" s="11">
        <v>16</v>
      </c>
      <c r="T12" s="9">
        <v>34</v>
      </c>
      <c r="U12" s="9">
        <v>4</v>
      </c>
      <c r="V12" s="9">
        <v>0</v>
      </c>
      <c r="W12" s="160">
        <f t="shared" si="0"/>
        <v>2.125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70</v>
      </c>
      <c r="F13" s="71">
        <f>SUM(F5:F12)</f>
        <v>70</v>
      </c>
      <c r="G13" s="71">
        <f>SUM(G5:G12)</f>
        <v>36</v>
      </c>
      <c r="H13" s="71">
        <f>SUM(H5:H12)</f>
        <v>421</v>
      </c>
      <c r="I13" s="71">
        <f>SUM(I5:I12)</f>
        <v>421</v>
      </c>
      <c r="J13" s="30"/>
      <c r="K13" s="71">
        <f>SUM(K5:K12)</f>
        <v>653</v>
      </c>
      <c r="L13" s="71">
        <f>SUM(L5:L12)</f>
        <v>184</v>
      </c>
      <c r="M13" s="4"/>
      <c r="N13" s="17"/>
      <c r="O13" s="17"/>
      <c r="P13" s="17"/>
      <c r="Q13" s="61" t="s">
        <v>35</v>
      </c>
      <c r="R13" s="14"/>
      <c r="S13" s="18">
        <f>SUM(S4:S12)</f>
        <v>176</v>
      </c>
      <c r="T13" s="18">
        <f>SUM(T4:T12)</f>
        <v>414</v>
      </c>
      <c r="U13" s="18">
        <f>SUM(U4:U12)</f>
        <v>24</v>
      </c>
      <c r="V13" s="18">
        <f>SUM(V4:V12)</f>
        <v>7</v>
      </c>
      <c r="W13" s="19">
        <f>(T13+V13)/S13</f>
        <v>2.3920454545454546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946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210</v>
      </c>
      <c r="C16" s="75"/>
      <c r="D16" s="25">
        <v>4</v>
      </c>
      <c r="E16" s="9">
        <v>1</v>
      </c>
      <c r="F16" s="47" t="s">
        <v>962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97</v>
      </c>
      <c r="C17" s="47"/>
      <c r="D17" s="25"/>
      <c r="E17" s="9">
        <v>1</v>
      </c>
      <c r="F17" s="47" t="s">
        <v>963</v>
      </c>
      <c r="J17" s="4"/>
      <c r="N17" s="17"/>
      <c r="P17" s="47" t="s">
        <v>97</v>
      </c>
      <c r="Q17" s="24"/>
      <c r="R17" s="47"/>
      <c r="S17" s="47"/>
      <c r="T17" s="47"/>
      <c r="U17" s="47" t="s">
        <v>97</v>
      </c>
      <c r="V17" s="25"/>
      <c r="W17" s="47"/>
      <c r="X17" s="47"/>
      <c r="Y17" s="47" t="s">
        <v>340</v>
      </c>
      <c r="Z17" s="47"/>
      <c r="AD17" s="17"/>
    </row>
    <row r="18" spans="1:30" ht="17.5" x14ac:dyDescent="0.35">
      <c r="A18" s="45"/>
      <c r="B18" s="38"/>
      <c r="C18" s="47"/>
      <c r="D18" s="55"/>
      <c r="E18" s="9">
        <v>1</v>
      </c>
      <c r="F18" s="47" t="s">
        <v>964</v>
      </c>
      <c r="J18" s="4"/>
      <c r="N18" s="17"/>
      <c r="P18" s="47"/>
      <c r="S18" s="47"/>
      <c r="U18" s="47"/>
      <c r="X18" s="47"/>
      <c r="Y18" s="47" t="s">
        <v>952</v>
      </c>
      <c r="AD18" s="17"/>
    </row>
    <row r="19" spans="1:30" ht="17.5" x14ac:dyDescent="0.35">
      <c r="E19" s="9">
        <v>2</v>
      </c>
      <c r="F19" s="47" t="s">
        <v>909</v>
      </c>
      <c r="N19" s="17"/>
      <c r="P19" s="38" t="s">
        <v>971</v>
      </c>
      <c r="U19" s="47"/>
      <c r="Y19" s="47"/>
      <c r="AD19" s="17"/>
    </row>
    <row r="20" spans="1:30" ht="15.5" x14ac:dyDescent="0.35">
      <c r="N20" s="69"/>
      <c r="O20" s="203"/>
      <c r="P20" s="203"/>
      <c r="Q20" s="203"/>
      <c r="R20" s="203" t="s">
        <v>888</v>
      </c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8" x14ac:dyDescent="0.4">
      <c r="A21" s="45" t="s">
        <v>166</v>
      </c>
      <c r="B21" s="38" t="s">
        <v>150</v>
      </c>
      <c r="C21" s="98"/>
      <c r="D21" s="128">
        <v>2</v>
      </c>
      <c r="E21" s="9">
        <v>1</v>
      </c>
      <c r="F21" s="47" t="s">
        <v>968</v>
      </c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8" x14ac:dyDescent="0.4">
      <c r="A22" s="97" t="s">
        <v>37</v>
      </c>
      <c r="B22" s="47" t="s">
        <v>97</v>
      </c>
      <c r="C22" s="47"/>
      <c r="D22" s="128"/>
      <c r="E22" s="9">
        <v>2</v>
      </c>
      <c r="F22" s="47" t="s">
        <v>961</v>
      </c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5.5" x14ac:dyDescent="0.35">
      <c r="F23" s="47"/>
      <c r="N23" s="15"/>
      <c r="O23" s="47" t="s">
        <v>603</v>
      </c>
      <c r="P23" s="47" t="s">
        <v>138</v>
      </c>
      <c r="Q23" s="47" t="s">
        <v>142</v>
      </c>
      <c r="R23" s="9">
        <v>20</v>
      </c>
      <c r="S23" s="9">
        <v>15</v>
      </c>
      <c r="T23" s="15">
        <f t="shared" ref="T23:T37" si="2">SUM(R23:S23)</f>
        <v>35</v>
      </c>
      <c r="U23" s="9">
        <v>4</v>
      </c>
      <c r="V23" s="15"/>
      <c r="W23" s="60" t="s">
        <v>828</v>
      </c>
      <c r="X23" s="60" t="s">
        <v>148</v>
      </c>
      <c r="Y23" s="178" t="s">
        <v>54</v>
      </c>
      <c r="Z23" s="11">
        <v>2</v>
      </c>
      <c r="AA23" s="9">
        <v>7</v>
      </c>
      <c r="AB23" s="15">
        <f t="shared" ref="AB23:AB53" si="3">SUM(Z23:AA23)</f>
        <v>9</v>
      </c>
      <c r="AC23" s="9">
        <v>2</v>
      </c>
      <c r="AD23" s="15"/>
    </row>
    <row r="24" spans="1:30" ht="15.5" x14ac:dyDescent="0.35">
      <c r="N24" s="69"/>
      <c r="O24" s="47" t="s">
        <v>584</v>
      </c>
      <c r="P24" s="47" t="s">
        <v>131</v>
      </c>
      <c r="Q24" s="47" t="s">
        <v>54</v>
      </c>
      <c r="R24" s="9">
        <v>18</v>
      </c>
      <c r="S24" s="9">
        <v>17</v>
      </c>
      <c r="T24" s="15">
        <f t="shared" si="2"/>
        <v>35</v>
      </c>
      <c r="U24" s="9">
        <v>1</v>
      </c>
      <c r="V24" s="15"/>
      <c r="W24" s="47" t="s">
        <v>681</v>
      </c>
      <c r="X24" s="47" t="s">
        <v>17</v>
      </c>
      <c r="Y24" s="47" t="s">
        <v>158</v>
      </c>
      <c r="Z24" s="9">
        <v>1</v>
      </c>
      <c r="AA24" s="9">
        <v>8</v>
      </c>
      <c r="AB24" s="15">
        <f t="shared" si="3"/>
        <v>9</v>
      </c>
      <c r="AC24" s="9">
        <v>2</v>
      </c>
      <c r="AD24" s="15"/>
    </row>
    <row r="25" spans="1:30" ht="18" x14ac:dyDescent="0.4">
      <c r="A25" s="79"/>
      <c r="B25" s="173"/>
      <c r="C25" s="81"/>
      <c r="D25" s="163"/>
      <c r="E25" s="77" t="s">
        <v>50</v>
      </c>
      <c r="F25" s="77"/>
      <c r="G25" s="76"/>
      <c r="H25" s="76"/>
      <c r="I25" s="76"/>
      <c r="J25" s="78"/>
      <c r="K25" s="76"/>
      <c r="L25" s="76"/>
      <c r="M25" s="76"/>
      <c r="N25" s="69"/>
      <c r="O25" s="47" t="s">
        <v>607</v>
      </c>
      <c r="P25" s="177" t="s">
        <v>250</v>
      </c>
      <c r="Q25" s="55" t="s">
        <v>141</v>
      </c>
      <c r="R25" s="9">
        <v>21</v>
      </c>
      <c r="S25" s="9">
        <v>13</v>
      </c>
      <c r="T25" s="15">
        <f t="shared" si="2"/>
        <v>34</v>
      </c>
      <c r="U25" s="9">
        <v>4</v>
      </c>
      <c r="V25" s="15"/>
      <c r="W25" s="47" t="s">
        <v>651</v>
      </c>
      <c r="X25" s="47" t="s">
        <v>147</v>
      </c>
      <c r="Y25" s="47" t="s">
        <v>142</v>
      </c>
      <c r="Z25" s="9">
        <v>1</v>
      </c>
      <c r="AA25" s="9">
        <v>8</v>
      </c>
      <c r="AB25" s="15">
        <f t="shared" si="3"/>
        <v>9</v>
      </c>
      <c r="AC25" s="9">
        <v>4</v>
      </c>
      <c r="AD25" s="15"/>
    </row>
    <row r="26" spans="1:30" ht="18" x14ac:dyDescent="0.4">
      <c r="A26" s="53" t="s">
        <v>39</v>
      </c>
      <c r="B26" s="38" t="s">
        <v>101</v>
      </c>
      <c r="D26" s="25">
        <v>1</v>
      </c>
      <c r="E26" s="8">
        <v>2</v>
      </c>
      <c r="F26" s="47" t="s">
        <v>954</v>
      </c>
      <c r="G26" s="47"/>
      <c r="M26" s="42"/>
      <c r="N26" s="15"/>
      <c r="O26" s="47" t="s">
        <v>609</v>
      </c>
      <c r="P26" s="47" t="s">
        <v>252</v>
      </c>
      <c r="Q26" s="47" t="s">
        <v>141</v>
      </c>
      <c r="R26" s="9">
        <v>16</v>
      </c>
      <c r="S26" s="9">
        <v>17</v>
      </c>
      <c r="T26" s="15">
        <f t="shared" si="2"/>
        <v>33</v>
      </c>
      <c r="U26" s="9">
        <v>2</v>
      </c>
      <c r="V26" s="15"/>
      <c r="W26" s="47" t="s">
        <v>676</v>
      </c>
      <c r="X26" s="94" t="s">
        <v>30</v>
      </c>
      <c r="Y26" s="47" t="s">
        <v>141</v>
      </c>
      <c r="Z26" s="11"/>
      <c r="AA26" s="11">
        <v>9</v>
      </c>
      <c r="AB26" s="15">
        <f t="shared" si="3"/>
        <v>9</v>
      </c>
      <c r="AC26" s="9">
        <v>2</v>
      </c>
      <c r="AD26" s="15"/>
    </row>
    <row r="27" spans="1:30" ht="15.5" x14ac:dyDescent="0.35">
      <c r="A27" s="56" t="s">
        <v>37</v>
      </c>
      <c r="B27" s="47" t="s">
        <v>956</v>
      </c>
      <c r="C27" s="47" t="s">
        <v>268</v>
      </c>
      <c r="E27" s="8"/>
      <c r="F27" s="47"/>
      <c r="N27" s="69"/>
      <c r="O27" s="47" t="s">
        <v>608</v>
      </c>
      <c r="P27" s="47" t="s">
        <v>132</v>
      </c>
      <c r="Q27" s="47" t="s">
        <v>141</v>
      </c>
      <c r="R27" s="9">
        <v>5</v>
      </c>
      <c r="S27" s="11">
        <v>24</v>
      </c>
      <c r="T27" s="15">
        <f t="shared" si="2"/>
        <v>29</v>
      </c>
      <c r="U27" s="9">
        <v>1</v>
      </c>
      <c r="V27" s="15"/>
      <c r="W27" s="47" t="s">
        <v>890</v>
      </c>
      <c r="X27" s="55" t="s">
        <v>24</v>
      </c>
      <c r="Y27" s="55" t="s">
        <v>199</v>
      </c>
      <c r="Z27" s="9">
        <v>4</v>
      </c>
      <c r="AA27" s="9">
        <v>4</v>
      </c>
      <c r="AB27" s="15">
        <f t="shared" si="3"/>
        <v>8</v>
      </c>
      <c r="AC27" s="9">
        <v>1</v>
      </c>
      <c r="AD27" s="15"/>
    </row>
    <row r="28" spans="1:30" ht="15.5" x14ac:dyDescent="0.35">
      <c r="B28" s="47"/>
      <c r="C28" s="47"/>
      <c r="E28" s="8"/>
      <c r="F28" s="47"/>
      <c r="G28" s="175"/>
      <c r="H28" s="102"/>
      <c r="I28" s="102"/>
      <c r="J28" s="102"/>
      <c r="K28" s="102"/>
      <c r="L28" s="102"/>
      <c r="N28" s="69"/>
      <c r="O28" s="174" t="s">
        <v>910</v>
      </c>
      <c r="P28" s="47" t="s">
        <v>159</v>
      </c>
      <c r="Q28" s="47" t="s">
        <v>141</v>
      </c>
      <c r="R28" s="9">
        <v>20</v>
      </c>
      <c r="S28" s="11">
        <v>8</v>
      </c>
      <c r="T28" s="15">
        <f t="shared" si="2"/>
        <v>28</v>
      </c>
      <c r="U28" s="9">
        <v>3</v>
      </c>
      <c r="V28" s="15"/>
      <c r="W28" s="47" t="s">
        <v>869</v>
      </c>
      <c r="X28" s="47" t="s">
        <v>163</v>
      </c>
      <c r="Y28" s="47" t="s">
        <v>54</v>
      </c>
      <c r="Z28" s="9">
        <v>3</v>
      </c>
      <c r="AA28" s="9">
        <v>5</v>
      </c>
      <c r="AB28" s="15">
        <f t="shared" si="3"/>
        <v>8</v>
      </c>
      <c r="AC28" s="9"/>
      <c r="AD28" s="15"/>
    </row>
    <row r="29" spans="1:30" ht="18" x14ac:dyDescent="0.4">
      <c r="A29" s="45"/>
      <c r="B29" s="38" t="s">
        <v>103</v>
      </c>
      <c r="D29" s="25">
        <v>2</v>
      </c>
      <c r="E29" s="8">
        <v>1</v>
      </c>
      <c r="F29" s="47" t="s">
        <v>942</v>
      </c>
      <c r="N29" s="15"/>
      <c r="O29" s="47" t="s">
        <v>585</v>
      </c>
      <c r="P29" s="47" t="s">
        <v>131</v>
      </c>
      <c r="Q29" s="47" t="s">
        <v>54</v>
      </c>
      <c r="R29" s="9">
        <v>14</v>
      </c>
      <c r="S29" s="9">
        <v>12</v>
      </c>
      <c r="T29" s="15">
        <f t="shared" si="2"/>
        <v>26</v>
      </c>
      <c r="U29" s="9">
        <v>3</v>
      </c>
      <c r="V29" s="69"/>
      <c r="W29" s="47" t="s">
        <v>821</v>
      </c>
      <c r="X29" s="47" t="s">
        <v>820</v>
      </c>
      <c r="Y29" s="50" t="s">
        <v>142</v>
      </c>
      <c r="Z29" s="9">
        <v>2</v>
      </c>
      <c r="AA29" s="11">
        <v>6</v>
      </c>
      <c r="AB29" s="15">
        <f t="shared" si="3"/>
        <v>8</v>
      </c>
      <c r="AC29" s="11">
        <v>2</v>
      </c>
      <c r="AD29" s="15"/>
    </row>
    <row r="30" spans="1:30" ht="15.5" x14ac:dyDescent="0.35">
      <c r="A30" s="56" t="s">
        <v>37</v>
      </c>
      <c r="B30" s="47" t="s">
        <v>97</v>
      </c>
      <c r="C30" s="47"/>
      <c r="E30" s="99">
        <v>1</v>
      </c>
      <c r="F30" s="47" t="s">
        <v>955</v>
      </c>
      <c r="N30" s="15"/>
      <c r="O30" s="47" t="s">
        <v>661</v>
      </c>
      <c r="P30" s="47" t="s">
        <v>122</v>
      </c>
      <c r="Q30" s="47" t="s">
        <v>53</v>
      </c>
      <c r="R30" s="9">
        <v>22</v>
      </c>
      <c r="S30" s="9">
        <v>3</v>
      </c>
      <c r="T30" s="15">
        <f t="shared" si="2"/>
        <v>25</v>
      </c>
      <c r="U30" s="9"/>
      <c r="V30" s="15"/>
      <c r="W30" s="47" t="s">
        <v>668</v>
      </c>
      <c r="X30" s="177" t="s">
        <v>217</v>
      </c>
      <c r="Y30" s="55" t="s">
        <v>199</v>
      </c>
      <c r="Z30" s="9">
        <v>6</v>
      </c>
      <c r="AA30" s="9">
        <v>1</v>
      </c>
      <c r="AB30" s="15">
        <f t="shared" si="3"/>
        <v>7</v>
      </c>
      <c r="AC30" s="9">
        <v>3</v>
      </c>
      <c r="AD30" s="15"/>
    </row>
    <row r="31" spans="1:30" ht="15.5" x14ac:dyDescent="0.35">
      <c r="E31" s="99"/>
      <c r="N31" s="69"/>
      <c r="O31" s="47" t="s">
        <v>580</v>
      </c>
      <c r="P31" s="47" t="s">
        <v>120</v>
      </c>
      <c r="Q31" s="47" t="s">
        <v>199</v>
      </c>
      <c r="R31" s="9">
        <v>13</v>
      </c>
      <c r="S31" s="11">
        <v>12</v>
      </c>
      <c r="T31" s="15">
        <f t="shared" si="2"/>
        <v>25</v>
      </c>
      <c r="U31" s="9">
        <v>1</v>
      </c>
      <c r="V31" s="15"/>
      <c r="W31" s="47" t="s">
        <v>801</v>
      </c>
      <c r="X31" s="47" t="s">
        <v>116</v>
      </c>
      <c r="Y31" s="47" t="s">
        <v>142</v>
      </c>
      <c r="Z31" s="9">
        <v>4</v>
      </c>
      <c r="AA31" s="11">
        <v>3</v>
      </c>
      <c r="AB31" s="15">
        <f t="shared" si="3"/>
        <v>7</v>
      </c>
      <c r="AC31" s="9"/>
      <c r="AD31" s="15"/>
    </row>
    <row r="32" spans="1:30" ht="15.5" x14ac:dyDescent="0.35">
      <c r="E32" s="99"/>
      <c r="N32" s="69"/>
      <c r="O32" s="47" t="s">
        <v>577</v>
      </c>
      <c r="P32" s="47" t="s">
        <v>244</v>
      </c>
      <c r="Q32" s="55" t="s">
        <v>65</v>
      </c>
      <c r="R32" s="9">
        <v>16</v>
      </c>
      <c r="S32" s="9">
        <v>7</v>
      </c>
      <c r="T32" s="15">
        <f t="shared" si="2"/>
        <v>23</v>
      </c>
      <c r="U32" s="9">
        <v>1</v>
      </c>
      <c r="V32" s="15"/>
      <c r="W32" s="47" t="s">
        <v>830</v>
      </c>
      <c r="X32" s="47" t="s">
        <v>2</v>
      </c>
      <c r="Y32" s="47" t="s">
        <v>53</v>
      </c>
      <c r="Z32" s="9">
        <v>1</v>
      </c>
      <c r="AA32" s="11">
        <v>6</v>
      </c>
      <c r="AB32" s="15">
        <f t="shared" si="3"/>
        <v>7</v>
      </c>
      <c r="AC32" s="9">
        <v>4</v>
      </c>
      <c r="AD32" s="15"/>
    </row>
    <row r="33" spans="1:30" ht="15.75" customHeight="1" x14ac:dyDescent="0.4">
      <c r="A33" s="82" t="s">
        <v>167</v>
      </c>
      <c r="B33" s="173"/>
      <c r="C33" s="172"/>
      <c r="D33" s="163"/>
      <c r="E33" s="77" t="s">
        <v>50</v>
      </c>
      <c r="F33" s="77"/>
      <c r="G33" s="84"/>
      <c r="H33" s="84"/>
      <c r="I33" s="84"/>
      <c r="J33" s="85"/>
      <c r="K33" s="84"/>
      <c r="L33" s="84"/>
      <c r="M33" s="84"/>
      <c r="N33" s="15"/>
      <c r="O33" s="47" t="s">
        <v>619</v>
      </c>
      <c r="P33" s="47" t="s">
        <v>122</v>
      </c>
      <c r="Q33" s="47" t="s">
        <v>201</v>
      </c>
      <c r="R33" s="8">
        <v>13</v>
      </c>
      <c r="S33" s="12">
        <v>9</v>
      </c>
      <c r="T33" s="15">
        <f t="shared" si="2"/>
        <v>22</v>
      </c>
      <c r="U33" s="9">
        <v>1</v>
      </c>
      <c r="V33" s="15"/>
      <c r="W33" s="47" t="s">
        <v>675</v>
      </c>
      <c r="X33" s="47" t="s">
        <v>20</v>
      </c>
      <c r="Y33" s="47" t="s">
        <v>141</v>
      </c>
      <c r="Z33" s="9">
        <v>1</v>
      </c>
      <c r="AA33" s="11">
        <v>6</v>
      </c>
      <c r="AB33" s="15">
        <f t="shared" si="3"/>
        <v>7</v>
      </c>
      <c r="AC33" s="9">
        <v>1</v>
      </c>
      <c r="AD33" s="15"/>
    </row>
    <row r="34" spans="1:30" ht="18" x14ac:dyDescent="0.4">
      <c r="A34" s="53" t="s">
        <v>40</v>
      </c>
      <c r="B34" s="38" t="s">
        <v>156</v>
      </c>
      <c r="D34" s="25">
        <v>0</v>
      </c>
      <c r="E34" s="8"/>
      <c r="G34" s="175"/>
      <c r="H34" s="175"/>
      <c r="I34" s="102"/>
      <c r="J34" s="102"/>
      <c r="K34" s="102"/>
      <c r="L34" s="102"/>
      <c r="M34" s="102"/>
      <c r="N34" s="69"/>
      <c r="O34" s="47" t="s">
        <v>621</v>
      </c>
      <c r="P34" s="47" t="s">
        <v>70</v>
      </c>
      <c r="Q34" s="47" t="s">
        <v>158</v>
      </c>
      <c r="R34" s="9">
        <v>16</v>
      </c>
      <c r="S34" s="11">
        <v>5</v>
      </c>
      <c r="T34" s="15">
        <f t="shared" si="2"/>
        <v>21</v>
      </c>
      <c r="U34" s="9">
        <v>4</v>
      </c>
      <c r="V34" s="69"/>
      <c r="W34" s="47" t="s">
        <v>669</v>
      </c>
      <c r="X34" s="55" t="s">
        <v>207</v>
      </c>
      <c r="Y34" s="55" t="s">
        <v>53</v>
      </c>
      <c r="Z34" s="9">
        <v>1</v>
      </c>
      <c r="AA34" s="9">
        <v>6</v>
      </c>
      <c r="AB34" s="15">
        <f t="shared" si="3"/>
        <v>7</v>
      </c>
      <c r="AC34" s="9">
        <v>1</v>
      </c>
      <c r="AD34" s="15"/>
    </row>
    <row r="35" spans="1:30" ht="15.5" x14ac:dyDescent="0.35">
      <c r="A35" s="45" t="s">
        <v>37</v>
      </c>
      <c r="B35" s="47" t="s">
        <v>957</v>
      </c>
      <c r="C35" s="47" t="s">
        <v>216</v>
      </c>
      <c r="D35" s="9"/>
      <c r="E35" s="8"/>
      <c r="N35" s="69"/>
      <c r="O35" s="60" t="s">
        <v>582</v>
      </c>
      <c r="P35" s="60" t="s">
        <v>248</v>
      </c>
      <c r="Q35" s="178" t="s">
        <v>65</v>
      </c>
      <c r="R35" s="11">
        <v>10</v>
      </c>
      <c r="S35" s="9">
        <v>10</v>
      </c>
      <c r="T35" s="15">
        <f t="shared" si="2"/>
        <v>20</v>
      </c>
      <c r="U35" s="9">
        <v>2</v>
      </c>
      <c r="V35" s="15"/>
      <c r="W35" s="47" t="s">
        <v>649</v>
      </c>
      <c r="X35" s="47" t="s">
        <v>25</v>
      </c>
      <c r="Y35" s="55" t="s">
        <v>142</v>
      </c>
      <c r="Z35" s="9"/>
      <c r="AA35" s="9">
        <v>7</v>
      </c>
      <c r="AB35" s="15">
        <f t="shared" si="3"/>
        <v>7</v>
      </c>
      <c r="AC35" s="9"/>
      <c r="AD35" s="15"/>
    </row>
    <row r="36" spans="1:30" ht="15.5" x14ac:dyDescent="0.35">
      <c r="B36" s="47" t="s">
        <v>70</v>
      </c>
      <c r="C36" s="47" t="s">
        <v>284</v>
      </c>
      <c r="E36" s="8"/>
      <c r="N36" s="15"/>
      <c r="O36" s="47" t="s">
        <v>618</v>
      </c>
      <c r="P36" s="47" t="s">
        <v>74</v>
      </c>
      <c r="Q36" s="47" t="s">
        <v>201</v>
      </c>
      <c r="R36" s="9">
        <v>10</v>
      </c>
      <c r="S36" s="9">
        <v>10</v>
      </c>
      <c r="T36" s="15">
        <f t="shared" si="2"/>
        <v>20</v>
      </c>
      <c r="U36" s="9">
        <v>6</v>
      </c>
      <c r="V36" s="15"/>
      <c r="W36" s="47" t="s">
        <v>641</v>
      </c>
      <c r="X36" s="177" t="s">
        <v>23</v>
      </c>
      <c r="Y36" s="55" t="s">
        <v>201</v>
      </c>
      <c r="Z36" s="9">
        <v>3</v>
      </c>
      <c r="AA36" s="9">
        <v>3</v>
      </c>
      <c r="AB36" s="15">
        <f t="shared" si="3"/>
        <v>6</v>
      </c>
      <c r="AC36" s="9">
        <v>2</v>
      </c>
      <c r="AD36" s="15"/>
    </row>
    <row r="37" spans="1:30" ht="15.5" x14ac:dyDescent="0.35">
      <c r="B37" s="47" t="s">
        <v>8</v>
      </c>
      <c r="C37" s="47" t="s">
        <v>268</v>
      </c>
      <c r="F37" s="47"/>
      <c r="N37" s="15"/>
      <c r="O37" s="47" t="s">
        <v>611</v>
      </c>
      <c r="P37" s="177" t="s">
        <v>99</v>
      </c>
      <c r="Q37" s="55" t="s">
        <v>141</v>
      </c>
      <c r="R37" s="11">
        <v>8</v>
      </c>
      <c r="S37" s="9">
        <v>11</v>
      </c>
      <c r="T37" s="15">
        <f t="shared" si="2"/>
        <v>19</v>
      </c>
      <c r="U37" s="9">
        <v>2</v>
      </c>
      <c r="V37" s="15"/>
      <c r="W37" s="47" t="s">
        <v>645</v>
      </c>
      <c r="X37" s="47" t="s">
        <v>149</v>
      </c>
      <c r="Y37" s="47" t="s">
        <v>54</v>
      </c>
      <c r="Z37" s="9"/>
      <c r="AA37" s="9">
        <v>6</v>
      </c>
      <c r="AB37" s="15">
        <f t="shared" ref="AB37:AB48" si="4">SUM(Z37:AA37)</f>
        <v>6</v>
      </c>
      <c r="AC37" s="9">
        <v>6</v>
      </c>
      <c r="AD37" s="15"/>
    </row>
    <row r="38" spans="1:30" ht="15.5" x14ac:dyDescent="0.35">
      <c r="N38" s="15"/>
      <c r="O38" s="47" t="s">
        <v>583</v>
      </c>
      <c r="P38" s="47" t="s">
        <v>72</v>
      </c>
      <c r="Q38" s="47" t="s">
        <v>65</v>
      </c>
      <c r="R38" s="9">
        <v>7</v>
      </c>
      <c r="S38" s="11">
        <v>10</v>
      </c>
      <c r="T38" s="15">
        <f t="shared" ref="T38:T54" si="5">SUM(R38:S38)</f>
        <v>17</v>
      </c>
      <c r="U38" s="9">
        <v>3</v>
      </c>
      <c r="V38" s="15"/>
      <c r="W38" s="47" t="s">
        <v>647</v>
      </c>
      <c r="X38" s="47" t="s">
        <v>13</v>
      </c>
      <c r="Y38" s="47" t="s">
        <v>54</v>
      </c>
      <c r="Z38" s="9"/>
      <c r="AA38" s="9">
        <v>6</v>
      </c>
      <c r="AB38" s="15">
        <f t="shared" si="4"/>
        <v>6</v>
      </c>
      <c r="AC38" s="9">
        <v>2</v>
      </c>
      <c r="AD38" s="15"/>
    </row>
    <row r="39" spans="1:30" ht="18" x14ac:dyDescent="0.4">
      <c r="A39" s="56"/>
      <c r="B39" s="38" t="s">
        <v>151</v>
      </c>
      <c r="C39" s="50"/>
      <c r="D39" s="129">
        <v>4</v>
      </c>
      <c r="E39" s="8">
        <v>1</v>
      </c>
      <c r="F39" s="47" t="s">
        <v>960</v>
      </c>
      <c r="N39" s="15"/>
      <c r="O39" s="47" t="s">
        <v>586</v>
      </c>
      <c r="P39" s="47" t="s">
        <v>213</v>
      </c>
      <c r="Q39" s="47" t="s">
        <v>54</v>
      </c>
      <c r="R39" s="9">
        <v>5</v>
      </c>
      <c r="S39" s="11">
        <v>12</v>
      </c>
      <c r="T39" s="15">
        <f t="shared" si="5"/>
        <v>17</v>
      </c>
      <c r="U39" s="9">
        <v>1</v>
      </c>
      <c r="V39" s="15"/>
      <c r="W39" s="47" t="s">
        <v>654</v>
      </c>
      <c r="X39" s="47" t="s">
        <v>45</v>
      </c>
      <c r="Y39" s="47" t="s">
        <v>142</v>
      </c>
      <c r="Z39" s="9"/>
      <c r="AA39" s="11">
        <v>6</v>
      </c>
      <c r="AB39" s="15">
        <f t="shared" si="4"/>
        <v>6</v>
      </c>
      <c r="AC39" s="9">
        <v>1</v>
      </c>
      <c r="AD39" s="15"/>
    </row>
    <row r="40" spans="1:30" ht="18" x14ac:dyDescent="0.4">
      <c r="A40" s="56" t="s">
        <v>37</v>
      </c>
      <c r="B40" s="47" t="s">
        <v>97</v>
      </c>
      <c r="C40" s="65"/>
      <c r="D40" s="129"/>
      <c r="E40" s="8">
        <v>1</v>
      </c>
      <c r="F40" s="47" t="s">
        <v>960</v>
      </c>
      <c r="N40" s="69"/>
      <c r="O40" s="47" t="s">
        <v>605</v>
      </c>
      <c r="P40" s="47" t="s">
        <v>133</v>
      </c>
      <c r="Q40" s="47" t="s">
        <v>142</v>
      </c>
      <c r="R40" s="11">
        <v>6</v>
      </c>
      <c r="S40" s="11">
        <v>10</v>
      </c>
      <c r="T40" s="15">
        <f>SUM(R40:S40)</f>
        <v>16</v>
      </c>
      <c r="U40" s="165">
        <v>1</v>
      </c>
      <c r="V40" s="15"/>
      <c r="W40" s="47" t="s">
        <v>831</v>
      </c>
      <c r="X40" s="47" t="s">
        <v>76</v>
      </c>
      <c r="Y40" s="47" t="s">
        <v>65</v>
      </c>
      <c r="Z40" s="9">
        <v>2</v>
      </c>
      <c r="AA40" s="9">
        <v>3</v>
      </c>
      <c r="AB40" s="15">
        <f t="shared" si="4"/>
        <v>5</v>
      </c>
      <c r="AC40" s="9">
        <v>1</v>
      </c>
      <c r="AD40" s="15"/>
    </row>
    <row r="41" spans="1:30" ht="15.5" x14ac:dyDescent="0.35">
      <c r="B41" s="47"/>
      <c r="C41" s="121"/>
      <c r="E41" s="99">
        <v>1</v>
      </c>
      <c r="F41" s="47" t="s">
        <v>958</v>
      </c>
      <c r="N41" s="69"/>
      <c r="O41" s="47" t="s">
        <v>662</v>
      </c>
      <c r="P41" s="47" t="s">
        <v>26</v>
      </c>
      <c r="Q41" s="47" t="s">
        <v>53</v>
      </c>
      <c r="R41" s="9">
        <v>6</v>
      </c>
      <c r="S41" s="11">
        <v>10</v>
      </c>
      <c r="T41" s="15">
        <f>SUM(R41:S41)</f>
        <v>16</v>
      </c>
      <c r="U41" s="9">
        <v>2</v>
      </c>
      <c r="V41" s="69"/>
      <c r="W41" s="47" t="s">
        <v>630</v>
      </c>
      <c r="X41" s="47" t="s">
        <v>22</v>
      </c>
      <c r="Y41" s="47" t="s">
        <v>142</v>
      </c>
      <c r="Z41" s="9">
        <v>2</v>
      </c>
      <c r="AA41" s="9">
        <v>3</v>
      </c>
      <c r="AB41" s="15">
        <f t="shared" si="4"/>
        <v>5</v>
      </c>
      <c r="AC41" s="9"/>
      <c r="AD41" s="15"/>
    </row>
    <row r="42" spans="1:30" ht="15.5" x14ac:dyDescent="0.35">
      <c r="E42" s="99">
        <v>2</v>
      </c>
      <c r="F42" s="47" t="s">
        <v>959</v>
      </c>
      <c r="N42" s="15"/>
      <c r="O42" s="47" t="s">
        <v>579</v>
      </c>
      <c r="P42" s="55" t="s">
        <v>72</v>
      </c>
      <c r="Q42" s="55" t="s">
        <v>65</v>
      </c>
      <c r="R42" s="9">
        <v>7</v>
      </c>
      <c r="S42" s="11">
        <v>8</v>
      </c>
      <c r="T42" s="15">
        <f>SUM(R42:S42)</f>
        <v>15</v>
      </c>
      <c r="U42" s="9">
        <v>2</v>
      </c>
      <c r="V42" s="15"/>
      <c r="W42" s="47" t="s">
        <v>672</v>
      </c>
      <c r="X42" s="47" t="s">
        <v>137</v>
      </c>
      <c r="Y42" s="47" t="s">
        <v>53</v>
      </c>
      <c r="Z42" s="9">
        <v>2</v>
      </c>
      <c r="AA42" s="9">
        <v>3</v>
      </c>
      <c r="AB42" s="15">
        <f t="shared" si="4"/>
        <v>5</v>
      </c>
      <c r="AC42" s="9">
        <v>1</v>
      </c>
      <c r="AD42" s="15"/>
    </row>
    <row r="43" spans="1:30" ht="15.5" x14ac:dyDescent="0.35">
      <c r="E43" s="99"/>
      <c r="F43" s="47"/>
      <c r="N43" s="69"/>
      <c r="O43" s="47" t="s">
        <v>578</v>
      </c>
      <c r="P43" s="47" t="s">
        <v>67</v>
      </c>
      <c r="Q43" s="47" t="s">
        <v>65</v>
      </c>
      <c r="R43" s="9">
        <v>5</v>
      </c>
      <c r="S43" s="9">
        <v>10</v>
      </c>
      <c r="T43" s="15">
        <f>SUM(R43:S43)</f>
        <v>15</v>
      </c>
      <c r="U43" s="9">
        <v>3</v>
      </c>
      <c r="V43" s="15"/>
      <c r="W43" s="47" t="s">
        <v>670</v>
      </c>
      <c r="X43" s="47" t="s">
        <v>18</v>
      </c>
      <c r="Y43" s="47" t="s">
        <v>53</v>
      </c>
      <c r="Z43" s="9">
        <v>1</v>
      </c>
      <c r="AA43" s="11">
        <v>4</v>
      </c>
      <c r="AB43" s="15">
        <f t="shared" si="4"/>
        <v>5</v>
      </c>
      <c r="AC43" s="9"/>
      <c r="AD43" s="15"/>
    </row>
    <row r="44" spans="1:30" ht="15.5" x14ac:dyDescent="0.35">
      <c r="E44" s="99"/>
      <c r="F44" s="47"/>
      <c r="N44" s="15"/>
      <c r="O44" s="47" t="s">
        <v>826</v>
      </c>
      <c r="P44" s="55" t="s">
        <v>4</v>
      </c>
      <c r="Q44" s="55" t="s">
        <v>158</v>
      </c>
      <c r="R44" s="9">
        <v>6</v>
      </c>
      <c r="S44" s="11">
        <v>8</v>
      </c>
      <c r="T44" s="15">
        <f t="shared" si="5"/>
        <v>14</v>
      </c>
      <c r="U44" s="9"/>
      <c r="V44" s="15"/>
      <c r="W44" s="47" t="s">
        <v>644</v>
      </c>
      <c r="X44" s="47" t="s">
        <v>43</v>
      </c>
      <c r="Y44" s="47" t="s">
        <v>65</v>
      </c>
      <c r="Z44" s="9"/>
      <c r="AA44" s="9">
        <v>5</v>
      </c>
      <c r="AB44" s="15">
        <f t="shared" si="4"/>
        <v>5</v>
      </c>
      <c r="AC44" s="9">
        <v>6</v>
      </c>
      <c r="AD44" s="15"/>
    </row>
    <row r="45" spans="1:30" ht="15.5" x14ac:dyDescent="0.35">
      <c r="N45" s="15"/>
      <c r="O45" s="60" t="s">
        <v>663</v>
      </c>
      <c r="P45" s="60" t="s">
        <v>81</v>
      </c>
      <c r="Q45" s="178" t="s">
        <v>53</v>
      </c>
      <c r="R45" s="11">
        <v>3</v>
      </c>
      <c r="S45" s="11">
        <v>11</v>
      </c>
      <c r="T45" s="15">
        <f t="shared" si="5"/>
        <v>14</v>
      </c>
      <c r="U45" s="9"/>
      <c r="V45" s="15"/>
      <c r="W45" s="47" t="s">
        <v>646</v>
      </c>
      <c r="X45" s="47" t="s">
        <v>5</v>
      </c>
      <c r="Y45" s="47" t="s">
        <v>201</v>
      </c>
      <c r="Z45" s="9"/>
      <c r="AA45" s="11">
        <v>5</v>
      </c>
      <c r="AB45" s="15">
        <f t="shared" si="4"/>
        <v>5</v>
      </c>
      <c r="AC45" s="9">
        <v>3</v>
      </c>
      <c r="AD45" s="15"/>
    </row>
    <row r="46" spans="1:30" ht="18" x14ac:dyDescent="0.4">
      <c r="A46" s="82"/>
      <c r="B46" s="173"/>
      <c r="C46" s="77"/>
      <c r="D46" s="163"/>
      <c r="E46" s="77" t="s">
        <v>50</v>
      </c>
      <c r="F46" s="83"/>
      <c r="G46" s="84"/>
      <c r="H46" s="84"/>
      <c r="I46" s="84"/>
      <c r="J46" s="85"/>
      <c r="K46" s="84"/>
      <c r="L46" s="84"/>
      <c r="M46" s="84"/>
      <c r="N46" s="69"/>
      <c r="O46" s="50" t="s">
        <v>871</v>
      </c>
      <c r="P46" s="50" t="s">
        <v>254</v>
      </c>
      <c r="Q46" s="50" t="s">
        <v>158</v>
      </c>
      <c r="R46" s="11">
        <v>3</v>
      </c>
      <c r="S46" s="9">
        <v>11</v>
      </c>
      <c r="T46" s="15">
        <f t="shared" si="5"/>
        <v>14</v>
      </c>
      <c r="U46" s="9">
        <v>2</v>
      </c>
      <c r="V46" s="15"/>
      <c r="W46" s="47" t="s">
        <v>648</v>
      </c>
      <c r="X46" s="55" t="s">
        <v>296</v>
      </c>
      <c r="Y46" s="55" t="s">
        <v>65</v>
      </c>
      <c r="Z46" s="9"/>
      <c r="AA46" s="9">
        <v>5</v>
      </c>
      <c r="AB46" s="15">
        <f t="shared" si="4"/>
        <v>5</v>
      </c>
      <c r="AC46" s="9"/>
      <c r="AD46" s="15"/>
    </row>
    <row r="47" spans="1:30" ht="18" x14ac:dyDescent="0.4">
      <c r="A47" s="53" t="s">
        <v>41</v>
      </c>
      <c r="B47" s="38" t="s">
        <v>209</v>
      </c>
      <c r="C47" s="47"/>
      <c r="D47" s="25">
        <v>0</v>
      </c>
      <c r="E47" s="9"/>
      <c r="F47" s="47"/>
      <c r="G47" s="46"/>
      <c r="H47" s="51"/>
      <c r="I47" s="51"/>
      <c r="J47" s="52"/>
      <c r="K47" s="51"/>
      <c r="L47" s="51"/>
      <c r="M47" s="51"/>
      <c r="N47" s="15"/>
      <c r="O47" s="47" t="s">
        <v>590</v>
      </c>
      <c r="P47" s="47" t="s">
        <v>84</v>
      </c>
      <c r="Q47" s="47" t="s">
        <v>199</v>
      </c>
      <c r="R47" s="9">
        <v>5</v>
      </c>
      <c r="S47" s="9">
        <v>8</v>
      </c>
      <c r="T47" s="15">
        <f t="shared" si="5"/>
        <v>13</v>
      </c>
      <c r="U47" s="9">
        <v>2</v>
      </c>
      <c r="V47" s="15"/>
      <c r="W47" s="47" t="s">
        <v>631</v>
      </c>
      <c r="X47" s="47" t="s">
        <v>205</v>
      </c>
      <c r="Y47" s="47" t="s">
        <v>158</v>
      </c>
      <c r="Z47" s="9"/>
      <c r="AA47" s="9">
        <v>5</v>
      </c>
      <c r="AB47" s="15">
        <f t="shared" si="4"/>
        <v>5</v>
      </c>
      <c r="AC47" s="9">
        <v>1</v>
      </c>
      <c r="AD47" s="15"/>
    </row>
    <row r="48" spans="1:30" ht="18" x14ac:dyDescent="0.4">
      <c r="A48" s="56" t="s">
        <v>37</v>
      </c>
      <c r="B48" s="60" t="s">
        <v>97</v>
      </c>
      <c r="C48" s="50"/>
      <c r="D48" s="25"/>
      <c r="E48" s="9"/>
      <c r="F48" s="47"/>
      <c r="G48" s="46"/>
      <c r="H48" s="51"/>
      <c r="I48" s="46"/>
      <c r="J48" s="48"/>
      <c r="K48" s="51"/>
      <c r="L48" s="51"/>
      <c r="M48" s="42"/>
      <c r="N48" s="15"/>
      <c r="O48" s="47" t="s">
        <v>606</v>
      </c>
      <c r="P48" s="47" t="s">
        <v>8</v>
      </c>
      <c r="Q48" s="47" t="s">
        <v>158</v>
      </c>
      <c r="R48" s="9">
        <v>5</v>
      </c>
      <c r="S48" s="11">
        <v>8</v>
      </c>
      <c r="T48" s="15">
        <f t="shared" si="5"/>
        <v>13</v>
      </c>
      <c r="U48" s="9">
        <v>7</v>
      </c>
      <c r="V48" s="15"/>
      <c r="W48" s="47" t="s">
        <v>635</v>
      </c>
      <c r="X48" s="177" t="s">
        <v>146</v>
      </c>
      <c r="Y48" s="55" t="s">
        <v>199</v>
      </c>
      <c r="Z48" s="9"/>
      <c r="AA48" s="9">
        <v>5</v>
      </c>
      <c r="AB48" s="15">
        <f t="shared" si="4"/>
        <v>5</v>
      </c>
      <c r="AC48" s="11">
        <v>1</v>
      </c>
      <c r="AD48" s="15"/>
    </row>
    <row r="49" spans="1:30" ht="15.5" x14ac:dyDescent="0.35">
      <c r="N49" s="69"/>
      <c r="O49" s="47" t="s">
        <v>799</v>
      </c>
      <c r="P49" s="55" t="s">
        <v>123</v>
      </c>
      <c r="Q49" s="55" t="s">
        <v>54</v>
      </c>
      <c r="R49" s="9">
        <v>1</v>
      </c>
      <c r="S49" s="9">
        <v>12</v>
      </c>
      <c r="T49" s="15">
        <f t="shared" si="5"/>
        <v>13</v>
      </c>
      <c r="U49" s="9">
        <v>3</v>
      </c>
      <c r="V49" s="15"/>
      <c r="W49" s="47" t="s">
        <v>628</v>
      </c>
      <c r="X49" s="47" t="s">
        <v>125</v>
      </c>
      <c r="Y49" s="47" t="s">
        <v>65</v>
      </c>
      <c r="Z49" s="9">
        <v>1</v>
      </c>
      <c r="AA49" s="9">
        <v>3</v>
      </c>
      <c r="AB49" s="15">
        <f t="shared" si="3"/>
        <v>4</v>
      </c>
      <c r="AC49" s="9">
        <v>1</v>
      </c>
      <c r="AD49" s="15"/>
    </row>
    <row r="50" spans="1:30" ht="18" x14ac:dyDescent="0.4">
      <c r="B50" s="38" t="s">
        <v>102</v>
      </c>
      <c r="C50" s="64"/>
      <c r="D50" s="26">
        <v>2</v>
      </c>
      <c r="E50" s="9">
        <v>1</v>
      </c>
      <c r="F50" s="47" t="s">
        <v>969</v>
      </c>
      <c r="N50" s="15"/>
      <c r="O50" s="47" t="s">
        <v>581</v>
      </c>
      <c r="P50" s="47" t="s">
        <v>65</v>
      </c>
      <c r="Q50" s="47" t="s">
        <v>65</v>
      </c>
      <c r="R50" s="9">
        <v>6</v>
      </c>
      <c r="S50" s="11">
        <v>6</v>
      </c>
      <c r="T50" s="15">
        <f>SUM(R50:S50)</f>
        <v>12</v>
      </c>
      <c r="U50" s="11">
        <v>3</v>
      </c>
      <c r="V50" s="15"/>
      <c r="W50" s="47" t="s">
        <v>832</v>
      </c>
      <c r="X50" s="47" t="s">
        <v>253</v>
      </c>
      <c r="Y50" s="47" t="s">
        <v>158</v>
      </c>
      <c r="Z50" s="9"/>
      <c r="AA50" s="9">
        <v>4</v>
      </c>
      <c r="AB50" s="15">
        <f t="shared" si="3"/>
        <v>4</v>
      </c>
      <c r="AC50" s="9">
        <v>3</v>
      </c>
      <c r="AD50" s="15"/>
    </row>
    <row r="51" spans="1:30" ht="18" x14ac:dyDescent="0.4">
      <c r="A51" s="97" t="s">
        <v>37</v>
      </c>
      <c r="B51" s="94" t="s">
        <v>97</v>
      </c>
      <c r="C51" s="50"/>
      <c r="D51" s="26"/>
      <c r="E51" s="9">
        <v>2</v>
      </c>
      <c r="F51" s="47" t="s">
        <v>953</v>
      </c>
      <c r="N51" s="15"/>
      <c r="O51" s="47" t="s">
        <v>664</v>
      </c>
      <c r="P51" s="47" t="s">
        <v>49</v>
      </c>
      <c r="Q51" s="47" t="s">
        <v>199</v>
      </c>
      <c r="R51" s="9">
        <v>1</v>
      </c>
      <c r="S51" s="11">
        <v>11</v>
      </c>
      <c r="T51" s="15">
        <f>SUM(R51:S51)</f>
        <v>12</v>
      </c>
      <c r="U51" s="9">
        <v>5</v>
      </c>
      <c r="V51" s="15"/>
      <c r="W51" s="47" t="s">
        <v>653</v>
      </c>
      <c r="X51" s="47" t="s">
        <v>162</v>
      </c>
      <c r="Y51" s="47" t="s">
        <v>201</v>
      </c>
      <c r="Z51" s="9"/>
      <c r="AA51" s="9">
        <v>4</v>
      </c>
      <c r="AB51" s="15">
        <f t="shared" si="3"/>
        <v>4</v>
      </c>
      <c r="AC51" s="9">
        <v>2</v>
      </c>
      <c r="AD51" s="15"/>
    </row>
    <row r="52" spans="1:30" ht="15.5" x14ac:dyDescent="0.35">
      <c r="N52" s="69"/>
      <c r="O52" s="47" t="s">
        <v>665</v>
      </c>
      <c r="P52" s="179" t="s">
        <v>152</v>
      </c>
      <c r="Q52" s="47" t="s">
        <v>199</v>
      </c>
      <c r="R52" s="9">
        <v>5</v>
      </c>
      <c r="S52" s="11">
        <v>6</v>
      </c>
      <c r="T52" s="15">
        <f t="shared" si="5"/>
        <v>11</v>
      </c>
      <c r="U52" s="9">
        <v>1</v>
      </c>
      <c r="V52" s="15"/>
      <c r="W52" s="47" t="s">
        <v>634</v>
      </c>
      <c r="X52" s="47" t="s">
        <v>249</v>
      </c>
      <c r="Y52" s="47" t="s">
        <v>199</v>
      </c>
      <c r="Z52" s="9"/>
      <c r="AA52" s="11">
        <v>4</v>
      </c>
      <c r="AB52" s="15">
        <f t="shared" si="3"/>
        <v>4</v>
      </c>
      <c r="AC52" s="9"/>
      <c r="AD52" s="15"/>
    </row>
    <row r="53" spans="1:30" ht="18" x14ac:dyDescent="0.4">
      <c r="A53" s="122"/>
      <c r="B53" s="123"/>
      <c r="C53" s="123"/>
      <c r="D53" s="164"/>
      <c r="E53" s="124"/>
      <c r="F53" s="123"/>
      <c r="G53" s="125"/>
      <c r="H53" s="125"/>
      <c r="I53" s="125"/>
      <c r="J53" s="126"/>
      <c r="K53" s="125"/>
      <c r="L53" s="125"/>
      <c r="M53" s="124"/>
      <c r="N53" s="15"/>
      <c r="O53" s="47" t="s">
        <v>626</v>
      </c>
      <c r="P53" s="47" t="s">
        <v>78</v>
      </c>
      <c r="Q53" s="47" t="s">
        <v>53</v>
      </c>
      <c r="R53" s="9">
        <v>5</v>
      </c>
      <c r="S53" s="11">
        <v>6</v>
      </c>
      <c r="T53" s="15">
        <f t="shared" si="5"/>
        <v>11</v>
      </c>
      <c r="U53" s="9">
        <v>3</v>
      </c>
      <c r="V53" s="15"/>
      <c r="W53" s="47" t="s">
        <v>652</v>
      </c>
      <c r="X53" s="94" t="s">
        <v>208</v>
      </c>
      <c r="Y53" s="47" t="s">
        <v>201</v>
      </c>
      <c r="Z53" s="9">
        <v>1</v>
      </c>
      <c r="AA53" s="11">
        <v>2</v>
      </c>
      <c r="AB53" s="15">
        <f t="shared" si="3"/>
        <v>3</v>
      </c>
      <c r="AC53" s="9">
        <v>1</v>
      </c>
      <c r="AD53" s="15"/>
    </row>
    <row r="54" spans="1:30" ht="18" x14ac:dyDescent="0.4">
      <c r="C54" s="47" t="s">
        <v>967</v>
      </c>
      <c r="D54" s="112">
        <f>SUM(D16:D53)</f>
        <v>15</v>
      </c>
      <c r="E54" s="24"/>
      <c r="F54" s="47" t="s">
        <v>966</v>
      </c>
      <c r="G54" s="38"/>
      <c r="H54" s="54"/>
      <c r="I54" s="70">
        <v>4</v>
      </c>
      <c r="J54" s="25"/>
      <c r="N54" s="69"/>
      <c r="O54" s="47" t="s">
        <v>746</v>
      </c>
      <c r="P54" s="47" t="s">
        <v>174</v>
      </c>
      <c r="Q54" s="47" t="s">
        <v>141</v>
      </c>
      <c r="R54" s="9">
        <v>1</v>
      </c>
      <c r="S54" s="9">
        <v>10</v>
      </c>
      <c r="T54" s="15">
        <f t="shared" si="5"/>
        <v>11</v>
      </c>
      <c r="U54" s="9">
        <v>4</v>
      </c>
      <c r="V54" s="15"/>
      <c r="W54" s="47" t="s">
        <v>637</v>
      </c>
      <c r="X54" s="47" t="s">
        <v>169</v>
      </c>
      <c r="Y54" s="50" t="s">
        <v>158</v>
      </c>
      <c r="Z54" s="9"/>
      <c r="AA54" s="11">
        <v>3</v>
      </c>
      <c r="AB54" s="15">
        <f>SUM(Z54:AA54)</f>
        <v>3</v>
      </c>
      <c r="AC54" s="11">
        <v>2</v>
      </c>
      <c r="AD54" s="15"/>
    </row>
    <row r="55" spans="1:30" ht="15.5" x14ac:dyDescent="0.35">
      <c r="A55" s="4"/>
      <c r="N55" s="69"/>
      <c r="O55" s="47" t="s">
        <v>965</v>
      </c>
      <c r="P55" s="47" t="s">
        <v>117</v>
      </c>
      <c r="Q55" s="47" t="s">
        <v>53</v>
      </c>
      <c r="R55" s="9"/>
      <c r="S55" s="11">
        <v>11</v>
      </c>
      <c r="T55" s="15">
        <f t="shared" ref="T55:T65" si="6">SUM(R55:S55)</f>
        <v>11</v>
      </c>
      <c r="U55" s="9">
        <v>1</v>
      </c>
      <c r="V55" s="15"/>
      <c r="W55" s="47" t="s">
        <v>634</v>
      </c>
      <c r="X55" s="47" t="s">
        <v>164</v>
      </c>
      <c r="Y55" s="47" t="s">
        <v>142</v>
      </c>
      <c r="Z55" s="9"/>
      <c r="AA55" s="9">
        <v>3</v>
      </c>
      <c r="AB55" s="15">
        <f>SUM(Z55:AA55)</f>
        <v>3</v>
      </c>
      <c r="AC55" s="9">
        <v>4</v>
      </c>
      <c r="AD55" s="15"/>
    </row>
    <row r="56" spans="1:30" ht="15.5" x14ac:dyDescent="0.35">
      <c r="A56" s="4"/>
      <c r="N56" s="15"/>
      <c r="O56" s="50" t="s">
        <v>745</v>
      </c>
      <c r="P56" s="65" t="s">
        <v>243</v>
      </c>
      <c r="Q56" s="65" t="s">
        <v>54</v>
      </c>
      <c r="R56" s="9">
        <v>6</v>
      </c>
      <c r="S56" s="11">
        <v>4</v>
      </c>
      <c r="T56" s="15">
        <f t="shared" si="6"/>
        <v>10</v>
      </c>
      <c r="U56" s="9"/>
      <c r="V56" s="15"/>
      <c r="W56" s="50" t="s">
        <v>655</v>
      </c>
      <c r="X56" s="50" t="s">
        <v>63</v>
      </c>
      <c r="Y56" s="50" t="s">
        <v>142</v>
      </c>
      <c r="Z56" s="9"/>
      <c r="AA56" s="11">
        <v>2</v>
      </c>
      <c r="AB56" s="15">
        <f>SUM(Z56:AA56)</f>
        <v>2</v>
      </c>
      <c r="AC56" s="9">
        <v>1</v>
      </c>
      <c r="AD56" s="15"/>
    </row>
    <row r="57" spans="1:30" ht="18" x14ac:dyDescent="0.4">
      <c r="A57" s="49"/>
      <c r="L57" s="122" t="s">
        <v>970</v>
      </c>
      <c r="N57" s="15"/>
      <c r="O57" s="47" t="s">
        <v>918</v>
      </c>
      <c r="P57" s="177" t="s">
        <v>426</v>
      </c>
      <c r="Q57" s="55" t="s">
        <v>54</v>
      </c>
      <c r="R57" s="9">
        <v>4</v>
      </c>
      <c r="S57" s="9">
        <v>6</v>
      </c>
      <c r="T57" s="15">
        <f t="shared" si="6"/>
        <v>10</v>
      </c>
      <c r="U57" s="9">
        <v>1</v>
      </c>
      <c r="V57" s="15"/>
      <c r="W57" s="47" t="s">
        <v>629</v>
      </c>
      <c r="X57" s="47" t="s">
        <v>144</v>
      </c>
      <c r="Y57" s="55" t="s">
        <v>158</v>
      </c>
      <c r="Z57" s="9"/>
      <c r="AA57" s="9">
        <v>1</v>
      </c>
      <c r="AB57" s="15">
        <f t="shared" ref="AB57:AB63" si="7">SUM(Z57:AA57)</f>
        <v>1</v>
      </c>
      <c r="AC57" s="9"/>
      <c r="AD57" s="15"/>
    </row>
    <row r="58" spans="1:30" ht="18" x14ac:dyDescent="0.4">
      <c r="A58" s="26"/>
      <c r="D58" s="23" t="s">
        <v>914</v>
      </c>
      <c r="L58" s="23" t="s">
        <v>950</v>
      </c>
      <c r="N58" s="69"/>
      <c r="O58" s="47" t="s">
        <v>604</v>
      </c>
      <c r="P58" s="47" t="s">
        <v>134</v>
      </c>
      <c r="Q58" s="47" t="s">
        <v>142</v>
      </c>
      <c r="R58" s="9">
        <v>3</v>
      </c>
      <c r="S58" s="11">
        <v>7</v>
      </c>
      <c r="T58" s="15">
        <f t="shared" si="6"/>
        <v>10</v>
      </c>
      <c r="U58" s="9">
        <v>1</v>
      </c>
      <c r="V58" s="15"/>
      <c r="W58" s="47" t="s">
        <v>638</v>
      </c>
      <c r="X58" s="47" t="s">
        <v>110</v>
      </c>
      <c r="Y58" s="47" t="s">
        <v>141</v>
      </c>
      <c r="Z58" s="9"/>
      <c r="AA58" s="11">
        <v>1</v>
      </c>
      <c r="AB58" s="15">
        <f t="shared" si="7"/>
        <v>1</v>
      </c>
      <c r="AC58" s="9">
        <v>1</v>
      </c>
      <c r="AD58" s="15"/>
    </row>
    <row r="59" spans="1:30" ht="18" x14ac:dyDescent="0.4">
      <c r="A59" s="26"/>
      <c r="B59" s="181" t="s">
        <v>94</v>
      </c>
      <c r="C59" s="22"/>
      <c r="D59" s="23">
        <v>40952</v>
      </c>
      <c r="E59" s="61"/>
      <c r="F59" s="61"/>
      <c r="G59" s="61"/>
      <c r="H59" s="31"/>
      <c r="I59" s="31"/>
      <c r="J59" s="181" t="s">
        <v>96</v>
      </c>
      <c r="K59" s="22"/>
      <c r="L59" s="23">
        <v>40959</v>
      </c>
      <c r="N59" s="69"/>
      <c r="O59" s="47" t="s">
        <v>824</v>
      </c>
      <c r="P59" s="47" t="s">
        <v>61</v>
      </c>
      <c r="Q59" s="47" t="s">
        <v>201</v>
      </c>
      <c r="R59" s="9">
        <v>3</v>
      </c>
      <c r="S59" s="9">
        <v>7</v>
      </c>
      <c r="T59" s="15">
        <f t="shared" si="6"/>
        <v>10</v>
      </c>
      <c r="U59" s="9">
        <v>1</v>
      </c>
      <c r="V59" s="15"/>
      <c r="W59" s="47" t="s">
        <v>800</v>
      </c>
      <c r="X59" s="47" t="s">
        <v>218</v>
      </c>
      <c r="Y59" s="50" t="s">
        <v>53</v>
      </c>
      <c r="Z59" s="9"/>
      <c r="AA59" s="11">
        <v>1</v>
      </c>
      <c r="AB59" s="15">
        <f t="shared" si="7"/>
        <v>1</v>
      </c>
      <c r="AC59" s="11"/>
      <c r="AD59" s="15"/>
    </row>
    <row r="60" spans="1:30" ht="17.5" x14ac:dyDescent="0.35">
      <c r="A60" s="100"/>
      <c r="B60" s="180" t="s">
        <v>95</v>
      </c>
      <c r="C60" s="180" t="s">
        <v>93</v>
      </c>
      <c r="D60" s="180" t="s">
        <v>127</v>
      </c>
      <c r="E60" s="47"/>
      <c r="F60" s="47"/>
      <c r="G60" s="47"/>
      <c r="H60" s="54"/>
      <c r="I60" s="54"/>
      <c r="J60" s="180" t="s">
        <v>95</v>
      </c>
      <c r="K60" s="180" t="s">
        <v>93</v>
      </c>
      <c r="L60" s="180" t="s">
        <v>127</v>
      </c>
      <c r="N60" s="69"/>
      <c r="O60" s="47" t="s">
        <v>919</v>
      </c>
      <c r="P60" s="55" t="s">
        <v>161</v>
      </c>
      <c r="Q60" s="55" t="s">
        <v>201</v>
      </c>
      <c r="R60" s="9">
        <v>3</v>
      </c>
      <c r="S60" s="9">
        <v>7</v>
      </c>
      <c r="T60" s="15">
        <f t="shared" si="6"/>
        <v>10</v>
      </c>
      <c r="U60" s="9">
        <v>1</v>
      </c>
      <c r="V60" s="15"/>
      <c r="W60" s="47" t="s">
        <v>673</v>
      </c>
      <c r="X60" s="47" t="s">
        <v>28</v>
      </c>
      <c r="Y60" s="47" t="s">
        <v>53</v>
      </c>
      <c r="Z60" s="9"/>
      <c r="AA60" s="9">
        <v>1</v>
      </c>
      <c r="AB60" s="15">
        <f t="shared" si="7"/>
        <v>1</v>
      </c>
      <c r="AC60" s="9">
        <v>4</v>
      </c>
      <c r="AD60" s="15"/>
    </row>
    <row r="61" spans="1:30" ht="18" x14ac:dyDescent="0.4">
      <c r="B61" s="28">
        <v>0.38541666666666669</v>
      </c>
      <c r="C61" s="25" t="s">
        <v>153</v>
      </c>
      <c r="D61" s="29" t="s">
        <v>948</v>
      </c>
      <c r="E61" s="47"/>
      <c r="F61" s="47"/>
      <c r="G61" s="47"/>
      <c r="H61" s="24"/>
      <c r="I61" s="24"/>
      <c r="J61" s="28">
        <v>0.38541666666666669</v>
      </c>
      <c r="K61" s="25" t="s">
        <v>153</v>
      </c>
      <c r="L61" s="29" t="s">
        <v>951</v>
      </c>
      <c r="M61" s="45"/>
      <c r="N61" s="15"/>
      <c r="O61" s="47" t="s">
        <v>613</v>
      </c>
      <c r="P61" s="47" t="s">
        <v>389</v>
      </c>
      <c r="Q61" s="47" t="s">
        <v>141</v>
      </c>
      <c r="R61" s="9">
        <v>2</v>
      </c>
      <c r="S61" s="11">
        <v>8</v>
      </c>
      <c r="T61" s="15">
        <f t="shared" si="6"/>
        <v>10</v>
      </c>
      <c r="U61" s="9">
        <v>1</v>
      </c>
      <c r="V61" s="15"/>
      <c r="W61" s="60" t="s">
        <v>859</v>
      </c>
      <c r="X61" s="60" t="s">
        <v>170</v>
      </c>
      <c r="Y61" s="178" t="s">
        <v>199</v>
      </c>
      <c r="Z61" s="11"/>
      <c r="AA61" s="9">
        <v>1</v>
      </c>
      <c r="AB61" s="15">
        <f t="shared" si="7"/>
        <v>1</v>
      </c>
      <c r="AC61" s="9"/>
      <c r="AD61" s="15"/>
    </row>
    <row r="62" spans="1:30" ht="18" x14ac:dyDescent="0.4">
      <c r="B62" s="28">
        <v>0.38541666666666669</v>
      </c>
      <c r="C62" s="25" t="s">
        <v>154</v>
      </c>
      <c r="D62" s="29" t="s">
        <v>369</v>
      </c>
      <c r="E62" s="47"/>
      <c r="F62" s="47"/>
      <c r="G62" s="47"/>
      <c r="H62" s="24"/>
      <c r="I62" s="24"/>
      <c r="J62" s="28">
        <v>0.38541666666666669</v>
      </c>
      <c r="K62" s="25" t="s">
        <v>154</v>
      </c>
      <c r="L62" s="29" t="s">
        <v>685</v>
      </c>
      <c r="M62" s="45"/>
      <c r="N62" s="69"/>
      <c r="O62" s="47" t="s">
        <v>623</v>
      </c>
      <c r="P62" s="55" t="s">
        <v>129</v>
      </c>
      <c r="Q62" s="55" t="s">
        <v>158</v>
      </c>
      <c r="R62" s="9">
        <v>2</v>
      </c>
      <c r="S62" s="11">
        <v>8</v>
      </c>
      <c r="T62" s="15">
        <f t="shared" si="6"/>
        <v>10</v>
      </c>
      <c r="U62" s="9">
        <v>1</v>
      </c>
      <c r="V62" s="15"/>
      <c r="W62" s="47" t="s">
        <v>632</v>
      </c>
      <c r="X62" s="47" t="s">
        <v>57</v>
      </c>
      <c r="Y62" s="47" t="s">
        <v>199</v>
      </c>
      <c r="Z62" s="11"/>
      <c r="AA62" s="11"/>
      <c r="AB62" s="15">
        <f t="shared" si="7"/>
        <v>0</v>
      </c>
      <c r="AC62" s="9">
        <v>3</v>
      </c>
      <c r="AD62" s="15"/>
    </row>
    <row r="63" spans="1:30" ht="19.5" customHeight="1" x14ac:dyDescent="0.4">
      <c r="B63" s="28">
        <v>0.42708333333333331</v>
      </c>
      <c r="C63" s="25" t="s">
        <v>153</v>
      </c>
      <c r="D63" s="29" t="s">
        <v>949</v>
      </c>
      <c r="E63" s="47"/>
      <c r="F63" s="47"/>
      <c r="G63" s="47"/>
      <c r="H63" s="24"/>
      <c r="I63" s="24"/>
      <c r="J63" s="28">
        <v>0.42708333333333331</v>
      </c>
      <c r="K63" s="25" t="s">
        <v>153</v>
      </c>
      <c r="L63" s="29" t="s">
        <v>686</v>
      </c>
      <c r="M63" s="45"/>
      <c r="N63" s="69"/>
      <c r="O63" s="47" t="s">
        <v>872</v>
      </c>
      <c r="P63" s="94" t="s">
        <v>113</v>
      </c>
      <c r="Q63" s="47" t="s">
        <v>199</v>
      </c>
      <c r="R63" s="9">
        <v>2</v>
      </c>
      <c r="S63" s="11">
        <v>8</v>
      </c>
      <c r="T63" s="15">
        <f t="shared" si="6"/>
        <v>10</v>
      </c>
      <c r="U63" s="9">
        <v>1</v>
      </c>
      <c r="V63" s="15"/>
      <c r="W63" s="47" t="s">
        <v>633</v>
      </c>
      <c r="X63" s="47" t="s">
        <v>80</v>
      </c>
      <c r="Y63" s="47" t="s">
        <v>201</v>
      </c>
      <c r="Z63" s="9"/>
      <c r="AA63" s="11"/>
      <c r="AB63" s="15">
        <f t="shared" si="7"/>
        <v>0</v>
      </c>
      <c r="AC63" s="9">
        <v>1</v>
      </c>
      <c r="AD63" s="15"/>
    </row>
    <row r="64" spans="1:30" ht="18" x14ac:dyDescent="0.4">
      <c r="B64" s="28">
        <v>0.42708333333333331</v>
      </c>
      <c r="C64" s="25" t="s">
        <v>154</v>
      </c>
      <c r="D64" s="29" t="s">
        <v>770</v>
      </c>
      <c r="J64" s="28">
        <v>0.42708333333333331</v>
      </c>
      <c r="K64" s="25" t="s">
        <v>154</v>
      </c>
      <c r="L64" s="29" t="s">
        <v>392</v>
      </c>
      <c r="M64" s="45"/>
      <c r="N64" s="69"/>
      <c r="O64" s="60" t="s">
        <v>620</v>
      </c>
      <c r="P64" s="60" t="s">
        <v>240</v>
      </c>
      <c r="Q64" s="178" t="s">
        <v>201</v>
      </c>
      <c r="R64" s="9"/>
      <c r="S64" s="9">
        <v>10</v>
      </c>
      <c r="T64" s="15">
        <f t="shared" si="6"/>
        <v>10</v>
      </c>
      <c r="U64" s="9">
        <v>2</v>
      </c>
      <c r="V64" s="15"/>
      <c r="W64" s="47"/>
      <c r="X64" s="47"/>
      <c r="Y64" s="47"/>
      <c r="Z64" s="9"/>
      <c r="AA64" s="11"/>
      <c r="AB64" s="15"/>
      <c r="AC64" s="9"/>
      <c r="AD64" s="69"/>
    </row>
    <row r="65" spans="1:30" ht="18" customHeight="1" x14ac:dyDescent="0.4">
      <c r="B65" s="28"/>
      <c r="C65" s="25"/>
      <c r="D65" s="29"/>
      <c r="J65" s="28"/>
      <c r="K65" s="25"/>
      <c r="L65" s="29"/>
      <c r="M65" s="45"/>
      <c r="N65" s="69"/>
      <c r="O65" s="47" t="s">
        <v>874</v>
      </c>
      <c r="P65" s="47" t="s">
        <v>300</v>
      </c>
      <c r="Q65" s="47" t="s">
        <v>141</v>
      </c>
      <c r="R65" s="9"/>
      <c r="S65" s="9">
        <v>10</v>
      </c>
      <c r="T65" s="15">
        <f t="shared" si="6"/>
        <v>10</v>
      </c>
      <c r="U65" s="9"/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8" customHeight="1" thickBot="1" x14ac:dyDescent="0.45">
      <c r="C66" s="195"/>
      <c r="D66" s="196"/>
      <c r="E66" s="195"/>
      <c r="F66" s="207"/>
      <c r="G66" s="195"/>
      <c r="H66" s="207"/>
      <c r="I66" s="195"/>
      <c r="J66" s="102"/>
      <c r="K66" s="102"/>
      <c r="N66" s="69"/>
      <c r="O66" s="47"/>
      <c r="P66" s="47"/>
      <c r="Q66" s="47"/>
      <c r="R66" s="9"/>
      <c r="S66" s="9"/>
      <c r="T66" s="15"/>
      <c r="U66" s="9"/>
      <c r="V66" s="15"/>
      <c r="W66" s="47" t="s">
        <v>732</v>
      </c>
      <c r="X66" s="177"/>
      <c r="Y66" s="55"/>
      <c r="Z66" s="9">
        <v>59</v>
      </c>
      <c r="AA66" s="9">
        <v>72</v>
      </c>
      <c r="AB66" s="15">
        <f t="shared" ref="AB66" si="8">SUM(Z66:AA66)</f>
        <v>131</v>
      </c>
      <c r="AC66" s="11">
        <v>28</v>
      </c>
      <c r="AD66" s="166"/>
    </row>
    <row r="67" spans="1:30" ht="19" customHeight="1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SUM(R23:R66)</f>
        <v>324</v>
      </c>
      <c r="S67" s="18">
        <f>SUM(S23:S66)</f>
        <v>416</v>
      </c>
      <c r="T67" s="18">
        <f>SUM(T23:T66)</f>
        <v>740</v>
      </c>
      <c r="U67" s="18">
        <f>SUM(U23:U66)</f>
        <v>87</v>
      </c>
      <c r="V67" s="15"/>
      <c r="W67" s="61" t="s">
        <v>46</v>
      </c>
      <c r="X67" s="61"/>
      <c r="Y67" s="61"/>
      <c r="Z67" s="18">
        <f>SUM(Z23:Z66)+R67</f>
        <v>421</v>
      </c>
      <c r="AA67" s="18">
        <f>SUM(AA23:AA66)+S67</f>
        <v>653</v>
      </c>
      <c r="AB67" s="18">
        <f>SUM(AB23:AB66)+T67</f>
        <v>1074</v>
      </c>
      <c r="AC67" s="18">
        <f>SUM(AC23:AC66)+U67</f>
        <v>184</v>
      </c>
      <c r="AD67" s="166"/>
    </row>
    <row r="68" spans="1:30" ht="13" thickTop="1" x14ac:dyDescent="0.25"/>
    <row r="70" spans="1:30" ht="18" x14ac:dyDescent="0.4">
      <c r="A70" s="39"/>
      <c r="B70" s="194"/>
      <c r="C70" s="195"/>
      <c r="D70" s="196"/>
      <c r="E70" s="195"/>
      <c r="F70" s="196"/>
      <c r="G70" s="195"/>
      <c r="H70" s="196"/>
      <c r="I70" s="195"/>
      <c r="J70" s="39"/>
      <c r="K70" s="39"/>
    </row>
    <row r="71" spans="1:30" ht="18" x14ac:dyDescent="0.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30" ht="18" x14ac:dyDescent="0.4">
      <c r="A72" s="39"/>
      <c r="B72" s="39"/>
      <c r="C72" s="169"/>
      <c r="D72" s="170"/>
      <c r="E72" s="169"/>
      <c r="F72" s="170"/>
      <c r="G72" s="169"/>
      <c r="H72" s="170"/>
      <c r="I72" s="16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90"/>
      <c r="C75" s="39"/>
      <c r="D75" s="39"/>
      <c r="E75" s="37"/>
      <c r="F75" s="39"/>
      <c r="G75" s="39"/>
      <c r="H75" s="39"/>
      <c r="I75" s="89"/>
      <c r="J75" s="89"/>
      <c r="K75" s="89"/>
    </row>
    <row r="76" spans="1:30" ht="18" x14ac:dyDescent="0.4">
      <c r="A76" s="39"/>
      <c r="B76" s="90"/>
      <c r="C76" s="41"/>
      <c r="D76" s="41"/>
      <c r="E76" s="37"/>
      <c r="F76" s="39"/>
      <c r="G76" s="58"/>
      <c r="H76" s="39"/>
      <c r="I76" s="89"/>
      <c r="J76" s="89"/>
      <c r="K76" s="89"/>
      <c r="O76" s="5"/>
      <c r="P76" s="5"/>
      <c r="Q76" s="7"/>
    </row>
    <row r="77" spans="1:30" ht="18" x14ac:dyDescent="0.4">
      <c r="A77" s="39"/>
      <c r="B77" s="90"/>
      <c r="C77" s="39"/>
      <c r="D77" s="37"/>
      <c r="E77" s="37"/>
      <c r="F77" s="89"/>
      <c r="G77" s="39"/>
      <c r="H77" s="8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9"/>
      <c r="D78" s="37"/>
      <c r="E78" s="37"/>
      <c r="F78" s="39"/>
      <c r="G78" s="58"/>
      <c r="H78" s="39"/>
      <c r="I78" s="89"/>
      <c r="J78" s="89"/>
      <c r="K78" s="89"/>
      <c r="O78" s="7"/>
      <c r="P78" s="7"/>
      <c r="Q78" s="7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18" x14ac:dyDescent="0.4">
      <c r="A80" s="39"/>
      <c r="B80" s="90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23" x14ac:dyDescent="0.5">
      <c r="A81" s="92"/>
      <c r="B81" s="95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9"/>
      <c r="D82" s="90"/>
      <c r="E82" s="37"/>
      <c r="F82" s="89"/>
      <c r="G82" s="39"/>
      <c r="H82" s="39"/>
      <c r="I82" s="89"/>
      <c r="J82" s="37"/>
      <c r="K82" s="89"/>
    </row>
    <row r="83" spans="1:12" ht="18" x14ac:dyDescent="0.4">
      <c r="A83" s="39"/>
      <c r="B83" s="37"/>
      <c r="C83" s="37"/>
      <c r="D83" s="37"/>
      <c r="E83" s="37"/>
      <c r="F83" s="37"/>
      <c r="G83" s="39"/>
      <c r="H83" s="37"/>
      <c r="I83" s="37"/>
      <c r="J83" s="37"/>
      <c r="K83" s="89"/>
    </row>
    <row r="84" spans="1:12" ht="18" x14ac:dyDescent="0.4">
      <c r="A84" s="39"/>
      <c r="B84" s="90"/>
      <c r="C84" s="90"/>
      <c r="D84" s="90"/>
      <c r="E84" s="89"/>
      <c r="F84" s="89"/>
      <c r="G84" s="39"/>
      <c r="H84" s="89"/>
      <c r="I84" s="89"/>
      <c r="J84" s="37"/>
      <c r="K84" s="89"/>
    </row>
    <row r="85" spans="1:12" ht="18" x14ac:dyDescent="0.4">
      <c r="A85" s="89"/>
      <c r="B85" s="37"/>
      <c r="C85" s="90"/>
      <c r="D85" s="90"/>
      <c r="E85" s="37"/>
      <c r="F85" s="39"/>
      <c r="G85" s="58"/>
      <c r="H85" s="39"/>
      <c r="I85" s="89"/>
      <c r="J85" s="89"/>
      <c r="K85" s="89"/>
    </row>
    <row r="86" spans="1:12" ht="23" x14ac:dyDescent="0.5">
      <c r="A86" s="89"/>
      <c r="B86" s="62"/>
      <c r="C86" s="95"/>
      <c r="D86" s="95"/>
      <c r="E86" s="62"/>
      <c r="F86" s="39"/>
      <c r="G86" s="58"/>
      <c r="H86" s="39"/>
      <c r="I86" s="89"/>
      <c r="J86" s="89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18" x14ac:dyDescent="0.4">
      <c r="A88" s="39"/>
      <c r="B88" s="37"/>
      <c r="C88" s="37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37"/>
      <c r="E89" s="37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9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7"/>
      <c r="F92" s="39"/>
      <c r="G92" s="58"/>
      <c r="H92" s="39"/>
      <c r="I92" s="89"/>
      <c r="J92" s="37"/>
      <c r="K92" s="37"/>
      <c r="L92" s="1"/>
    </row>
    <row r="93" spans="1:12" ht="18" x14ac:dyDescent="0.4">
      <c r="A93" s="105"/>
      <c r="B93" s="106"/>
      <c r="C93" s="107"/>
      <c r="D93" s="108"/>
      <c r="E93" s="105"/>
      <c r="F93" s="105"/>
      <c r="G93" s="105"/>
      <c r="H93" s="105"/>
      <c r="I93" s="109"/>
      <c r="J93" s="106"/>
      <c r="K93" s="106"/>
      <c r="L93" s="110"/>
    </row>
    <row r="94" spans="1:12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2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</sheetData>
  <sortState ref="N55:U65">
    <sortCondition ref="N54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topLeftCell="A25" zoomScale="85" zoomScaleNormal="75" zoomScaleSheetLayoutView="85" workbookViewId="0">
      <selection activeCell="M58" sqref="M58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911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40945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913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20</v>
      </c>
      <c r="T4" s="9">
        <v>37</v>
      </c>
      <c r="U4" s="9">
        <v>4</v>
      </c>
      <c r="V4" s="9">
        <v>1</v>
      </c>
      <c r="W4" s="160">
        <f t="shared" ref="W4:W10" si="0">T4/S4</f>
        <v>1.85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11</v>
      </c>
      <c r="F5" s="25">
        <v>4</v>
      </c>
      <c r="G5" s="25">
        <v>6</v>
      </c>
      <c r="H5" s="25">
        <v>76</v>
      </c>
      <c r="I5" s="25">
        <v>49</v>
      </c>
      <c r="J5" s="40">
        <f t="shared" ref="J5" si="1">E5*2+G5*1</f>
        <v>28</v>
      </c>
      <c r="K5" s="25">
        <v>120</v>
      </c>
      <c r="L5" s="25">
        <v>27</v>
      </c>
      <c r="M5" s="9">
        <v>1</v>
      </c>
      <c r="N5" s="88"/>
      <c r="O5" s="47" t="s">
        <v>34</v>
      </c>
      <c r="P5" s="47" t="s">
        <v>100</v>
      </c>
      <c r="Q5" s="47" t="s">
        <v>54</v>
      </c>
      <c r="R5" s="7"/>
      <c r="S5" s="11">
        <v>21</v>
      </c>
      <c r="T5" s="9">
        <v>39</v>
      </c>
      <c r="U5" s="9">
        <v>4</v>
      </c>
      <c r="V5" s="9">
        <v>0</v>
      </c>
      <c r="W5" s="160">
        <f t="shared" si="0"/>
        <v>1.8571428571428572</v>
      </c>
      <c r="AD5" s="17"/>
    </row>
    <row r="6" spans="1:30" ht="18" x14ac:dyDescent="0.4">
      <c r="B6" s="9"/>
      <c r="C6" s="38" t="s">
        <v>102</v>
      </c>
      <c r="D6" s="27"/>
      <c r="E6" s="25">
        <v>10</v>
      </c>
      <c r="F6" s="25">
        <v>4</v>
      </c>
      <c r="G6" s="25">
        <v>7</v>
      </c>
      <c r="H6" s="25">
        <v>54</v>
      </c>
      <c r="I6" s="25">
        <v>39</v>
      </c>
      <c r="J6" s="40">
        <f t="shared" ref="J6:J12" si="2">E6*2+G6*1</f>
        <v>27</v>
      </c>
      <c r="K6" s="25">
        <v>94</v>
      </c>
      <c r="L6" s="25">
        <v>20</v>
      </c>
      <c r="M6" s="9">
        <v>2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21</v>
      </c>
      <c r="T6" s="9">
        <v>42</v>
      </c>
      <c r="U6" s="9">
        <v>3</v>
      </c>
      <c r="V6" s="9">
        <v>1</v>
      </c>
      <c r="W6" s="160">
        <f t="shared" si="0"/>
        <v>2</v>
      </c>
      <c r="Y6" s="9"/>
      <c r="AD6" s="17"/>
    </row>
    <row r="7" spans="1:30" ht="18" x14ac:dyDescent="0.4">
      <c r="B7" s="9"/>
      <c r="C7" s="38" t="s">
        <v>151</v>
      </c>
      <c r="D7" s="27"/>
      <c r="E7" s="25">
        <v>9</v>
      </c>
      <c r="F7" s="25">
        <v>8</v>
      </c>
      <c r="G7" s="25">
        <v>4</v>
      </c>
      <c r="H7" s="25">
        <v>49</v>
      </c>
      <c r="I7" s="25">
        <v>42</v>
      </c>
      <c r="J7" s="40">
        <f t="shared" si="2"/>
        <v>22</v>
      </c>
      <c r="K7" s="25">
        <v>79</v>
      </c>
      <c r="L7" s="25">
        <v>21</v>
      </c>
      <c r="M7" s="9">
        <v>4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21</v>
      </c>
      <c r="T7" s="9">
        <v>48</v>
      </c>
      <c r="U7" s="9">
        <v>4</v>
      </c>
      <c r="V7" s="9">
        <v>1</v>
      </c>
      <c r="W7" s="160">
        <f t="shared" si="0"/>
        <v>2.2857142857142856</v>
      </c>
      <c r="AD7" s="17"/>
    </row>
    <row r="8" spans="1:30" ht="18" x14ac:dyDescent="0.4">
      <c r="A8" s="9"/>
      <c r="B8" s="9"/>
      <c r="C8" s="38" t="s">
        <v>156</v>
      </c>
      <c r="D8" s="27"/>
      <c r="E8" s="129">
        <v>9</v>
      </c>
      <c r="F8" s="129">
        <v>8</v>
      </c>
      <c r="G8" s="129">
        <v>4</v>
      </c>
      <c r="H8" s="25">
        <v>40</v>
      </c>
      <c r="I8" s="25">
        <v>43</v>
      </c>
      <c r="J8" s="40">
        <f t="shared" si="2"/>
        <v>22</v>
      </c>
      <c r="K8" s="25">
        <v>69</v>
      </c>
      <c r="L8" s="129">
        <v>23</v>
      </c>
      <c r="M8" s="9">
        <v>3</v>
      </c>
      <c r="N8" s="67"/>
      <c r="O8" s="47" t="s">
        <v>9</v>
      </c>
      <c r="P8" s="47" t="s">
        <v>155</v>
      </c>
      <c r="Q8" s="47" t="s">
        <v>201</v>
      </c>
      <c r="R8" s="4"/>
      <c r="S8" s="11">
        <v>17</v>
      </c>
      <c r="T8" s="9">
        <v>42</v>
      </c>
      <c r="U8" s="9">
        <v>1</v>
      </c>
      <c r="V8" s="9">
        <v>0</v>
      </c>
      <c r="W8" s="160">
        <f t="shared" si="0"/>
        <v>2.4705882352941178</v>
      </c>
      <c r="AD8" s="17"/>
    </row>
    <row r="9" spans="1:30" ht="18" x14ac:dyDescent="0.4">
      <c r="A9" s="9"/>
      <c r="B9" s="9"/>
      <c r="C9" s="38" t="s">
        <v>209</v>
      </c>
      <c r="D9" s="27"/>
      <c r="E9" s="129">
        <v>7</v>
      </c>
      <c r="F9" s="129">
        <v>9</v>
      </c>
      <c r="G9" s="129">
        <v>5</v>
      </c>
      <c r="H9" s="25">
        <v>45</v>
      </c>
      <c r="I9" s="25">
        <v>56</v>
      </c>
      <c r="J9" s="40">
        <f t="shared" si="2"/>
        <v>19</v>
      </c>
      <c r="K9" s="25">
        <v>69</v>
      </c>
      <c r="L9" s="129">
        <v>18</v>
      </c>
      <c r="M9" s="9">
        <v>5</v>
      </c>
      <c r="N9" s="15"/>
      <c r="O9" s="47" t="s">
        <v>73</v>
      </c>
      <c r="P9" s="47" t="s">
        <v>218</v>
      </c>
      <c r="Q9" s="47" t="s">
        <v>53</v>
      </c>
      <c r="R9" s="4"/>
      <c r="S9" s="11">
        <v>20</v>
      </c>
      <c r="T9" s="9">
        <v>58</v>
      </c>
      <c r="U9" s="9">
        <v>2</v>
      </c>
      <c r="V9" s="9">
        <v>1</v>
      </c>
      <c r="W9" s="160">
        <f t="shared" si="0"/>
        <v>2.9</v>
      </c>
      <c r="AD9" s="17"/>
    </row>
    <row r="10" spans="1:30" ht="18" x14ac:dyDescent="0.4">
      <c r="A10" s="9"/>
      <c r="B10" s="9"/>
      <c r="C10" s="38" t="s">
        <v>101</v>
      </c>
      <c r="D10" s="27"/>
      <c r="E10" s="25">
        <v>7</v>
      </c>
      <c r="F10" s="25">
        <v>11</v>
      </c>
      <c r="G10" s="25">
        <v>3</v>
      </c>
      <c r="H10" s="25">
        <v>57</v>
      </c>
      <c r="I10" s="25">
        <v>63</v>
      </c>
      <c r="J10" s="40">
        <f t="shared" si="2"/>
        <v>17</v>
      </c>
      <c r="K10" s="25">
        <v>80</v>
      </c>
      <c r="L10" s="25">
        <v>28</v>
      </c>
      <c r="M10" s="9">
        <v>6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20</v>
      </c>
      <c r="T10" s="9">
        <v>59</v>
      </c>
      <c r="U10" s="9">
        <v>1</v>
      </c>
      <c r="V10" s="9">
        <v>2</v>
      </c>
      <c r="W10" s="160">
        <f t="shared" si="0"/>
        <v>2.95</v>
      </c>
      <c r="AD10" s="17"/>
    </row>
    <row r="11" spans="1:30" ht="18" x14ac:dyDescent="0.4">
      <c r="A11" s="9"/>
      <c r="B11" s="9"/>
      <c r="C11" s="38" t="s">
        <v>103</v>
      </c>
      <c r="D11" s="27"/>
      <c r="E11" s="129">
        <v>7</v>
      </c>
      <c r="F11" s="129">
        <v>11</v>
      </c>
      <c r="G11" s="129">
        <v>3</v>
      </c>
      <c r="H11" s="25">
        <v>43</v>
      </c>
      <c r="I11" s="25">
        <v>59</v>
      </c>
      <c r="J11" s="40">
        <f t="shared" si="2"/>
        <v>17</v>
      </c>
      <c r="K11" s="25">
        <v>62</v>
      </c>
      <c r="L11" s="129">
        <v>20</v>
      </c>
      <c r="M11" s="9">
        <v>8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14</v>
      </c>
      <c r="T11" s="9">
        <v>43</v>
      </c>
      <c r="U11" s="9">
        <v>0</v>
      </c>
      <c r="V11" s="9">
        <v>0</v>
      </c>
      <c r="W11" s="160">
        <f t="shared" ref="W11:W12" si="3">T11/S11</f>
        <v>3.0714285714285716</v>
      </c>
      <c r="AD11" s="17"/>
    </row>
    <row r="12" spans="1:30" ht="18.5" thickBot="1" x14ac:dyDescent="0.45">
      <c r="A12" s="9"/>
      <c r="B12" s="9"/>
      <c r="C12" s="38" t="s">
        <v>210</v>
      </c>
      <c r="D12" s="27"/>
      <c r="E12" s="57">
        <v>6</v>
      </c>
      <c r="F12" s="57">
        <v>11</v>
      </c>
      <c r="G12" s="57">
        <v>4</v>
      </c>
      <c r="H12" s="25">
        <v>42</v>
      </c>
      <c r="I12" s="25">
        <v>55</v>
      </c>
      <c r="J12" s="40">
        <f t="shared" si="2"/>
        <v>16</v>
      </c>
      <c r="K12" s="25">
        <v>65</v>
      </c>
      <c r="L12" s="57">
        <v>23</v>
      </c>
      <c r="M12" s="9">
        <v>7</v>
      </c>
      <c r="N12" s="88"/>
      <c r="O12" s="47" t="s">
        <v>128</v>
      </c>
      <c r="P12" s="47" t="s">
        <v>0</v>
      </c>
      <c r="Q12" s="47"/>
      <c r="R12" s="4"/>
      <c r="S12" s="11">
        <v>14</v>
      </c>
      <c r="T12" s="9">
        <v>32</v>
      </c>
      <c r="U12" s="9">
        <v>3</v>
      </c>
      <c r="V12" s="9">
        <v>0</v>
      </c>
      <c r="W12" s="160">
        <f t="shared" si="3"/>
        <v>2.2857142857142856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66</v>
      </c>
      <c r="F13" s="71">
        <f>SUM(F5:F12)</f>
        <v>66</v>
      </c>
      <c r="G13" s="71">
        <f>SUM(G5:G12)</f>
        <v>36</v>
      </c>
      <c r="H13" s="71">
        <f>SUM(H5:H12)</f>
        <v>406</v>
      </c>
      <c r="I13" s="71">
        <f>SUM(I5:I12)</f>
        <v>406</v>
      </c>
      <c r="J13" s="30"/>
      <c r="K13" s="71">
        <f>SUM(K5:K12)</f>
        <v>638</v>
      </c>
      <c r="L13" s="71">
        <f>SUM(L5:L12)</f>
        <v>180</v>
      </c>
      <c r="M13" s="4"/>
      <c r="N13" s="17"/>
      <c r="O13" s="17"/>
      <c r="P13" s="17"/>
      <c r="Q13" s="61" t="s">
        <v>35</v>
      </c>
      <c r="R13" s="14"/>
      <c r="S13" s="18">
        <f>SUM(S4:S12)</f>
        <v>168</v>
      </c>
      <c r="T13" s="18">
        <f>SUM(T4:T12)</f>
        <v>400</v>
      </c>
      <c r="U13" s="18">
        <f>SUM(U4:U12)</f>
        <v>22</v>
      </c>
      <c r="V13" s="18">
        <f>SUM(V4:V12)</f>
        <v>6</v>
      </c>
      <c r="W13" s="19">
        <f>(T13+V13)/S13</f>
        <v>2.4166666666666665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912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102</v>
      </c>
      <c r="C16" s="75"/>
      <c r="D16" s="25">
        <v>3</v>
      </c>
      <c r="E16" s="9">
        <v>1</v>
      </c>
      <c r="F16" s="47" t="s">
        <v>920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269</v>
      </c>
      <c r="C17" s="47" t="s">
        <v>216</v>
      </c>
      <c r="D17" s="25"/>
      <c r="E17" s="9">
        <v>2</v>
      </c>
      <c r="F17" s="47" t="s">
        <v>921</v>
      </c>
      <c r="J17" s="4"/>
      <c r="N17" s="17"/>
      <c r="P17" s="47" t="s">
        <v>857</v>
      </c>
      <c r="Q17" s="24"/>
      <c r="R17" s="47"/>
      <c r="S17" s="47"/>
      <c r="T17" s="47"/>
      <c r="U17" s="47" t="s">
        <v>772</v>
      </c>
      <c r="V17" s="25"/>
      <c r="W17" s="47"/>
      <c r="X17" s="47"/>
      <c r="Y17" s="47" t="s">
        <v>97</v>
      </c>
      <c r="Z17" s="47"/>
      <c r="AD17" s="17"/>
    </row>
    <row r="18" spans="1:30" ht="17.5" x14ac:dyDescent="0.35">
      <c r="A18" s="45"/>
      <c r="B18" s="38"/>
      <c r="C18" s="47"/>
      <c r="D18" s="55"/>
      <c r="E18" s="9">
        <v>2</v>
      </c>
      <c r="F18" s="47" t="s">
        <v>920</v>
      </c>
      <c r="J18" s="4"/>
      <c r="N18" s="17"/>
      <c r="P18" s="47" t="s">
        <v>915</v>
      </c>
      <c r="S18" s="47"/>
      <c r="U18" s="47" t="s">
        <v>916</v>
      </c>
      <c r="X18" s="47"/>
      <c r="Y18" s="47"/>
      <c r="AD18" s="17"/>
    </row>
    <row r="19" spans="1:30" ht="15.5" x14ac:dyDescent="0.35">
      <c r="N19" s="17"/>
      <c r="U19" s="47"/>
      <c r="Y19" s="47"/>
      <c r="AD19" s="17"/>
    </row>
    <row r="20" spans="1:30" ht="18" x14ac:dyDescent="0.4">
      <c r="A20" s="45" t="s">
        <v>166</v>
      </c>
      <c r="B20" s="38" t="s">
        <v>210</v>
      </c>
      <c r="C20" s="98"/>
      <c r="D20" s="128">
        <v>1</v>
      </c>
      <c r="E20" s="9">
        <v>1</v>
      </c>
      <c r="F20" s="47" t="s">
        <v>923</v>
      </c>
      <c r="N20" s="69"/>
      <c r="O20" s="203"/>
      <c r="P20" s="203"/>
      <c r="Q20" s="203"/>
      <c r="R20" s="203" t="s">
        <v>888</v>
      </c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8" x14ac:dyDescent="0.4">
      <c r="A21" s="97" t="s">
        <v>37</v>
      </c>
      <c r="B21" s="47" t="s">
        <v>922</v>
      </c>
      <c r="C21" s="47" t="s">
        <v>892</v>
      </c>
      <c r="D21" s="128"/>
      <c r="E21" s="9"/>
      <c r="F21" s="47"/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5.5" x14ac:dyDescent="0.35">
      <c r="F22" s="174"/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69"/>
      <c r="O23" s="47" t="s">
        <v>584</v>
      </c>
      <c r="P23" s="47" t="s">
        <v>131</v>
      </c>
      <c r="Q23" s="47" t="s">
        <v>54</v>
      </c>
      <c r="R23" s="9">
        <v>18</v>
      </c>
      <c r="S23" s="9">
        <v>17</v>
      </c>
      <c r="T23" s="15">
        <f t="shared" ref="T23:T34" si="4">SUM(R23:S23)</f>
        <v>35</v>
      </c>
      <c r="U23" s="9">
        <v>1</v>
      </c>
      <c r="V23" s="15"/>
      <c r="W23" s="47" t="s">
        <v>827</v>
      </c>
      <c r="X23" s="47" t="s">
        <v>17</v>
      </c>
      <c r="Y23" s="47" t="s">
        <v>158</v>
      </c>
      <c r="Z23" s="9">
        <v>1</v>
      </c>
      <c r="AA23" s="9">
        <v>8</v>
      </c>
      <c r="AB23" s="15">
        <f t="shared" ref="AB23" si="5">SUM(Z23:AA23)</f>
        <v>9</v>
      </c>
      <c r="AC23" s="9">
        <v>2</v>
      </c>
      <c r="AD23" s="15"/>
    </row>
    <row r="24" spans="1:30" ht="18" x14ac:dyDescent="0.4">
      <c r="A24" s="53" t="s">
        <v>39</v>
      </c>
      <c r="B24" s="38" t="s">
        <v>101</v>
      </c>
      <c r="D24" s="25">
        <v>2</v>
      </c>
      <c r="E24" s="8">
        <v>2</v>
      </c>
      <c r="F24" s="47" t="s">
        <v>924</v>
      </c>
      <c r="G24" s="47"/>
      <c r="M24" s="42"/>
      <c r="N24" s="69"/>
      <c r="O24" s="47" t="s">
        <v>607</v>
      </c>
      <c r="P24" s="177" t="s">
        <v>250</v>
      </c>
      <c r="Q24" s="55" t="s">
        <v>141</v>
      </c>
      <c r="R24" s="9">
        <v>21</v>
      </c>
      <c r="S24" s="9">
        <v>13</v>
      </c>
      <c r="T24" s="15">
        <f t="shared" si="4"/>
        <v>34</v>
      </c>
      <c r="U24" s="9">
        <v>4</v>
      </c>
      <c r="V24" s="15"/>
      <c r="W24" s="47" t="s">
        <v>651</v>
      </c>
      <c r="X24" s="47" t="s">
        <v>147</v>
      </c>
      <c r="Y24" s="47" t="s">
        <v>142</v>
      </c>
      <c r="Z24" s="9">
        <v>1</v>
      </c>
      <c r="AA24" s="9">
        <v>8</v>
      </c>
      <c r="AB24" s="15">
        <f t="shared" ref="AB24:AB35" si="6">SUM(Z24:AA24)</f>
        <v>9</v>
      </c>
      <c r="AC24" s="9">
        <v>4</v>
      </c>
      <c r="AD24" s="15"/>
    </row>
    <row r="25" spans="1:30" ht="15.5" x14ac:dyDescent="0.35">
      <c r="A25" s="56" t="s">
        <v>37</v>
      </c>
      <c r="B25" s="47" t="s">
        <v>723</v>
      </c>
      <c r="C25" s="47" t="s">
        <v>216</v>
      </c>
      <c r="E25" s="8">
        <v>2</v>
      </c>
      <c r="F25" s="47" t="s">
        <v>925</v>
      </c>
      <c r="N25" s="15"/>
      <c r="O25" s="47" t="s">
        <v>603</v>
      </c>
      <c r="P25" s="47" t="s">
        <v>138</v>
      </c>
      <c r="Q25" s="47" t="s">
        <v>142</v>
      </c>
      <c r="R25" s="9">
        <v>18</v>
      </c>
      <c r="S25" s="9">
        <v>13</v>
      </c>
      <c r="T25" s="15">
        <f t="shared" si="4"/>
        <v>31</v>
      </c>
      <c r="U25" s="9">
        <v>4</v>
      </c>
      <c r="V25" s="15"/>
      <c r="W25" s="47" t="s">
        <v>667</v>
      </c>
      <c r="X25" s="47" t="s">
        <v>117</v>
      </c>
      <c r="Y25" s="47" t="s">
        <v>53</v>
      </c>
      <c r="Z25" s="9"/>
      <c r="AA25" s="11">
        <v>9</v>
      </c>
      <c r="AB25" s="15">
        <f t="shared" si="6"/>
        <v>9</v>
      </c>
      <c r="AC25" s="9">
        <v>1</v>
      </c>
      <c r="AD25" s="15"/>
    </row>
    <row r="26" spans="1:30" ht="15.5" x14ac:dyDescent="0.35">
      <c r="B26" s="47" t="s">
        <v>67</v>
      </c>
      <c r="C26" s="47" t="s">
        <v>216</v>
      </c>
      <c r="E26" s="8"/>
      <c r="F26" s="47"/>
      <c r="M26" t="s">
        <v>889</v>
      </c>
      <c r="N26" s="15"/>
      <c r="O26" s="47" t="s">
        <v>609</v>
      </c>
      <c r="P26" s="47" t="s">
        <v>252</v>
      </c>
      <c r="Q26" s="47" t="s">
        <v>141</v>
      </c>
      <c r="R26" s="9">
        <v>15</v>
      </c>
      <c r="S26" s="9">
        <v>16</v>
      </c>
      <c r="T26" s="15">
        <f t="shared" si="4"/>
        <v>31</v>
      </c>
      <c r="U26" s="9">
        <v>2</v>
      </c>
      <c r="V26" s="15"/>
      <c r="W26" s="47" t="s">
        <v>676</v>
      </c>
      <c r="X26" s="94" t="s">
        <v>30</v>
      </c>
      <c r="Y26" s="47" t="s">
        <v>141</v>
      </c>
      <c r="Z26" s="11"/>
      <c r="AA26" s="11">
        <v>9</v>
      </c>
      <c r="AB26" s="15">
        <f t="shared" si="6"/>
        <v>9</v>
      </c>
      <c r="AC26" s="9">
        <v>2</v>
      </c>
      <c r="AD26" s="15"/>
    </row>
    <row r="27" spans="1:30" ht="15.5" x14ac:dyDescent="0.35">
      <c r="B27" s="47"/>
      <c r="C27" s="47"/>
      <c r="E27" s="8"/>
      <c r="F27" s="47"/>
      <c r="G27" s="175"/>
      <c r="H27" s="102"/>
      <c r="I27" s="102"/>
      <c r="J27" s="102"/>
      <c r="K27" s="102"/>
      <c r="L27" s="102"/>
      <c r="N27" s="69"/>
      <c r="O27" s="47" t="s">
        <v>608</v>
      </c>
      <c r="P27" s="47" t="s">
        <v>132</v>
      </c>
      <c r="Q27" s="47" t="s">
        <v>141</v>
      </c>
      <c r="R27" s="9">
        <v>5</v>
      </c>
      <c r="S27" s="11">
        <v>24</v>
      </c>
      <c r="T27" s="15">
        <f t="shared" si="4"/>
        <v>29</v>
      </c>
      <c r="U27" s="9">
        <v>1</v>
      </c>
      <c r="V27" s="15"/>
      <c r="W27" s="47" t="s">
        <v>890</v>
      </c>
      <c r="X27" s="55" t="s">
        <v>24</v>
      </c>
      <c r="Y27" s="55" t="s">
        <v>199</v>
      </c>
      <c r="Z27" s="9">
        <v>4</v>
      </c>
      <c r="AA27" s="9">
        <v>4</v>
      </c>
      <c r="AB27" s="15">
        <f t="shared" si="6"/>
        <v>8</v>
      </c>
      <c r="AC27" s="9">
        <v>1</v>
      </c>
      <c r="AD27" s="15"/>
    </row>
    <row r="28" spans="1:30" ht="18" x14ac:dyDescent="0.4">
      <c r="A28" s="45"/>
      <c r="B28" s="38" t="s">
        <v>151</v>
      </c>
      <c r="D28" s="25">
        <v>5</v>
      </c>
      <c r="E28" s="8">
        <v>1</v>
      </c>
      <c r="F28" s="47" t="s">
        <v>926</v>
      </c>
      <c r="N28" s="69"/>
      <c r="O28" s="174" t="s">
        <v>910</v>
      </c>
      <c r="P28" s="47" t="s">
        <v>159</v>
      </c>
      <c r="Q28" s="47" t="s">
        <v>141</v>
      </c>
      <c r="R28" s="9">
        <v>20</v>
      </c>
      <c r="S28" s="11">
        <v>8</v>
      </c>
      <c r="T28" s="15">
        <f t="shared" si="4"/>
        <v>28</v>
      </c>
      <c r="U28" s="9">
        <v>3</v>
      </c>
      <c r="V28" s="69"/>
      <c r="W28" s="47" t="s">
        <v>869</v>
      </c>
      <c r="X28" s="47" t="s">
        <v>163</v>
      </c>
      <c r="Y28" s="47" t="s">
        <v>54</v>
      </c>
      <c r="Z28" s="9">
        <v>3</v>
      </c>
      <c r="AA28" s="9">
        <v>5</v>
      </c>
      <c r="AB28" s="15">
        <f t="shared" si="6"/>
        <v>8</v>
      </c>
      <c r="AC28" s="9"/>
      <c r="AD28" s="15"/>
    </row>
    <row r="29" spans="1:30" ht="15.5" x14ac:dyDescent="0.35">
      <c r="A29" s="56" t="s">
        <v>37</v>
      </c>
      <c r="B29" s="47" t="s">
        <v>133</v>
      </c>
      <c r="C29" s="47" t="s">
        <v>212</v>
      </c>
      <c r="E29" s="99">
        <v>1</v>
      </c>
      <c r="F29" s="47" t="s">
        <v>929</v>
      </c>
      <c r="N29" s="69"/>
      <c r="O29" s="47" t="s">
        <v>580</v>
      </c>
      <c r="P29" s="47" t="s">
        <v>120</v>
      </c>
      <c r="Q29" s="47" t="s">
        <v>199</v>
      </c>
      <c r="R29" s="9">
        <v>13</v>
      </c>
      <c r="S29" s="11">
        <v>12</v>
      </c>
      <c r="T29" s="15">
        <f t="shared" si="4"/>
        <v>25</v>
      </c>
      <c r="U29" s="9">
        <v>1</v>
      </c>
      <c r="V29" s="15"/>
      <c r="W29" s="60" t="s">
        <v>828</v>
      </c>
      <c r="X29" s="60" t="s">
        <v>148</v>
      </c>
      <c r="Y29" s="178" t="s">
        <v>54</v>
      </c>
      <c r="Z29" s="11">
        <v>2</v>
      </c>
      <c r="AA29" s="9">
        <v>6</v>
      </c>
      <c r="AB29" s="15">
        <f t="shared" si="6"/>
        <v>8</v>
      </c>
      <c r="AC29" s="9">
        <v>2</v>
      </c>
      <c r="AD29" s="15"/>
    </row>
    <row r="30" spans="1:30" ht="15.5" x14ac:dyDescent="0.35">
      <c r="E30" s="99">
        <v>1</v>
      </c>
      <c r="F30" s="47" t="s">
        <v>342</v>
      </c>
      <c r="N30" s="15"/>
      <c r="O30" s="47" t="s">
        <v>585</v>
      </c>
      <c r="P30" s="47" t="s">
        <v>131</v>
      </c>
      <c r="Q30" s="47" t="s">
        <v>54</v>
      </c>
      <c r="R30" s="9">
        <v>12</v>
      </c>
      <c r="S30" s="9">
        <v>12</v>
      </c>
      <c r="T30" s="15">
        <f t="shared" si="4"/>
        <v>24</v>
      </c>
      <c r="U30" s="9">
        <v>3</v>
      </c>
      <c r="V30" s="15"/>
      <c r="W30" s="47" t="s">
        <v>668</v>
      </c>
      <c r="X30" s="177" t="s">
        <v>217</v>
      </c>
      <c r="Y30" s="55" t="s">
        <v>199</v>
      </c>
      <c r="Z30" s="9">
        <v>6</v>
      </c>
      <c r="AA30" s="9">
        <v>1</v>
      </c>
      <c r="AB30" s="15">
        <f t="shared" si="6"/>
        <v>7</v>
      </c>
      <c r="AC30" s="9">
        <v>3</v>
      </c>
      <c r="AD30" s="15"/>
    </row>
    <row r="31" spans="1:30" ht="15.5" x14ac:dyDescent="0.35">
      <c r="E31" s="99">
        <v>2</v>
      </c>
      <c r="F31" s="47" t="s">
        <v>928</v>
      </c>
      <c r="N31" s="15"/>
      <c r="O31" s="47" t="s">
        <v>661</v>
      </c>
      <c r="P31" s="47" t="s">
        <v>122</v>
      </c>
      <c r="Q31" s="47" t="s">
        <v>53</v>
      </c>
      <c r="R31" s="9">
        <v>20</v>
      </c>
      <c r="S31" s="9">
        <v>3</v>
      </c>
      <c r="T31" s="15">
        <f t="shared" si="4"/>
        <v>23</v>
      </c>
      <c r="U31" s="9"/>
      <c r="V31" s="15"/>
      <c r="W31" s="47" t="s">
        <v>801</v>
      </c>
      <c r="X31" s="47" t="s">
        <v>116</v>
      </c>
      <c r="Y31" s="47" t="s">
        <v>142</v>
      </c>
      <c r="Z31" s="9">
        <v>4</v>
      </c>
      <c r="AA31" s="11">
        <v>3</v>
      </c>
      <c r="AB31" s="15">
        <f t="shared" si="6"/>
        <v>7</v>
      </c>
      <c r="AC31" s="9"/>
      <c r="AD31" s="15"/>
    </row>
    <row r="32" spans="1:30" ht="15.5" x14ac:dyDescent="0.35">
      <c r="E32" s="99">
        <v>2</v>
      </c>
      <c r="F32" s="47" t="s">
        <v>927</v>
      </c>
      <c r="N32" s="69"/>
      <c r="O32" s="47" t="s">
        <v>577</v>
      </c>
      <c r="P32" s="47" t="s">
        <v>244</v>
      </c>
      <c r="Q32" s="55" t="s">
        <v>65</v>
      </c>
      <c r="R32" s="9">
        <v>16</v>
      </c>
      <c r="S32" s="9">
        <v>7</v>
      </c>
      <c r="T32" s="15">
        <f t="shared" si="4"/>
        <v>23</v>
      </c>
      <c r="U32" s="9">
        <v>1</v>
      </c>
      <c r="V32" s="15"/>
      <c r="W32" s="47" t="s">
        <v>830</v>
      </c>
      <c r="X32" s="47" t="s">
        <v>2</v>
      </c>
      <c r="Y32" s="47" t="s">
        <v>53</v>
      </c>
      <c r="Z32" s="9">
        <v>1</v>
      </c>
      <c r="AA32" s="11">
        <v>6</v>
      </c>
      <c r="AB32" s="15">
        <f t="shared" si="6"/>
        <v>7</v>
      </c>
      <c r="AC32" s="9">
        <v>4</v>
      </c>
      <c r="AD32" s="15"/>
    </row>
    <row r="33" spans="1:30" ht="15.75" customHeight="1" x14ac:dyDescent="0.4">
      <c r="A33" s="82" t="s">
        <v>167</v>
      </c>
      <c r="B33" s="173"/>
      <c r="C33" s="172"/>
      <c r="D33" s="163"/>
      <c r="E33" s="77" t="s">
        <v>50</v>
      </c>
      <c r="F33" s="77"/>
      <c r="G33" s="84"/>
      <c r="H33" s="84"/>
      <c r="I33" s="84"/>
      <c r="J33" s="85"/>
      <c r="K33" s="84"/>
      <c r="L33" s="84"/>
      <c r="M33" s="84"/>
      <c r="N33" s="69"/>
      <c r="O33" s="47" t="s">
        <v>621</v>
      </c>
      <c r="P33" s="47" t="s">
        <v>70</v>
      </c>
      <c r="Q33" s="47" t="s">
        <v>158</v>
      </c>
      <c r="R33" s="9">
        <v>16</v>
      </c>
      <c r="S33" s="11">
        <v>5</v>
      </c>
      <c r="T33" s="15">
        <f t="shared" si="4"/>
        <v>21</v>
      </c>
      <c r="U33" s="9">
        <v>3</v>
      </c>
      <c r="V33" s="69"/>
      <c r="W33" s="47" t="s">
        <v>675</v>
      </c>
      <c r="X33" s="47" t="s">
        <v>20</v>
      </c>
      <c r="Y33" s="47" t="s">
        <v>141</v>
      </c>
      <c r="Z33" s="9">
        <v>1</v>
      </c>
      <c r="AA33" s="11">
        <v>6</v>
      </c>
      <c r="AB33" s="15">
        <f t="shared" si="6"/>
        <v>7</v>
      </c>
      <c r="AC33" s="9">
        <v>1</v>
      </c>
      <c r="AD33" s="15"/>
    </row>
    <row r="34" spans="1:30" ht="18" x14ac:dyDescent="0.4">
      <c r="A34" s="53" t="s">
        <v>40</v>
      </c>
      <c r="B34" s="38" t="s">
        <v>150</v>
      </c>
      <c r="D34" s="25">
        <v>3</v>
      </c>
      <c r="E34" s="8">
        <v>1</v>
      </c>
      <c r="F34" s="47" t="s">
        <v>934</v>
      </c>
      <c r="G34" s="175"/>
      <c r="H34" s="175"/>
      <c r="I34" s="102"/>
      <c r="J34" s="102"/>
      <c r="K34" s="102"/>
      <c r="L34" s="102"/>
      <c r="M34" s="102"/>
      <c r="N34" s="15"/>
      <c r="O34" s="47" t="s">
        <v>619</v>
      </c>
      <c r="P34" s="47" t="s">
        <v>122</v>
      </c>
      <c r="Q34" s="47" t="s">
        <v>201</v>
      </c>
      <c r="R34" s="8">
        <v>12</v>
      </c>
      <c r="S34" s="12">
        <v>9</v>
      </c>
      <c r="T34" s="15">
        <f t="shared" si="4"/>
        <v>21</v>
      </c>
      <c r="U34" s="9">
        <v>1</v>
      </c>
      <c r="V34" s="15"/>
      <c r="W34" s="47" t="s">
        <v>669</v>
      </c>
      <c r="X34" s="55" t="s">
        <v>207</v>
      </c>
      <c r="Y34" s="55" t="s">
        <v>53</v>
      </c>
      <c r="Z34" s="9">
        <v>1</v>
      </c>
      <c r="AA34" s="9">
        <v>6</v>
      </c>
      <c r="AB34" s="15">
        <f t="shared" si="6"/>
        <v>7</v>
      </c>
      <c r="AC34" s="9">
        <v>1</v>
      </c>
      <c r="AD34" s="15"/>
    </row>
    <row r="35" spans="1:30" ht="15.5" x14ac:dyDescent="0.35">
      <c r="A35" s="45" t="s">
        <v>37</v>
      </c>
      <c r="B35" s="47" t="s">
        <v>97</v>
      </c>
      <c r="C35" s="47"/>
      <c r="D35" s="9"/>
      <c r="E35" s="8">
        <v>1</v>
      </c>
      <c r="F35" s="47" t="s">
        <v>935</v>
      </c>
      <c r="N35" s="69"/>
      <c r="O35" s="60" t="s">
        <v>582</v>
      </c>
      <c r="P35" s="60" t="s">
        <v>248</v>
      </c>
      <c r="Q35" s="178" t="s">
        <v>65</v>
      </c>
      <c r="R35" s="11">
        <v>10</v>
      </c>
      <c r="S35" s="9">
        <v>9</v>
      </c>
      <c r="T35" s="15">
        <f t="shared" ref="T35:T55" si="7">SUM(R35:S35)</f>
        <v>19</v>
      </c>
      <c r="U35" s="9">
        <v>2</v>
      </c>
      <c r="V35" s="15"/>
      <c r="W35" s="47" t="s">
        <v>649</v>
      </c>
      <c r="X35" s="47" t="s">
        <v>25</v>
      </c>
      <c r="Y35" s="55" t="s">
        <v>142</v>
      </c>
      <c r="Z35" s="9"/>
      <c r="AA35" s="9">
        <v>7</v>
      </c>
      <c r="AB35" s="15">
        <f t="shared" si="6"/>
        <v>7</v>
      </c>
      <c r="AC35" s="9"/>
      <c r="AD35" s="15"/>
    </row>
    <row r="36" spans="1:30" ht="15.5" x14ac:dyDescent="0.35">
      <c r="B36" s="47"/>
      <c r="C36" s="47"/>
      <c r="E36" s="8">
        <v>2</v>
      </c>
      <c r="F36" s="47" t="s">
        <v>936</v>
      </c>
      <c r="N36" s="15"/>
      <c r="O36" s="47" t="s">
        <v>611</v>
      </c>
      <c r="P36" s="177" t="s">
        <v>99</v>
      </c>
      <c r="Q36" s="55" t="s">
        <v>141</v>
      </c>
      <c r="R36" s="11">
        <v>8</v>
      </c>
      <c r="S36" s="9">
        <v>11</v>
      </c>
      <c r="T36" s="15">
        <f t="shared" si="7"/>
        <v>19</v>
      </c>
      <c r="U36" s="9">
        <v>2</v>
      </c>
      <c r="V36" s="15"/>
      <c r="W36" s="47" t="s">
        <v>645</v>
      </c>
      <c r="X36" s="47" t="s">
        <v>149</v>
      </c>
      <c r="Y36" s="47" t="s">
        <v>54</v>
      </c>
      <c r="Z36" s="9"/>
      <c r="AA36" s="9">
        <v>6</v>
      </c>
      <c r="AB36" s="15">
        <f t="shared" ref="AB36:AB64" si="8">SUM(Z36:AA36)</f>
        <v>6</v>
      </c>
      <c r="AC36" s="9">
        <v>6</v>
      </c>
      <c r="AD36" s="15"/>
    </row>
    <row r="37" spans="1:30" ht="15.5" x14ac:dyDescent="0.35">
      <c r="F37" s="47"/>
      <c r="N37" s="15"/>
      <c r="O37" s="47" t="s">
        <v>618</v>
      </c>
      <c r="P37" s="47" t="s">
        <v>74</v>
      </c>
      <c r="Q37" s="47" t="s">
        <v>201</v>
      </c>
      <c r="R37" s="9">
        <v>9</v>
      </c>
      <c r="S37" s="9">
        <v>9</v>
      </c>
      <c r="T37" s="15">
        <f t="shared" si="7"/>
        <v>18</v>
      </c>
      <c r="U37" s="9">
        <v>6</v>
      </c>
      <c r="V37" s="15"/>
      <c r="W37" s="47" t="s">
        <v>647</v>
      </c>
      <c r="X37" s="47" t="s">
        <v>13</v>
      </c>
      <c r="Y37" s="47" t="s">
        <v>54</v>
      </c>
      <c r="Z37" s="9"/>
      <c r="AA37" s="9">
        <v>6</v>
      </c>
      <c r="AB37" s="15">
        <f t="shared" si="8"/>
        <v>6</v>
      </c>
      <c r="AC37" s="9">
        <v>2</v>
      </c>
      <c r="AD37" s="15"/>
    </row>
    <row r="38" spans="1:30" ht="18" x14ac:dyDescent="0.4">
      <c r="A38" s="56"/>
      <c r="B38" s="38" t="s">
        <v>103</v>
      </c>
      <c r="C38" s="50"/>
      <c r="D38" s="129">
        <v>7</v>
      </c>
      <c r="E38" s="8">
        <v>1</v>
      </c>
      <c r="F38" s="47" t="s">
        <v>938</v>
      </c>
      <c r="N38" s="15"/>
      <c r="O38" s="47" t="s">
        <v>583</v>
      </c>
      <c r="P38" s="47" t="s">
        <v>72</v>
      </c>
      <c r="Q38" s="47" t="s">
        <v>65</v>
      </c>
      <c r="R38" s="9">
        <v>7</v>
      </c>
      <c r="S38" s="11">
        <v>10</v>
      </c>
      <c r="T38" s="15">
        <f t="shared" si="7"/>
        <v>17</v>
      </c>
      <c r="U38" s="9">
        <v>3</v>
      </c>
      <c r="V38" s="15"/>
      <c r="W38" s="47" t="s">
        <v>654</v>
      </c>
      <c r="X38" s="47" t="s">
        <v>45</v>
      </c>
      <c r="Y38" s="47" t="s">
        <v>142</v>
      </c>
      <c r="Z38" s="9"/>
      <c r="AA38" s="11">
        <v>6</v>
      </c>
      <c r="AB38" s="15">
        <f t="shared" si="8"/>
        <v>6</v>
      </c>
      <c r="AC38" s="9">
        <v>1</v>
      </c>
      <c r="AD38" s="15"/>
    </row>
    <row r="39" spans="1:30" ht="18" x14ac:dyDescent="0.4">
      <c r="A39" s="56" t="s">
        <v>37</v>
      </c>
      <c r="B39" s="47" t="s">
        <v>937</v>
      </c>
      <c r="C39" s="65" t="s">
        <v>212</v>
      </c>
      <c r="D39" s="129"/>
      <c r="E39" s="8">
        <v>1</v>
      </c>
      <c r="F39" s="47" t="s">
        <v>939</v>
      </c>
      <c r="N39" s="15"/>
      <c r="O39" s="47" t="s">
        <v>586</v>
      </c>
      <c r="P39" s="47" t="s">
        <v>213</v>
      </c>
      <c r="Q39" s="47" t="s">
        <v>54</v>
      </c>
      <c r="R39" s="9">
        <v>5</v>
      </c>
      <c r="S39" s="11">
        <v>11</v>
      </c>
      <c r="T39" s="15">
        <f t="shared" si="7"/>
        <v>16</v>
      </c>
      <c r="U39" s="9">
        <v>1</v>
      </c>
      <c r="V39" s="15"/>
      <c r="W39" s="47" t="s">
        <v>641</v>
      </c>
      <c r="X39" s="177" t="s">
        <v>23</v>
      </c>
      <c r="Y39" s="55" t="s">
        <v>201</v>
      </c>
      <c r="Z39" s="9">
        <v>2</v>
      </c>
      <c r="AA39" s="9">
        <v>3</v>
      </c>
      <c r="AB39" s="15">
        <f t="shared" si="8"/>
        <v>5</v>
      </c>
      <c r="AC39" s="9">
        <v>2</v>
      </c>
      <c r="AD39" s="15"/>
    </row>
    <row r="40" spans="1:30" ht="15.5" x14ac:dyDescent="0.35">
      <c r="B40" s="47" t="s">
        <v>28</v>
      </c>
      <c r="C40" s="121" t="s">
        <v>420</v>
      </c>
      <c r="E40" s="99">
        <v>1</v>
      </c>
      <c r="F40" s="47" t="s">
        <v>940</v>
      </c>
      <c r="N40" s="15"/>
      <c r="O40" s="47" t="s">
        <v>579</v>
      </c>
      <c r="P40" s="55" t="s">
        <v>72</v>
      </c>
      <c r="Q40" s="55" t="s">
        <v>65</v>
      </c>
      <c r="R40" s="9">
        <v>7</v>
      </c>
      <c r="S40" s="11">
        <v>8</v>
      </c>
      <c r="T40" s="15">
        <f t="shared" ref="T40:T49" si="9">SUM(R40:S40)</f>
        <v>15</v>
      </c>
      <c r="U40" s="9">
        <v>2</v>
      </c>
      <c r="V40" s="69"/>
      <c r="W40" s="47" t="s">
        <v>831</v>
      </c>
      <c r="X40" s="47" t="s">
        <v>76</v>
      </c>
      <c r="Y40" s="47" t="s">
        <v>65</v>
      </c>
      <c r="Z40" s="9">
        <v>2</v>
      </c>
      <c r="AA40" s="9">
        <v>3</v>
      </c>
      <c r="AB40" s="15">
        <f t="shared" si="8"/>
        <v>5</v>
      </c>
      <c r="AC40" s="9">
        <v>1</v>
      </c>
      <c r="AD40" s="15"/>
    </row>
    <row r="41" spans="1:30" ht="15.5" x14ac:dyDescent="0.35">
      <c r="E41" s="99">
        <v>1</v>
      </c>
      <c r="F41" s="47" t="s">
        <v>941</v>
      </c>
      <c r="N41" s="69"/>
      <c r="O41" s="47" t="s">
        <v>662</v>
      </c>
      <c r="P41" s="47" t="s">
        <v>26</v>
      </c>
      <c r="Q41" s="47" t="s">
        <v>53</v>
      </c>
      <c r="R41" s="9">
        <v>6</v>
      </c>
      <c r="S41" s="11">
        <v>9</v>
      </c>
      <c r="T41" s="15">
        <f>SUM(R41:S41)</f>
        <v>15</v>
      </c>
      <c r="U41" s="9">
        <v>2</v>
      </c>
      <c r="V41" s="15"/>
      <c r="W41" s="47" t="s">
        <v>672</v>
      </c>
      <c r="X41" s="47" t="s">
        <v>137</v>
      </c>
      <c r="Y41" s="47" t="s">
        <v>53</v>
      </c>
      <c r="Z41" s="9">
        <v>2</v>
      </c>
      <c r="AA41" s="9">
        <v>3</v>
      </c>
      <c r="AB41" s="15">
        <f t="shared" ref="AB41:AB48" si="10">SUM(Z41:AA41)</f>
        <v>5</v>
      </c>
      <c r="AC41" s="9">
        <v>1</v>
      </c>
      <c r="AD41" s="15"/>
    </row>
    <row r="42" spans="1:30" ht="15.5" x14ac:dyDescent="0.35">
      <c r="E42" s="99">
        <v>2</v>
      </c>
      <c r="F42" s="47" t="s">
        <v>942</v>
      </c>
      <c r="N42" s="69"/>
      <c r="O42" s="47" t="s">
        <v>605</v>
      </c>
      <c r="P42" s="47" t="s">
        <v>133</v>
      </c>
      <c r="Q42" s="47" t="s">
        <v>142</v>
      </c>
      <c r="R42" s="11">
        <v>5</v>
      </c>
      <c r="S42" s="11">
        <v>10</v>
      </c>
      <c r="T42" s="15">
        <f>SUM(R42:S42)</f>
        <v>15</v>
      </c>
      <c r="U42" s="165">
        <v>1</v>
      </c>
      <c r="V42" s="15"/>
      <c r="W42" s="47" t="s">
        <v>630</v>
      </c>
      <c r="X42" s="47" t="s">
        <v>22</v>
      </c>
      <c r="Y42" s="47" t="s">
        <v>142</v>
      </c>
      <c r="Z42" s="9">
        <v>2</v>
      </c>
      <c r="AA42" s="9">
        <v>3</v>
      </c>
      <c r="AB42" s="15">
        <f>SUM(Z42:AA42)</f>
        <v>5</v>
      </c>
      <c r="AC42" s="9"/>
      <c r="AD42" s="15"/>
    </row>
    <row r="43" spans="1:30" ht="15.5" x14ac:dyDescent="0.35">
      <c r="E43" s="99">
        <v>2</v>
      </c>
      <c r="F43" s="47" t="s">
        <v>943</v>
      </c>
      <c r="N43" s="69"/>
      <c r="O43" s="47" t="s">
        <v>578</v>
      </c>
      <c r="P43" s="47" t="s">
        <v>67</v>
      </c>
      <c r="Q43" s="47" t="s">
        <v>65</v>
      </c>
      <c r="R43" s="9">
        <v>5</v>
      </c>
      <c r="S43" s="9">
        <v>10</v>
      </c>
      <c r="T43" s="15">
        <f t="shared" si="9"/>
        <v>15</v>
      </c>
      <c r="U43" s="9">
        <v>3</v>
      </c>
      <c r="V43" s="15"/>
      <c r="W43" s="47" t="s">
        <v>821</v>
      </c>
      <c r="X43" s="47" t="s">
        <v>820</v>
      </c>
      <c r="Y43" s="50" t="s">
        <v>142</v>
      </c>
      <c r="Z43" s="9">
        <v>1</v>
      </c>
      <c r="AA43" s="11">
        <v>4</v>
      </c>
      <c r="AB43" s="15">
        <f>SUM(Z43:AA43)</f>
        <v>5</v>
      </c>
      <c r="AC43" s="11">
        <v>2</v>
      </c>
      <c r="AD43" s="15"/>
    </row>
    <row r="44" spans="1:30" ht="15.5" x14ac:dyDescent="0.35">
      <c r="E44" s="99">
        <v>2</v>
      </c>
      <c r="F44" s="47" t="s">
        <v>944</v>
      </c>
      <c r="N44" s="15"/>
      <c r="O44" s="47" t="s">
        <v>826</v>
      </c>
      <c r="P44" s="55" t="s">
        <v>4</v>
      </c>
      <c r="Q44" s="55" t="s">
        <v>158</v>
      </c>
      <c r="R44" s="9">
        <v>6</v>
      </c>
      <c r="S44" s="11">
        <v>8</v>
      </c>
      <c r="T44" s="15">
        <f t="shared" si="9"/>
        <v>14</v>
      </c>
      <c r="U44" s="9"/>
      <c r="V44" s="15"/>
      <c r="W44" s="47" t="s">
        <v>644</v>
      </c>
      <c r="X44" s="47" t="s">
        <v>43</v>
      </c>
      <c r="Y44" s="47" t="s">
        <v>65</v>
      </c>
      <c r="Z44" s="9"/>
      <c r="AA44" s="9">
        <v>5</v>
      </c>
      <c r="AB44" s="15">
        <f t="shared" si="10"/>
        <v>5</v>
      </c>
      <c r="AC44" s="9">
        <v>6</v>
      </c>
      <c r="AD44" s="15"/>
    </row>
    <row r="45" spans="1:30" ht="15.5" x14ac:dyDescent="0.35">
      <c r="N45" s="15"/>
      <c r="O45" s="60" t="s">
        <v>663</v>
      </c>
      <c r="P45" s="60" t="s">
        <v>81</v>
      </c>
      <c r="Q45" s="178" t="s">
        <v>53</v>
      </c>
      <c r="R45" s="11">
        <v>3</v>
      </c>
      <c r="S45" s="11">
        <v>11</v>
      </c>
      <c r="T45" s="15">
        <f t="shared" si="9"/>
        <v>14</v>
      </c>
      <c r="U45" s="9"/>
      <c r="V45" s="15"/>
      <c r="W45" s="47" t="s">
        <v>646</v>
      </c>
      <c r="X45" s="47" t="s">
        <v>5</v>
      </c>
      <c r="Y45" s="47" t="s">
        <v>201</v>
      </c>
      <c r="Z45" s="9"/>
      <c r="AA45" s="11">
        <v>5</v>
      </c>
      <c r="AB45" s="15">
        <f t="shared" si="10"/>
        <v>5</v>
      </c>
      <c r="AC45" s="9">
        <v>3</v>
      </c>
      <c r="AD45" s="15"/>
    </row>
    <row r="46" spans="1:30" ht="18" x14ac:dyDescent="0.4">
      <c r="A46" s="82"/>
      <c r="B46" s="173"/>
      <c r="C46" s="77"/>
      <c r="D46" s="163"/>
      <c r="E46" s="77" t="s">
        <v>50</v>
      </c>
      <c r="F46" s="83"/>
      <c r="G46" s="84"/>
      <c r="H46" s="84"/>
      <c r="I46" s="84"/>
      <c r="J46" s="85"/>
      <c r="K46" s="84"/>
      <c r="L46" s="84"/>
      <c r="M46" s="84"/>
      <c r="N46" s="69"/>
      <c r="O46" s="50" t="s">
        <v>871</v>
      </c>
      <c r="P46" s="50" t="s">
        <v>254</v>
      </c>
      <c r="Q46" s="50" t="s">
        <v>158</v>
      </c>
      <c r="R46" s="11">
        <v>3</v>
      </c>
      <c r="S46" s="9">
        <v>11</v>
      </c>
      <c r="T46" s="15">
        <f t="shared" si="9"/>
        <v>14</v>
      </c>
      <c r="U46" s="9">
        <v>1</v>
      </c>
      <c r="V46" s="15"/>
      <c r="W46" s="47" t="s">
        <v>648</v>
      </c>
      <c r="X46" s="55" t="s">
        <v>296</v>
      </c>
      <c r="Y46" s="55" t="s">
        <v>65</v>
      </c>
      <c r="Z46" s="9"/>
      <c r="AA46" s="9">
        <v>5</v>
      </c>
      <c r="AB46" s="15">
        <f t="shared" si="10"/>
        <v>5</v>
      </c>
      <c r="AC46" s="9"/>
      <c r="AD46" s="15"/>
    </row>
    <row r="47" spans="1:30" ht="18" x14ac:dyDescent="0.4">
      <c r="A47" s="53" t="s">
        <v>41</v>
      </c>
      <c r="B47" s="38" t="s">
        <v>209</v>
      </c>
      <c r="C47" s="47"/>
      <c r="D47" s="25">
        <v>2</v>
      </c>
      <c r="E47" s="9">
        <v>2</v>
      </c>
      <c r="F47" s="47" t="s">
        <v>544</v>
      </c>
      <c r="G47" s="46"/>
      <c r="H47" s="51"/>
      <c r="I47" s="51"/>
      <c r="J47" s="52"/>
      <c r="K47" s="51"/>
      <c r="L47" s="51"/>
      <c r="M47" s="51"/>
      <c r="N47" s="15"/>
      <c r="O47" s="47" t="s">
        <v>590</v>
      </c>
      <c r="P47" s="47" t="s">
        <v>84</v>
      </c>
      <c r="Q47" s="47" t="s">
        <v>199</v>
      </c>
      <c r="R47" s="9">
        <v>5</v>
      </c>
      <c r="S47" s="9">
        <v>8</v>
      </c>
      <c r="T47" s="15">
        <f t="shared" si="9"/>
        <v>13</v>
      </c>
      <c r="U47" s="9">
        <v>2</v>
      </c>
      <c r="V47" s="15"/>
      <c r="W47" s="47" t="s">
        <v>631</v>
      </c>
      <c r="X47" s="47" t="s">
        <v>205</v>
      </c>
      <c r="Y47" s="47" t="s">
        <v>158</v>
      </c>
      <c r="Z47" s="9"/>
      <c r="AA47" s="9">
        <v>5</v>
      </c>
      <c r="AB47" s="15">
        <f t="shared" si="10"/>
        <v>5</v>
      </c>
      <c r="AC47" s="9">
        <v>1</v>
      </c>
      <c r="AD47" s="15"/>
    </row>
    <row r="48" spans="1:30" ht="18" x14ac:dyDescent="0.4">
      <c r="A48" s="56" t="s">
        <v>37</v>
      </c>
      <c r="B48" s="60" t="s">
        <v>217</v>
      </c>
      <c r="C48" s="50" t="s">
        <v>318</v>
      </c>
      <c r="D48" s="25"/>
      <c r="E48" s="9">
        <v>2</v>
      </c>
      <c r="F48" s="47" t="s">
        <v>931</v>
      </c>
      <c r="G48" s="46"/>
      <c r="H48" s="51"/>
      <c r="I48" s="46"/>
      <c r="J48" s="48"/>
      <c r="K48" s="51"/>
      <c r="L48" s="51"/>
      <c r="M48" s="42"/>
      <c r="N48" s="15"/>
      <c r="O48" s="47" t="s">
        <v>606</v>
      </c>
      <c r="P48" s="47" t="s">
        <v>8</v>
      </c>
      <c r="Q48" s="47" t="s">
        <v>158</v>
      </c>
      <c r="R48" s="9">
        <v>5</v>
      </c>
      <c r="S48" s="11">
        <v>8</v>
      </c>
      <c r="T48" s="15">
        <f t="shared" si="9"/>
        <v>13</v>
      </c>
      <c r="U48" s="9">
        <v>6</v>
      </c>
      <c r="V48" s="15"/>
      <c r="W48" s="47" t="s">
        <v>635</v>
      </c>
      <c r="X48" s="177" t="s">
        <v>146</v>
      </c>
      <c r="Y48" s="55" t="s">
        <v>199</v>
      </c>
      <c r="Z48" s="9"/>
      <c r="AA48" s="9">
        <v>5</v>
      </c>
      <c r="AB48" s="15">
        <f t="shared" si="10"/>
        <v>5</v>
      </c>
      <c r="AC48" s="11">
        <v>1</v>
      </c>
      <c r="AD48" s="15"/>
    </row>
    <row r="49" spans="1:30" ht="15.5" x14ac:dyDescent="0.35">
      <c r="N49" s="69"/>
      <c r="O49" s="47" t="s">
        <v>799</v>
      </c>
      <c r="P49" s="55" t="s">
        <v>123</v>
      </c>
      <c r="Q49" s="55" t="s">
        <v>54</v>
      </c>
      <c r="R49" s="9">
        <v>1</v>
      </c>
      <c r="S49" s="9">
        <v>12</v>
      </c>
      <c r="T49" s="15">
        <f t="shared" si="9"/>
        <v>13</v>
      </c>
      <c r="U49" s="9">
        <v>3</v>
      </c>
      <c r="V49" s="15"/>
      <c r="W49" s="47" t="s">
        <v>670</v>
      </c>
      <c r="X49" s="47" t="s">
        <v>18</v>
      </c>
      <c r="Y49" s="47" t="s">
        <v>53</v>
      </c>
      <c r="Z49" s="9">
        <v>1</v>
      </c>
      <c r="AA49" s="11">
        <v>3</v>
      </c>
      <c r="AB49" s="15">
        <f t="shared" si="8"/>
        <v>4</v>
      </c>
      <c r="AC49" s="9"/>
      <c r="AD49" s="15"/>
    </row>
    <row r="50" spans="1:30" ht="18" x14ac:dyDescent="0.4">
      <c r="B50" s="38" t="s">
        <v>156</v>
      </c>
      <c r="C50" s="64"/>
      <c r="D50" s="26">
        <v>2</v>
      </c>
      <c r="E50" s="9">
        <v>1</v>
      </c>
      <c r="F50" s="47" t="s">
        <v>930</v>
      </c>
      <c r="N50" s="15"/>
      <c r="O50" s="47" t="s">
        <v>664</v>
      </c>
      <c r="P50" s="47" t="s">
        <v>49</v>
      </c>
      <c r="Q50" s="47" t="s">
        <v>199</v>
      </c>
      <c r="R50" s="9">
        <v>1</v>
      </c>
      <c r="S50" s="11">
        <v>11</v>
      </c>
      <c r="T50" s="15">
        <f t="shared" si="7"/>
        <v>12</v>
      </c>
      <c r="U50" s="9">
        <v>5</v>
      </c>
      <c r="V50" s="15"/>
      <c r="W50" s="47" t="s">
        <v>628</v>
      </c>
      <c r="X50" s="47" t="s">
        <v>125</v>
      </c>
      <c r="Y50" s="47" t="s">
        <v>65</v>
      </c>
      <c r="Z50" s="9">
        <v>1</v>
      </c>
      <c r="AA50" s="9">
        <v>3</v>
      </c>
      <c r="AB50" s="15">
        <f t="shared" si="8"/>
        <v>4</v>
      </c>
      <c r="AC50" s="9">
        <v>1</v>
      </c>
      <c r="AD50" s="15"/>
    </row>
    <row r="51" spans="1:30" ht="18" x14ac:dyDescent="0.4">
      <c r="A51" s="97" t="s">
        <v>37</v>
      </c>
      <c r="B51" s="94" t="s">
        <v>70</v>
      </c>
      <c r="C51" s="50" t="s">
        <v>437</v>
      </c>
      <c r="D51" s="26"/>
      <c r="E51" s="9">
        <v>2</v>
      </c>
      <c r="F51" s="47" t="s">
        <v>689</v>
      </c>
      <c r="N51" s="15"/>
      <c r="O51" s="47" t="s">
        <v>581</v>
      </c>
      <c r="P51" s="47" t="s">
        <v>65</v>
      </c>
      <c r="Q51" s="47" t="s">
        <v>65</v>
      </c>
      <c r="R51" s="9">
        <v>5</v>
      </c>
      <c r="S51" s="11">
        <v>6</v>
      </c>
      <c r="T51" s="15">
        <f t="shared" si="7"/>
        <v>11</v>
      </c>
      <c r="U51" s="11">
        <v>3</v>
      </c>
      <c r="V51" s="15"/>
      <c r="W51" s="47" t="s">
        <v>832</v>
      </c>
      <c r="X51" s="47" t="s">
        <v>253</v>
      </c>
      <c r="Y51" s="47" t="s">
        <v>158</v>
      </c>
      <c r="Z51" s="9"/>
      <c r="AA51" s="9">
        <v>4</v>
      </c>
      <c r="AB51" s="15">
        <f t="shared" si="8"/>
        <v>4</v>
      </c>
      <c r="AC51" s="9">
        <v>3</v>
      </c>
      <c r="AD51" s="15"/>
    </row>
    <row r="52" spans="1:30" ht="15.5" x14ac:dyDescent="0.35">
      <c r="N52" s="69"/>
      <c r="O52" s="47" t="s">
        <v>665</v>
      </c>
      <c r="P52" s="179" t="s">
        <v>152</v>
      </c>
      <c r="Q52" s="47" t="s">
        <v>199</v>
      </c>
      <c r="R52" s="9">
        <v>5</v>
      </c>
      <c r="S52" s="11">
        <v>6</v>
      </c>
      <c r="T52" s="15">
        <f t="shared" si="7"/>
        <v>11</v>
      </c>
      <c r="U52" s="9">
        <v>1</v>
      </c>
      <c r="V52" s="15"/>
      <c r="W52" s="47" t="s">
        <v>653</v>
      </c>
      <c r="X52" s="47" t="s">
        <v>162</v>
      </c>
      <c r="Y52" s="47" t="s">
        <v>201</v>
      </c>
      <c r="Z52" s="9"/>
      <c r="AA52" s="9">
        <v>4</v>
      </c>
      <c r="AB52" s="15">
        <f t="shared" si="8"/>
        <v>4</v>
      </c>
      <c r="AC52" s="9">
        <v>2</v>
      </c>
      <c r="AD52" s="15"/>
    </row>
    <row r="53" spans="1:30" ht="18" x14ac:dyDescent="0.4">
      <c r="A53" s="122"/>
      <c r="B53" s="123"/>
      <c r="C53" s="123"/>
      <c r="D53" s="164"/>
      <c r="E53" s="124"/>
      <c r="F53" s="123"/>
      <c r="G53" s="125"/>
      <c r="H53" s="125"/>
      <c r="I53" s="125"/>
      <c r="J53" s="126"/>
      <c r="K53" s="125"/>
      <c r="L53" s="125"/>
      <c r="M53" s="124"/>
      <c r="N53" s="15"/>
      <c r="O53" s="47" t="s">
        <v>626</v>
      </c>
      <c r="P53" s="47" t="s">
        <v>78</v>
      </c>
      <c r="Q53" s="47" t="s">
        <v>53</v>
      </c>
      <c r="R53" s="9">
        <v>5</v>
      </c>
      <c r="S53" s="11">
        <v>6</v>
      </c>
      <c r="T53" s="15">
        <f t="shared" si="7"/>
        <v>11</v>
      </c>
      <c r="U53" s="9">
        <v>3</v>
      </c>
      <c r="V53" s="15"/>
      <c r="W53" s="47" t="s">
        <v>634</v>
      </c>
      <c r="X53" s="47" t="s">
        <v>249</v>
      </c>
      <c r="Y53" s="47" t="s">
        <v>199</v>
      </c>
      <c r="Z53" s="9"/>
      <c r="AA53" s="11">
        <v>4</v>
      </c>
      <c r="AB53" s="15">
        <f t="shared" si="8"/>
        <v>4</v>
      </c>
      <c r="AC53" s="9"/>
      <c r="AD53" s="15"/>
    </row>
    <row r="54" spans="1:30" ht="18" x14ac:dyDescent="0.4">
      <c r="C54" s="47" t="s">
        <v>42</v>
      </c>
      <c r="D54" s="112">
        <f>SUM(D16:D53)</f>
        <v>25</v>
      </c>
      <c r="E54" s="24"/>
      <c r="F54" s="47" t="s">
        <v>760</v>
      </c>
      <c r="G54" s="38"/>
      <c r="H54" s="54"/>
      <c r="I54" s="70">
        <v>9</v>
      </c>
      <c r="J54" s="25"/>
      <c r="N54" s="69"/>
      <c r="O54" s="47" t="s">
        <v>746</v>
      </c>
      <c r="P54" s="47" t="s">
        <v>174</v>
      </c>
      <c r="Q54" s="47" t="s">
        <v>141</v>
      </c>
      <c r="R54" s="9">
        <v>1</v>
      </c>
      <c r="S54" s="9">
        <v>10</v>
      </c>
      <c r="T54" s="15">
        <f t="shared" si="7"/>
        <v>11</v>
      </c>
      <c r="U54" s="9">
        <v>4</v>
      </c>
      <c r="V54" s="15"/>
      <c r="W54" s="47" t="s">
        <v>652</v>
      </c>
      <c r="X54" s="94" t="s">
        <v>208</v>
      </c>
      <c r="Y54" s="47" t="s">
        <v>201</v>
      </c>
      <c r="Z54" s="9">
        <v>1</v>
      </c>
      <c r="AA54" s="11">
        <v>2</v>
      </c>
      <c r="AB54" s="15">
        <f t="shared" si="8"/>
        <v>3</v>
      </c>
      <c r="AC54" s="9">
        <v>1</v>
      </c>
      <c r="AD54" s="15"/>
    </row>
    <row r="55" spans="1:30" ht="15.5" x14ac:dyDescent="0.35">
      <c r="A55" s="4"/>
      <c r="N55" s="15"/>
      <c r="O55" s="50" t="s">
        <v>745</v>
      </c>
      <c r="P55" s="65" t="s">
        <v>243</v>
      </c>
      <c r="Q55" s="65" t="s">
        <v>54</v>
      </c>
      <c r="R55" s="9">
        <v>6</v>
      </c>
      <c r="S55" s="11">
        <v>4</v>
      </c>
      <c r="T55" s="15">
        <f t="shared" si="7"/>
        <v>10</v>
      </c>
      <c r="U55" s="9"/>
      <c r="V55" s="15"/>
      <c r="W55" s="47" t="s">
        <v>637</v>
      </c>
      <c r="X55" s="47" t="s">
        <v>169</v>
      </c>
      <c r="Y55" s="50" t="s">
        <v>158</v>
      </c>
      <c r="Z55" s="9"/>
      <c r="AA55" s="11">
        <v>3</v>
      </c>
      <c r="AB55" s="15">
        <f>SUM(Z55:AA55)</f>
        <v>3</v>
      </c>
      <c r="AC55" s="11">
        <v>2</v>
      </c>
      <c r="AD55" s="15"/>
    </row>
    <row r="56" spans="1:30" ht="15.5" x14ac:dyDescent="0.35">
      <c r="A56" s="4"/>
      <c r="N56" s="15"/>
      <c r="O56" s="47" t="s">
        <v>918</v>
      </c>
      <c r="P56" s="177" t="s">
        <v>426</v>
      </c>
      <c r="Q56" s="55" t="s">
        <v>54</v>
      </c>
      <c r="R56" s="9">
        <v>4</v>
      </c>
      <c r="S56" s="9">
        <v>6</v>
      </c>
      <c r="T56" s="15">
        <f t="shared" ref="T56:T64" si="11">SUM(R56:S56)</f>
        <v>10</v>
      </c>
      <c r="U56" s="9">
        <v>1</v>
      </c>
      <c r="V56" s="15"/>
      <c r="W56" s="47" t="s">
        <v>634</v>
      </c>
      <c r="X56" s="47" t="s">
        <v>164</v>
      </c>
      <c r="Y56" s="47" t="s">
        <v>142</v>
      </c>
      <c r="Z56" s="9"/>
      <c r="AA56" s="9">
        <v>3</v>
      </c>
      <c r="AB56" s="15">
        <f>SUM(Z56:AA56)</f>
        <v>3</v>
      </c>
      <c r="AC56" s="9">
        <v>4</v>
      </c>
      <c r="AD56" s="15"/>
    </row>
    <row r="57" spans="1:30" ht="18" x14ac:dyDescent="0.4">
      <c r="A57" s="49"/>
      <c r="N57" s="69"/>
      <c r="O57" s="47" t="s">
        <v>604</v>
      </c>
      <c r="P57" s="47" t="s">
        <v>134</v>
      </c>
      <c r="Q57" s="47" t="s">
        <v>142</v>
      </c>
      <c r="R57" s="9">
        <v>3</v>
      </c>
      <c r="S57" s="11">
        <v>7</v>
      </c>
      <c r="T57" s="15">
        <f t="shared" si="11"/>
        <v>10</v>
      </c>
      <c r="U57" s="9">
        <v>1</v>
      </c>
      <c r="V57" s="15"/>
      <c r="W57" s="50" t="s">
        <v>655</v>
      </c>
      <c r="X57" s="50" t="s">
        <v>63</v>
      </c>
      <c r="Y57" s="50" t="s">
        <v>142</v>
      </c>
      <c r="Z57" s="9"/>
      <c r="AA57" s="11">
        <v>2</v>
      </c>
      <c r="AB57" s="15">
        <f>SUM(Z57:AA57)</f>
        <v>2</v>
      </c>
      <c r="AC57" s="9">
        <v>1</v>
      </c>
      <c r="AD57" s="15"/>
    </row>
    <row r="58" spans="1:30" ht="18" x14ac:dyDescent="0.4">
      <c r="A58" s="26"/>
      <c r="D58" s="23" t="s">
        <v>885</v>
      </c>
      <c r="L58" s="23" t="s">
        <v>914</v>
      </c>
      <c r="N58" s="69"/>
      <c r="O58" s="47" t="s">
        <v>824</v>
      </c>
      <c r="P58" s="47" t="s">
        <v>61</v>
      </c>
      <c r="Q58" s="47" t="s">
        <v>201</v>
      </c>
      <c r="R58" s="9">
        <v>3</v>
      </c>
      <c r="S58" s="9">
        <v>7</v>
      </c>
      <c r="T58" s="15">
        <f t="shared" si="11"/>
        <v>10</v>
      </c>
      <c r="U58" s="9">
        <v>1</v>
      </c>
      <c r="V58" s="15"/>
      <c r="W58" s="47" t="s">
        <v>629</v>
      </c>
      <c r="X58" s="47" t="s">
        <v>144</v>
      </c>
      <c r="Y58" s="55" t="s">
        <v>158</v>
      </c>
      <c r="Z58" s="9"/>
      <c r="AA58" s="9">
        <v>1</v>
      </c>
      <c r="AB58" s="15">
        <f t="shared" si="8"/>
        <v>1</v>
      </c>
      <c r="AC58" s="9"/>
      <c r="AD58" s="15"/>
    </row>
    <row r="59" spans="1:30" ht="18" x14ac:dyDescent="0.4">
      <c r="A59" s="26"/>
      <c r="B59" s="181" t="s">
        <v>94</v>
      </c>
      <c r="C59" s="22"/>
      <c r="D59" s="23">
        <v>40945</v>
      </c>
      <c r="E59" s="61"/>
      <c r="F59" s="61"/>
      <c r="G59" s="61"/>
      <c r="H59" s="31"/>
      <c r="I59" s="31"/>
      <c r="J59" s="181" t="s">
        <v>96</v>
      </c>
      <c r="K59" s="22"/>
      <c r="L59" s="23">
        <v>40952</v>
      </c>
      <c r="N59" s="69"/>
      <c r="O59" s="47" t="s">
        <v>919</v>
      </c>
      <c r="P59" s="55" t="s">
        <v>161</v>
      </c>
      <c r="Q59" s="55" t="s">
        <v>201</v>
      </c>
      <c r="R59" s="9">
        <v>3</v>
      </c>
      <c r="S59" s="9">
        <v>7</v>
      </c>
      <c r="T59" s="15">
        <f t="shared" si="11"/>
        <v>10</v>
      </c>
      <c r="U59" s="9">
        <v>1</v>
      </c>
      <c r="V59" s="15"/>
      <c r="W59" s="47" t="s">
        <v>638</v>
      </c>
      <c r="X59" s="47" t="s">
        <v>110</v>
      </c>
      <c r="Y59" s="47" t="s">
        <v>141</v>
      </c>
      <c r="Z59" s="9"/>
      <c r="AA59" s="11">
        <v>1</v>
      </c>
      <c r="AB59" s="15">
        <f t="shared" si="8"/>
        <v>1</v>
      </c>
      <c r="AC59" s="9">
        <v>1</v>
      </c>
      <c r="AD59" s="15"/>
    </row>
    <row r="60" spans="1:30" ht="17.5" x14ac:dyDescent="0.35">
      <c r="A60" s="100"/>
      <c r="B60" s="180" t="s">
        <v>95</v>
      </c>
      <c r="C60" s="180" t="s">
        <v>93</v>
      </c>
      <c r="D60" s="180" t="s">
        <v>127</v>
      </c>
      <c r="E60" s="47"/>
      <c r="F60" s="47"/>
      <c r="G60" s="47"/>
      <c r="H60" s="54"/>
      <c r="I60" s="54"/>
      <c r="J60" s="180" t="s">
        <v>95</v>
      </c>
      <c r="K60" s="180" t="s">
        <v>93</v>
      </c>
      <c r="L60" s="180" t="s">
        <v>127</v>
      </c>
      <c r="N60" s="15"/>
      <c r="O60" s="47" t="s">
        <v>613</v>
      </c>
      <c r="P60" s="47" t="s">
        <v>389</v>
      </c>
      <c r="Q60" s="47" t="s">
        <v>141</v>
      </c>
      <c r="R60" s="9">
        <v>2</v>
      </c>
      <c r="S60" s="11">
        <v>8</v>
      </c>
      <c r="T60" s="15">
        <f t="shared" si="11"/>
        <v>10</v>
      </c>
      <c r="U60" s="9">
        <v>1</v>
      </c>
      <c r="V60" s="15"/>
      <c r="W60" s="47" t="s">
        <v>800</v>
      </c>
      <c r="X60" s="47" t="s">
        <v>218</v>
      </c>
      <c r="Y60" s="50" t="s">
        <v>53</v>
      </c>
      <c r="Z60" s="9"/>
      <c r="AA60" s="11">
        <v>1</v>
      </c>
      <c r="AB60" s="15">
        <f t="shared" si="8"/>
        <v>1</v>
      </c>
      <c r="AC60" s="11"/>
      <c r="AD60" s="15"/>
    </row>
    <row r="61" spans="1:30" ht="18" x14ac:dyDescent="0.4">
      <c r="B61" s="28">
        <v>0.38541666666666669</v>
      </c>
      <c r="C61" s="25" t="s">
        <v>153</v>
      </c>
      <c r="D61" s="29" t="s">
        <v>565</v>
      </c>
      <c r="E61" s="47"/>
      <c r="F61" s="47"/>
      <c r="G61" s="47"/>
      <c r="H61" s="24"/>
      <c r="I61" s="24"/>
      <c r="J61" s="28">
        <v>0.38541666666666669</v>
      </c>
      <c r="K61" s="25" t="s">
        <v>153</v>
      </c>
      <c r="L61" s="29" t="s">
        <v>173</v>
      </c>
      <c r="M61" s="45" t="s">
        <v>917</v>
      </c>
      <c r="N61" s="69"/>
      <c r="O61" s="47" t="s">
        <v>623</v>
      </c>
      <c r="P61" s="55" t="s">
        <v>129</v>
      </c>
      <c r="Q61" s="55" t="s">
        <v>158</v>
      </c>
      <c r="R61" s="9">
        <v>2</v>
      </c>
      <c r="S61" s="11">
        <v>8</v>
      </c>
      <c r="T61" s="15">
        <f t="shared" si="11"/>
        <v>10</v>
      </c>
      <c r="U61" s="9">
        <v>1</v>
      </c>
      <c r="V61" s="15"/>
      <c r="W61" s="47" t="s">
        <v>673</v>
      </c>
      <c r="X61" s="47" t="s">
        <v>28</v>
      </c>
      <c r="Y61" s="47" t="s">
        <v>53</v>
      </c>
      <c r="Z61" s="9"/>
      <c r="AA61" s="9">
        <v>1</v>
      </c>
      <c r="AB61" s="15">
        <f t="shared" si="8"/>
        <v>1</v>
      </c>
      <c r="AC61" s="9">
        <v>4</v>
      </c>
      <c r="AD61" s="15"/>
    </row>
    <row r="62" spans="1:30" ht="18" x14ac:dyDescent="0.4">
      <c r="B62" s="28">
        <v>0.38541666666666669</v>
      </c>
      <c r="C62" s="25" t="s">
        <v>154</v>
      </c>
      <c r="D62" s="29" t="s">
        <v>370</v>
      </c>
      <c r="E62" s="47"/>
      <c r="F62" s="47"/>
      <c r="G62" s="47"/>
      <c r="H62" s="24"/>
      <c r="I62" s="24"/>
      <c r="J62" s="28">
        <v>0.38541666666666669</v>
      </c>
      <c r="K62" s="25" t="s">
        <v>154</v>
      </c>
      <c r="L62" s="29" t="s">
        <v>369</v>
      </c>
      <c r="M62" s="45" t="s">
        <v>917</v>
      </c>
      <c r="N62" s="69"/>
      <c r="O62" s="47" t="s">
        <v>872</v>
      </c>
      <c r="P62" s="94" t="s">
        <v>113</v>
      </c>
      <c r="Q62" s="47" t="s">
        <v>199</v>
      </c>
      <c r="R62" s="9">
        <v>2</v>
      </c>
      <c r="S62" s="11">
        <v>8</v>
      </c>
      <c r="T62" s="15">
        <f t="shared" si="11"/>
        <v>10</v>
      </c>
      <c r="U62" s="9">
        <v>1</v>
      </c>
      <c r="V62" s="15"/>
      <c r="W62" s="60" t="s">
        <v>859</v>
      </c>
      <c r="X62" s="60" t="s">
        <v>170</v>
      </c>
      <c r="Y62" s="178" t="s">
        <v>199</v>
      </c>
      <c r="Z62" s="11"/>
      <c r="AA62" s="9">
        <v>1</v>
      </c>
      <c r="AB62" s="15">
        <f t="shared" si="8"/>
        <v>1</v>
      </c>
      <c r="AC62" s="9"/>
      <c r="AD62" s="15"/>
    </row>
    <row r="63" spans="1:30" ht="19.5" customHeight="1" x14ac:dyDescent="0.4">
      <c r="B63" s="28">
        <v>0.42708333333333331</v>
      </c>
      <c r="C63" s="25" t="s">
        <v>153</v>
      </c>
      <c r="D63" s="29" t="s">
        <v>886</v>
      </c>
      <c r="E63" s="47"/>
      <c r="F63" s="47"/>
      <c r="G63" s="47"/>
      <c r="H63" s="24"/>
      <c r="I63" s="24"/>
      <c r="J63" s="28">
        <v>0.42708333333333331</v>
      </c>
      <c r="K63" s="25" t="s">
        <v>153</v>
      </c>
      <c r="L63" s="29" t="s">
        <v>932</v>
      </c>
      <c r="M63" s="45" t="s">
        <v>917</v>
      </c>
      <c r="N63" s="69"/>
      <c r="O63" s="60" t="s">
        <v>620</v>
      </c>
      <c r="P63" s="60" t="s">
        <v>240</v>
      </c>
      <c r="Q63" s="178" t="s">
        <v>201</v>
      </c>
      <c r="R63" s="9"/>
      <c r="S63" s="9">
        <v>10</v>
      </c>
      <c r="T63" s="15">
        <f t="shared" si="11"/>
        <v>10</v>
      </c>
      <c r="U63" s="9">
        <v>2</v>
      </c>
      <c r="V63" s="15"/>
      <c r="W63" s="47" t="s">
        <v>632</v>
      </c>
      <c r="X63" s="47" t="s">
        <v>57</v>
      </c>
      <c r="Y63" s="47" t="s">
        <v>199</v>
      </c>
      <c r="Z63" s="11"/>
      <c r="AA63" s="11"/>
      <c r="AB63" s="15">
        <f t="shared" si="8"/>
        <v>0</v>
      </c>
      <c r="AC63" s="9">
        <v>3</v>
      </c>
      <c r="AD63" s="15"/>
    </row>
    <row r="64" spans="1:30" ht="18" x14ac:dyDescent="0.4">
      <c r="B64" s="28">
        <v>0.42708333333333331</v>
      </c>
      <c r="C64" s="25" t="s">
        <v>154</v>
      </c>
      <c r="D64" s="29" t="s">
        <v>564</v>
      </c>
      <c r="J64" s="28">
        <v>0.42708333333333331</v>
      </c>
      <c r="K64" s="25" t="s">
        <v>154</v>
      </c>
      <c r="L64" s="29" t="s">
        <v>933</v>
      </c>
      <c r="M64" s="45" t="s">
        <v>917</v>
      </c>
      <c r="N64" s="69"/>
      <c r="O64" s="47" t="s">
        <v>874</v>
      </c>
      <c r="P64" s="47" t="s">
        <v>300</v>
      </c>
      <c r="Q64" s="47" t="s">
        <v>141</v>
      </c>
      <c r="R64" s="9"/>
      <c r="S64" s="9">
        <v>10</v>
      </c>
      <c r="T64" s="15">
        <f t="shared" si="11"/>
        <v>10</v>
      </c>
      <c r="U64" s="9"/>
      <c r="V64" s="15"/>
      <c r="W64" s="47" t="s">
        <v>633</v>
      </c>
      <c r="X64" s="47" t="s">
        <v>80</v>
      </c>
      <c r="Y64" s="47" t="s">
        <v>201</v>
      </c>
      <c r="Z64" s="9"/>
      <c r="AA64" s="11"/>
      <c r="AB64" s="15">
        <f t="shared" si="8"/>
        <v>0</v>
      </c>
      <c r="AC64" s="9">
        <v>1</v>
      </c>
      <c r="AD64" s="69"/>
    </row>
    <row r="65" spans="1:30" ht="18" customHeight="1" x14ac:dyDescent="0.4">
      <c r="B65" s="28"/>
      <c r="C65" s="25"/>
      <c r="D65" s="29"/>
      <c r="J65" s="28"/>
      <c r="K65" s="25"/>
      <c r="L65" s="29"/>
      <c r="M65" s="45"/>
      <c r="N65" s="69"/>
      <c r="O65" s="47"/>
      <c r="P65" s="47"/>
      <c r="Q65" s="47"/>
      <c r="R65" s="9"/>
      <c r="S65" s="9"/>
      <c r="T65" s="15"/>
      <c r="U65" s="9"/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8" customHeight="1" thickBot="1" x14ac:dyDescent="0.45">
      <c r="C66" s="195"/>
      <c r="D66" s="196"/>
      <c r="E66" s="195"/>
      <c r="F66" s="207"/>
      <c r="G66" s="195"/>
      <c r="H66" s="207"/>
      <c r="I66" s="195"/>
      <c r="J66" s="102"/>
      <c r="K66" s="102"/>
      <c r="N66" s="69"/>
      <c r="O66" s="47"/>
      <c r="P66" s="47"/>
      <c r="Q66" s="47"/>
      <c r="R66" s="9"/>
      <c r="S66" s="9"/>
      <c r="T66" s="15"/>
      <c r="U66" s="9"/>
      <c r="V66" s="15"/>
      <c r="W66" s="47" t="s">
        <v>732</v>
      </c>
      <c r="X66" s="177"/>
      <c r="Y66" s="55"/>
      <c r="Z66" s="9">
        <v>57</v>
      </c>
      <c r="AA66" s="9">
        <v>70</v>
      </c>
      <c r="AB66" s="15">
        <f t="shared" ref="AB66" si="12">SUM(Z66:AA66)</f>
        <v>127</v>
      </c>
      <c r="AC66" s="11">
        <v>27</v>
      </c>
      <c r="AD66" s="166"/>
    </row>
    <row r="67" spans="1:30" ht="19" customHeight="1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SUM(R23:R66)</f>
        <v>313</v>
      </c>
      <c r="S67" s="18">
        <f>SUM(S23:S66)</f>
        <v>398</v>
      </c>
      <c r="T67" s="18">
        <f>SUM(T23:T66)</f>
        <v>711</v>
      </c>
      <c r="U67" s="18">
        <f>SUM(U23:U66)</f>
        <v>83</v>
      </c>
      <c r="V67" s="15"/>
      <c r="W67" s="61" t="s">
        <v>46</v>
      </c>
      <c r="X67" s="61"/>
      <c r="Y67" s="61"/>
      <c r="Z67" s="18">
        <f>SUM(Z23:Z66)+R67</f>
        <v>406</v>
      </c>
      <c r="AA67" s="18">
        <f>SUM(AA23:AA66)+S67</f>
        <v>638</v>
      </c>
      <c r="AB67" s="18">
        <f>SUM(AB23:AB66)+T67</f>
        <v>1044</v>
      </c>
      <c r="AC67" s="18">
        <f>SUM(AC23:AC66)+U67</f>
        <v>180</v>
      </c>
      <c r="AD67" s="166"/>
    </row>
    <row r="68" spans="1:30" ht="13" thickTop="1" x14ac:dyDescent="0.25"/>
    <row r="70" spans="1:30" ht="18" x14ac:dyDescent="0.4">
      <c r="A70" s="39"/>
      <c r="B70" s="194"/>
      <c r="C70" s="195"/>
      <c r="D70" s="196"/>
      <c r="E70" s="195"/>
      <c r="F70" s="196"/>
      <c r="G70" s="195"/>
      <c r="H70" s="196"/>
      <c r="I70" s="195"/>
      <c r="J70" s="39"/>
      <c r="K70" s="39"/>
    </row>
    <row r="71" spans="1:30" ht="18" x14ac:dyDescent="0.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30" ht="18" x14ac:dyDescent="0.4">
      <c r="A72" s="39"/>
      <c r="B72" s="39"/>
      <c r="C72" s="169"/>
      <c r="D72" s="170"/>
      <c r="E72" s="169"/>
      <c r="F72" s="170"/>
      <c r="G72" s="169"/>
      <c r="H72" s="170"/>
      <c r="I72" s="16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90"/>
      <c r="C75" s="39"/>
      <c r="D75" s="39"/>
      <c r="E75" s="37"/>
      <c r="F75" s="39"/>
      <c r="G75" s="39"/>
      <c r="H75" s="39"/>
      <c r="I75" s="89"/>
      <c r="J75" s="89"/>
      <c r="K75" s="89"/>
    </row>
    <row r="76" spans="1:30" ht="18" x14ac:dyDescent="0.4">
      <c r="A76" s="39"/>
      <c r="B76" s="90"/>
      <c r="C76" s="41"/>
      <c r="D76" s="41"/>
      <c r="E76" s="37"/>
      <c r="F76" s="39"/>
      <c r="G76" s="58"/>
      <c r="H76" s="39"/>
      <c r="I76" s="89"/>
      <c r="J76" s="89"/>
      <c r="K76" s="89"/>
      <c r="O76" s="5"/>
      <c r="P76" s="5"/>
      <c r="Q76" s="7"/>
    </row>
    <row r="77" spans="1:30" ht="18" x14ac:dyDescent="0.4">
      <c r="A77" s="39"/>
      <c r="B77" s="90"/>
      <c r="C77" s="39"/>
      <c r="D77" s="37"/>
      <c r="E77" s="37"/>
      <c r="F77" s="89"/>
      <c r="G77" s="39"/>
      <c r="H77" s="8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9"/>
      <c r="D78" s="37"/>
      <c r="E78" s="37"/>
      <c r="F78" s="39"/>
      <c r="G78" s="58"/>
      <c r="H78" s="39"/>
      <c r="I78" s="89"/>
      <c r="J78" s="89"/>
      <c r="K78" s="89"/>
      <c r="O78" s="7"/>
      <c r="P78" s="7"/>
      <c r="Q78" s="7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18" x14ac:dyDescent="0.4">
      <c r="A80" s="39"/>
      <c r="B80" s="90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23" x14ac:dyDescent="0.5">
      <c r="A81" s="92"/>
      <c r="B81" s="95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9"/>
      <c r="D82" s="90"/>
      <c r="E82" s="37"/>
      <c r="F82" s="89"/>
      <c r="G82" s="39"/>
      <c r="H82" s="39"/>
      <c r="I82" s="89"/>
      <c r="J82" s="37"/>
      <c r="K82" s="89"/>
    </row>
    <row r="83" spans="1:12" ht="18" x14ac:dyDescent="0.4">
      <c r="A83" s="39"/>
      <c r="B83" s="37"/>
      <c r="C83" s="37"/>
      <c r="D83" s="37"/>
      <c r="E83" s="37"/>
      <c r="F83" s="37"/>
      <c r="G83" s="39"/>
      <c r="H83" s="37"/>
      <c r="I83" s="37"/>
      <c r="J83" s="37"/>
      <c r="K83" s="89"/>
    </row>
    <row r="84" spans="1:12" ht="18" x14ac:dyDescent="0.4">
      <c r="A84" s="39"/>
      <c r="B84" s="90"/>
      <c r="C84" s="90"/>
      <c r="D84" s="90"/>
      <c r="E84" s="89"/>
      <c r="F84" s="89"/>
      <c r="G84" s="39"/>
      <c r="H84" s="89"/>
      <c r="I84" s="89"/>
      <c r="J84" s="37"/>
      <c r="K84" s="89"/>
    </row>
    <row r="85" spans="1:12" ht="18" x14ac:dyDescent="0.4">
      <c r="A85" s="89"/>
      <c r="B85" s="37"/>
      <c r="C85" s="90"/>
      <c r="D85" s="90"/>
      <c r="E85" s="37"/>
      <c r="F85" s="39"/>
      <c r="G85" s="58"/>
      <c r="H85" s="39"/>
      <c r="I85" s="89"/>
      <c r="J85" s="89"/>
      <c r="K85" s="89"/>
    </row>
    <row r="86" spans="1:12" ht="23" x14ac:dyDescent="0.5">
      <c r="A86" s="89"/>
      <c r="B86" s="62"/>
      <c r="C86" s="95"/>
      <c r="D86" s="95"/>
      <c r="E86" s="62"/>
      <c r="F86" s="39"/>
      <c r="G86" s="58"/>
      <c r="H86" s="39"/>
      <c r="I86" s="89"/>
      <c r="J86" s="89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18" x14ac:dyDescent="0.4">
      <c r="A88" s="39"/>
      <c r="B88" s="37"/>
      <c r="C88" s="37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37"/>
      <c r="E89" s="37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9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7"/>
      <c r="F92" s="39"/>
      <c r="G92" s="58"/>
      <c r="H92" s="39"/>
      <c r="I92" s="89"/>
      <c r="J92" s="37"/>
      <c r="K92" s="37"/>
      <c r="L92" s="1"/>
    </row>
    <row r="93" spans="1:12" ht="18" x14ac:dyDescent="0.4">
      <c r="A93" s="105"/>
      <c r="B93" s="106"/>
      <c r="C93" s="107"/>
      <c r="D93" s="108"/>
      <c r="E93" s="105"/>
      <c r="F93" s="105"/>
      <c r="G93" s="105"/>
      <c r="H93" s="105"/>
      <c r="I93" s="109"/>
      <c r="J93" s="106"/>
      <c r="K93" s="106"/>
      <c r="L93" s="110"/>
    </row>
    <row r="94" spans="1:12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2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</sheetData>
  <sortState ref="V42:AC43">
    <sortCondition ref="V41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A25" zoomScale="85" zoomScaleNormal="75" zoomScaleSheetLayoutView="85" workbookViewId="0">
      <selection activeCell="Q19" sqref="Q19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883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40938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887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19</v>
      </c>
      <c r="T4" s="9">
        <v>35</v>
      </c>
      <c r="U4" s="9">
        <v>4</v>
      </c>
      <c r="V4" s="9">
        <v>1</v>
      </c>
      <c r="W4" s="160">
        <f>T4/S4</f>
        <v>1.8421052631578947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11</v>
      </c>
      <c r="F5" s="25">
        <v>3</v>
      </c>
      <c r="G5" s="25">
        <v>6</v>
      </c>
      <c r="H5" s="25">
        <v>73</v>
      </c>
      <c r="I5" s="25">
        <v>42</v>
      </c>
      <c r="J5" s="40">
        <f t="shared" ref="J5:J12" si="0">E5*2+G5*1</f>
        <v>28</v>
      </c>
      <c r="K5" s="25">
        <v>116</v>
      </c>
      <c r="L5" s="25">
        <v>27</v>
      </c>
      <c r="M5" s="9">
        <v>1</v>
      </c>
      <c r="N5" s="88"/>
      <c r="O5" s="47" t="s">
        <v>34</v>
      </c>
      <c r="P5" s="47" t="s">
        <v>100</v>
      </c>
      <c r="Q5" s="47" t="s">
        <v>54</v>
      </c>
      <c r="R5" s="7"/>
      <c r="S5" s="11">
        <v>20</v>
      </c>
      <c r="T5" s="9">
        <v>38</v>
      </c>
      <c r="U5" s="9">
        <v>4</v>
      </c>
      <c r="V5" s="9">
        <v>0</v>
      </c>
      <c r="W5" s="160">
        <f>T5/S5</f>
        <v>1.9</v>
      </c>
      <c r="AD5" s="17"/>
    </row>
    <row r="6" spans="1:30" ht="18" x14ac:dyDescent="0.4">
      <c r="B6" s="9"/>
      <c r="C6" s="38" t="s">
        <v>102</v>
      </c>
      <c r="D6" s="27"/>
      <c r="E6" s="25">
        <v>9</v>
      </c>
      <c r="F6" s="25">
        <v>4</v>
      </c>
      <c r="G6" s="25">
        <v>7</v>
      </c>
      <c r="H6" s="25">
        <v>51</v>
      </c>
      <c r="I6" s="25">
        <v>38</v>
      </c>
      <c r="J6" s="40">
        <f t="shared" si="0"/>
        <v>25</v>
      </c>
      <c r="K6" s="25">
        <v>88</v>
      </c>
      <c r="L6" s="25">
        <v>19</v>
      </c>
      <c r="M6" s="9">
        <v>2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20</v>
      </c>
      <c r="T6" s="9">
        <v>40</v>
      </c>
      <c r="U6" s="9">
        <v>3</v>
      </c>
      <c r="V6" s="9">
        <v>1</v>
      </c>
      <c r="W6" s="160">
        <f>T6/S6</f>
        <v>2</v>
      </c>
      <c r="Y6" s="9"/>
      <c r="AD6" s="17"/>
    </row>
    <row r="7" spans="1:30" ht="18" x14ac:dyDescent="0.4">
      <c r="B7" s="9"/>
      <c r="C7" s="38" t="s">
        <v>156</v>
      </c>
      <c r="D7" s="27"/>
      <c r="E7" s="129">
        <v>9</v>
      </c>
      <c r="F7" s="129">
        <v>8</v>
      </c>
      <c r="G7" s="129">
        <v>3</v>
      </c>
      <c r="H7" s="25">
        <v>38</v>
      </c>
      <c r="I7" s="25">
        <v>41</v>
      </c>
      <c r="J7" s="40">
        <f t="shared" si="0"/>
        <v>21</v>
      </c>
      <c r="K7" s="25">
        <v>68</v>
      </c>
      <c r="L7" s="129">
        <v>22</v>
      </c>
      <c r="M7" s="9">
        <v>3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20</v>
      </c>
      <c r="T7" s="9">
        <v>41</v>
      </c>
      <c r="U7" s="9">
        <v>4</v>
      </c>
      <c r="V7" s="9">
        <v>1</v>
      </c>
      <c r="W7" s="160">
        <f>T7/S7</f>
        <v>2.0499999999999998</v>
      </c>
      <c r="AD7" s="17"/>
    </row>
    <row r="8" spans="1:30" ht="18" x14ac:dyDescent="0.4">
      <c r="A8" s="9"/>
      <c r="B8" s="9"/>
      <c r="C8" s="38" t="s">
        <v>151</v>
      </c>
      <c r="D8" s="27"/>
      <c r="E8" s="25">
        <v>8</v>
      </c>
      <c r="F8" s="25">
        <v>8</v>
      </c>
      <c r="G8" s="25">
        <v>4</v>
      </c>
      <c r="H8" s="25">
        <v>44</v>
      </c>
      <c r="I8" s="25">
        <v>40</v>
      </c>
      <c r="J8" s="40">
        <f t="shared" si="0"/>
        <v>20</v>
      </c>
      <c r="K8" s="25">
        <v>73</v>
      </c>
      <c r="L8" s="25">
        <v>20</v>
      </c>
      <c r="M8" s="9">
        <v>4</v>
      </c>
      <c r="N8" s="67"/>
      <c r="O8" s="47" t="s">
        <v>9</v>
      </c>
      <c r="P8" s="47" t="s">
        <v>155</v>
      </c>
      <c r="Q8" s="47" t="s">
        <v>201</v>
      </c>
      <c r="R8" s="4"/>
      <c r="S8" s="11">
        <v>16</v>
      </c>
      <c r="T8" s="9">
        <v>39</v>
      </c>
      <c r="U8" s="9">
        <v>1</v>
      </c>
      <c r="V8" s="9">
        <v>0</v>
      </c>
      <c r="W8" s="160">
        <f t="shared" ref="W8:W12" si="1">T8/S8</f>
        <v>2.4375</v>
      </c>
      <c r="AD8" s="17"/>
    </row>
    <row r="9" spans="1:30" ht="18" x14ac:dyDescent="0.4">
      <c r="A9" s="9"/>
      <c r="B9" s="9"/>
      <c r="C9" s="38" t="s">
        <v>209</v>
      </c>
      <c r="D9" s="27"/>
      <c r="E9" s="129">
        <v>7</v>
      </c>
      <c r="F9" s="129">
        <v>9</v>
      </c>
      <c r="G9" s="129">
        <v>4</v>
      </c>
      <c r="H9" s="25">
        <v>43</v>
      </c>
      <c r="I9" s="25">
        <v>54</v>
      </c>
      <c r="J9" s="40">
        <f t="shared" si="0"/>
        <v>18</v>
      </c>
      <c r="K9" s="25">
        <v>66</v>
      </c>
      <c r="L9" s="129">
        <v>17</v>
      </c>
      <c r="M9" s="9">
        <v>5</v>
      </c>
      <c r="N9" s="88"/>
      <c r="O9" s="55" t="s">
        <v>198</v>
      </c>
      <c r="P9" s="47" t="s">
        <v>109</v>
      </c>
      <c r="Q9" s="47" t="s">
        <v>108</v>
      </c>
      <c r="R9" s="7"/>
      <c r="S9" s="11">
        <v>19</v>
      </c>
      <c r="T9" s="9">
        <v>54</v>
      </c>
      <c r="U9" s="9">
        <v>1</v>
      </c>
      <c r="V9" s="9">
        <v>2</v>
      </c>
      <c r="W9" s="160">
        <f t="shared" si="1"/>
        <v>2.8421052631578947</v>
      </c>
      <c r="AD9" s="17"/>
    </row>
    <row r="10" spans="1:30" ht="18" x14ac:dyDescent="0.4">
      <c r="A10" s="9"/>
      <c r="B10" s="9"/>
      <c r="C10" s="38" t="s">
        <v>101</v>
      </c>
      <c r="D10" s="27"/>
      <c r="E10" s="25">
        <v>7</v>
      </c>
      <c r="F10" s="25">
        <v>10</v>
      </c>
      <c r="G10" s="25">
        <v>3</v>
      </c>
      <c r="H10" s="25">
        <v>55</v>
      </c>
      <c r="I10" s="25">
        <v>58</v>
      </c>
      <c r="J10" s="40">
        <f t="shared" si="0"/>
        <v>17</v>
      </c>
      <c r="K10" s="25">
        <v>77</v>
      </c>
      <c r="L10" s="25">
        <v>26</v>
      </c>
      <c r="M10" s="9">
        <v>6</v>
      </c>
      <c r="N10" s="15"/>
      <c r="O10" s="47" t="s">
        <v>73</v>
      </c>
      <c r="P10" s="47" t="s">
        <v>218</v>
      </c>
      <c r="Q10" s="47" t="s">
        <v>53</v>
      </c>
      <c r="R10" s="4"/>
      <c r="S10" s="11">
        <v>19</v>
      </c>
      <c r="T10" s="9">
        <v>55</v>
      </c>
      <c r="U10" s="9">
        <v>2</v>
      </c>
      <c r="V10" s="9">
        <v>1</v>
      </c>
      <c r="W10" s="160">
        <f t="shared" si="1"/>
        <v>2.8947368421052633</v>
      </c>
      <c r="AD10" s="17"/>
    </row>
    <row r="11" spans="1:30" ht="18" x14ac:dyDescent="0.4">
      <c r="A11" s="9"/>
      <c r="B11" s="9"/>
      <c r="C11" s="38" t="s">
        <v>210</v>
      </c>
      <c r="D11" s="27"/>
      <c r="E11" s="25">
        <v>6</v>
      </c>
      <c r="F11" s="25">
        <v>10</v>
      </c>
      <c r="G11" s="25">
        <v>4</v>
      </c>
      <c r="H11" s="25">
        <v>41</v>
      </c>
      <c r="I11" s="25">
        <v>52</v>
      </c>
      <c r="J11" s="40">
        <f t="shared" si="0"/>
        <v>16</v>
      </c>
      <c r="K11" s="25">
        <v>64</v>
      </c>
      <c r="L11" s="25">
        <v>22</v>
      </c>
      <c r="M11" s="9">
        <v>7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14</v>
      </c>
      <c r="T11" s="9">
        <v>43</v>
      </c>
      <c r="U11" s="9">
        <v>0</v>
      </c>
      <c r="V11" s="9">
        <v>0</v>
      </c>
      <c r="W11" s="160">
        <f t="shared" si="1"/>
        <v>3.0714285714285716</v>
      </c>
      <c r="AD11" s="17"/>
    </row>
    <row r="12" spans="1:30" ht="18.5" thickBot="1" x14ac:dyDescent="0.45">
      <c r="A12" s="9"/>
      <c r="B12" s="9"/>
      <c r="C12" s="38" t="s">
        <v>103</v>
      </c>
      <c r="D12" s="27"/>
      <c r="E12" s="57">
        <v>6</v>
      </c>
      <c r="F12" s="57">
        <v>11</v>
      </c>
      <c r="G12" s="57">
        <v>3</v>
      </c>
      <c r="H12" s="25">
        <v>36</v>
      </c>
      <c r="I12" s="25">
        <v>56</v>
      </c>
      <c r="J12" s="40">
        <f t="shared" si="0"/>
        <v>15</v>
      </c>
      <c r="K12" s="25">
        <v>53</v>
      </c>
      <c r="L12" s="57">
        <v>18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13</v>
      </c>
      <c r="T12" s="9">
        <v>30</v>
      </c>
      <c r="U12" s="9">
        <v>3</v>
      </c>
      <c r="V12" s="9">
        <v>0</v>
      </c>
      <c r="W12" s="160">
        <f t="shared" si="1"/>
        <v>2.3076923076923075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63</v>
      </c>
      <c r="F13" s="71">
        <f>SUM(F5:F12)</f>
        <v>63</v>
      </c>
      <c r="G13" s="71">
        <f>SUM(G5:G12)</f>
        <v>34</v>
      </c>
      <c r="H13" s="71">
        <f>SUM(H5:H12)</f>
        <v>381</v>
      </c>
      <c r="I13" s="71">
        <f>SUM(I5:I12)</f>
        <v>381</v>
      </c>
      <c r="J13" s="30"/>
      <c r="K13" s="71">
        <f>SUM(K5:K12)</f>
        <v>605</v>
      </c>
      <c r="L13" s="71">
        <f>SUM(L5:L12)</f>
        <v>171</v>
      </c>
      <c r="M13" s="4"/>
      <c r="N13" s="17"/>
      <c r="O13" s="17"/>
      <c r="P13" s="17"/>
      <c r="Q13" s="61" t="s">
        <v>35</v>
      </c>
      <c r="R13" s="14"/>
      <c r="S13" s="18">
        <f>SUM(S4:S12)</f>
        <v>160</v>
      </c>
      <c r="T13" s="18">
        <f>SUM(T4:T12)</f>
        <v>375</v>
      </c>
      <c r="U13" s="18">
        <f>SUM(U4:U12)</f>
        <v>22</v>
      </c>
      <c r="V13" s="18">
        <f>SUM(V4:V12)</f>
        <v>6</v>
      </c>
      <c r="W13" s="19">
        <f>(T13+V13)/S13</f>
        <v>2.3812500000000001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884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209</v>
      </c>
      <c r="C16" s="75"/>
      <c r="D16" s="25">
        <v>2</v>
      </c>
      <c r="E16" s="9">
        <v>1</v>
      </c>
      <c r="F16" s="47" t="s">
        <v>891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49</v>
      </c>
      <c r="C17" s="47" t="s">
        <v>212</v>
      </c>
      <c r="D17" s="25"/>
      <c r="E17" s="9">
        <v>2</v>
      </c>
      <c r="F17" s="47" t="s">
        <v>327</v>
      </c>
      <c r="J17" s="4"/>
      <c r="N17" s="17"/>
      <c r="P17" s="47" t="s">
        <v>97</v>
      </c>
      <c r="Q17" s="24"/>
      <c r="R17" s="47"/>
      <c r="S17" s="47"/>
      <c r="T17" s="47"/>
      <c r="U17" s="47" t="s">
        <v>97</v>
      </c>
      <c r="V17" s="25"/>
      <c r="W17" s="47"/>
      <c r="X17" s="47"/>
      <c r="Y17" s="47" t="s">
        <v>771</v>
      </c>
      <c r="Z17" s="47"/>
      <c r="AD17" s="17"/>
    </row>
    <row r="18" spans="1:30" ht="17.5" x14ac:dyDescent="0.35">
      <c r="A18" s="45"/>
      <c r="B18" s="38"/>
      <c r="C18" s="47"/>
      <c r="D18" s="55"/>
      <c r="E18" s="9"/>
      <c r="F18" s="47"/>
      <c r="J18" s="4"/>
      <c r="N18" s="17"/>
      <c r="P18" s="47"/>
      <c r="S18" s="47"/>
      <c r="X18" s="47"/>
      <c r="Y18" s="47" t="s">
        <v>340</v>
      </c>
      <c r="AD18" s="17"/>
    </row>
    <row r="19" spans="1:30" ht="18" x14ac:dyDescent="0.4">
      <c r="A19" s="45" t="s">
        <v>166</v>
      </c>
      <c r="B19" s="38" t="s">
        <v>103</v>
      </c>
      <c r="C19" s="98"/>
      <c r="D19" s="128">
        <v>3</v>
      </c>
      <c r="E19" s="9">
        <v>1</v>
      </c>
      <c r="F19" s="47" t="s">
        <v>893</v>
      </c>
      <c r="N19" s="17"/>
      <c r="Y19" s="47"/>
      <c r="AD19" s="17"/>
    </row>
    <row r="20" spans="1:30" ht="18" x14ac:dyDescent="0.4">
      <c r="A20" s="97" t="s">
        <v>37</v>
      </c>
      <c r="B20" s="47" t="s">
        <v>2</v>
      </c>
      <c r="C20" s="47" t="s">
        <v>892</v>
      </c>
      <c r="D20" s="128"/>
      <c r="E20" s="9">
        <v>1</v>
      </c>
      <c r="F20" s="47" t="s">
        <v>895</v>
      </c>
      <c r="N20" s="69"/>
      <c r="O20" s="203"/>
      <c r="P20" s="203"/>
      <c r="Q20" s="203"/>
      <c r="R20" s="203" t="s">
        <v>888</v>
      </c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5.5" x14ac:dyDescent="0.35">
      <c r="B21" s="47" t="s">
        <v>2</v>
      </c>
      <c r="C21" s="47" t="s">
        <v>318</v>
      </c>
      <c r="E21" s="9">
        <v>2</v>
      </c>
      <c r="F21" s="47" t="s">
        <v>894</v>
      </c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5.5" x14ac:dyDescent="0.35">
      <c r="F22" s="174"/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69"/>
      <c r="O23" s="47" t="s">
        <v>607</v>
      </c>
      <c r="P23" s="177" t="s">
        <v>250</v>
      </c>
      <c r="Q23" s="55" t="s">
        <v>141</v>
      </c>
      <c r="R23" s="9">
        <v>21</v>
      </c>
      <c r="S23" s="9">
        <v>12</v>
      </c>
      <c r="T23" s="15">
        <f t="shared" ref="T23" si="2">SUM(R23:S23)</f>
        <v>33</v>
      </c>
      <c r="U23" s="9">
        <v>4</v>
      </c>
      <c r="V23" s="15"/>
      <c r="W23" s="47" t="s">
        <v>829</v>
      </c>
      <c r="X23" s="55" t="s">
        <v>161</v>
      </c>
      <c r="Y23" s="55" t="s">
        <v>201</v>
      </c>
      <c r="Z23" s="9">
        <v>3</v>
      </c>
      <c r="AA23" s="9">
        <v>6</v>
      </c>
      <c r="AB23" s="15">
        <f t="shared" ref="AB23:AB26" si="3">SUM(Z23:AA23)</f>
        <v>9</v>
      </c>
      <c r="AC23" s="9">
        <v>1</v>
      </c>
      <c r="AD23" s="15"/>
    </row>
    <row r="24" spans="1:30" ht="18" x14ac:dyDescent="0.4">
      <c r="A24" s="53" t="s">
        <v>39</v>
      </c>
      <c r="B24" s="38" t="s">
        <v>210</v>
      </c>
      <c r="D24" s="25">
        <v>3</v>
      </c>
      <c r="E24" s="8">
        <v>1</v>
      </c>
      <c r="F24" s="47" t="s">
        <v>909</v>
      </c>
      <c r="M24" s="42"/>
      <c r="N24" s="69"/>
      <c r="O24" s="47" t="s">
        <v>584</v>
      </c>
      <c r="P24" s="47" t="s">
        <v>131</v>
      </c>
      <c r="Q24" s="47" t="s">
        <v>54</v>
      </c>
      <c r="R24" s="9">
        <v>18</v>
      </c>
      <c r="S24" s="9">
        <v>14</v>
      </c>
      <c r="T24" s="15">
        <f t="shared" ref="T24:T64" si="4">SUM(R24:S24)</f>
        <v>32</v>
      </c>
      <c r="U24" s="9">
        <v>1</v>
      </c>
      <c r="V24" s="15"/>
      <c r="W24" s="47" t="s">
        <v>870</v>
      </c>
      <c r="X24" s="177" t="s">
        <v>426</v>
      </c>
      <c r="Y24" s="55" t="s">
        <v>54</v>
      </c>
      <c r="Z24" s="9">
        <v>3</v>
      </c>
      <c r="AA24" s="9">
        <v>6</v>
      </c>
      <c r="AB24" s="15">
        <f t="shared" si="3"/>
        <v>9</v>
      </c>
      <c r="AC24" s="9">
        <v>1</v>
      </c>
      <c r="AD24" s="15"/>
    </row>
    <row r="25" spans="1:30" ht="15.5" x14ac:dyDescent="0.35">
      <c r="A25" s="56" t="s">
        <v>37</v>
      </c>
      <c r="B25" s="47" t="s">
        <v>74</v>
      </c>
      <c r="C25" s="47" t="s">
        <v>268</v>
      </c>
      <c r="E25" s="8">
        <v>2</v>
      </c>
      <c r="F25" s="47" t="s">
        <v>897</v>
      </c>
      <c r="N25" s="15"/>
      <c r="O25" s="47" t="s">
        <v>609</v>
      </c>
      <c r="P25" s="47" t="s">
        <v>252</v>
      </c>
      <c r="Q25" s="47" t="s">
        <v>141</v>
      </c>
      <c r="R25" s="9">
        <v>13</v>
      </c>
      <c r="S25" s="9">
        <v>16</v>
      </c>
      <c r="T25" s="15">
        <f t="shared" si="4"/>
        <v>29</v>
      </c>
      <c r="U25" s="9">
        <v>2</v>
      </c>
      <c r="V25" s="69"/>
      <c r="W25" s="47" t="s">
        <v>869</v>
      </c>
      <c r="X25" s="47" t="s">
        <v>163</v>
      </c>
      <c r="Y25" s="47" t="s">
        <v>54</v>
      </c>
      <c r="Z25" s="9">
        <v>3</v>
      </c>
      <c r="AA25" s="9">
        <v>5</v>
      </c>
      <c r="AB25" s="15">
        <f t="shared" si="3"/>
        <v>8</v>
      </c>
      <c r="AC25" s="9"/>
      <c r="AD25" s="15"/>
    </row>
    <row r="26" spans="1:30" ht="15.5" x14ac:dyDescent="0.35">
      <c r="B26" s="47"/>
      <c r="C26" s="47"/>
      <c r="E26" s="8">
        <v>2</v>
      </c>
      <c r="F26" s="47" t="s">
        <v>896</v>
      </c>
      <c r="M26" t="s">
        <v>889</v>
      </c>
      <c r="N26" s="15"/>
      <c r="O26" s="47" t="s">
        <v>603</v>
      </c>
      <c r="P26" s="47" t="s">
        <v>138</v>
      </c>
      <c r="Q26" s="47" t="s">
        <v>142</v>
      </c>
      <c r="R26" s="9">
        <v>15</v>
      </c>
      <c r="S26" s="9">
        <v>13</v>
      </c>
      <c r="T26" s="15">
        <f>SUM(R26:S26)</f>
        <v>28</v>
      </c>
      <c r="U26" s="9">
        <v>4</v>
      </c>
      <c r="V26" s="15"/>
      <c r="W26" s="60" t="s">
        <v>828</v>
      </c>
      <c r="X26" s="60" t="s">
        <v>148</v>
      </c>
      <c r="Y26" s="178" t="s">
        <v>54</v>
      </c>
      <c r="Z26" s="11">
        <v>2</v>
      </c>
      <c r="AA26" s="9">
        <v>6</v>
      </c>
      <c r="AB26" s="15">
        <f t="shared" si="3"/>
        <v>8</v>
      </c>
      <c r="AC26" s="9">
        <v>2</v>
      </c>
      <c r="AD26" s="15"/>
    </row>
    <row r="27" spans="1:30" ht="15.5" x14ac:dyDescent="0.35">
      <c r="B27" s="47"/>
      <c r="C27" s="47"/>
      <c r="E27" s="8"/>
      <c r="F27" s="47"/>
      <c r="G27" s="175"/>
      <c r="H27" s="102"/>
      <c r="I27" s="102"/>
      <c r="J27" s="102"/>
      <c r="K27" s="102"/>
      <c r="L27" s="102"/>
      <c r="N27" s="69"/>
      <c r="O27" s="174" t="s">
        <v>910</v>
      </c>
      <c r="P27" s="47" t="s">
        <v>159</v>
      </c>
      <c r="Q27" s="47" t="s">
        <v>141</v>
      </c>
      <c r="R27" s="9">
        <v>19</v>
      </c>
      <c r="S27" s="11">
        <v>8</v>
      </c>
      <c r="T27" s="15">
        <f>SUM(R27:S27)</f>
        <v>27</v>
      </c>
      <c r="U27" s="9">
        <v>3</v>
      </c>
      <c r="V27" s="15"/>
      <c r="W27" s="47" t="s">
        <v>668</v>
      </c>
      <c r="X27" s="177" t="s">
        <v>217</v>
      </c>
      <c r="Y27" s="55" t="s">
        <v>199</v>
      </c>
      <c r="Z27" s="9">
        <v>6</v>
      </c>
      <c r="AA27" s="9">
        <v>1</v>
      </c>
      <c r="AB27" s="15">
        <f t="shared" ref="AB27:AB64" si="5">SUM(Z27:AA27)</f>
        <v>7</v>
      </c>
      <c r="AC27" s="9">
        <v>2</v>
      </c>
      <c r="AD27" s="15"/>
    </row>
    <row r="28" spans="1:30" ht="18" x14ac:dyDescent="0.4">
      <c r="A28" s="45"/>
      <c r="B28" s="38" t="s">
        <v>156</v>
      </c>
      <c r="D28" s="25">
        <v>4</v>
      </c>
      <c r="E28" s="8">
        <v>1</v>
      </c>
      <c r="F28" s="47" t="s">
        <v>898</v>
      </c>
      <c r="N28" s="69"/>
      <c r="O28" s="47" t="s">
        <v>608</v>
      </c>
      <c r="P28" s="47" t="s">
        <v>132</v>
      </c>
      <c r="Q28" s="47" t="s">
        <v>141</v>
      </c>
      <c r="R28" s="9">
        <v>5</v>
      </c>
      <c r="S28" s="11">
        <v>22</v>
      </c>
      <c r="T28" s="15">
        <f t="shared" si="4"/>
        <v>27</v>
      </c>
      <c r="U28" s="9">
        <v>1</v>
      </c>
      <c r="V28" s="15"/>
      <c r="W28" s="47" t="s">
        <v>801</v>
      </c>
      <c r="X28" s="47" t="s">
        <v>116</v>
      </c>
      <c r="Y28" s="47" t="s">
        <v>142</v>
      </c>
      <c r="Z28" s="9">
        <v>4</v>
      </c>
      <c r="AA28" s="11">
        <v>3</v>
      </c>
      <c r="AB28" s="15">
        <f t="shared" si="5"/>
        <v>7</v>
      </c>
      <c r="AC28" s="9"/>
      <c r="AD28" s="15"/>
    </row>
    <row r="29" spans="1:30" ht="15.5" x14ac:dyDescent="0.35">
      <c r="A29" s="56" t="s">
        <v>37</v>
      </c>
      <c r="B29" s="47" t="s">
        <v>97</v>
      </c>
      <c r="C29" s="47"/>
      <c r="E29" s="99">
        <v>1</v>
      </c>
      <c r="F29" s="47" t="s">
        <v>899</v>
      </c>
      <c r="N29" s="69"/>
      <c r="O29" s="47" t="s">
        <v>580</v>
      </c>
      <c r="P29" s="47" t="s">
        <v>120</v>
      </c>
      <c r="Q29" s="47" t="s">
        <v>199</v>
      </c>
      <c r="R29" s="9">
        <v>13</v>
      </c>
      <c r="S29" s="11">
        <v>11</v>
      </c>
      <c r="T29" s="15">
        <f t="shared" si="4"/>
        <v>24</v>
      </c>
      <c r="U29" s="9">
        <v>1</v>
      </c>
      <c r="V29" s="15"/>
      <c r="W29" s="47" t="s">
        <v>890</v>
      </c>
      <c r="X29" s="55" t="s">
        <v>24</v>
      </c>
      <c r="Y29" s="55" t="s">
        <v>199</v>
      </c>
      <c r="Z29" s="9">
        <v>3</v>
      </c>
      <c r="AA29" s="9">
        <v>4</v>
      </c>
      <c r="AB29" s="15">
        <f t="shared" si="5"/>
        <v>7</v>
      </c>
      <c r="AC29" s="9">
        <v>1</v>
      </c>
      <c r="AD29" s="15"/>
    </row>
    <row r="30" spans="1:30" ht="15.5" x14ac:dyDescent="0.35">
      <c r="E30" s="99">
        <v>1</v>
      </c>
      <c r="F30" s="47" t="s">
        <v>900</v>
      </c>
      <c r="N30" s="69"/>
      <c r="O30" s="47" t="s">
        <v>577</v>
      </c>
      <c r="P30" s="47" t="s">
        <v>244</v>
      </c>
      <c r="Q30" s="55" t="s">
        <v>65</v>
      </c>
      <c r="R30" s="9">
        <v>15</v>
      </c>
      <c r="S30" s="9">
        <v>6</v>
      </c>
      <c r="T30" s="15">
        <f t="shared" si="4"/>
        <v>21</v>
      </c>
      <c r="U30" s="9">
        <v>1</v>
      </c>
      <c r="V30" s="15"/>
      <c r="W30" s="47" t="s">
        <v>830</v>
      </c>
      <c r="X30" s="47" t="s">
        <v>2</v>
      </c>
      <c r="Y30" s="47" t="s">
        <v>53</v>
      </c>
      <c r="Z30" s="9">
        <v>1</v>
      </c>
      <c r="AA30" s="11">
        <v>6</v>
      </c>
      <c r="AB30" s="15">
        <f t="shared" si="5"/>
        <v>7</v>
      </c>
      <c r="AC30" s="9">
        <v>4</v>
      </c>
      <c r="AD30" s="15"/>
    </row>
    <row r="31" spans="1:30" ht="15.5" x14ac:dyDescent="0.35">
      <c r="E31" s="99">
        <v>1</v>
      </c>
      <c r="F31" s="47" t="s">
        <v>905</v>
      </c>
      <c r="N31" s="15"/>
      <c r="O31" s="47" t="s">
        <v>619</v>
      </c>
      <c r="P31" s="47" t="s">
        <v>122</v>
      </c>
      <c r="Q31" s="47" t="s">
        <v>201</v>
      </c>
      <c r="R31" s="8">
        <v>12</v>
      </c>
      <c r="S31" s="12">
        <v>9</v>
      </c>
      <c r="T31" s="15">
        <f t="shared" ref="T31:T36" si="6">SUM(R31:S31)</f>
        <v>21</v>
      </c>
      <c r="U31" s="9">
        <v>1</v>
      </c>
      <c r="V31" s="69"/>
      <c r="W31" s="47" t="s">
        <v>675</v>
      </c>
      <c r="X31" s="47" t="s">
        <v>20</v>
      </c>
      <c r="Y31" s="47" t="s">
        <v>141</v>
      </c>
      <c r="Z31" s="9">
        <v>1</v>
      </c>
      <c r="AA31" s="11">
        <v>6</v>
      </c>
      <c r="AB31" s="15">
        <f t="shared" si="5"/>
        <v>7</v>
      </c>
      <c r="AC31" s="9">
        <v>1</v>
      </c>
      <c r="AD31" s="15"/>
    </row>
    <row r="32" spans="1:30" ht="15.5" x14ac:dyDescent="0.35">
      <c r="N32" s="15"/>
      <c r="O32" s="47" t="s">
        <v>585</v>
      </c>
      <c r="P32" s="47" t="s">
        <v>131</v>
      </c>
      <c r="Q32" s="47" t="s">
        <v>54</v>
      </c>
      <c r="R32" s="9">
        <v>10</v>
      </c>
      <c r="S32" s="9">
        <v>11</v>
      </c>
      <c r="T32" s="15">
        <f t="shared" si="6"/>
        <v>21</v>
      </c>
      <c r="U32" s="9">
        <v>3</v>
      </c>
      <c r="V32" s="15"/>
      <c r="W32" s="47" t="s">
        <v>669</v>
      </c>
      <c r="X32" s="55" t="s">
        <v>207</v>
      </c>
      <c r="Y32" s="55" t="s">
        <v>53</v>
      </c>
      <c r="Z32" s="9">
        <v>1</v>
      </c>
      <c r="AA32" s="9">
        <v>6</v>
      </c>
      <c r="AB32" s="15">
        <f t="shared" si="5"/>
        <v>7</v>
      </c>
      <c r="AC32" s="9">
        <v>1</v>
      </c>
      <c r="AD32" s="15"/>
    </row>
    <row r="33" spans="1:30" ht="15.75" customHeight="1" x14ac:dyDescent="0.4">
      <c r="A33" s="82" t="s">
        <v>167</v>
      </c>
      <c r="B33" s="173"/>
      <c r="C33" s="172"/>
      <c r="D33" s="163"/>
      <c r="E33" s="77" t="s">
        <v>50</v>
      </c>
      <c r="F33" s="77"/>
      <c r="G33" s="84"/>
      <c r="H33" s="84"/>
      <c r="I33" s="84"/>
      <c r="J33" s="85"/>
      <c r="K33" s="84"/>
      <c r="L33" s="84"/>
      <c r="M33" s="84"/>
      <c r="N33" s="69"/>
      <c r="O33" s="47" t="s">
        <v>621</v>
      </c>
      <c r="P33" s="47" t="s">
        <v>70</v>
      </c>
      <c r="Q33" s="47" t="s">
        <v>158</v>
      </c>
      <c r="R33" s="9">
        <v>15</v>
      </c>
      <c r="S33" s="11">
        <v>5</v>
      </c>
      <c r="T33" s="15">
        <f t="shared" si="6"/>
        <v>20</v>
      </c>
      <c r="U33" s="9">
        <v>2</v>
      </c>
      <c r="V33" s="15"/>
      <c r="W33" s="47" t="s">
        <v>651</v>
      </c>
      <c r="X33" s="47" t="s">
        <v>147</v>
      </c>
      <c r="Y33" s="47" t="s">
        <v>142</v>
      </c>
      <c r="Z33" s="9">
        <v>1</v>
      </c>
      <c r="AA33" s="9">
        <v>6</v>
      </c>
      <c r="AB33" s="15">
        <f t="shared" si="5"/>
        <v>7</v>
      </c>
      <c r="AC33" s="9">
        <v>4</v>
      </c>
      <c r="AD33" s="15"/>
    </row>
    <row r="34" spans="1:30" ht="18" x14ac:dyDescent="0.4">
      <c r="A34" s="53" t="s">
        <v>40</v>
      </c>
      <c r="B34" s="38" t="s">
        <v>102</v>
      </c>
      <c r="D34" s="25">
        <v>2</v>
      </c>
      <c r="E34" s="8">
        <v>1</v>
      </c>
      <c r="F34" s="47" t="s">
        <v>903</v>
      </c>
      <c r="G34" s="175"/>
      <c r="H34" s="175"/>
      <c r="I34" s="102"/>
      <c r="J34" s="102"/>
      <c r="K34" s="102"/>
      <c r="L34" s="102"/>
      <c r="M34" s="102"/>
      <c r="N34" s="15"/>
      <c r="O34" s="47" t="s">
        <v>661</v>
      </c>
      <c r="P34" s="47" t="s">
        <v>122</v>
      </c>
      <c r="Q34" s="47" t="s">
        <v>53</v>
      </c>
      <c r="R34" s="9">
        <v>16</v>
      </c>
      <c r="S34" s="9">
        <v>3</v>
      </c>
      <c r="T34" s="15">
        <f t="shared" si="6"/>
        <v>19</v>
      </c>
      <c r="U34" s="9"/>
      <c r="V34" s="15"/>
      <c r="W34" s="47" t="s">
        <v>667</v>
      </c>
      <c r="X34" s="47" t="s">
        <v>117</v>
      </c>
      <c r="Y34" s="47" t="s">
        <v>53</v>
      </c>
      <c r="Z34" s="9"/>
      <c r="AA34" s="11">
        <v>7</v>
      </c>
      <c r="AB34" s="15">
        <f t="shared" si="5"/>
        <v>7</v>
      </c>
      <c r="AC34" s="9">
        <v>1</v>
      </c>
      <c r="AD34" s="15"/>
    </row>
    <row r="35" spans="1:30" ht="15.5" x14ac:dyDescent="0.35">
      <c r="A35" s="45" t="s">
        <v>37</v>
      </c>
      <c r="B35" s="47" t="s">
        <v>426</v>
      </c>
      <c r="C35" s="47" t="s">
        <v>268</v>
      </c>
      <c r="D35" s="9"/>
      <c r="E35" s="8">
        <v>1</v>
      </c>
      <c r="F35" s="47" t="s">
        <v>904</v>
      </c>
      <c r="N35" s="69"/>
      <c r="O35" s="60" t="s">
        <v>582</v>
      </c>
      <c r="P35" s="60" t="s">
        <v>248</v>
      </c>
      <c r="Q35" s="178" t="s">
        <v>65</v>
      </c>
      <c r="R35" s="11">
        <v>10</v>
      </c>
      <c r="S35" s="9">
        <v>9</v>
      </c>
      <c r="T35" s="15">
        <f t="shared" si="6"/>
        <v>19</v>
      </c>
      <c r="U35" s="9">
        <v>2</v>
      </c>
      <c r="V35" s="15"/>
      <c r="W35" s="47" t="s">
        <v>649</v>
      </c>
      <c r="X35" s="47" t="s">
        <v>25</v>
      </c>
      <c r="Y35" s="55" t="s">
        <v>142</v>
      </c>
      <c r="Z35" s="9"/>
      <c r="AA35" s="9">
        <v>7</v>
      </c>
      <c r="AB35" s="15">
        <f t="shared" si="5"/>
        <v>7</v>
      </c>
      <c r="AC35" s="9"/>
      <c r="AD35" s="15"/>
    </row>
    <row r="36" spans="1:30" ht="15.5" x14ac:dyDescent="0.35">
      <c r="B36" s="47" t="s">
        <v>185</v>
      </c>
      <c r="C36" s="47" t="s">
        <v>312</v>
      </c>
      <c r="E36" s="8"/>
      <c r="F36" s="47"/>
      <c r="N36" s="15"/>
      <c r="O36" s="47" t="s">
        <v>611</v>
      </c>
      <c r="P36" s="177" t="s">
        <v>99</v>
      </c>
      <c r="Q36" s="55" t="s">
        <v>141</v>
      </c>
      <c r="R36" s="11">
        <v>8</v>
      </c>
      <c r="S36" s="9">
        <v>11</v>
      </c>
      <c r="T36" s="15">
        <f t="shared" si="6"/>
        <v>19</v>
      </c>
      <c r="U36" s="9">
        <v>2</v>
      </c>
      <c r="V36" s="15"/>
      <c r="W36" s="47" t="s">
        <v>645</v>
      </c>
      <c r="X36" s="47" t="s">
        <v>149</v>
      </c>
      <c r="Y36" s="47" t="s">
        <v>54</v>
      </c>
      <c r="Z36" s="9"/>
      <c r="AA36" s="9">
        <v>6</v>
      </c>
      <c r="AB36" s="15">
        <f t="shared" si="5"/>
        <v>6</v>
      </c>
      <c r="AC36" s="9">
        <v>5</v>
      </c>
      <c r="AD36" s="15"/>
    </row>
    <row r="37" spans="1:30" ht="15.5" x14ac:dyDescent="0.35">
      <c r="N37" s="15"/>
      <c r="O37" s="47" t="s">
        <v>618</v>
      </c>
      <c r="P37" s="47" t="s">
        <v>74</v>
      </c>
      <c r="Q37" s="47" t="s">
        <v>201</v>
      </c>
      <c r="R37" s="9">
        <v>9</v>
      </c>
      <c r="S37" s="9">
        <v>9</v>
      </c>
      <c r="T37" s="15">
        <f t="shared" si="4"/>
        <v>18</v>
      </c>
      <c r="U37" s="9">
        <v>6</v>
      </c>
      <c r="V37" s="15"/>
      <c r="W37" s="47" t="s">
        <v>647</v>
      </c>
      <c r="X37" s="47" t="s">
        <v>13</v>
      </c>
      <c r="Y37" s="47" t="s">
        <v>54</v>
      </c>
      <c r="Z37" s="9"/>
      <c r="AA37" s="9">
        <v>6</v>
      </c>
      <c r="AB37" s="15">
        <f t="shared" si="5"/>
        <v>6</v>
      </c>
      <c r="AC37" s="9">
        <v>2</v>
      </c>
      <c r="AD37" s="15"/>
    </row>
    <row r="38" spans="1:30" ht="18" x14ac:dyDescent="0.4">
      <c r="A38" s="56"/>
      <c r="B38" s="38" t="s">
        <v>101</v>
      </c>
      <c r="C38" s="50"/>
      <c r="D38" s="129">
        <v>0</v>
      </c>
      <c r="E38" s="8"/>
      <c r="F38" s="47"/>
      <c r="N38" s="15"/>
      <c r="O38" s="47" t="s">
        <v>583</v>
      </c>
      <c r="P38" s="47" t="s">
        <v>72</v>
      </c>
      <c r="Q38" s="47" t="s">
        <v>65</v>
      </c>
      <c r="R38" s="9">
        <v>7</v>
      </c>
      <c r="S38" s="11">
        <v>9</v>
      </c>
      <c r="T38" s="15">
        <f t="shared" si="4"/>
        <v>16</v>
      </c>
      <c r="U38" s="9">
        <v>2</v>
      </c>
      <c r="V38" s="15"/>
      <c r="W38" s="47" t="s">
        <v>654</v>
      </c>
      <c r="X38" s="47" t="s">
        <v>45</v>
      </c>
      <c r="Y38" s="47" t="s">
        <v>142</v>
      </c>
      <c r="Z38" s="9"/>
      <c r="AA38" s="11">
        <v>6</v>
      </c>
      <c r="AB38" s="15">
        <f t="shared" si="5"/>
        <v>6</v>
      </c>
      <c r="AC38" s="9">
        <v>1</v>
      </c>
      <c r="AD38" s="15"/>
    </row>
    <row r="39" spans="1:30" ht="18" x14ac:dyDescent="0.4">
      <c r="A39" s="56" t="s">
        <v>37</v>
      </c>
      <c r="B39" s="47" t="s">
        <v>901</v>
      </c>
      <c r="C39" s="65" t="s">
        <v>216</v>
      </c>
      <c r="D39" s="129"/>
      <c r="E39" s="8"/>
      <c r="F39" s="47"/>
      <c r="N39" s="15"/>
      <c r="O39" s="47" t="s">
        <v>586</v>
      </c>
      <c r="P39" s="47" t="s">
        <v>213</v>
      </c>
      <c r="Q39" s="47" t="s">
        <v>54</v>
      </c>
      <c r="R39" s="9">
        <v>5</v>
      </c>
      <c r="S39" s="11">
        <v>11</v>
      </c>
      <c r="T39" s="15">
        <f t="shared" si="4"/>
        <v>16</v>
      </c>
      <c r="U39" s="9">
        <v>1</v>
      </c>
      <c r="V39" s="15"/>
      <c r="W39" s="47" t="s">
        <v>641</v>
      </c>
      <c r="X39" s="177" t="s">
        <v>23</v>
      </c>
      <c r="Y39" s="55" t="s">
        <v>201</v>
      </c>
      <c r="Z39" s="9">
        <v>2</v>
      </c>
      <c r="AA39" s="9">
        <v>3</v>
      </c>
      <c r="AB39" s="15">
        <f t="shared" si="5"/>
        <v>5</v>
      </c>
      <c r="AC39" s="9">
        <v>2</v>
      </c>
      <c r="AD39" s="15"/>
    </row>
    <row r="40" spans="1:30" ht="15.5" x14ac:dyDescent="0.35">
      <c r="B40" s="47" t="s">
        <v>902</v>
      </c>
      <c r="C40" s="121" t="s">
        <v>212</v>
      </c>
      <c r="E40" s="99"/>
      <c r="N40" s="69"/>
      <c r="O40" s="47" t="s">
        <v>578</v>
      </c>
      <c r="P40" s="47" t="s">
        <v>67</v>
      </c>
      <c r="Q40" s="47" t="s">
        <v>65</v>
      </c>
      <c r="R40" s="9">
        <v>5</v>
      </c>
      <c r="S40" s="9">
        <v>10</v>
      </c>
      <c r="T40" s="15">
        <f t="shared" si="4"/>
        <v>15</v>
      </c>
      <c r="U40" s="9">
        <v>2</v>
      </c>
      <c r="V40" s="69"/>
      <c r="W40" s="47" t="s">
        <v>831</v>
      </c>
      <c r="X40" s="47" t="s">
        <v>76</v>
      </c>
      <c r="Y40" s="47" t="s">
        <v>65</v>
      </c>
      <c r="Z40" s="9">
        <v>2</v>
      </c>
      <c r="AA40" s="9">
        <v>3</v>
      </c>
      <c r="AB40" s="15">
        <f t="shared" si="5"/>
        <v>5</v>
      </c>
      <c r="AC40" s="9">
        <v>1</v>
      </c>
      <c r="AD40" s="15"/>
    </row>
    <row r="41" spans="1:30" ht="15.5" x14ac:dyDescent="0.35">
      <c r="N41" s="15"/>
      <c r="O41" s="47" t="s">
        <v>826</v>
      </c>
      <c r="P41" s="55" t="s">
        <v>4</v>
      </c>
      <c r="Q41" s="55" t="s">
        <v>158</v>
      </c>
      <c r="R41" s="9">
        <v>6</v>
      </c>
      <c r="S41" s="11">
        <v>8</v>
      </c>
      <c r="T41" s="15">
        <f t="shared" ref="T41:T62" si="7">SUM(R41:S41)</f>
        <v>14</v>
      </c>
      <c r="U41" s="9"/>
      <c r="V41" s="15"/>
      <c r="W41" s="47" t="s">
        <v>672</v>
      </c>
      <c r="X41" s="47" t="s">
        <v>137</v>
      </c>
      <c r="Y41" s="47" t="s">
        <v>53</v>
      </c>
      <c r="Z41" s="9">
        <v>2</v>
      </c>
      <c r="AA41" s="9">
        <v>3</v>
      </c>
      <c r="AB41" s="15">
        <f t="shared" si="5"/>
        <v>5</v>
      </c>
      <c r="AC41" s="9">
        <v>1</v>
      </c>
      <c r="AD41" s="15"/>
    </row>
    <row r="42" spans="1:30" ht="18" x14ac:dyDescent="0.4">
      <c r="A42" s="82"/>
      <c r="B42" s="173"/>
      <c r="C42" s="77"/>
      <c r="D42" s="163"/>
      <c r="E42" s="77" t="s">
        <v>50</v>
      </c>
      <c r="F42" s="83"/>
      <c r="G42" s="84"/>
      <c r="H42" s="84"/>
      <c r="I42" s="84"/>
      <c r="J42" s="85"/>
      <c r="K42" s="84"/>
      <c r="L42" s="84"/>
      <c r="M42" s="84"/>
      <c r="N42" s="15"/>
      <c r="O42" s="60" t="s">
        <v>663</v>
      </c>
      <c r="P42" s="60" t="s">
        <v>81</v>
      </c>
      <c r="Q42" s="178" t="s">
        <v>53</v>
      </c>
      <c r="R42" s="11">
        <v>3</v>
      </c>
      <c r="S42" s="11">
        <v>11</v>
      </c>
      <c r="T42" s="15">
        <f t="shared" si="7"/>
        <v>14</v>
      </c>
      <c r="U42" s="9"/>
      <c r="V42" s="15"/>
      <c r="W42" s="47" t="s">
        <v>644</v>
      </c>
      <c r="X42" s="47" t="s">
        <v>43</v>
      </c>
      <c r="Y42" s="47" t="s">
        <v>65</v>
      </c>
      <c r="Z42" s="9"/>
      <c r="AA42" s="9">
        <v>5</v>
      </c>
      <c r="AB42" s="15">
        <f t="shared" si="5"/>
        <v>5</v>
      </c>
      <c r="AC42" s="9">
        <v>6</v>
      </c>
      <c r="AD42" s="15"/>
    </row>
    <row r="43" spans="1:30" ht="18" x14ac:dyDescent="0.4">
      <c r="A43" s="53" t="s">
        <v>41</v>
      </c>
      <c r="B43" s="38" t="s">
        <v>151</v>
      </c>
      <c r="C43" s="47"/>
      <c r="D43" s="25">
        <v>3</v>
      </c>
      <c r="E43" s="9">
        <v>1</v>
      </c>
      <c r="F43" s="47" t="s">
        <v>906</v>
      </c>
      <c r="G43" s="46"/>
      <c r="H43" s="51"/>
      <c r="I43" s="51"/>
      <c r="J43" s="52"/>
      <c r="K43" s="51"/>
      <c r="L43" s="51"/>
      <c r="M43" s="51"/>
      <c r="N43" s="15"/>
      <c r="O43" s="47" t="s">
        <v>579</v>
      </c>
      <c r="P43" s="55" t="s">
        <v>72</v>
      </c>
      <c r="Q43" s="55" t="s">
        <v>65</v>
      </c>
      <c r="R43" s="9">
        <v>6</v>
      </c>
      <c r="S43" s="11">
        <v>7</v>
      </c>
      <c r="T43" s="15">
        <f t="shared" si="7"/>
        <v>13</v>
      </c>
      <c r="U43" s="9">
        <v>2</v>
      </c>
      <c r="V43" s="15"/>
      <c r="W43" s="47" t="s">
        <v>646</v>
      </c>
      <c r="X43" s="47" t="s">
        <v>5</v>
      </c>
      <c r="Y43" s="47" t="s">
        <v>201</v>
      </c>
      <c r="Z43" s="9"/>
      <c r="AA43" s="11">
        <v>5</v>
      </c>
      <c r="AB43" s="15">
        <f t="shared" si="5"/>
        <v>5</v>
      </c>
      <c r="AC43" s="9">
        <v>3</v>
      </c>
      <c r="AD43" s="15"/>
    </row>
    <row r="44" spans="1:30" ht="18" x14ac:dyDescent="0.4">
      <c r="A44" s="56" t="s">
        <v>37</v>
      </c>
      <c r="B44" s="60" t="s">
        <v>324</v>
      </c>
      <c r="C44" s="50" t="s">
        <v>212</v>
      </c>
      <c r="D44" s="25"/>
      <c r="E44" s="9">
        <v>1</v>
      </c>
      <c r="F44" s="47" t="s">
        <v>907</v>
      </c>
      <c r="G44" s="46"/>
      <c r="H44" s="51"/>
      <c r="I44" s="46"/>
      <c r="J44" s="48"/>
      <c r="K44" s="51"/>
      <c r="L44" s="51"/>
      <c r="M44" s="42"/>
      <c r="N44" s="69"/>
      <c r="O44" s="47" t="s">
        <v>605</v>
      </c>
      <c r="P44" s="47" t="s">
        <v>133</v>
      </c>
      <c r="Q44" s="47" t="s">
        <v>142</v>
      </c>
      <c r="R44" s="11">
        <v>4</v>
      </c>
      <c r="S44" s="11">
        <v>9</v>
      </c>
      <c r="T44" s="15">
        <f t="shared" si="7"/>
        <v>13</v>
      </c>
      <c r="U44" s="165"/>
      <c r="V44" s="15"/>
      <c r="W44" s="47" t="s">
        <v>648</v>
      </c>
      <c r="X44" s="55" t="s">
        <v>296</v>
      </c>
      <c r="Y44" s="55" t="s">
        <v>65</v>
      </c>
      <c r="Z44" s="9"/>
      <c r="AA44" s="9">
        <v>5</v>
      </c>
      <c r="AB44" s="15">
        <f t="shared" si="5"/>
        <v>5</v>
      </c>
      <c r="AC44" s="9"/>
      <c r="AD44" s="15"/>
    </row>
    <row r="45" spans="1:30" ht="15.5" x14ac:dyDescent="0.35">
      <c r="B45" s="60" t="s">
        <v>164</v>
      </c>
      <c r="C45" s="50" t="s">
        <v>216</v>
      </c>
      <c r="E45" s="9">
        <v>2</v>
      </c>
      <c r="F45" s="47" t="s">
        <v>908</v>
      </c>
      <c r="N45" s="69"/>
      <c r="O45" s="50" t="s">
        <v>871</v>
      </c>
      <c r="P45" s="50" t="s">
        <v>254</v>
      </c>
      <c r="Q45" s="50" t="s">
        <v>158</v>
      </c>
      <c r="R45" s="11">
        <v>3</v>
      </c>
      <c r="S45" s="9">
        <v>10</v>
      </c>
      <c r="T45" s="15">
        <f t="shared" si="7"/>
        <v>13</v>
      </c>
      <c r="U45" s="9">
        <v>1</v>
      </c>
      <c r="V45" s="15"/>
      <c r="W45" s="47" t="s">
        <v>631</v>
      </c>
      <c r="X45" s="47" t="s">
        <v>205</v>
      </c>
      <c r="Y45" s="47" t="s">
        <v>158</v>
      </c>
      <c r="Z45" s="9"/>
      <c r="AA45" s="9">
        <v>5</v>
      </c>
      <c r="AB45" s="15">
        <f t="shared" si="5"/>
        <v>5</v>
      </c>
      <c r="AC45" s="9">
        <v>1</v>
      </c>
      <c r="AD45" s="15"/>
    </row>
    <row r="46" spans="1:30" ht="15.5" x14ac:dyDescent="0.35">
      <c r="N46" s="69"/>
      <c r="O46" s="47" t="s">
        <v>799</v>
      </c>
      <c r="P46" s="55" t="s">
        <v>123</v>
      </c>
      <c r="Q46" s="55" t="s">
        <v>54</v>
      </c>
      <c r="R46" s="9">
        <v>1</v>
      </c>
      <c r="S46" s="9">
        <v>12</v>
      </c>
      <c r="T46" s="15">
        <f t="shared" si="7"/>
        <v>13</v>
      </c>
      <c r="U46" s="9">
        <v>3</v>
      </c>
      <c r="V46" s="15"/>
      <c r="W46" s="47" t="s">
        <v>635</v>
      </c>
      <c r="X46" s="177" t="s">
        <v>146</v>
      </c>
      <c r="Y46" s="55" t="s">
        <v>199</v>
      </c>
      <c r="Z46" s="9"/>
      <c r="AA46" s="9">
        <v>5</v>
      </c>
      <c r="AB46" s="15">
        <f t="shared" si="5"/>
        <v>5</v>
      </c>
      <c r="AC46" s="11">
        <v>1</v>
      </c>
      <c r="AD46" s="15"/>
    </row>
    <row r="47" spans="1:30" ht="18" x14ac:dyDescent="0.4">
      <c r="B47" s="38" t="s">
        <v>150</v>
      </c>
      <c r="C47" s="64"/>
      <c r="D47" s="26">
        <v>0</v>
      </c>
      <c r="E47" s="9"/>
      <c r="F47" s="47"/>
      <c r="N47" s="69"/>
      <c r="O47" s="47" t="s">
        <v>662</v>
      </c>
      <c r="P47" s="47" t="s">
        <v>26</v>
      </c>
      <c r="Q47" s="47" t="s">
        <v>53</v>
      </c>
      <c r="R47" s="9">
        <v>6</v>
      </c>
      <c r="S47" s="11">
        <v>6</v>
      </c>
      <c r="T47" s="15">
        <f t="shared" si="7"/>
        <v>12</v>
      </c>
      <c r="U47" s="9">
        <v>2</v>
      </c>
      <c r="V47" s="15"/>
      <c r="W47" s="47" t="s">
        <v>821</v>
      </c>
      <c r="X47" s="47" t="s">
        <v>820</v>
      </c>
      <c r="Y47" s="50" t="s">
        <v>142</v>
      </c>
      <c r="Z47" s="9">
        <v>1</v>
      </c>
      <c r="AA47" s="11">
        <v>3</v>
      </c>
      <c r="AB47" s="15">
        <f t="shared" si="5"/>
        <v>4</v>
      </c>
      <c r="AC47" s="11">
        <v>2</v>
      </c>
      <c r="AD47" s="15"/>
    </row>
    <row r="48" spans="1:30" ht="18" x14ac:dyDescent="0.4">
      <c r="A48" s="97" t="s">
        <v>37</v>
      </c>
      <c r="B48" s="94" t="s">
        <v>97</v>
      </c>
      <c r="C48" s="50"/>
      <c r="D48" s="26"/>
      <c r="E48" s="9"/>
      <c r="F48" s="47"/>
      <c r="N48" s="15"/>
      <c r="O48" s="47" t="s">
        <v>590</v>
      </c>
      <c r="P48" s="47" t="s">
        <v>84</v>
      </c>
      <c r="Q48" s="47" t="s">
        <v>199</v>
      </c>
      <c r="R48" s="9">
        <v>5</v>
      </c>
      <c r="S48" s="9">
        <v>7</v>
      </c>
      <c r="T48" s="15">
        <f t="shared" si="7"/>
        <v>12</v>
      </c>
      <c r="U48" s="9">
        <v>2</v>
      </c>
      <c r="V48" s="15"/>
      <c r="W48" s="47" t="s">
        <v>630</v>
      </c>
      <c r="X48" s="47" t="s">
        <v>22</v>
      </c>
      <c r="Y48" s="47" t="s">
        <v>142</v>
      </c>
      <c r="Z48" s="9">
        <v>1</v>
      </c>
      <c r="AA48" s="9">
        <v>3</v>
      </c>
      <c r="AB48" s="15">
        <f t="shared" si="5"/>
        <v>4</v>
      </c>
      <c r="AC48" s="9"/>
      <c r="AD48" s="15"/>
    </row>
    <row r="49" spans="1:30" ht="15.5" x14ac:dyDescent="0.35">
      <c r="N49" s="15"/>
      <c r="O49" s="47" t="s">
        <v>606</v>
      </c>
      <c r="P49" s="47" t="s">
        <v>8</v>
      </c>
      <c r="Q49" s="47" t="s">
        <v>158</v>
      </c>
      <c r="R49" s="9">
        <v>5</v>
      </c>
      <c r="S49" s="11">
        <v>7</v>
      </c>
      <c r="T49" s="15">
        <f t="shared" si="7"/>
        <v>12</v>
      </c>
      <c r="U49" s="9">
        <v>6</v>
      </c>
      <c r="V49" s="15"/>
      <c r="W49" s="47" t="s">
        <v>670</v>
      </c>
      <c r="X49" s="47" t="s">
        <v>18</v>
      </c>
      <c r="Y49" s="47" t="s">
        <v>53</v>
      </c>
      <c r="Z49" s="9">
        <v>1</v>
      </c>
      <c r="AA49" s="11">
        <v>3</v>
      </c>
      <c r="AB49" s="15">
        <f t="shared" si="5"/>
        <v>4</v>
      </c>
      <c r="AC49" s="9"/>
      <c r="AD49" s="15"/>
    </row>
    <row r="50" spans="1:30" ht="18" x14ac:dyDescent="0.4">
      <c r="A50" s="122"/>
      <c r="B50" s="123"/>
      <c r="C50" s="123"/>
      <c r="D50" s="164"/>
      <c r="E50" s="124"/>
      <c r="F50" s="123"/>
      <c r="G50" s="125"/>
      <c r="H50" s="125"/>
      <c r="I50" s="125"/>
      <c r="J50" s="126"/>
      <c r="K50" s="125"/>
      <c r="L50" s="125"/>
      <c r="M50" s="124"/>
      <c r="N50" s="15"/>
      <c r="O50" s="47" t="s">
        <v>664</v>
      </c>
      <c r="P50" s="47" t="s">
        <v>49</v>
      </c>
      <c r="Q50" s="47" t="s">
        <v>199</v>
      </c>
      <c r="R50" s="9">
        <v>1</v>
      </c>
      <c r="S50" s="11">
        <v>11</v>
      </c>
      <c r="T50" s="15">
        <f t="shared" si="7"/>
        <v>12</v>
      </c>
      <c r="U50" s="9">
        <v>5</v>
      </c>
      <c r="V50" s="15"/>
      <c r="W50" s="47" t="s">
        <v>628</v>
      </c>
      <c r="X50" s="47" t="s">
        <v>125</v>
      </c>
      <c r="Y50" s="47" t="s">
        <v>65</v>
      </c>
      <c r="Z50" s="9">
        <v>1</v>
      </c>
      <c r="AA50" s="9">
        <v>3</v>
      </c>
      <c r="AB50" s="15">
        <f t="shared" si="5"/>
        <v>4</v>
      </c>
      <c r="AC50" s="9">
        <v>1</v>
      </c>
      <c r="AD50" s="15"/>
    </row>
    <row r="51" spans="1:30" ht="18" x14ac:dyDescent="0.4">
      <c r="C51" s="47" t="s">
        <v>42</v>
      </c>
      <c r="D51" s="112">
        <f>SUM(D16:D50)</f>
        <v>17</v>
      </c>
      <c r="E51" s="24"/>
      <c r="F51" s="47" t="s">
        <v>760</v>
      </c>
      <c r="G51" s="38"/>
      <c r="H51" s="54"/>
      <c r="I51" s="70">
        <v>10</v>
      </c>
      <c r="J51" s="25"/>
      <c r="N51" s="15"/>
      <c r="O51" s="47" t="s">
        <v>581</v>
      </c>
      <c r="P51" s="47" t="s">
        <v>65</v>
      </c>
      <c r="Q51" s="47" t="s">
        <v>65</v>
      </c>
      <c r="R51" s="9">
        <v>5</v>
      </c>
      <c r="S51" s="11">
        <v>6</v>
      </c>
      <c r="T51" s="15">
        <f t="shared" si="7"/>
        <v>11</v>
      </c>
      <c r="U51" s="11">
        <v>3</v>
      </c>
      <c r="V51" s="15"/>
      <c r="W51" s="47" t="s">
        <v>832</v>
      </c>
      <c r="X51" s="47" t="s">
        <v>253</v>
      </c>
      <c r="Y51" s="47" t="s">
        <v>158</v>
      </c>
      <c r="Z51" s="9"/>
      <c r="AA51" s="9">
        <v>4</v>
      </c>
      <c r="AB51" s="15">
        <f t="shared" si="5"/>
        <v>4</v>
      </c>
      <c r="AC51" s="9">
        <v>3</v>
      </c>
      <c r="AD51" s="15"/>
    </row>
    <row r="52" spans="1:30" ht="15.5" x14ac:dyDescent="0.35">
      <c r="N52" s="69"/>
      <c r="O52" s="47" t="s">
        <v>665</v>
      </c>
      <c r="P52" s="179" t="s">
        <v>152</v>
      </c>
      <c r="Q52" s="47" t="s">
        <v>199</v>
      </c>
      <c r="R52" s="9">
        <v>5</v>
      </c>
      <c r="S52" s="11">
        <v>6</v>
      </c>
      <c r="T52" s="15">
        <f t="shared" si="7"/>
        <v>11</v>
      </c>
      <c r="U52" s="9">
        <v>1</v>
      </c>
      <c r="V52" s="15"/>
      <c r="W52" s="47" t="s">
        <v>653</v>
      </c>
      <c r="X52" s="47" t="s">
        <v>162</v>
      </c>
      <c r="Y52" s="47" t="s">
        <v>201</v>
      </c>
      <c r="Z52" s="9"/>
      <c r="AA52" s="9">
        <v>4</v>
      </c>
      <c r="AB52" s="15">
        <f t="shared" si="5"/>
        <v>4</v>
      </c>
      <c r="AC52" s="9">
        <v>2</v>
      </c>
      <c r="AD52" s="15"/>
    </row>
    <row r="53" spans="1:30" ht="15.5" x14ac:dyDescent="0.35">
      <c r="N53" s="15"/>
      <c r="O53" s="47" t="s">
        <v>626</v>
      </c>
      <c r="P53" s="47" t="s">
        <v>78</v>
      </c>
      <c r="Q53" s="47" t="s">
        <v>53</v>
      </c>
      <c r="R53" s="9">
        <v>5</v>
      </c>
      <c r="S53" s="11">
        <v>6</v>
      </c>
      <c r="T53" s="15">
        <f t="shared" si="7"/>
        <v>11</v>
      </c>
      <c r="U53" s="9">
        <v>3</v>
      </c>
      <c r="V53" s="15"/>
      <c r="W53" s="47" t="s">
        <v>634</v>
      </c>
      <c r="X53" s="47" t="s">
        <v>249</v>
      </c>
      <c r="Y53" s="47" t="s">
        <v>199</v>
      </c>
      <c r="Z53" s="9"/>
      <c r="AA53" s="11">
        <v>4</v>
      </c>
      <c r="AB53" s="15">
        <f t="shared" si="5"/>
        <v>4</v>
      </c>
      <c r="AC53" s="9"/>
      <c r="AD53" s="15"/>
    </row>
    <row r="54" spans="1:30" ht="15.5" x14ac:dyDescent="0.35">
      <c r="N54" s="69"/>
      <c r="O54" s="47" t="s">
        <v>746</v>
      </c>
      <c r="P54" s="47" t="s">
        <v>174</v>
      </c>
      <c r="Q54" s="47" t="s">
        <v>141</v>
      </c>
      <c r="R54" s="9">
        <v>1</v>
      </c>
      <c r="S54" s="9">
        <v>10</v>
      </c>
      <c r="T54" s="15">
        <f t="shared" si="7"/>
        <v>11</v>
      </c>
      <c r="U54" s="9">
        <v>4</v>
      </c>
      <c r="V54" s="15"/>
      <c r="W54" s="47" t="s">
        <v>652</v>
      </c>
      <c r="X54" s="94" t="s">
        <v>208</v>
      </c>
      <c r="Y54" s="47" t="s">
        <v>201</v>
      </c>
      <c r="Z54" s="9">
        <v>1</v>
      </c>
      <c r="AA54" s="11">
        <v>2</v>
      </c>
      <c r="AB54" s="15">
        <f t="shared" si="5"/>
        <v>3</v>
      </c>
      <c r="AC54" s="9">
        <v>1</v>
      </c>
      <c r="AD54" s="15"/>
    </row>
    <row r="55" spans="1:30" ht="15.5" x14ac:dyDescent="0.35">
      <c r="A55" s="4"/>
      <c r="N55" s="15"/>
      <c r="O55" s="50" t="s">
        <v>745</v>
      </c>
      <c r="P55" s="65" t="s">
        <v>243</v>
      </c>
      <c r="Q55" s="65" t="s">
        <v>54</v>
      </c>
      <c r="R55" s="9">
        <v>6</v>
      </c>
      <c r="S55" s="11">
        <v>4</v>
      </c>
      <c r="T55" s="15">
        <f t="shared" si="7"/>
        <v>10</v>
      </c>
      <c r="U55" s="9"/>
      <c r="V55" s="15"/>
      <c r="W55" s="47" t="s">
        <v>637</v>
      </c>
      <c r="X55" s="47" t="s">
        <v>169</v>
      </c>
      <c r="Y55" s="50" t="s">
        <v>158</v>
      </c>
      <c r="Z55" s="9"/>
      <c r="AA55" s="11">
        <v>3</v>
      </c>
      <c r="AB55" s="15">
        <f t="shared" si="5"/>
        <v>3</v>
      </c>
      <c r="AC55" s="11">
        <v>2</v>
      </c>
      <c r="AD55" s="15"/>
    </row>
    <row r="56" spans="1:30" ht="18" x14ac:dyDescent="0.4">
      <c r="A56" s="4"/>
      <c r="D56" s="23" t="s">
        <v>852</v>
      </c>
      <c r="L56" s="23" t="s">
        <v>885</v>
      </c>
      <c r="N56" s="69"/>
      <c r="O56" s="47" t="s">
        <v>604</v>
      </c>
      <c r="P56" s="47" t="s">
        <v>134</v>
      </c>
      <c r="Q56" s="47" t="s">
        <v>142</v>
      </c>
      <c r="R56" s="9">
        <v>3</v>
      </c>
      <c r="S56" s="11">
        <v>7</v>
      </c>
      <c r="T56" s="15">
        <f t="shared" si="7"/>
        <v>10</v>
      </c>
      <c r="U56" s="9">
        <v>1</v>
      </c>
      <c r="V56" s="15"/>
      <c r="W56" s="50" t="s">
        <v>655</v>
      </c>
      <c r="X56" s="50" t="s">
        <v>63</v>
      </c>
      <c r="Y56" s="50" t="s">
        <v>142</v>
      </c>
      <c r="Z56" s="9"/>
      <c r="AA56" s="11">
        <v>2</v>
      </c>
      <c r="AB56" s="15">
        <f t="shared" si="5"/>
        <v>2</v>
      </c>
      <c r="AC56" s="9">
        <v>1</v>
      </c>
      <c r="AD56" s="15"/>
    </row>
    <row r="57" spans="1:30" ht="18" x14ac:dyDescent="0.4">
      <c r="A57" s="49"/>
      <c r="B57" s="181" t="s">
        <v>94</v>
      </c>
      <c r="C57" s="22"/>
      <c r="D57" s="23">
        <v>40938</v>
      </c>
      <c r="E57" s="61"/>
      <c r="F57" s="61"/>
      <c r="G57" s="61"/>
      <c r="H57" s="31"/>
      <c r="I57" s="31"/>
      <c r="J57" s="181" t="s">
        <v>96</v>
      </c>
      <c r="K57" s="22"/>
      <c r="L57" s="23">
        <v>40945</v>
      </c>
      <c r="N57" s="69"/>
      <c r="O57" s="47" t="s">
        <v>824</v>
      </c>
      <c r="P57" s="47" t="s">
        <v>61</v>
      </c>
      <c r="Q57" s="47" t="s">
        <v>201</v>
      </c>
      <c r="R57" s="9">
        <v>3</v>
      </c>
      <c r="S57" s="9">
        <v>7</v>
      </c>
      <c r="T57" s="15">
        <f t="shared" si="7"/>
        <v>10</v>
      </c>
      <c r="U57" s="9">
        <v>1</v>
      </c>
      <c r="V57" s="15"/>
      <c r="W57" s="47" t="s">
        <v>634</v>
      </c>
      <c r="X57" s="47" t="s">
        <v>164</v>
      </c>
      <c r="Y57" s="47" t="s">
        <v>142</v>
      </c>
      <c r="Z57" s="9"/>
      <c r="AA57" s="9">
        <v>2</v>
      </c>
      <c r="AB57" s="15">
        <f t="shared" si="5"/>
        <v>2</v>
      </c>
      <c r="AC57" s="9">
        <v>4</v>
      </c>
      <c r="AD57" s="15"/>
    </row>
    <row r="58" spans="1:30" ht="18" x14ac:dyDescent="0.4">
      <c r="A58" s="26"/>
      <c r="B58" s="180" t="s">
        <v>95</v>
      </c>
      <c r="C58" s="180" t="s">
        <v>93</v>
      </c>
      <c r="D58" s="180" t="s">
        <v>127</v>
      </c>
      <c r="E58" s="47"/>
      <c r="F58" s="47"/>
      <c r="G58" s="47"/>
      <c r="H58" s="54"/>
      <c r="I58" s="54"/>
      <c r="J58" s="180" t="s">
        <v>95</v>
      </c>
      <c r="K58" s="180" t="s">
        <v>93</v>
      </c>
      <c r="L58" s="180" t="s">
        <v>127</v>
      </c>
      <c r="N58" s="15"/>
      <c r="O58" s="47" t="s">
        <v>613</v>
      </c>
      <c r="P58" s="47" t="s">
        <v>389</v>
      </c>
      <c r="Q58" s="47" t="s">
        <v>141</v>
      </c>
      <c r="R58" s="9">
        <v>2</v>
      </c>
      <c r="S58" s="11">
        <v>8</v>
      </c>
      <c r="T58" s="15">
        <f t="shared" si="7"/>
        <v>10</v>
      </c>
      <c r="U58" s="9">
        <v>1</v>
      </c>
      <c r="V58" s="15"/>
      <c r="W58" s="47" t="s">
        <v>629</v>
      </c>
      <c r="X58" s="47" t="s">
        <v>144</v>
      </c>
      <c r="Y58" s="55" t="s">
        <v>158</v>
      </c>
      <c r="Z58" s="9"/>
      <c r="AA58" s="9">
        <v>1</v>
      </c>
      <c r="AB58" s="15">
        <f t="shared" si="5"/>
        <v>1</v>
      </c>
      <c r="AC58" s="9"/>
      <c r="AD58" s="15"/>
    </row>
    <row r="59" spans="1:30" ht="18" x14ac:dyDescent="0.4">
      <c r="A59" s="26"/>
      <c r="B59" s="28">
        <v>0.38541666666666669</v>
      </c>
      <c r="C59" s="25" t="s">
        <v>153</v>
      </c>
      <c r="D59" s="29" t="s">
        <v>339</v>
      </c>
      <c r="E59" s="47"/>
      <c r="F59" s="47"/>
      <c r="G59" s="47"/>
      <c r="H59" s="24"/>
      <c r="I59" s="24"/>
      <c r="J59" s="28">
        <v>0.38541666666666669</v>
      </c>
      <c r="K59" s="25" t="s">
        <v>153</v>
      </c>
      <c r="L59" s="29" t="s">
        <v>565</v>
      </c>
      <c r="N59" s="69"/>
      <c r="O59" s="47" t="s">
        <v>623</v>
      </c>
      <c r="P59" s="55" t="s">
        <v>129</v>
      </c>
      <c r="Q59" s="55" t="s">
        <v>158</v>
      </c>
      <c r="R59" s="9">
        <v>2</v>
      </c>
      <c r="S59" s="11">
        <v>8</v>
      </c>
      <c r="T59" s="15">
        <f t="shared" si="7"/>
        <v>10</v>
      </c>
      <c r="U59" s="9">
        <v>1</v>
      </c>
      <c r="V59" s="15"/>
      <c r="W59" s="47" t="s">
        <v>638</v>
      </c>
      <c r="X59" s="47" t="s">
        <v>110</v>
      </c>
      <c r="Y59" s="47" t="s">
        <v>141</v>
      </c>
      <c r="Z59" s="9"/>
      <c r="AA59" s="11">
        <v>1</v>
      </c>
      <c r="AB59" s="15">
        <f t="shared" si="5"/>
        <v>1</v>
      </c>
      <c r="AC59" s="9">
        <v>1</v>
      </c>
      <c r="AD59" s="15"/>
    </row>
    <row r="60" spans="1:30" ht="18" x14ac:dyDescent="0.4">
      <c r="A60" s="100"/>
      <c r="B60" s="28">
        <v>0.38541666666666669</v>
      </c>
      <c r="C60" s="25" t="s">
        <v>154</v>
      </c>
      <c r="D60" s="29" t="s">
        <v>338</v>
      </c>
      <c r="E60" s="47"/>
      <c r="F60" s="47"/>
      <c r="G60" s="47"/>
      <c r="H60" s="24"/>
      <c r="I60" s="24"/>
      <c r="J60" s="28">
        <v>0.38541666666666669</v>
      </c>
      <c r="K60" s="25" t="s">
        <v>154</v>
      </c>
      <c r="L60" s="29" t="s">
        <v>370</v>
      </c>
      <c r="N60" s="69"/>
      <c r="O60" s="60" t="s">
        <v>620</v>
      </c>
      <c r="P60" s="60" t="s">
        <v>240</v>
      </c>
      <c r="Q60" s="178" t="s">
        <v>201</v>
      </c>
      <c r="R60" s="9"/>
      <c r="S60" s="9">
        <v>10</v>
      </c>
      <c r="T60" s="15">
        <f t="shared" si="7"/>
        <v>10</v>
      </c>
      <c r="U60" s="9">
        <v>2</v>
      </c>
      <c r="V60" s="15"/>
      <c r="W60" s="47" t="s">
        <v>800</v>
      </c>
      <c r="X60" s="47" t="s">
        <v>218</v>
      </c>
      <c r="Y60" s="50" t="s">
        <v>53</v>
      </c>
      <c r="Z60" s="9"/>
      <c r="AA60" s="11">
        <v>1</v>
      </c>
      <c r="AB60" s="15">
        <f t="shared" si="5"/>
        <v>1</v>
      </c>
      <c r="AC60" s="11"/>
      <c r="AD60" s="15"/>
    </row>
    <row r="61" spans="1:30" ht="18" x14ac:dyDescent="0.4">
      <c r="B61" s="28">
        <v>0.42708333333333331</v>
      </c>
      <c r="C61" s="25" t="s">
        <v>153</v>
      </c>
      <c r="D61" s="29" t="s">
        <v>337</v>
      </c>
      <c r="E61" s="47"/>
      <c r="F61" s="47"/>
      <c r="G61" s="47"/>
      <c r="H61" s="24"/>
      <c r="I61" s="24"/>
      <c r="J61" s="28">
        <v>0.42708333333333331</v>
      </c>
      <c r="K61" s="25" t="s">
        <v>153</v>
      </c>
      <c r="L61" s="29" t="s">
        <v>886</v>
      </c>
      <c r="N61" s="69"/>
      <c r="O61" s="47" t="s">
        <v>872</v>
      </c>
      <c r="P61" s="94" t="s">
        <v>113</v>
      </c>
      <c r="Q61" s="47" t="s">
        <v>199</v>
      </c>
      <c r="R61" s="9">
        <v>2</v>
      </c>
      <c r="S61" s="11">
        <v>7</v>
      </c>
      <c r="T61" s="15">
        <f t="shared" si="7"/>
        <v>9</v>
      </c>
      <c r="U61" s="9">
        <v>1</v>
      </c>
      <c r="V61" s="15"/>
      <c r="W61" s="47" t="s">
        <v>673</v>
      </c>
      <c r="X61" s="47" t="s">
        <v>28</v>
      </c>
      <c r="Y61" s="47" t="s">
        <v>53</v>
      </c>
      <c r="Z61" s="9"/>
      <c r="AA61" s="9">
        <v>1</v>
      </c>
      <c r="AB61" s="15">
        <f t="shared" si="5"/>
        <v>1</v>
      </c>
      <c r="AC61" s="9">
        <v>3</v>
      </c>
      <c r="AD61" s="15"/>
    </row>
    <row r="62" spans="1:30" ht="18" x14ac:dyDescent="0.4">
      <c r="B62" s="28">
        <v>0.42708333333333331</v>
      </c>
      <c r="C62" s="25" t="s">
        <v>154</v>
      </c>
      <c r="D62" s="29" t="s">
        <v>536</v>
      </c>
      <c r="J62" s="28">
        <v>0.42708333333333331</v>
      </c>
      <c r="K62" s="25" t="s">
        <v>154</v>
      </c>
      <c r="L62" s="29" t="s">
        <v>564</v>
      </c>
      <c r="N62" s="15"/>
      <c r="O62" s="47" t="s">
        <v>827</v>
      </c>
      <c r="P62" s="47" t="s">
        <v>17</v>
      </c>
      <c r="Q62" s="47" t="s">
        <v>158</v>
      </c>
      <c r="R62" s="9">
        <v>1</v>
      </c>
      <c r="S62" s="9">
        <v>8</v>
      </c>
      <c r="T62" s="15">
        <f t="shared" si="7"/>
        <v>9</v>
      </c>
      <c r="U62" s="9">
        <v>2</v>
      </c>
      <c r="V62" s="15"/>
      <c r="W62" s="60" t="s">
        <v>859</v>
      </c>
      <c r="X62" s="60" t="s">
        <v>170</v>
      </c>
      <c r="Y62" s="178" t="s">
        <v>199</v>
      </c>
      <c r="Z62" s="11"/>
      <c r="AA62" s="9">
        <v>1</v>
      </c>
      <c r="AB62" s="15">
        <f t="shared" si="5"/>
        <v>1</v>
      </c>
      <c r="AC62" s="9"/>
      <c r="AD62" s="15"/>
    </row>
    <row r="63" spans="1:30" ht="19.5" customHeight="1" x14ac:dyDescent="0.35">
      <c r="N63" s="69"/>
      <c r="O63" s="47" t="s">
        <v>874</v>
      </c>
      <c r="P63" s="47" t="s">
        <v>300</v>
      </c>
      <c r="Q63" s="47" t="s">
        <v>141</v>
      </c>
      <c r="R63" s="9"/>
      <c r="S63" s="9">
        <v>9</v>
      </c>
      <c r="T63" s="15">
        <f t="shared" si="4"/>
        <v>9</v>
      </c>
      <c r="U63" s="9"/>
      <c r="V63" s="15"/>
      <c r="W63" s="47" t="s">
        <v>632</v>
      </c>
      <c r="X63" s="47" t="s">
        <v>57</v>
      </c>
      <c r="Y63" s="47" t="s">
        <v>199</v>
      </c>
      <c r="Z63" s="11"/>
      <c r="AA63" s="11"/>
      <c r="AB63" s="15">
        <f t="shared" si="5"/>
        <v>0</v>
      </c>
      <c r="AC63" s="9">
        <v>3</v>
      </c>
      <c r="AD63" s="15"/>
    </row>
    <row r="64" spans="1:30" ht="18" x14ac:dyDescent="0.4">
      <c r="C64" s="194"/>
      <c r="D64" s="195"/>
      <c r="E64" s="196"/>
      <c r="F64" s="195"/>
      <c r="G64" s="207"/>
      <c r="H64" s="195"/>
      <c r="I64" s="207"/>
      <c r="J64" s="195"/>
      <c r="N64" s="69"/>
      <c r="O64" s="47" t="s">
        <v>873</v>
      </c>
      <c r="P64" s="94" t="s">
        <v>30</v>
      </c>
      <c r="Q64" s="47" t="s">
        <v>141</v>
      </c>
      <c r="R64" s="11"/>
      <c r="S64" s="11">
        <v>9</v>
      </c>
      <c r="T64" s="15">
        <f t="shared" si="4"/>
        <v>9</v>
      </c>
      <c r="U64" s="9">
        <v>2</v>
      </c>
      <c r="V64" s="15"/>
      <c r="W64" s="47" t="s">
        <v>633</v>
      </c>
      <c r="X64" s="47" t="s">
        <v>80</v>
      </c>
      <c r="Y64" s="47" t="s">
        <v>201</v>
      </c>
      <c r="Z64" s="9"/>
      <c r="AA64" s="11"/>
      <c r="AB64" s="15">
        <f t="shared" si="5"/>
        <v>0</v>
      </c>
      <c r="AC64" s="9">
        <v>1</v>
      </c>
      <c r="AD64" s="69"/>
    </row>
    <row r="65" spans="1:30" ht="28.5" customHeight="1" thickBot="1" x14ac:dyDescent="0.45">
      <c r="C65" s="195"/>
      <c r="D65" s="196"/>
      <c r="E65" s="195"/>
      <c r="F65" s="207"/>
      <c r="G65" s="195"/>
      <c r="H65" s="207"/>
      <c r="I65" s="195"/>
      <c r="J65" s="102"/>
      <c r="K65" s="102"/>
      <c r="N65" s="69"/>
      <c r="O65" s="47"/>
      <c r="P65" s="94"/>
      <c r="Q65" s="47"/>
      <c r="R65" s="11"/>
      <c r="S65" s="11"/>
      <c r="T65" s="15"/>
      <c r="U65" s="9"/>
      <c r="V65" s="15"/>
      <c r="W65" s="47" t="s">
        <v>732</v>
      </c>
      <c r="X65" s="177"/>
      <c r="Y65" s="55"/>
      <c r="Z65" s="9">
        <v>51</v>
      </c>
      <c r="AA65" s="9">
        <v>64</v>
      </c>
      <c r="AB65" s="15">
        <f t="shared" ref="AB65" si="8">SUM(Z65:AA65)</f>
        <v>115</v>
      </c>
      <c r="AC65" s="11">
        <v>25</v>
      </c>
      <c r="AD65" s="166"/>
    </row>
    <row r="66" spans="1:30" ht="19" customHeight="1" thickBot="1" x14ac:dyDescent="0.4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7"/>
      <c r="P66" s="17"/>
      <c r="Q66" s="17"/>
      <c r="R66" s="18">
        <f>SUM(R23:R65)</f>
        <v>291</v>
      </c>
      <c r="S66" s="18">
        <f>SUM(S23:S65)</f>
        <v>382</v>
      </c>
      <c r="T66" s="18">
        <f>SUM(T23:T65)</f>
        <v>673</v>
      </c>
      <c r="U66" s="18">
        <f>SUM(U23:U65)</f>
        <v>81</v>
      </c>
      <c r="V66" s="15"/>
      <c r="W66" s="61" t="s">
        <v>46</v>
      </c>
      <c r="X66" s="61"/>
      <c r="Y66" s="61"/>
      <c r="Z66" s="18">
        <f>SUM(Z23:Z65)+R66</f>
        <v>381</v>
      </c>
      <c r="AA66" s="18">
        <f>SUM(AA23:AA65)+S66</f>
        <v>605</v>
      </c>
      <c r="AB66" s="18">
        <f>SUM(AB23:AB65)+T66</f>
        <v>986</v>
      </c>
      <c r="AC66" s="18">
        <f>SUM(AC23:AC65)+U66</f>
        <v>171</v>
      </c>
      <c r="AD66" s="166"/>
    </row>
    <row r="67" spans="1:30" ht="13" thickTop="1" x14ac:dyDescent="0.25"/>
    <row r="69" spans="1:30" ht="18" x14ac:dyDescent="0.4">
      <c r="A69" s="39"/>
      <c r="B69" s="194"/>
      <c r="C69" s="195"/>
      <c r="D69" s="196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30" ht="18" x14ac:dyDescent="0.4">
      <c r="A71" s="39"/>
      <c r="B71" s="39"/>
      <c r="C71" s="169"/>
      <c r="D71" s="170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N43:U44">
    <sortCondition ref="N42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zoomScale="85" zoomScaleNormal="75" zoomScaleSheetLayoutView="85" workbookViewId="0">
      <selection activeCell="X20" sqref="X20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851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40931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853</v>
      </c>
      <c r="N4" s="88"/>
      <c r="O4" s="47" t="s">
        <v>34</v>
      </c>
      <c r="P4" s="47" t="s">
        <v>100</v>
      </c>
      <c r="Q4" s="47" t="s">
        <v>54</v>
      </c>
      <c r="R4" s="7"/>
      <c r="S4" s="11">
        <v>19</v>
      </c>
      <c r="T4" s="9">
        <v>38</v>
      </c>
      <c r="U4" s="9">
        <v>3</v>
      </c>
      <c r="V4" s="9">
        <v>0</v>
      </c>
      <c r="W4" s="160">
        <f>T4/S4</f>
        <v>2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11</v>
      </c>
      <c r="F5" s="25">
        <v>2</v>
      </c>
      <c r="G5" s="25">
        <v>6</v>
      </c>
      <c r="H5" s="25">
        <v>73</v>
      </c>
      <c r="I5" s="25">
        <v>39</v>
      </c>
      <c r="J5" s="40">
        <f t="shared" ref="J5:J11" si="0">E5*2+G5*1</f>
        <v>28</v>
      </c>
      <c r="K5" s="25">
        <v>116</v>
      </c>
      <c r="L5" s="25">
        <v>27</v>
      </c>
      <c r="M5" s="9">
        <v>1</v>
      </c>
      <c r="N5" s="88"/>
      <c r="O5" s="47" t="s">
        <v>160</v>
      </c>
      <c r="P5" s="47" t="s">
        <v>200</v>
      </c>
      <c r="Q5" s="47" t="s">
        <v>142</v>
      </c>
      <c r="R5" s="4"/>
      <c r="S5" s="11">
        <v>18</v>
      </c>
      <c r="T5" s="9">
        <v>35</v>
      </c>
      <c r="U5" s="9">
        <v>3</v>
      </c>
      <c r="V5" s="9">
        <v>1</v>
      </c>
      <c r="W5" s="160">
        <f>T5/S5</f>
        <v>1.9444444444444444</v>
      </c>
      <c r="AD5" s="17"/>
    </row>
    <row r="6" spans="1:30" ht="18" x14ac:dyDescent="0.4">
      <c r="B6" s="9"/>
      <c r="C6" s="38" t="s">
        <v>102</v>
      </c>
      <c r="D6" s="27"/>
      <c r="E6" s="25">
        <v>8</v>
      </c>
      <c r="F6" s="25">
        <v>4</v>
      </c>
      <c r="G6" s="25">
        <v>7</v>
      </c>
      <c r="H6" s="25">
        <v>49</v>
      </c>
      <c r="I6" s="25">
        <v>38</v>
      </c>
      <c r="J6" s="40">
        <f t="shared" si="0"/>
        <v>23</v>
      </c>
      <c r="K6" s="25">
        <v>84</v>
      </c>
      <c r="L6" s="25">
        <v>17</v>
      </c>
      <c r="M6" s="9">
        <v>2</v>
      </c>
      <c r="N6" s="88"/>
      <c r="O6" s="47" t="s">
        <v>73</v>
      </c>
      <c r="P6" s="47" t="s">
        <v>110</v>
      </c>
      <c r="Q6" s="47" t="s">
        <v>141</v>
      </c>
      <c r="R6" s="7"/>
      <c r="S6" s="11">
        <v>19</v>
      </c>
      <c r="T6" s="9">
        <v>38</v>
      </c>
      <c r="U6" s="9">
        <v>4</v>
      </c>
      <c r="V6" s="9">
        <v>1</v>
      </c>
      <c r="W6" s="160">
        <f>T6/S6</f>
        <v>2</v>
      </c>
      <c r="Y6" s="9"/>
      <c r="AD6" s="17"/>
    </row>
    <row r="7" spans="1:30" ht="18" x14ac:dyDescent="0.4">
      <c r="B7" s="9"/>
      <c r="C7" s="38" t="s">
        <v>156</v>
      </c>
      <c r="D7" s="27"/>
      <c r="E7" s="129">
        <v>8</v>
      </c>
      <c r="F7" s="129">
        <v>8</v>
      </c>
      <c r="G7" s="129">
        <v>3</v>
      </c>
      <c r="H7" s="25">
        <v>34</v>
      </c>
      <c r="I7" s="25">
        <v>38</v>
      </c>
      <c r="J7" s="40">
        <f t="shared" si="0"/>
        <v>19</v>
      </c>
      <c r="K7" s="25">
        <v>61</v>
      </c>
      <c r="L7" s="129">
        <v>22</v>
      </c>
      <c r="M7" s="9">
        <v>3</v>
      </c>
      <c r="N7" s="88"/>
      <c r="O7" s="47" t="s">
        <v>68</v>
      </c>
      <c r="P7" s="47" t="s">
        <v>138</v>
      </c>
      <c r="Q7" s="47" t="s">
        <v>158</v>
      </c>
      <c r="R7" s="7"/>
      <c r="S7" s="11">
        <v>19</v>
      </c>
      <c r="T7" s="9">
        <v>37</v>
      </c>
      <c r="U7" s="9">
        <v>3</v>
      </c>
      <c r="V7" s="9">
        <v>1</v>
      </c>
      <c r="W7" s="160">
        <f>T7/S7</f>
        <v>1.9473684210526316</v>
      </c>
      <c r="AD7" s="17"/>
    </row>
    <row r="8" spans="1:30" ht="18" x14ac:dyDescent="0.4">
      <c r="A8" s="9"/>
      <c r="B8" s="9"/>
      <c r="C8" s="38" t="s">
        <v>151</v>
      </c>
      <c r="D8" s="27"/>
      <c r="E8" s="25">
        <v>7</v>
      </c>
      <c r="F8" s="25">
        <v>8</v>
      </c>
      <c r="G8" s="25">
        <v>4</v>
      </c>
      <c r="H8" s="25">
        <v>41</v>
      </c>
      <c r="I8" s="25">
        <v>40</v>
      </c>
      <c r="J8" s="40">
        <f t="shared" si="0"/>
        <v>18</v>
      </c>
      <c r="K8" s="25">
        <v>67</v>
      </c>
      <c r="L8" s="25">
        <v>18</v>
      </c>
      <c r="M8" s="9">
        <v>5</v>
      </c>
      <c r="N8" s="67"/>
      <c r="O8" s="47" t="s">
        <v>9</v>
      </c>
      <c r="P8" s="47" t="s">
        <v>155</v>
      </c>
      <c r="Q8" s="47" t="s">
        <v>201</v>
      </c>
      <c r="R8" s="4"/>
      <c r="S8" s="11">
        <v>15</v>
      </c>
      <c r="T8" s="9">
        <v>35</v>
      </c>
      <c r="U8" s="9">
        <v>1</v>
      </c>
      <c r="V8" s="9">
        <v>0</v>
      </c>
      <c r="W8" s="160">
        <f t="shared" ref="W8:W10" si="1">T8/S8</f>
        <v>2.3333333333333335</v>
      </c>
      <c r="AD8" s="17"/>
    </row>
    <row r="9" spans="1:30" ht="18" x14ac:dyDescent="0.4">
      <c r="A9" s="9"/>
      <c r="B9" s="9"/>
      <c r="C9" s="38" t="s">
        <v>209</v>
      </c>
      <c r="D9" s="27"/>
      <c r="E9" s="129">
        <v>7</v>
      </c>
      <c r="F9" s="129">
        <v>8</v>
      </c>
      <c r="G9" s="129">
        <v>4</v>
      </c>
      <c r="H9" s="25">
        <v>41</v>
      </c>
      <c r="I9" s="25">
        <v>51</v>
      </c>
      <c r="J9" s="40">
        <f t="shared" si="0"/>
        <v>18</v>
      </c>
      <c r="K9" s="25">
        <v>64</v>
      </c>
      <c r="L9" s="129">
        <v>16</v>
      </c>
      <c r="M9" s="9">
        <v>7</v>
      </c>
      <c r="N9" s="88"/>
      <c r="O9" s="55" t="s">
        <v>198</v>
      </c>
      <c r="P9" s="47" t="s">
        <v>109</v>
      </c>
      <c r="Q9" s="47" t="s">
        <v>108</v>
      </c>
      <c r="R9" s="7"/>
      <c r="S9" s="11">
        <v>18</v>
      </c>
      <c r="T9" s="9">
        <v>52</v>
      </c>
      <c r="U9" s="9">
        <v>1</v>
      </c>
      <c r="V9" s="9">
        <v>2</v>
      </c>
      <c r="W9" s="160">
        <f t="shared" si="1"/>
        <v>2.8888888888888888</v>
      </c>
      <c r="AD9" s="17"/>
    </row>
    <row r="10" spans="1:30" ht="18" x14ac:dyDescent="0.4">
      <c r="A10" s="9"/>
      <c r="B10" s="9"/>
      <c r="C10" s="38" t="s">
        <v>101</v>
      </c>
      <c r="D10" s="27"/>
      <c r="E10" s="25">
        <v>7</v>
      </c>
      <c r="F10" s="25">
        <v>9</v>
      </c>
      <c r="G10" s="25">
        <v>3</v>
      </c>
      <c r="H10" s="25">
        <v>55</v>
      </c>
      <c r="I10" s="25">
        <v>56</v>
      </c>
      <c r="J10" s="40">
        <f t="shared" si="0"/>
        <v>17</v>
      </c>
      <c r="K10" s="25">
        <v>77</v>
      </c>
      <c r="L10" s="25">
        <v>24</v>
      </c>
      <c r="M10" s="9">
        <v>4</v>
      </c>
      <c r="N10" s="15"/>
      <c r="O10" s="47" t="s">
        <v>73</v>
      </c>
      <c r="P10" s="47" t="s">
        <v>218</v>
      </c>
      <c r="Q10" s="47" t="s">
        <v>53</v>
      </c>
      <c r="R10" s="4"/>
      <c r="S10" s="11">
        <v>18</v>
      </c>
      <c r="T10" s="9">
        <v>53</v>
      </c>
      <c r="U10" s="9">
        <v>2</v>
      </c>
      <c r="V10" s="9">
        <v>1</v>
      </c>
      <c r="W10" s="160">
        <f t="shared" si="1"/>
        <v>2.9444444444444446</v>
      </c>
      <c r="AD10" s="17"/>
    </row>
    <row r="11" spans="1:30" ht="18" x14ac:dyDescent="0.4">
      <c r="A11" s="9"/>
      <c r="B11" s="9"/>
      <c r="C11" s="38" t="s">
        <v>210</v>
      </c>
      <c r="D11" s="27"/>
      <c r="E11" s="25">
        <v>6</v>
      </c>
      <c r="F11" s="25">
        <v>9</v>
      </c>
      <c r="G11" s="25">
        <v>4</v>
      </c>
      <c r="H11" s="25">
        <v>38</v>
      </c>
      <c r="I11" s="25">
        <v>48</v>
      </c>
      <c r="J11" s="40">
        <f t="shared" si="0"/>
        <v>16</v>
      </c>
      <c r="K11" s="25">
        <v>61</v>
      </c>
      <c r="L11" s="25">
        <v>21</v>
      </c>
      <c r="M11" s="9">
        <v>6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14</v>
      </c>
      <c r="T11" s="9">
        <v>43</v>
      </c>
      <c r="U11" s="9">
        <v>0</v>
      </c>
      <c r="V11" s="9">
        <v>0</v>
      </c>
      <c r="W11" s="160">
        <f t="shared" ref="W11:W12" si="2">T11/S11</f>
        <v>3.0714285714285716</v>
      </c>
      <c r="AD11" s="17"/>
    </row>
    <row r="12" spans="1:30" ht="18.5" thickBot="1" x14ac:dyDescent="0.45">
      <c r="A12" s="9"/>
      <c r="B12" s="9"/>
      <c r="C12" s="38" t="s">
        <v>103</v>
      </c>
      <c r="D12" s="27"/>
      <c r="E12" s="57">
        <v>5</v>
      </c>
      <c r="F12" s="57">
        <v>11</v>
      </c>
      <c r="G12" s="57">
        <v>3</v>
      </c>
      <c r="H12" s="25">
        <v>33</v>
      </c>
      <c r="I12" s="25">
        <v>54</v>
      </c>
      <c r="J12" s="40">
        <f t="shared" ref="J12" si="3">E12*2+G12*1</f>
        <v>13</v>
      </c>
      <c r="K12" s="25">
        <v>49</v>
      </c>
      <c r="L12" s="57">
        <v>16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12</v>
      </c>
      <c r="T12" s="9">
        <v>27</v>
      </c>
      <c r="U12" s="9">
        <v>3</v>
      </c>
      <c r="V12" s="9">
        <v>0</v>
      </c>
      <c r="W12" s="160">
        <f t="shared" si="2"/>
        <v>2.25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59</v>
      </c>
      <c r="F13" s="71">
        <f>SUM(F5:F12)</f>
        <v>59</v>
      </c>
      <c r="G13" s="71">
        <f>SUM(G5:G12)</f>
        <v>34</v>
      </c>
      <c r="H13" s="71">
        <f>SUM(H5:H12)</f>
        <v>364</v>
      </c>
      <c r="I13" s="71">
        <f>SUM(I5:I12)</f>
        <v>364</v>
      </c>
      <c r="J13" s="30"/>
      <c r="K13" s="71">
        <f>SUM(K5:K12)</f>
        <v>579</v>
      </c>
      <c r="L13" s="71">
        <f>SUM(L5:L12)</f>
        <v>161</v>
      </c>
      <c r="M13" s="4"/>
      <c r="N13" s="17"/>
      <c r="O13" s="17"/>
      <c r="P13" s="17"/>
      <c r="Q13" s="61" t="s">
        <v>35</v>
      </c>
      <c r="R13" s="14"/>
      <c r="S13" s="18">
        <f>SUM(S4:S12)</f>
        <v>152</v>
      </c>
      <c r="T13" s="18">
        <f>SUM(T4:T12)</f>
        <v>358</v>
      </c>
      <c r="U13" s="18">
        <f>SUM(U4:U12)</f>
        <v>20</v>
      </c>
      <c r="V13" s="18">
        <f>SUM(V4:V12)</f>
        <v>6</v>
      </c>
      <c r="W13" s="19">
        <f>(T13+V13)/S13</f>
        <v>2.3947368421052633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850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103</v>
      </c>
      <c r="C16" s="75"/>
      <c r="D16" s="25">
        <v>1</v>
      </c>
      <c r="E16" s="9">
        <v>1</v>
      </c>
      <c r="F16" s="47" t="s">
        <v>860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28</v>
      </c>
      <c r="C17" s="47" t="s">
        <v>212</v>
      </c>
      <c r="D17" s="25"/>
      <c r="E17" s="9"/>
      <c r="F17" s="47"/>
      <c r="J17" s="4"/>
      <c r="N17" s="17"/>
      <c r="P17" s="47" t="s">
        <v>857</v>
      </c>
      <c r="Q17" s="24"/>
      <c r="R17" s="47"/>
      <c r="S17" s="47"/>
      <c r="T17" s="47"/>
      <c r="U17" s="47" t="s">
        <v>858</v>
      </c>
      <c r="V17" s="25"/>
      <c r="W17" s="47"/>
      <c r="X17" s="47"/>
      <c r="Y17" s="47" t="s">
        <v>771</v>
      </c>
      <c r="Z17" s="47"/>
      <c r="AD17" s="17"/>
    </row>
    <row r="18" spans="1:30" ht="15.5" x14ac:dyDescent="0.35">
      <c r="A18" s="45"/>
      <c r="B18" s="47"/>
      <c r="C18" s="47"/>
      <c r="D18" s="55"/>
      <c r="E18" s="9"/>
      <c r="J18" s="4"/>
      <c r="N18" s="17"/>
      <c r="P18" s="47"/>
      <c r="S18" s="47"/>
      <c r="X18" s="47"/>
      <c r="Y18" s="47"/>
      <c r="AD18" s="17"/>
    </row>
    <row r="19" spans="1:30" ht="18" x14ac:dyDescent="0.4">
      <c r="A19" s="45" t="s">
        <v>166</v>
      </c>
      <c r="B19" s="38" t="s">
        <v>151</v>
      </c>
      <c r="C19" s="98"/>
      <c r="D19" s="128">
        <v>3</v>
      </c>
      <c r="E19" s="9">
        <v>1</v>
      </c>
      <c r="F19" s="47" t="s">
        <v>833</v>
      </c>
      <c r="N19" s="17"/>
      <c r="Y19" s="47"/>
      <c r="AD19" s="17"/>
    </row>
    <row r="20" spans="1:30" ht="18" x14ac:dyDescent="0.4">
      <c r="A20" s="97" t="s">
        <v>37</v>
      </c>
      <c r="B20" s="47" t="s">
        <v>861</v>
      </c>
      <c r="C20" s="47" t="s">
        <v>211</v>
      </c>
      <c r="D20" s="128"/>
      <c r="E20" s="9">
        <v>1</v>
      </c>
      <c r="F20" s="47" t="s">
        <v>862</v>
      </c>
      <c r="N20" s="69"/>
      <c r="O20" s="203"/>
      <c r="P20" s="203"/>
      <c r="Q20" s="203"/>
      <c r="R20" s="203"/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5.5" x14ac:dyDescent="0.35">
      <c r="B21" s="47" t="s">
        <v>324</v>
      </c>
      <c r="C21" s="47" t="s">
        <v>212</v>
      </c>
      <c r="E21" s="9">
        <v>2</v>
      </c>
      <c r="F21" s="47" t="s">
        <v>863</v>
      </c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5.5" x14ac:dyDescent="0.35">
      <c r="F22" s="174"/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69"/>
      <c r="O23" s="47" t="s">
        <v>607</v>
      </c>
      <c r="P23" s="177" t="s">
        <v>250</v>
      </c>
      <c r="Q23" s="55" t="s">
        <v>141</v>
      </c>
      <c r="R23" s="9">
        <v>21</v>
      </c>
      <c r="S23" s="9">
        <v>12</v>
      </c>
      <c r="T23" s="15">
        <f t="shared" ref="T23" si="4">SUM(R23:S23)</f>
        <v>33</v>
      </c>
      <c r="U23" s="9">
        <v>4</v>
      </c>
      <c r="V23" s="15"/>
      <c r="W23" s="47" t="s">
        <v>829</v>
      </c>
      <c r="X23" s="55" t="s">
        <v>161</v>
      </c>
      <c r="Y23" s="55" t="s">
        <v>201</v>
      </c>
      <c r="Z23" s="9">
        <v>3</v>
      </c>
      <c r="AA23" s="9">
        <v>5</v>
      </c>
      <c r="AB23" s="15">
        <f t="shared" ref="AB23" si="5">SUM(Z23:AA23)</f>
        <v>8</v>
      </c>
      <c r="AC23" s="9">
        <v>1</v>
      </c>
      <c r="AD23" s="15"/>
    </row>
    <row r="24" spans="1:30" ht="18" x14ac:dyDescent="0.4">
      <c r="A24" s="53" t="s">
        <v>39</v>
      </c>
      <c r="B24" s="38" t="s">
        <v>102</v>
      </c>
      <c r="D24" s="25">
        <v>1</v>
      </c>
      <c r="E24" s="8">
        <v>1</v>
      </c>
      <c r="F24" s="47" t="s">
        <v>417</v>
      </c>
      <c r="M24" s="42"/>
      <c r="N24" s="69"/>
      <c r="O24" s="47" t="s">
        <v>584</v>
      </c>
      <c r="P24" s="47" t="s">
        <v>131</v>
      </c>
      <c r="Q24" s="47" t="s">
        <v>54</v>
      </c>
      <c r="R24" s="9">
        <v>17</v>
      </c>
      <c r="S24" s="9">
        <v>13</v>
      </c>
      <c r="T24" s="15">
        <f t="shared" ref="T24:T64" si="6">SUM(R24:S24)</f>
        <v>30</v>
      </c>
      <c r="U24" s="9">
        <v>1</v>
      </c>
      <c r="V24" s="15"/>
      <c r="W24" s="47" t="s">
        <v>870</v>
      </c>
      <c r="X24" s="177" t="s">
        <v>426</v>
      </c>
      <c r="Y24" s="55" t="s">
        <v>54</v>
      </c>
      <c r="Z24" s="9">
        <v>3</v>
      </c>
      <c r="AA24" s="9">
        <v>5</v>
      </c>
      <c r="AB24" s="15">
        <f t="shared" ref="AB24:AB56" si="7">SUM(Z24:AA24)</f>
        <v>8</v>
      </c>
      <c r="AC24" s="9"/>
      <c r="AD24" s="15"/>
    </row>
    <row r="25" spans="1:30" ht="15.5" x14ac:dyDescent="0.35">
      <c r="A25" s="56" t="s">
        <v>37</v>
      </c>
      <c r="B25" s="47" t="s">
        <v>148</v>
      </c>
      <c r="C25" s="47" t="s">
        <v>318</v>
      </c>
      <c r="E25" s="8"/>
      <c r="F25" s="47"/>
      <c r="N25" s="15"/>
      <c r="O25" s="47" t="s">
        <v>609</v>
      </c>
      <c r="P25" s="47" t="s">
        <v>252</v>
      </c>
      <c r="Q25" s="47" t="s">
        <v>141</v>
      </c>
      <c r="R25" s="9">
        <v>13</v>
      </c>
      <c r="S25" s="9">
        <v>16</v>
      </c>
      <c r="T25" s="15">
        <f t="shared" si="6"/>
        <v>29</v>
      </c>
      <c r="U25" s="9">
        <v>2</v>
      </c>
      <c r="V25" s="69"/>
      <c r="W25" s="47" t="s">
        <v>869</v>
      </c>
      <c r="X25" s="47" t="s">
        <v>163</v>
      </c>
      <c r="Y25" s="47" t="s">
        <v>54</v>
      </c>
      <c r="Z25" s="9">
        <v>3</v>
      </c>
      <c r="AA25" s="9">
        <v>5</v>
      </c>
      <c r="AB25" s="15">
        <f t="shared" si="7"/>
        <v>8</v>
      </c>
      <c r="AC25" s="9"/>
      <c r="AD25" s="15"/>
    </row>
    <row r="26" spans="1:30" ht="15.5" x14ac:dyDescent="0.35">
      <c r="B26" s="47" t="s">
        <v>864</v>
      </c>
      <c r="C26" s="47" t="s">
        <v>318</v>
      </c>
      <c r="E26" s="8"/>
      <c r="F26" s="47"/>
      <c r="N26" s="69"/>
      <c r="O26" s="174" t="s">
        <v>610</v>
      </c>
      <c r="P26" s="47" t="s">
        <v>159</v>
      </c>
      <c r="Q26" s="47" t="s">
        <v>141</v>
      </c>
      <c r="R26" s="9">
        <v>19</v>
      </c>
      <c r="S26" s="11">
        <v>8</v>
      </c>
      <c r="T26" s="15">
        <f t="shared" si="6"/>
        <v>27</v>
      </c>
      <c r="U26" s="9">
        <v>3</v>
      </c>
      <c r="V26" s="15"/>
      <c r="W26" s="60" t="s">
        <v>828</v>
      </c>
      <c r="X26" s="60" t="s">
        <v>148</v>
      </c>
      <c r="Y26" s="178" t="s">
        <v>54</v>
      </c>
      <c r="Z26" s="11">
        <v>2</v>
      </c>
      <c r="AA26" s="9">
        <v>6</v>
      </c>
      <c r="AB26" s="15">
        <f t="shared" si="7"/>
        <v>8</v>
      </c>
      <c r="AC26" s="9">
        <v>2</v>
      </c>
      <c r="AD26" s="15"/>
    </row>
    <row r="27" spans="1:30" ht="15.5" x14ac:dyDescent="0.35">
      <c r="B27" s="47"/>
      <c r="C27" s="47"/>
      <c r="E27" s="8"/>
      <c r="F27" s="47"/>
      <c r="G27" s="175"/>
      <c r="H27" s="102"/>
      <c r="I27" s="102"/>
      <c r="J27" s="102"/>
      <c r="K27" s="102"/>
      <c r="L27" s="102"/>
      <c r="N27" s="15"/>
      <c r="O27" s="47" t="s">
        <v>603</v>
      </c>
      <c r="P27" s="47" t="s">
        <v>138</v>
      </c>
      <c r="Q27" s="47" t="s">
        <v>142</v>
      </c>
      <c r="R27" s="9">
        <v>15</v>
      </c>
      <c r="S27" s="9">
        <v>12</v>
      </c>
      <c r="T27" s="15">
        <f t="shared" si="6"/>
        <v>27</v>
      </c>
      <c r="U27" s="9">
        <v>3</v>
      </c>
      <c r="V27" s="15"/>
      <c r="W27" s="47" t="s">
        <v>801</v>
      </c>
      <c r="X27" s="47" t="s">
        <v>116</v>
      </c>
      <c r="Y27" s="47" t="s">
        <v>142</v>
      </c>
      <c r="Z27" s="9">
        <v>4</v>
      </c>
      <c r="AA27" s="11">
        <v>3</v>
      </c>
      <c r="AB27" s="15">
        <f t="shared" si="7"/>
        <v>7</v>
      </c>
      <c r="AC27" s="9"/>
      <c r="AD27" s="15"/>
    </row>
    <row r="28" spans="1:30" ht="18" x14ac:dyDescent="0.4">
      <c r="A28" s="45"/>
      <c r="B28" s="38" t="s">
        <v>156</v>
      </c>
      <c r="D28" s="25">
        <v>0</v>
      </c>
      <c r="E28" s="8"/>
      <c r="F28" s="174"/>
      <c r="N28" s="69"/>
      <c r="O28" s="47" t="s">
        <v>608</v>
      </c>
      <c r="P28" s="47" t="s">
        <v>132</v>
      </c>
      <c r="Q28" s="47" t="s">
        <v>141</v>
      </c>
      <c r="R28" s="9">
        <v>5</v>
      </c>
      <c r="S28" s="11">
        <v>22</v>
      </c>
      <c r="T28" s="15">
        <f t="shared" si="6"/>
        <v>27</v>
      </c>
      <c r="U28" s="9">
        <v>1</v>
      </c>
      <c r="V28" s="15"/>
      <c r="W28" s="47" t="s">
        <v>671</v>
      </c>
      <c r="X28" s="55" t="s">
        <v>24</v>
      </c>
      <c r="Y28" s="55" t="s">
        <v>199</v>
      </c>
      <c r="Z28" s="9">
        <v>3</v>
      </c>
      <c r="AA28" s="9">
        <v>4</v>
      </c>
      <c r="AB28" s="15">
        <f t="shared" si="7"/>
        <v>7</v>
      </c>
      <c r="AC28" s="9">
        <v>1</v>
      </c>
      <c r="AD28" s="15"/>
    </row>
    <row r="29" spans="1:30" ht="15.5" x14ac:dyDescent="0.35">
      <c r="A29" s="56" t="s">
        <v>37</v>
      </c>
      <c r="B29" s="47" t="s">
        <v>17</v>
      </c>
      <c r="C29" s="47" t="s">
        <v>212</v>
      </c>
      <c r="E29" s="99"/>
      <c r="F29" s="174"/>
      <c r="N29" s="69"/>
      <c r="O29" s="47" t="s">
        <v>580</v>
      </c>
      <c r="P29" s="47" t="s">
        <v>120</v>
      </c>
      <c r="Q29" s="47" t="s">
        <v>199</v>
      </c>
      <c r="R29" s="9">
        <v>12</v>
      </c>
      <c r="S29" s="11">
        <v>11</v>
      </c>
      <c r="T29" s="15">
        <f t="shared" si="6"/>
        <v>23</v>
      </c>
      <c r="U29" s="9">
        <v>1</v>
      </c>
      <c r="V29" s="15"/>
      <c r="W29" s="47" t="s">
        <v>830</v>
      </c>
      <c r="X29" s="47" t="s">
        <v>2</v>
      </c>
      <c r="Y29" s="47" t="s">
        <v>53</v>
      </c>
      <c r="Z29" s="9">
        <v>1</v>
      </c>
      <c r="AA29" s="11">
        <v>6</v>
      </c>
      <c r="AB29" s="15">
        <f t="shared" si="7"/>
        <v>7</v>
      </c>
      <c r="AC29" s="9">
        <v>2</v>
      </c>
      <c r="AD29" s="15"/>
    </row>
    <row r="30" spans="1:30" ht="15.5" x14ac:dyDescent="0.35">
      <c r="F30" s="174"/>
      <c r="N30" s="69"/>
      <c r="O30" s="47" t="s">
        <v>577</v>
      </c>
      <c r="P30" s="47" t="s">
        <v>244</v>
      </c>
      <c r="Q30" s="55" t="s">
        <v>65</v>
      </c>
      <c r="R30" s="9">
        <v>15</v>
      </c>
      <c r="S30" s="9">
        <v>6</v>
      </c>
      <c r="T30" s="15">
        <f t="shared" si="6"/>
        <v>21</v>
      </c>
      <c r="U30" s="9"/>
      <c r="V30" s="69"/>
      <c r="W30" s="47" t="s">
        <v>675</v>
      </c>
      <c r="X30" s="47" t="s">
        <v>20</v>
      </c>
      <c r="Y30" s="47" t="s">
        <v>141</v>
      </c>
      <c r="Z30" s="9">
        <v>1</v>
      </c>
      <c r="AA30" s="11">
        <v>6</v>
      </c>
      <c r="AB30" s="15">
        <f t="shared" si="7"/>
        <v>7</v>
      </c>
      <c r="AC30" s="9">
        <v>1</v>
      </c>
      <c r="AD30" s="15"/>
    </row>
    <row r="31" spans="1:30" ht="18" x14ac:dyDescent="0.4">
      <c r="A31" s="82" t="s">
        <v>167</v>
      </c>
      <c r="B31" s="173"/>
      <c r="C31" s="172"/>
      <c r="D31" s="163"/>
      <c r="E31" s="77" t="s">
        <v>50</v>
      </c>
      <c r="F31" s="77"/>
      <c r="G31" s="84"/>
      <c r="H31" s="84"/>
      <c r="I31" s="84"/>
      <c r="J31" s="85"/>
      <c r="K31" s="84"/>
      <c r="L31" s="84"/>
      <c r="M31" s="84"/>
      <c r="N31" s="69"/>
      <c r="O31" s="47" t="s">
        <v>621</v>
      </c>
      <c r="P31" s="47" t="s">
        <v>70</v>
      </c>
      <c r="Q31" s="47" t="s">
        <v>158</v>
      </c>
      <c r="R31" s="9">
        <v>15</v>
      </c>
      <c r="S31" s="11">
        <v>5</v>
      </c>
      <c r="T31" s="15">
        <f t="shared" si="6"/>
        <v>20</v>
      </c>
      <c r="U31" s="9">
        <v>2</v>
      </c>
      <c r="V31" s="15"/>
      <c r="W31" s="47" t="s">
        <v>669</v>
      </c>
      <c r="X31" s="55" t="s">
        <v>207</v>
      </c>
      <c r="Y31" s="55" t="s">
        <v>53</v>
      </c>
      <c r="Z31" s="9">
        <v>1</v>
      </c>
      <c r="AA31" s="9">
        <v>6</v>
      </c>
      <c r="AB31" s="15">
        <f t="shared" si="7"/>
        <v>7</v>
      </c>
      <c r="AC31" s="9">
        <v>1</v>
      </c>
      <c r="AD31" s="15"/>
    </row>
    <row r="32" spans="1:30" ht="18" x14ac:dyDescent="0.4">
      <c r="A32" s="53" t="s">
        <v>40</v>
      </c>
      <c r="B32" s="38" t="s">
        <v>210</v>
      </c>
      <c r="D32" s="25">
        <v>1</v>
      </c>
      <c r="E32" s="8">
        <v>2</v>
      </c>
      <c r="F32" s="47" t="s">
        <v>865</v>
      </c>
      <c r="G32" s="175"/>
      <c r="H32" s="175"/>
      <c r="I32" s="102"/>
      <c r="J32" s="102"/>
      <c r="K32" s="102"/>
      <c r="L32" s="102"/>
      <c r="M32" s="102"/>
      <c r="N32" s="15"/>
      <c r="O32" s="47" t="s">
        <v>619</v>
      </c>
      <c r="P32" s="47" t="s">
        <v>122</v>
      </c>
      <c r="Q32" s="47" t="s">
        <v>201</v>
      </c>
      <c r="R32" s="8">
        <v>10</v>
      </c>
      <c r="S32" s="12">
        <v>9</v>
      </c>
      <c r="T32" s="15">
        <f t="shared" si="6"/>
        <v>19</v>
      </c>
      <c r="U32" s="9">
        <v>1</v>
      </c>
      <c r="V32" s="15"/>
      <c r="W32" s="47" t="s">
        <v>667</v>
      </c>
      <c r="X32" s="47" t="s">
        <v>117</v>
      </c>
      <c r="Y32" s="47" t="s">
        <v>53</v>
      </c>
      <c r="Z32" s="9"/>
      <c r="AA32" s="11">
        <v>7</v>
      </c>
      <c r="AB32" s="15">
        <f t="shared" si="7"/>
        <v>7</v>
      </c>
      <c r="AC32" s="9">
        <v>1</v>
      </c>
      <c r="AD32" s="15"/>
    </row>
    <row r="33" spans="1:30" ht="15.75" customHeight="1" x14ac:dyDescent="0.35">
      <c r="A33" s="45" t="s">
        <v>37</v>
      </c>
      <c r="B33" s="47" t="s">
        <v>97</v>
      </c>
      <c r="C33" s="47"/>
      <c r="D33" s="9"/>
      <c r="E33" s="8"/>
      <c r="F33" s="47"/>
      <c r="N33" s="69"/>
      <c r="O33" s="60" t="s">
        <v>582</v>
      </c>
      <c r="P33" s="60" t="s">
        <v>248</v>
      </c>
      <c r="Q33" s="178" t="s">
        <v>65</v>
      </c>
      <c r="R33" s="11">
        <v>10</v>
      </c>
      <c r="S33" s="9">
        <v>9</v>
      </c>
      <c r="T33" s="15">
        <f t="shared" si="6"/>
        <v>19</v>
      </c>
      <c r="U33" s="9">
        <v>2</v>
      </c>
      <c r="V33" s="15"/>
      <c r="W33" s="47" t="s">
        <v>649</v>
      </c>
      <c r="X33" s="47" t="s">
        <v>25</v>
      </c>
      <c r="Y33" s="55" t="s">
        <v>142</v>
      </c>
      <c r="Z33" s="9"/>
      <c r="AA33" s="9">
        <v>7</v>
      </c>
      <c r="AB33" s="15">
        <f t="shared" si="7"/>
        <v>7</v>
      </c>
      <c r="AC33" s="9"/>
      <c r="AD33" s="15"/>
    </row>
    <row r="34" spans="1:30" ht="15.5" x14ac:dyDescent="0.35">
      <c r="B34" s="47"/>
      <c r="C34" s="47"/>
      <c r="E34" s="8"/>
      <c r="F34" s="47"/>
      <c r="N34" s="15"/>
      <c r="O34" s="47" t="s">
        <v>585</v>
      </c>
      <c r="P34" s="47" t="s">
        <v>131</v>
      </c>
      <c r="Q34" s="47" t="s">
        <v>54</v>
      </c>
      <c r="R34" s="9">
        <v>9</v>
      </c>
      <c r="S34" s="9">
        <v>10</v>
      </c>
      <c r="T34" s="15">
        <f t="shared" si="6"/>
        <v>19</v>
      </c>
      <c r="U34" s="9">
        <v>2</v>
      </c>
      <c r="V34" s="15"/>
      <c r="W34" s="47" t="s">
        <v>668</v>
      </c>
      <c r="X34" s="177" t="s">
        <v>217</v>
      </c>
      <c r="Y34" s="55" t="s">
        <v>199</v>
      </c>
      <c r="Z34" s="9">
        <v>5</v>
      </c>
      <c r="AA34" s="9">
        <v>1</v>
      </c>
      <c r="AB34" s="15">
        <f t="shared" si="7"/>
        <v>6</v>
      </c>
      <c r="AC34" s="9">
        <v>2</v>
      </c>
      <c r="AD34" s="15"/>
    </row>
    <row r="35" spans="1:30" ht="18" x14ac:dyDescent="0.4">
      <c r="A35" s="56"/>
      <c r="B35" s="38" t="s">
        <v>209</v>
      </c>
      <c r="C35" s="50"/>
      <c r="D35" s="129">
        <v>6</v>
      </c>
      <c r="E35" s="8">
        <v>1</v>
      </c>
      <c r="F35" s="47" t="s">
        <v>866</v>
      </c>
      <c r="N35" s="15"/>
      <c r="O35" s="47" t="s">
        <v>611</v>
      </c>
      <c r="P35" s="177" t="s">
        <v>99</v>
      </c>
      <c r="Q35" s="55" t="s">
        <v>141</v>
      </c>
      <c r="R35" s="11">
        <v>8</v>
      </c>
      <c r="S35" s="9">
        <v>11</v>
      </c>
      <c r="T35" s="15">
        <f t="shared" si="6"/>
        <v>19</v>
      </c>
      <c r="U35" s="9">
        <v>2</v>
      </c>
      <c r="V35" s="15"/>
      <c r="W35" s="47" t="s">
        <v>645</v>
      </c>
      <c r="X35" s="47" t="s">
        <v>149</v>
      </c>
      <c r="Y35" s="47" t="s">
        <v>54</v>
      </c>
      <c r="Z35" s="9"/>
      <c r="AA35" s="9">
        <v>6</v>
      </c>
      <c r="AB35" s="15">
        <f t="shared" si="7"/>
        <v>6</v>
      </c>
      <c r="AC35" s="9">
        <v>5</v>
      </c>
      <c r="AD35" s="15"/>
    </row>
    <row r="36" spans="1:30" ht="18" x14ac:dyDescent="0.4">
      <c r="A36" s="56" t="s">
        <v>37</v>
      </c>
      <c r="B36" s="47" t="s">
        <v>217</v>
      </c>
      <c r="C36" s="65" t="s">
        <v>216</v>
      </c>
      <c r="D36" s="129"/>
      <c r="E36" s="8">
        <v>1</v>
      </c>
      <c r="F36" s="47" t="s">
        <v>867</v>
      </c>
      <c r="N36" s="15"/>
      <c r="O36" s="47" t="s">
        <v>661</v>
      </c>
      <c r="P36" s="47" t="s">
        <v>122</v>
      </c>
      <c r="Q36" s="47" t="s">
        <v>53</v>
      </c>
      <c r="R36" s="9">
        <v>14</v>
      </c>
      <c r="S36" s="9">
        <v>3</v>
      </c>
      <c r="T36" s="15">
        <f t="shared" si="6"/>
        <v>17</v>
      </c>
      <c r="U36" s="9"/>
      <c r="V36" s="15"/>
      <c r="W36" s="47" t="s">
        <v>651</v>
      </c>
      <c r="X36" s="47" t="s">
        <v>147</v>
      </c>
      <c r="Y36" s="47" t="s">
        <v>142</v>
      </c>
      <c r="Z36" s="9"/>
      <c r="AA36" s="9">
        <v>6</v>
      </c>
      <c r="AB36" s="15">
        <f t="shared" si="7"/>
        <v>6</v>
      </c>
      <c r="AC36" s="9">
        <v>4</v>
      </c>
      <c r="AD36" s="15"/>
    </row>
    <row r="37" spans="1:30" ht="15.5" x14ac:dyDescent="0.35">
      <c r="B37" s="47"/>
      <c r="C37" s="121"/>
      <c r="E37" s="99">
        <v>2</v>
      </c>
      <c r="F37" s="47" t="s">
        <v>877</v>
      </c>
      <c r="N37" s="15"/>
      <c r="O37" s="47" t="s">
        <v>618</v>
      </c>
      <c r="P37" s="47" t="s">
        <v>74</v>
      </c>
      <c r="Q37" s="47" t="s">
        <v>201</v>
      </c>
      <c r="R37" s="9">
        <v>9</v>
      </c>
      <c r="S37" s="9">
        <v>8</v>
      </c>
      <c r="T37" s="15">
        <f t="shared" si="6"/>
        <v>17</v>
      </c>
      <c r="U37" s="9">
        <v>5</v>
      </c>
      <c r="V37" s="15"/>
      <c r="W37" s="47" t="s">
        <v>647</v>
      </c>
      <c r="X37" s="47" t="s">
        <v>13</v>
      </c>
      <c r="Y37" s="47" t="s">
        <v>54</v>
      </c>
      <c r="Z37" s="9"/>
      <c r="AA37" s="9">
        <v>6</v>
      </c>
      <c r="AB37" s="15">
        <f t="shared" si="7"/>
        <v>6</v>
      </c>
      <c r="AC37" s="9">
        <v>2</v>
      </c>
      <c r="AD37" s="15"/>
    </row>
    <row r="38" spans="1:30" ht="15.5" x14ac:dyDescent="0.35">
      <c r="E38" s="99">
        <v>2</v>
      </c>
      <c r="F38" s="47" t="s">
        <v>868</v>
      </c>
      <c r="N38" s="15"/>
      <c r="O38" s="47" t="s">
        <v>583</v>
      </c>
      <c r="P38" s="47" t="s">
        <v>72</v>
      </c>
      <c r="Q38" s="47" t="s">
        <v>65</v>
      </c>
      <c r="R38" s="9">
        <v>7</v>
      </c>
      <c r="S38" s="11">
        <v>9</v>
      </c>
      <c r="T38" s="15">
        <f t="shared" si="6"/>
        <v>16</v>
      </c>
      <c r="U38" s="9">
        <v>2</v>
      </c>
      <c r="V38" s="15"/>
      <c r="W38" s="47" t="s">
        <v>641</v>
      </c>
      <c r="X38" s="177" t="s">
        <v>23</v>
      </c>
      <c r="Y38" s="55" t="s">
        <v>201</v>
      </c>
      <c r="Z38" s="9">
        <v>2</v>
      </c>
      <c r="AA38" s="9">
        <v>3</v>
      </c>
      <c r="AB38" s="15">
        <f t="shared" si="7"/>
        <v>5</v>
      </c>
      <c r="AC38" s="9">
        <v>2</v>
      </c>
      <c r="AD38" s="15"/>
    </row>
    <row r="39" spans="1:30" ht="15.5" x14ac:dyDescent="0.35">
      <c r="E39" s="99">
        <v>2</v>
      </c>
      <c r="F39" s="47" t="s">
        <v>875</v>
      </c>
      <c r="N39" s="15"/>
      <c r="O39" s="47" t="s">
        <v>586</v>
      </c>
      <c r="P39" s="47" t="s">
        <v>213</v>
      </c>
      <c r="Q39" s="47" t="s">
        <v>54</v>
      </c>
      <c r="R39" s="9">
        <v>5</v>
      </c>
      <c r="S39" s="11">
        <v>11</v>
      </c>
      <c r="T39" s="15">
        <f t="shared" si="6"/>
        <v>16</v>
      </c>
      <c r="U39" s="9">
        <v>1</v>
      </c>
      <c r="V39" s="69"/>
      <c r="W39" s="47" t="s">
        <v>831</v>
      </c>
      <c r="X39" s="47" t="s">
        <v>76</v>
      </c>
      <c r="Y39" s="47" t="s">
        <v>65</v>
      </c>
      <c r="Z39" s="9">
        <v>2</v>
      </c>
      <c r="AA39" s="9">
        <v>3</v>
      </c>
      <c r="AB39" s="15">
        <f t="shared" si="7"/>
        <v>5</v>
      </c>
      <c r="AC39" s="9">
        <v>1</v>
      </c>
      <c r="AD39" s="15"/>
    </row>
    <row r="40" spans="1:30" ht="15.5" x14ac:dyDescent="0.35">
      <c r="E40" s="99">
        <v>2</v>
      </c>
      <c r="F40" s="47" t="s">
        <v>876</v>
      </c>
      <c r="N40" s="69"/>
      <c r="O40" s="47" t="s">
        <v>578</v>
      </c>
      <c r="P40" s="47" t="s">
        <v>67</v>
      </c>
      <c r="Q40" s="47" t="s">
        <v>65</v>
      </c>
      <c r="R40" s="9">
        <v>5</v>
      </c>
      <c r="S40" s="9">
        <v>10</v>
      </c>
      <c r="T40" s="15">
        <f t="shared" si="6"/>
        <v>15</v>
      </c>
      <c r="U40" s="9">
        <v>2</v>
      </c>
      <c r="V40" s="15"/>
      <c r="W40" s="47" t="s">
        <v>644</v>
      </c>
      <c r="X40" s="47" t="s">
        <v>43</v>
      </c>
      <c r="Y40" s="47" t="s">
        <v>65</v>
      </c>
      <c r="Z40" s="9"/>
      <c r="AA40" s="9">
        <v>5</v>
      </c>
      <c r="AB40" s="15">
        <f t="shared" si="7"/>
        <v>5</v>
      </c>
      <c r="AC40" s="9">
        <v>6</v>
      </c>
      <c r="AD40" s="15"/>
    </row>
    <row r="41" spans="1:30" ht="15.5" x14ac:dyDescent="0.35">
      <c r="N41" s="15"/>
      <c r="O41" s="47" t="s">
        <v>579</v>
      </c>
      <c r="P41" s="55" t="s">
        <v>72</v>
      </c>
      <c r="Q41" s="55" t="s">
        <v>65</v>
      </c>
      <c r="R41" s="9">
        <v>6</v>
      </c>
      <c r="S41" s="11">
        <v>7</v>
      </c>
      <c r="T41" s="15">
        <f t="shared" si="6"/>
        <v>13</v>
      </c>
      <c r="U41" s="9">
        <v>2</v>
      </c>
      <c r="V41" s="15"/>
      <c r="W41" s="47" t="s">
        <v>646</v>
      </c>
      <c r="X41" s="47" t="s">
        <v>5</v>
      </c>
      <c r="Y41" s="47" t="s">
        <v>201</v>
      </c>
      <c r="Z41" s="9"/>
      <c r="AA41" s="11">
        <v>5</v>
      </c>
      <c r="AB41" s="15">
        <f t="shared" si="7"/>
        <v>5</v>
      </c>
      <c r="AC41" s="9">
        <v>3</v>
      </c>
      <c r="AD41" s="15"/>
    </row>
    <row r="42" spans="1:30" ht="18" x14ac:dyDescent="0.4">
      <c r="A42" s="82"/>
      <c r="B42" s="173"/>
      <c r="C42" s="77"/>
      <c r="D42" s="163"/>
      <c r="E42" s="77" t="s">
        <v>50</v>
      </c>
      <c r="F42" s="83"/>
      <c r="G42" s="84"/>
      <c r="H42" s="84"/>
      <c r="I42" s="84"/>
      <c r="J42" s="85"/>
      <c r="K42" s="84"/>
      <c r="L42" s="84"/>
      <c r="M42" s="84"/>
      <c r="N42" s="15"/>
      <c r="O42" s="60" t="s">
        <v>663</v>
      </c>
      <c r="P42" s="60" t="s">
        <v>81</v>
      </c>
      <c r="Q42" s="178" t="s">
        <v>53</v>
      </c>
      <c r="R42" s="11">
        <v>2</v>
      </c>
      <c r="S42" s="11">
        <v>11</v>
      </c>
      <c r="T42" s="15">
        <f t="shared" si="6"/>
        <v>13</v>
      </c>
      <c r="U42" s="9"/>
      <c r="V42" s="15"/>
      <c r="W42" s="47" t="s">
        <v>648</v>
      </c>
      <c r="X42" s="55" t="s">
        <v>296</v>
      </c>
      <c r="Y42" s="55" t="s">
        <v>65</v>
      </c>
      <c r="Z42" s="9"/>
      <c r="AA42" s="9">
        <v>5</v>
      </c>
      <c r="AB42" s="15">
        <f t="shared" si="7"/>
        <v>5</v>
      </c>
      <c r="AC42" s="9"/>
      <c r="AD42" s="15"/>
    </row>
    <row r="43" spans="1:30" ht="18" x14ac:dyDescent="0.4">
      <c r="A43" s="53" t="s">
        <v>41</v>
      </c>
      <c r="B43" s="38" t="s">
        <v>150</v>
      </c>
      <c r="C43" s="47"/>
      <c r="D43" s="25">
        <v>2</v>
      </c>
      <c r="E43" s="9">
        <v>1</v>
      </c>
      <c r="F43" s="47" t="s">
        <v>840</v>
      </c>
      <c r="G43" s="46"/>
      <c r="H43" s="51"/>
      <c r="I43" s="51"/>
      <c r="J43" s="52"/>
      <c r="K43" s="51"/>
      <c r="L43" s="51"/>
      <c r="M43" s="51"/>
      <c r="N43" s="69"/>
      <c r="O43" s="47" t="s">
        <v>799</v>
      </c>
      <c r="P43" s="55" t="s">
        <v>123</v>
      </c>
      <c r="Q43" s="55" t="s">
        <v>54</v>
      </c>
      <c r="R43" s="9">
        <v>1</v>
      </c>
      <c r="S43" s="9">
        <v>12</v>
      </c>
      <c r="T43" s="15">
        <f t="shared" si="6"/>
        <v>13</v>
      </c>
      <c r="U43" s="9">
        <v>3</v>
      </c>
      <c r="V43" s="15"/>
      <c r="W43" s="47" t="s">
        <v>654</v>
      </c>
      <c r="X43" s="47" t="s">
        <v>45</v>
      </c>
      <c r="Y43" s="47" t="s">
        <v>142</v>
      </c>
      <c r="Z43" s="9"/>
      <c r="AA43" s="11">
        <v>5</v>
      </c>
      <c r="AB43" s="15">
        <f t="shared" si="7"/>
        <v>5</v>
      </c>
      <c r="AC43" s="9">
        <v>1</v>
      </c>
      <c r="AD43" s="15"/>
    </row>
    <row r="44" spans="1:30" ht="18" x14ac:dyDescent="0.4">
      <c r="A44" s="56" t="s">
        <v>37</v>
      </c>
      <c r="B44" s="209" t="s">
        <v>879</v>
      </c>
      <c r="C44" s="50" t="s">
        <v>216</v>
      </c>
      <c r="D44" s="25"/>
      <c r="E44" s="9">
        <v>1</v>
      </c>
      <c r="F44" s="47" t="s">
        <v>878</v>
      </c>
      <c r="G44" s="46"/>
      <c r="H44" s="51"/>
      <c r="I44" s="46"/>
      <c r="J44" s="48"/>
      <c r="K44" s="51"/>
      <c r="L44" s="51"/>
      <c r="M44" s="42"/>
      <c r="N44" s="15"/>
      <c r="O44" s="47" t="s">
        <v>590</v>
      </c>
      <c r="P44" s="47" t="s">
        <v>84</v>
      </c>
      <c r="Q44" s="47" t="s">
        <v>199</v>
      </c>
      <c r="R44" s="9">
        <v>5</v>
      </c>
      <c r="S44" s="9">
        <v>7</v>
      </c>
      <c r="T44" s="15">
        <f t="shared" si="6"/>
        <v>12</v>
      </c>
      <c r="U44" s="9">
        <v>2</v>
      </c>
      <c r="V44" s="15"/>
      <c r="W44" s="47" t="s">
        <v>631</v>
      </c>
      <c r="X44" s="47" t="s">
        <v>205</v>
      </c>
      <c r="Y44" s="47" t="s">
        <v>158</v>
      </c>
      <c r="Z44" s="9"/>
      <c r="AA44" s="9">
        <v>5</v>
      </c>
      <c r="AB44" s="15">
        <f t="shared" si="7"/>
        <v>5</v>
      </c>
      <c r="AC44" s="9">
        <v>1</v>
      </c>
      <c r="AD44" s="15"/>
    </row>
    <row r="45" spans="1:30" ht="15.5" x14ac:dyDescent="0.35">
      <c r="B45" s="60"/>
      <c r="C45" s="50"/>
      <c r="E45" s="9"/>
      <c r="N45" s="15"/>
      <c r="O45" s="47" t="s">
        <v>664</v>
      </c>
      <c r="P45" s="47" t="s">
        <v>49</v>
      </c>
      <c r="Q45" s="47" t="s">
        <v>199</v>
      </c>
      <c r="R45" s="9">
        <v>1</v>
      </c>
      <c r="S45" s="11">
        <v>11</v>
      </c>
      <c r="T45" s="15">
        <f t="shared" si="6"/>
        <v>12</v>
      </c>
      <c r="U45" s="9">
        <v>4</v>
      </c>
      <c r="V45" s="15"/>
      <c r="W45" s="47" t="s">
        <v>635</v>
      </c>
      <c r="X45" s="177" t="s">
        <v>146</v>
      </c>
      <c r="Y45" s="55" t="s">
        <v>199</v>
      </c>
      <c r="Z45" s="9"/>
      <c r="AA45" s="9">
        <v>5</v>
      </c>
      <c r="AB45" s="15">
        <f t="shared" si="7"/>
        <v>5</v>
      </c>
      <c r="AC45" s="11">
        <v>1</v>
      </c>
      <c r="AD45" s="15"/>
    </row>
    <row r="46" spans="1:30" ht="18" x14ac:dyDescent="0.4">
      <c r="B46" s="38" t="s">
        <v>101</v>
      </c>
      <c r="C46" s="64"/>
      <c r="D46" s="26">
        <v>2</v>
      </c>
      <c r="E46" s="9">
        <v>1</v>
      </c>
      <c r="F46" s="47" t="s">
        <v>881</v>
      </c>
      <c r="N46" s="69"/>
      <c r="O46" s="47" t="s">
        <v>662</v>
      </c>
      <c r="P46" s="47" t="s">
        <v>26</v>
      </c>
      <c r="Q46" s="47" t="s">
        <v>53</v>
      </c>
      <c r="R46" s="9">
        <v>6</v>
      </c>
      <c r="S46" s="11">
        <v>5</v>
      </c>
      <c r="T46" s="15">
        <f t="shared" si="6"/>
        <v>11</v>
      </c>
      <c r="U46" s="9">
        <v>2</v>
      </c>
      <c r="V46" s="15"/>
      <c r="W46" s="47" t="s">
        <v>670</v>
      </c>
      <c r="X46" s="47" t="s">
        <v>18</v>
      </c>
      <c r="Y46" s="47" t="s">
        <v>53</v>
      </c>
      <c r="Z46" s="9">
        <v>1</v>
      </c>
      <c r="AA46" s="11">
        <v>3</v>
      </c>
      <c r="AB46" s="15">
        <f t="shared" si="7"/>
        <v>4</v>
      </c>
      <c r="AC46" s="9"/>
      <c r="AD46" s="15"/>
    </row>
    <row r="47" spans="1:30" ht="18" x14ac:dyDescent="0.4">
      <c r="A47" s="97" t="s">
        <v>37</v>
      </c>
      <c r="B47" s="208" t="s">
        <v>880</v>
      </c>
      <c r="C47" s="50" t="s">
        <v>216</v>
      </c>
      <c r="D47" s="26"/>
      <c r="E47" s="9">
        <v>2</v>
      </c>
      <c r="F47" s="47" t="s">
        <v>882</v>
      </c>
      <c r="N47" s="15"/>
      <c r="O47" s="47" t="s">
        <v>581</v>
      </c>
      <c r="P47" s="47" t="s">
        <v>65</v>
      </c>
      <c r="Q47" s="47" t="s">
        <v>65</v>
      </c>
      <c r="R47" s="9">
        <v>5</v>
      </c>
      <c r="S47" s="11">
        <v>6</v>
      </c>
      <c r="T47" s="15">
        <f t="shared" si="6"/>
        <v>11</v>
      </c>
      <c r="U47" s="11">
        <v>3</v>
      </c>
      <c r="V47" s="15"/>
      <c r="W47" s="47" t="s">
        <v>628</v>
      </c>
      <c r="X47" s="47" t="s">
        <v>125</v>
      </c>
      <c r="Y47" s="47" t="s">
        <v>65</v>
      </c>
      <c r="Z47" s="9">
        <v>1</v>
      </c>
      <c r="AA47" s="9">
        <v>3</v>
      </c>
      <c r="AB47" s="15">
        <f t="shared" si="7"/>
        <v>4</v>
      </c>
      <c r="AC47" s="9">
        <v>1</v>
      </c>
      <c r="AD47" s="15"/>
    </row>
    <row r="48" spans="1:30" ht="15.5" x14ac:dyDescent="0.35">
      <c r="N48" s="15"/>
      <c r="O48" s="47" t="s">
        <v>606</v>
      </c>
      <c r="P48" s="47" t="s">
        <v>8</v>
      </c>
      <c r="Q48" s="47" t="s">
        <v>158</v>
      </c>
      <c r="R48" s="9">
        <v>5</v>
      </c>
      <c r="S48" s="11">
        <v>6</v>
      </c>
      <c r="T48" s="15">
        <f t="shared" si="6"/>
        <v>11</v>
      </c>
      <c r="U48" s="9">
        <v>6</v>
      </c>
      <c r="V48" s="15"/>
      <c r="W48" s="47" t="s">
        <v>832</v>
      </c>
      <c r="X48" s="47" t="s">
        <v>253</v>
      </c>
      <c r="Y48" s="47" t="s">
        <v>158</v>
      </c>
      <c r="Z48" s="9"/>
      <c r="AA48" s="9">
        <v>4</v>
      </c>
      <c r="AB48" s="15">
        <f t="shared" si="7"/>
        <v>4</v>
      </c>
      <c r="AC48" s="9">
        <v>3</v>
      </c>
      <c r="AD48" s="15"/>
    </row>
    <row r="49" spans="1:30" ht="18" x14ac:dyDescent="0.4">
      <c r="A49" s="122"/>
      <c r="B49" s="123"/>
      <c r="C49" s="123"/>
      <c r="D49" s="164"/>
      <c r="E49" s="124"/>
      <c r="F49" s="123"/>
      <c r="G49" s="125"/>
      <c r="H49" s="125"/>
      <c r="I49" s="125"/>
      <c r="J49" s="126"/>
      <c r="K49" s="125"/>
      <c r="L49" s="125"/>
      <c r="M49" s="124"/>
      <c r="N49" s="69"/>
      <c r="O49" s="47" t="s">
        <v>665</v>
      </c>
      <c r="P49" s="179" t="s">
        <v>152</v>
      </c>
      <c r="Q49" s="47" t="s">
        <v>199</v>
      </c>
      <c r="R49" s="9">
        <v>5</v>
      </c>
      <c r="S49" s="11">
        <v>6</v>
      </c>
      <c r="T49" s="15">
        <f t="shared" si="6"/>
        <v>11</v>
      </c>
      <c r="U49" s="9">
        <v>1</v>
      </c>
      <c r="V49" s="15"/>
      <c r="W49" s="47" t="s">
        <v>653</v>
      </c>
      <c r="X49" s="47" t="s">
        <v>162</v>
      </c>
      <c r="Y49" s="47" t="s">
        <v>201</v>
      </c>
      <c r="Z49" s="9"/>
      <c r="AA49" s="9">
        <v>4</v>
      </c>
      <c r="AB49" s="15">
        <f t="shared" si="7"/>
        <v>4</v>
      </c>
      <c r="AC49" s="9">
        <v>2</v>
      </c>
      <c r="AD49" s="15"/>
    </row>
    <row r="50" spans="1:30" ht="18" x14ac:dyDescent="0.4">
      <c r="C50" s="47" t="s">
        <v>42</v>
      </c>
      <c r="D50" s="112">
        <f>SUM(D16:D49)</f>
        <v>16</v>
      </c>
      <c r="E50" s="24"/>
      <c r="F50" s="47" t="s">
        <v>760</v>
      </c>
      <c r="G50" s="38"/>
      <c r="H50" s="54"/>
      <c r="I50" s="70">
        <v>8</v>
      </c>
      <c r="J50" s="25"/>
      <c r="N50" s="69"/>
      <c r="O50" s="47" t="s">
        <v>605</v>
      </c>
      <c r="P50" s="47" t="s">
        <v>133</v>
      </c>
      <c r="Q50" s="47" t="s">
        <v>142</v>
      </c>
      <c r="R50" s="11">
        <v>4</v>
      </c>
      <c r="S50" s="11">
        <v>7</v>
      </c>
      <c r="T50" s="15">
        <f t="shared" si="6"/>
        <v>11</v>
      </c>
      <c r="U50" s="165"/>
      <c r="V50" s="15"/>
      <c r="W50" s="47" t="s">
        <v>672</v>
      </c>
      <c r="X50" s="47" t="s">
        <v>137</v>
      </c>
      <c r="Y50" s="47" t="s">
        <v>53</v>
      </c>
      <c r="Z50" s="9">
        <v>2</v>
      </c>
      <c r="AA50" s="9">
        <v>1</v>
      </c>
      <c r="AB50" s="15">
        <f t="shared" si="7"/>
        <v>3</v>
      </c>
      <c r="AC50" s="9">
        <v>1</v>
      </c>
      <c r="AD50" s="15"/>
    </row>
    <row r="51" spans="1:30" ht="15.5" x14ac:dyDescent="0.35">
      <c r="N51" s="69"/>
      <c r="O51" s="47" t="s">
        <v>746</v>
      </c>
      <c r="P51" s="47" t="s">
        <v>174</v>
      </c>
      <c r="Q51" s="47" t="s">
        <v>141</v>
      </c>
      <c r="R51" s="9">
        <v>1</v>
      </c>
      <c r="S51" s="9">
        <v>10</v>
      </c>
      <c r="T51" s="15">
        <f t="shared" si="6"/>
        <v>11</v>
      </c>
      <c r="U51" s="9">
        <v>4</v>
      </c>
      <c r="V51" s="15"/>
      <c r="W51" s="47" t="s">
        <v>652</v>
      </c>
      <c r="X51" s="94" t="s">
        <v>208</v>
      </c>
      <c r="Y51" s="47" t="s">
        <v>201</v>
      </c>
      <c r="Z51" s="9">
        <v>1</v>
      </c>
      <c r="AA51" s="11">
        <v>2</v>
      </c>
      <c r="AB51" s="15">
        <f t="shared" si="7"/>
        <v>3</v>
      </c>
      <c r="AC51" s="9">
        <v>1</v>
      </c>
      <c r="AD51" s="15"/>
    </row>
    <row r="52" spans="1:30" ht="15.5" x14ac:dyDescent="0.35">
      <c r="N52" s="15"/>
      <c r="O52" s="50" t="s">
        <v>745</v>
      </c>
      <c r="P52" s="65" t="s">
        <v>243</v>
      </c>
      <c r="Q52" s="65" t="s">
        <v>54</v>
      </c>
      <c r="R52" s="9">
        <v>6</v>
      </c>
      <c r="S52" s="11">
        <v>4</v>
      </c>
      <c r="T52" s="15">
        <f t="shared" si="6"/>
        <v>10</v>
      </c>
      <c r="U52" s="9"/>
      <c r="V52" s="15"/>
      <c r="W52" s="47" t="s">
        <v>630</v>
      </c>
      <c r="X52" s="47" t="s">
        <v>22</v>
      </c>
      <c r="Y52" s="47" t="s">
        <v>142</v>
      </c>
      <c r="Z52" s="9">
        <v>1</v>
      </c>
      <c r="AA52" s="9">
        <v>2</v>
      </c>
      <c r="AB52" s="15">
        <f t="shared" si="7"/>
        <v>3</v>
      </c>
      <c r="AC52" s="9"/>
      <c r="AD52" s="15"/>
    </row>
    <row r="53" spans="1:30" ht="15.5" x14ac:dyDescent="0.35">
      <c r="N53" s="17"/>
      <c r="O53" s="47" t="s">
        <v>626</v>
      </c>
      <c r="P53" s="47" t="s">
        <v>78</v>
      </c>
      <c r="Q53" s="47" t="s">
        <v>53</v>
      </c>
      <c r="R53" s="9">
        <v>5</v>
      </c>
      <c r="S53" s="11">
        <v>5</v>
      </c>
      <c r="T53" s="15">
        <f t="shared" si="6"/>
        <v>10</v>
      </c>
      <c r="U53" s="9">
        <v>3</v>
      </c>
      <c r="V53" s="15"/>
      <c r="W53" s="47" t="s">
        <v>637</v>
      </c>
      <c r="X53" s="47" t="s">
        <v>169</v>
      </c>
      <c r="Y53" s="50" t="s">
        <v>158</v>
      </c>
      <c r="Z53" s="9"/>
      <c r="AA53" s="11">
        <v>3</v>
      </c>
      <c r="AB53" s="15">
        <f t="shared" si="7"/>
        <v>3</v>
      </c>
      <c r="AC53" s="11">
        <v>2</v>
      </c>
      <c r="AD53" s="15"/>
    </row>
    <row r="54" spans="1:30" ht="15.5" x14ac:dyDescent="0.35">
      <c r="N54" s="15"/>
      <c r="O54" s="47" t="s">
        <v>826</v>
      </c>
      <c r="P54" s="55" t="s">
        <v>4</v>
      </c>
      <c r="Q54" s="55" t="s">
        <v>158</v>
      </c>
      <c r="R54" s="9">
        <v>4</v>
      </c>
      <c r="S54" s="11">
        <v>6</v>
      </c>
      <c r="T54" s="15">
        <f t="shared" si="6"/>
        <v>10</v>
      </c>
      <c r="U54" s="9"/>
      <c r="V54" s="15"/>
      <c r="W54" s="47" t="s">
        <v>634</v>
      </c>
      <c r="X54" s="47" t="s">
        <v>249</v>
      </c>
      <c r="Y54" s="47" t="s">
        <v>199</v>
      </c>
      <c r="Z54" s="9"/>
      <c r="AA54" s="11">
        <v>3</v>
      </c>
      <c r="AB54" s="15">
        <f t="shared" si="7"/>
        <v>3</v>
      </c>
      <c r="AC54" s="9"/>
      <c r="AD54" s="15"/>
    </row>
    <row r="55" spans="1:30" ht="15.5" x14ac:dyDescent="0.35">
      <c r="A55" s="4"/>
      <c r="N55" s="69"/>
      <c r="O55" s="47" t="s">
        <v>604</v>
      </c>
      <c r="P55" s="47" t="s">
        <v>134</v>
      </c>
      <c r="Q55" s="47" t="s">
        <v>142</v>
      </c>
      <c r="R55" s="9">
        <v>3</v>
      </c>
      <c r="S55" s="11">
        <v>7</v>
      </c>
      <c r="T55" s="15">
        <f t="shared" si="6"/>
        <v>10</v>
      </c>
      <c r="U55" s="9">
        <v>1</v>
      </c>
      <c r="V55" s="15"/>
      <c r="W55" s="50" t="s">
        <v>655</v>
      </c>
      <c r="X55" s="50" t="s">
        <v>63</v>
      </c>
      <c r="Y55" s="50" t="s">
        <v>142</v>
      </c>
      <c r="Z55" s="9"/>
      <c r="AA55" s="11">
        <v>2</v>
      </c>
      <c r="AB55" s="15">
        <f t="shared" si="7"/>
        <v>2</v>
      </c>
      <c r="AC55" s="9">
        <v>1</v>
      </c>
      <c r="AD55" s="15"/>
    </row>
    <row r="56" spans="1:30" ht="18" x14ac:dyDescent="0.4">
      <c r="A56" s="4"/>
      <c r="D56" s="23" t="s">
        <v>823</v>
      </c>
      <c r="L56" s="23" t="s">
        <v>852</v>
      </c>
      <c r="N56" s="69"/>
      <c r="O56" s="47" t="s">
        <v>824</v>
      </c>
      <c r="P56" s="47" t="s">
        <v>61</v>
      </c>
      <c r="Q56" s="47" t="s">
        <v>201</v>
      </c>
      <c r="R56" s="9">
        <v>3</v>
      </c>
      <c r="S56" s="9">
        <v>7</v>
      </c>
      <c r="T56" s="15">
        <f t="shared" si="6"/>
        <v>10</v>
      </c>
      <c r="U56" s="9">
        <v>1</v>
      </c>
      <c r="V56" s="15"/>
      <c r="W56" s="47" t="s">
        <v>634</v>
      </c>
      <c r="X56" s="47" t="s">
        <v>164</v>
      </c>
      <c r="Y56" s="47" t="s">
        <v>142</v>
      </c>
      <c r="Z56" s="9"/>
      <c r="AA56" s="9">
        <v>2</v>
      </c>
      <c r="AB56" s="15">
        <f t="shared" si="7"/>
        <v>2</v>
      </c>
      <c r="AC56" s="9">
        <v>3</v>
      </c>
      <c r="AD56" s="15"/>
    </row>
    <row r="57" spans="1:30" ht="18" x14ac:dyDescent="0.4">
      <c r="A57" s="49"/>
      <c r="B57" s="181" t="s">
        <v>94</v>
      </c>
      <c r="C57" s="22"/>
      <c r="D57" s="23">
        <v>40931</v>
      </c>
      <c r="E57" s="61"/>
      <c r="F57" s="61"/>
      <c r="G57" s="61"/>
      <c r="H57" s="31"/>
      <c r="I57" s="31"/>
      <c r="J57" s="181" t="s">
        <v>96</v>
      </c>
      <c r="K57" s="22"/>
      <c r="L57" s="23">
        <v>40938</v>
      </c>
      <c r="N57" s="69"/>
      <c r="O57" s="50" t="s">
        <v>871</v>
      </c>
      <c r="P57" s="50" t="s">
        <v>254</v>
      </c>
      <c r="Q57" s="50" t="s">
        <v>158</v>
      </c>
      <c r="R57" s="11">
        <v>2</v>
      </c>
      <c r="S57" s="9">
        <v>8</v>
      </c>
      <c r="T57" s="15">
        <f t="shared" si="6"/>
        <v>10</v>
      </c>
      <c r="U57" s="9">
        <v>1</v>
      </c>
      <c r="V57" s="15"/>
      <c r="W57" s="47" t="s">
        <v>821</v>
      </c>
      <c r="X57" s="47" t="s">
        <v>820</v>
      </c>
      <c r="Y57" s="50" t="s">
        <v>142</v>
      </c>
      <c r="Z57" s="9"/>
      <c r="AA57" s="11">
        <v>2</v>
      </c>
      <c r="AB57" s="15"/>
      <c r="AC57" s="11">
        <v>2</v>
      </c>
      <c r="AD57" s="15"/>
    </row>
    <row r="58" spans="1:30" ht="18" x14ac:dyDescent="0.4">
      <c r="A58" s="26"/>
      <c r="B58" s="180" t="s">
        <v>95</v>
      </c>
      <c r="C58" s="180" t="s">
        <v>93</v>
      </c>
      <c r="D58" s="180" t="s">
        <v>127</v>
      </c>
      <c r="E58" s="47"/>
      <c r="F58" s="47"/>
      <c r="G58" s="47"/>
      <c r="H58" s="54"/>
      <c r="I58" s="54"/>
      <c r="J58" s="180" t="s">
        <v>95</v>
      </c>
      <c r="K58" s="180" t="s">
        <v>93</v>
      </c>
      <c r="L58" s="180" t="s">
        <v>127</v>
      </c>
      <c r="N58" s="15"/>
      <c r="O58" s="47" t="s">
        <v>613</v>
      </c>
      <c r="P58" s="47" t="s">
        <v>389</v>
      </c>
      <c r="Q58" s="47" t="s">
        <v>141</v>
      </c>
      <c r="R58" s="9">
        <v>2</v>
      </c>
      <c r="S58" s="11">
        <v>8</v>
      </c>
      <c r="T58" s="15">
        <f t="shared" si="6"/>
        <v>10</v>
      </c>
      <c r="U58" s="9">
        <v>1</v>
      </c>
      <c r="V58" s="15"/>
      <c r="W58" s="47" t="s">
        <v>629</v>
      </c>
      <c r="X58" s="47" t="s">
        <v>144</v>
      </c>
      <c r="Y58" s="55" t="s">
        <v>158</v>
      </c>
      <c r="Z58" s="9"/>
      <c r="AA58" s="9">
        <v>1</v>
      </c>
      <c r="AB58" s="15">
        <f>SUM(Z58:AA58)</f>
        <v>1</v>
      </c>
      <c r="AC58" s="9"/>
      <c r="AD58" s="15"/>
    </row>
    <row r="59" spans="1:30" ht="18" x14ac:dyDescent="0.4">
      <c r="A59" s="26"/>
      <c r="B59" s="28">
        <v>0.38541666666666669</v>
      </c>
      <c r="C59" s="25" t="s">
        <v>153</v>
      </c>
      <c r="D59" s="29" t="s">
        <v>513</v>
      </c>
      <c r="E59" s="47"/>
      <c r="F59" s="47"/>
      <c r="G59" s="47"/>
      <c r="H59" s="24"/>
      <c r="I59" s="24"/>
      <c r="J59" s="28">
        <v>0.38541666666666669</v>
      </c>
      <c r="K59" s="25" t="s">
        <v>153</v>
      </c>
      <c r="L59" s="29" t="s">
        <v>339</v>
      </c>
      <c r="N59" s="69"/>
      <c r="O59" s="47" t="s">
        <v>623</v>
      </c>
      <c r="P59" s="55" t="s">
        <v>129</v>
      </c>
      <c r="Q59" s="55" t="s">
        <v>158</v>
      </c>
      <c r="R59" s="9">
        <v>2</v>
      </c>
      <c r="S59" s="11">
        <v>8</v>
      </c>
      <c r="T59" s="15">
        <f t="shared" si="6"/>
        <v>10</v>
      </c>
      <c r="U59" s="9">
        <v>1</v>
      </c>
      <c r="V59" s="15"/>
      <c r="W59" s="47" t="s">
        <v>638</v>
      </c>
      <c r="X59" s="47" t="s">
        <v>110</v>
      </c>
      <c r="Y59" s="47" t="s">
        <v>141</v>
      </c>
      <c r="Z59" s="9"/>
      <c r="AA59" s="11">
        <v>1</v>
      </c>
      <c r="AB59" s="15">
        <f>SUM(Z59:AA59)</f>
        <v>1</v>
      </c>
      <c r="AC59" s="9">
        <v>1</v>
      </c>
      <c r="AD59" s="15"/>
    </row>
    <row r="60" spans="1:30" ht="18" x14ac:dyDescent="0.4">
      <c r="A60" s="100"/>
      <c r="B60" s="28">
        <v>0.38541666666666669</v>
      </c>
      <c r="C60" s="25" t="s">
        <v>154</v>
      </c>
      <c r="D60" s="29" t="s">
        <v>713</v>
      </c>
      <c r="E60" s="47"/>
      <c r="F60" s="47"/>
      <c r="G60" s="47"/>
      <c r="H60" s="24"/>
      <c r="I60" s="24"/>
      <c r="J60" s="28">
        <v>0.38541666666666669</v>
      </c>
      <c r="K60" s="25" t="s">
        <v>154</v>
      </c>
      <c r="L60" s="29" t="s">
        <v>338</v>
      </c>
      <c r="N60" s="69"/>
      <c r="O60" s="47" t="s">
        <v>872</v>
      </c>
      <c r="P60" s="94" t="s">
        <v>113</v>
      </c>
      <c r="Q60" s="47" t="s">
        <v>199</v>
      </c>
      <c r="R60" s="9">
        <v>2</v>
      </c>
      <c r="S60" s="11">
        <v>7</v>
      </c>
      <c r="T60" s="15">
        <f t="shared" si="6"/>
        <v>9</v>
      </c>
      <c r="U60" s="9">
        <v>1</v>
      </c>
      <c r="V60" s="15"/>
      <c r="W60" s="47" t="s">
        <v>800</v>
      </c>
      <c r="X60" s="47" t="s">
        <v>218</v>
      </c>
      <c r="Y60" s="50" t="s">
        <v>53</v>
      </c>
      <c r="Z60" s="9"/>
      <c r="AA60" s="11">
        <v>1</v>
      </c>
      <c r="AB60" s="15"/>
      <c r="AC60" s="11"/>
      <c r="AD60" s="15"/>
    </row>
    <row r="61" spans="1:30" ht="18" x14ac:dyDescent="0.4">
      <c r="B61" s="28">
        <v>0.42708333333333331</v>
      </c>
      <c r="C61" s="25" t="s">
        <v>153</v>
      </c>
      <c r="D61" s="29" t="s">
        <v>302</v>
      </c>
      <c r="E61" s="47"/>
      <c r="F61" s="47"/>
      <c r="G61" s="47"/>
      <c r="H61" s="24"/>
      <c r="I61" s="24"/>
      <c r="J61" s="28">
        <v>0.42708333333333331</v>
      </c>
      <c r="K61" s="25" t="s">
        <v>153</v>
      </c>
      <c r="L61" s="29" t="s">
        <v>337</v>
      </c>
      <c r="N61" s="15"/>
      <c r="O61" s="47" t="s">
        <v>827</v>
      </c>
      <c r="P61" s="47" t="s">
        <v>17</v>
      </c>
      <c r="Q61" s="47" t="s">
        <v>158</v>
      </c>
      <c r="R61" s="9">
        <v>1</v>
      </c>
      <c r="S61" s="9">
        <v>8</v>
      </c>
      <c r="T61" s="15">
        <f t="shared" si="6"/>
        <v>9</v>
      </c>
      <c r="U61" s="9">
        <v>2</v>
      </c>
      <c r="V61" s="15"/>
      <c r="W61" s="47" t="s">
        <v>673</v>
      </c>
      <c r="X61" s="47" t="s">
        <v>28</v>
      </c>
      <c r="Y61" s="47" t="s">
        <v>53</v>
      </c>
      <c r="Z61" s="9"/>
      <c r="AA61" s="9">
        <v>1</v>
      </c>
      <c r="AB61" s="15">
        <f>SUM(Z61:AA61)</f>
        <v>1</v>
      </c>
      <c r="AC61" s="9">
        <v>3</v>
      </c>
      <c r="AD61" s="15"/>
    </row>
    <row r="62" spans="1:30" ht="18" x14ac:dyDescent="0.4">
      <c r="B62" s="28">
        <v>0.42708333333333331</v>
      </c>
      <c r="C62" s="25" t="s">
        <v>154</v>
      </c>
      <c r="D62" s="29" t="s">
        <v>512</v>
      </c>
      <c r="J62" s="28">
        <v>0.42708333333333331</v>
      </c>
      <c r="K62" s="25" t="s">
        <v>154</v>
      </c>
      <c r="L62" s="29" t="s">
        <v>536</v>
      </c>
      <c r="N62" s="69"/>
      <c r="O62" s="60" t="s">
        <v>620</v>
      </c>
      <c r="P62" s="60" t="s">
        <v>240</v>
      </c>
      <c r="Q62" s="178" t="s">
        <v>201</v>
      </c>
      <c r="R62" s="9"/>
      <c r="S62" s="9">
        <v>9</v>
      </c>
      <c r="T62" s="15">
        <f t="shared" si="6"/>
        <v>9</v>
      </c>
      <c r="U62" s="9">
        <v>2</v>
      </c>
      <c r="V62" s="15"/>
      <c r="W62" s="60" t="s">
        <v>859</v>
      </c>
      <c r="X62" s="60" t="s">
        <v>170</v>
      </c>
      <c r="Y62" s="178" t="s">
        <v>199</v>
      </c>
      <c r="Z62" s="11"/>
      <c r="AA62" s="9">
        <v>1</v>
      </c>
      <c r="AB62" s="15">
        <f>SUM(Z62:AA62)</f>
        <v>1</v>
      </c>
      <c r="AC62" s="9"/>
      <c r="AD62" s="15"/>
    </row>
    <row r="63" spans="1:30" ht="19.5" customHeight="1" x14ac:dyDescent="0.35">
      <c r="N63" s="69"/>
      <c r="O63" s="47" t="s">
        <v>874</v>
      </c>
      <c r="P63" s="47" t="s">
        <v>300</v>
      </c>
      <c r="Q63" s="47" t="s">
        <v>141</v>
      </c>
      <c r="R63" s="9"/>
      <c r="S63" s="9">
        <v>9</v>
      </c>
      <c r="T63" s="15">
        <f t="shared" si="6"/>
        <v>9</v>
      </c>
      <c r="U63" s="9"/>
      <c r="V63" s="15"/>
      <c r="W63" s="47" t="s">
        <v>632</v>
      </c>
      <c r="X63" s="47" t="s">
        <v>57</v>
      </c>
      <c r="Y63" s="47" t="s">
        <v>199</v>
      </c>
      <c r="Z63" s="11"/>
      <c r="AA63" s="11"/>
      <c r="AB63" s="15">
        <f>SUM(Z63:AA63)</f>
        <v>0</v>
      </c>
      <c r="AC63" s="9">
        <v>3</v>
      </c>
      <c r="AD63" s="15"/>
    </row>
    <row r="64" spans="1:30" ht="18" x14ac:dyDescent="0.4">
      <c r="C64" s="195"/>
      <c r="D64" s="196"/>
      <c r="E64" s="195"/>
      <c r="F64" s="207"/>
      <c r="G64" s="195"/>
      <c r="H64" s="207"/>
      <c r="I64" s="195"/>
      <c r="N64" s="69"/>
      <c r="O64" s="47" t="s">
        <v>873</v>
      </c>
      <c r="P64" s="94" t="s">
        <v>30</v>
      </c>
      <c r="Q64" s="47" t="s">
        <v>141</v>
      </c>
      <c r="R64" s="11"/>
      <c r="S64" s="11">
        <v>9</v>
      </c>
      <c r="T64" s="15">
        <f t="shared" si="6"/>
        <v>9</v>
      </c>
      <c r="U64" s="9">
        <v>2</v>
      </c>
      <c r="V64" s="15"/>
      <c r="W64" s="47" t="s">
        <v>633</v>
      </c>
      <c r="X64" s="47" t="s">
        <v>80</v>
      </c>
      <c r="Y64" s="47" t="s">
        <v>201</v>
      </c>
      <c r="Z64" s="9"/>
      <c r="AA64" s="11"/>
      <c r="AB64" s="15">
        <f>SUM(Z64:AA64)</f>
        <v>0</v>
      </c>
      <c r="AC64" s="9">
        <v>1</v>
      </c>
      <c r="AD64" s="69"/>
    </row>
    <row r="65" spans="1:30" ht="28.5" customHeight="1" thickBot="1" x14ac:dyDescent="0.45">
      <c r="C65" s="195"/>
      <c r="D65" s="196"/>
      <c r="E65" s="195"/>
      <c r="F65" s="207"/>
      <c r="G65" s="195"/>
      <c r="H65" s="207"/>
      <c r="I65" s="195"/>
      <c r="J65" s="102"/>
      <c r="K65" s="102"/>
      <c r="N65" s="69"/>
      <c r="O65" s="47"/>
      <c r="P65" s="94"/>
      <c r="Q65" s="47"/>
      <c r="R65" s="11"/>
      <c r="S65" s="11"/>
      <c r="T65" s="15"/>
      <c r="U65" s="9"/>
      <c r="V65" s="15"/>
      <c r="W65" s="47" t="s">
        <v>732</v>
      </c>
      <c r="X65" s="177"/>
      <c r="Y65" s="55"/>
      <c r="Z65" s="9">
        <v>48</v>
      </c>
      <c r="AA65" s="9">
        <v>60</v>
      </c>
      <c r="AB65" s="15">
        <f t="shared" ref="AB65" si="8">SUM(Z65:AA65)</f>
        <v>108</v>
      </c>
      <c r="AC65" s="11">
        <v>24</v>
      </c>
      <c r="AD65" s="166"/>
    </row>
    <row r="66" spans="1:30" ht="19" customHeight="1" thickBot="1" x14ac:dyDescent="0.4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7"/>
      <c r="P66" s="17"/>
      <c r="Q66" s="17"/>
      <c r="R66" s="18">
        <f>SUM(R23:R65)</f>
        <v>280</v>
      </c>
      <c r="S66" s="18">
        <f>SUM(S23:S65)</f>
        <v>368</v>
      </c>
      <c r="T66" s="18">
        <f>SUM(T23:T65)</f>
        <v>648</v>
      </c>
      <c r="U66" s="18">
        <f>SUM(U23:U65)</f>
        <v>76</v>
      </c>
      <c r="V66" s="15"/>
      <c r="W66" s="61" t="s">
        <v>46</v>
      </c>
      <c r="X66" s="61"/>
      <c r="Y66" s="61"/>
      <c r="Z66" s="18">
        <f>SUM(Z23:Z65)+R66</f>
        <v>364</v>
      </c>
      <c r="AA66" s="18">
        <f>SUM(AA23:AA65)+S66</f>
        <v>579</v>
      </c>
      <c r="AB66" s="18">
        <f>SUM(AB23:AB65)+T66</f>
        <v>940</v>
      </c>
      <c r="AC66" s="18">
        <f>SUM(AC23:AC65)+U66</f>
        <v>161</v>
      </c>
      <c r="AD66" s="166"/>
    </row>
    <row r="67" spans="1:30" ht="13" thickTop="1" x14ac:dyDescent="0.25"/>
    <row r="69" spans="1:30" ht="18" x14ac:dyDescent="0.4">
      <c r="A69" s="39"/>
      <c r="B69" s="194"/>
      <c r="C69" s="195"/>
      <c r="D69" s="196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30" ht="18" x14ac:dyDescent="0.4">
      <c r="A71" s="39"/>
      <c r="B71" s="39"/>
      <c r="C71" s="169"/>
      <c r="D71" s="170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B5:M11">
    <sortCondition ref="B5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A22" zoomScale="70" zoomScaleNormal="75" zoomScaleSheetLayoutView="70" workbookViewId="0">
      <selection activeCell="U6" sqref="U6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817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40924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822</v>
      </c>
      <c r="N4" s="88"/>
      <c r="O4" s="47" t="s">
        <v>68</v>
      </c>
      <c r="P4" s="47" t="s">
        <v>138</v>
      </c>
      <c r="Q4" s="47" t="s">
        <v>158</v>
      </c>
      <c r="R4" s="7"/>
      <c r="S4" s="11">
        <v>18</v>
      </c>
      <c r="T4" s="9">
        <v>36</v>
      </c>
      <c r="U4" s="9">
        <v>3</v>
      </c>
      <c r="V4" s="9">
        <v>1</v>
      </c>
      <c r="W4" s="160">
        <f t="shared" ref="W4:W10" si="0">T4/S4</f>
        <v>2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11</v>
      </c>
      <c r="F5" s="25">
        <v>2</v>
      </c>
      <c r="G5" s="25">
        <v>5</v>
      </c>
      <c r="H5" s="25">
        <v>71</v>
      </c>
      <c r="I5" s="25">
        <v>37</v>
      </c>
      <c r="J5" s="40">
        <f t="shared" ref="J5:J12" si="1">E5*2+G5*1</f>
        <v>27</v>
      </c>
      <c r="K5" s="25">
        <v>113</v>
      </c>
      <c r="L5" s="25">
        <v>26</v>
      </c>
      <c r="M5" s="9">
        <v>1</v>
      </c>
      <c r="N5" s="88"/>
      <c r="O5" s="47" t="s">
        <v>73</v>
      </c>
      <c r="P5" s="47" t="s">
        <v>110</v>
      </c>
      <c r="Q5" s="47" t="s">
        <v>141</v>
      </c>
      <c r="R5" s="7"/>
      <c r="S5" s="11">
        <v>18</v>
      </c>
      <c r="T5" s="9">
        <v>36</v>
      </c>
      <c r="U5" s="9">
        <v>4</v>
      </c>
      <c r="V5" s="9">
        <v>1</v>
      </c>
      <c r="W5" s="160">
        <f t="shared" si="0"/>
        <v>2</v>
      </c>
      <c r="AD5" s="17"/>
    </row>
    <row r="6" spans="1:30" ht="18" x14ac:dyDescent="0.4">
      <c r="B6" s="9"/>
      <c r="C6" s="38" t="s">
        <v>102</v>
      </c>
      <c r="D6" s="27"/>
      <c r="E6" s="25">
        <v>7</v>
      </c>
      <c r="F6" s="25">
        <v>4</v>
      </c>
      <c r="G6" s="25">
        <v>7</v>
      </c>
      <c r="H6" s="25">
        <v>48</v>
      </c>
      <c r="I6" s="25">
        <v>38</v>
      </c>
      <c r="J6" s="40">
        <f t="shared" si="1"/>
        <v>21</v>
      </c>
      <c r="K6" s="25">
        <v>82</v>
      </c>
      <c r="L6" s="25">
        <v>15</v>
      </c>
      <c r="M6" s="9">
        <v>2</v>
      </c>
      <c r="N6" s="88"/>
      <c r="O6" s="47" t="s">
        <v>34</v>
      </c>
      <c r="P6" s="47" t="s">
        <v>100</v>
      </c>
      <c r="Q6" s="47" t="s">
        <v>54</v>
      </c>
      <c r="R6" s="7"/>
      <c r="S6" s="11">
        <v>18</v>
      </c>
      <c r="T6" s="9">
        <v>38</v>
      </c>
      <c r="U6" s="9">
        <v>2</v>
      </c>
      <c r="V6" s="9">
        <v>0</v>
      </c>
      <c r="W6" s="160">
        <f t="shared" si="0"/>
        <v>2.1111111111111112</v>
      </c>
      <c r="Y6" s="9"/>
      <c r="AD6" s="17"/>
    </row>
    <row r="7" spans="1:30" ht="18" x14ac:dyDescent="0.4">
      <c r="B7" s="9"/>
      <c r="C7" s="38" t="s">
        <v>156</v>
      </c>
      <c r="D7" s="27"/>
      <c r="E7" s="129">
        <v>8</v>
      </c>
      <c r="F7" s="129">
        <v>7</v>
      </c>
      <c r="G7" s="129">
        <v>3</v>
      </c>
      <c r="H7" s="25">
        <v>34</v>
      </c>
      <c r="I7" s="25">
        <v>37</v>
      </c>
      <c r="J7" s="40">
        <f>E7*2+G7*1</f>
        <v>19</v>
      </c>
      <c r="K7" s="25">
        <v>61</v>
      </c>
      <c r="L7" s="129">
        <v>21</v>
      </c>
      <c r="M7" s="9">
        <v>3</v>
      </c>
      <c r="N7" s="88"/>
      <c r="O7" s="47" t="s">
        <v>160</v>
      </c>
      <c r="P7" s="47" t="s">
        <v>200</v>
      </c>
      <c r="Q7" s="47" t="s">
        <v>142</v>
      </c>
      <c r="R7" s="4"/>
      <c r="S7" s="11">
        <v>17</v>
      </c>
      <c r="T7" s="9">
        <v>34</v>
      </c>
      <c r="U7" s="9">
        <v>3</v>
      </c>
      <c r="V7" s="9">
        <v>1</v>
      </c>
      <c r="W7" s="160">
        <f t="shared" si="0"/>
        <v>2</v>
      </c>
      <c r="AD7" s="17"/>
    </row>
    <row r="8" spans="1:30" ht="18" x14ac:dyDescent="0.4">
      <c r="A8" s="9"/>
      <c r="B8" s="9"/>
      <c r="C8" s="38" t="s">
        <v>101</v>
      </c>
      <c r="D8" s="27"/>
      <c r="E8" s="25">
        <v>7</v>
      </c>
      <c r="F8" s="25">
        <v>9</v>
      </c>
      <c r="G8" s="25">
        <v>2</v>
      </c>
      <c r="H8" s="25">
        <v>53</v>
      </c>
      <c r="I8" s="25">
        <v>54</v>
      </c>
      <c r="J8" s="40">
        <f>E8*2+G8*1</f>
        <v>16</v>
      </c>
      <c r="K8" s="25">
        <v>74</v>
      </c>
      <c r="L8" s="25">
        <v>23</v>
      </c>
      <c r="M8" s="9">
        <v>5</v>
      </c>
      <c r="N8" s="67"/>
      <c r="O8" s="47" t="s">
        <v>9</v>
      </c>
      <c r="P8" s="47" t="s">
        <v>155</v>
      </c>
      <c r="Q8" s="47" t="s">
        <v>201</v>
      </c>
      <c r="R8" s="4"/>
      <c r="S8" s="11">
        <v>14</v>
      </c>
      <c r="T8" s="9">
        <v>29</v>
      </c>
      <c r="U8" s="9">
        <v>1</v>
      </c>
      <c r="V8" s="9">
        <v>0</v>
      </c>
      <c r="W8" s="160">
        <f t="shared" si="0"/>
        <v>2.0714285714285716</v>
      </c>
      <c r="AD8" s="17"/>
    </row>
    <row r="9" spans="1:30" ht="18" x14ac:dyDescent="0.4">
      <c r="A9" s="9"/>
      <c r="B9" s="9"/>
      <c r="C9" s="38" t="s">
        <v>151</v>
      </c>
      <c r="D9" s="27"/>
      <c r="E9" s="25">
        <v>6</v>
      </c>
      <c r="F9" s="25">
        <v>8</v>
      </c>
      <c r="G9" s="25">
        <v>4</v>
      </c>
      <c r="H9" s="25">
        <v>38</v>
      </c>
      <c r="I9" s="25">
        <v>39</v>
      </c>
      <c r="J9" s="40">
        <f>E9*2+G9*1</f>
        <v>16</v>
      </c>
      <c r="K9" s="25">
        <v>63</v>
      </c>
      <c r="L9" s="25">
        <v>16</v>
      </c>
      <c r="M9" s="9">
        <v>7</v>
      </c>
      <c r="N9" s="88"/>
      <c r="O9" s="55" t="s">
        <v>198</v>
      </c>
      <c r="P9" s="47" t="s">
        <v>109</v>
      </c>
      <c r="Q9" s="47" t="s">
        <v>108</v>
      </c>
      <c r="R9" s="7"/>
      <c r="S9" s="11">
        <v>17</v>
      </c>
      <c r="T9" s="9">
        <v>50</v>
      </c>
      <c r="U9" s="9">
        <v>1</v>
      </c>
      <c r="V9" s="9">
        <v>2</v>
      </c>
      <c r="W9" s="160">
        <f t="shared" si="0"/>
        <v>2.9411764705882355</v>
      </c>
      <c r="AD9" s="17"/>
    </row>
    <row r="10" spans="1:30" ht="18" x14ac:dyDescent="0.4">
      <c r="A10" s="9"/>
      <c r="B10" s="9"/>
      <c r="C10" s="38" t="s">
        <v>210</v>
      </c>
      <c r="D10" s="27"/>
      <c r="E10" s="25">
        <v>6</v>
      </c>
      <c r="F10" s="25">
        <v>8</v>
      </c>
      <c r="G10" s="25">
        <v>4</v>
      </c>
      <c r="H10" s="25">
        <v>37</v>
      </c>
      <c r="I10" s="25">
        <v>42</v>
      </c>
      <c r="J10" s="40">
        <f>E10*2+G10*1</f>
        <v>16</v>
      </c>
      <c r="K10" s="25">
        <v>59</v>
      </c>
      <c r="L10" s="25">
        <v>21</v>
      </c>
      <c r="M10" s="9">
        <v>6</v>
      </c>
      <c r="N10" s="15"/>
      <c r="O10" s="47" t="s">
        <v>73</v>
      </c>
      <c r="P10" s="47" t="s">
        <v>218</v>
      </c>
      <c r="Q10" s="47" t="s">
        <v>53</v>
      </c>
      <c r="R10" s="4"/>
      <c r="S10" s="11">
        <v>17</v>
      </c>
      <c r="T10" s="9">
        <v>51</v>
      </c>
      <c r="U10" s="9">
        <v>2</v>
      </c>
      <c r="V10" s="9">
        <v>0</v>
      </c>
      <c r="W10" s="160">
        <f t="shared" si="0"/>
        <v>3</v>
      </c>
      <c r="AD10" s="17"/>
    </row>
    <row r="11" spans="1:30" ht="18" x14ac:dyDescent="0.4">
      <c r="A11" s="9"/>
      <c r="B11" s="9"/>
      <c r="C11" s="38" t="s">
        <v>209</v>
      </c>
      <c r="D11" s="27"/>
      <c r="E11" s="129">
        <v>6</v>
      </c>
      <c r="F11" s="129">
        <v>8</v>
      </c>
      <c r="G11" s="129">
        <v>4</v>
      </c>
      <c r="H11" s="25">
        <v>35</v>
      </c>
      <c r="I11" s="25">
        <v>50</v>
      </c>
      <c r="J11" s="40">
        <f>E11*2+G11*1</f>
        <v>16</v>
      </c>
      <c r="K11" s="25">
        <v>52</v>
      </c>
      <c r="L11" s="129">
        <v>15</v>
      </c>
      <c r="M11" s="9">
        <v>4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13</v>
      </c>
      <c r="T11" s="9">
        <v>42</v>
      </c>
      <c r="U11" s="9">
        <v>0</v>
      </c>
      <c r="V11" s="9">
        <v>0</v>
      </c>
      <c r="W11" s="160">
        <f t="shared" ref="W11:W12" si="2">T11/S11</f>
        <v>3.2307692307692308</v>
      </c>
      <c r="AD11" s="17"/>
    </row>
    <row r="12" spans="1:30" ht="18.5" thickBot="1" x14ac:dyDescent="0.45">
      <c r="A12" s="9"/>
      <c r="B12" s="9"/>
      <c r="C12" s="38" t="s">
        <v>103</v>
      </c>
      <c r="D12" s="27"/>
      <c r="E12" s="57">
        <v>5</v>
      </c>
      <c r="F12" s="57">
        <v>10</v>
      </c>
      <c r="G12" s="57">
        <v>3</v>
      </c>
      <c r="H12" s="25">
        <v>32</v>
      </c>
      <c r="I12" s="25">
        <v>51</v>
      </c>
      <c r="J12" s="40">
        <f t="shared" si="1"/>
        <v>13</v>
      </c>
      <c r="K12" s="25">
        <v>48</v>
      </c>
      <c r="L12" s="57">
        <v>15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12</v>
      </c>
      <c r="T12" s="9">
        <v>27</v>
      </c>
      <c r="U12" s="9">
        <v>3</v>
      </c>
      <c r="V12" s="9">
        <v>0</v>
      </c>
      <c r="W12" s="160">
        <f t="shared" si="2"/>
        <v>2.25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56</v>
      </c>
      <c r="F13" s="71">
        <f>SUM(F5:F12)</f>
        <v>56</v>
      </c>
      <c r="G13" s="71">
        <f>SUM(G5:G12)</f>
        <v>32</v>
      </c>
      <c r="H13" s="71">
        <f>SUM(H5:H12)</f>
        <v>348</v>
      </c>
      <c r="I13" s="71">
        <f>SUM(I5:I12)</f>
        <v>348</v>
      </c>
      <c r="J13" s="30"/>
      <c r="K13" s="71">
        <f>SUM(K5:K12)</f>
        <v>552</v>
      </c>
      <c r="L13" s="71">
        <f>SUM(L5:L12)</f>
        <v>152</v>
      </c>
      <c r="M13" s="4"/>
      <c r="N13" s="17"/>
      <c r="O13" s="17"/>
      <c r="P13" s="17"/>
      <c r="Q13" s="61" t="s">
        <v>35</v>
      </c>
      <c r="R13" s="14"/>
      <c r="S13" s="18">
        <f>SUM(S4:S12)</f>
        <v>144</v>
      </c>
      <c r="T13" s="18">
        <f>SUM(T4:T12)</f>
        <v>343</v>
      </c>
      <c r="U13" s="18">
        <f>SUM(U4:U12)</f>
        <v>19</v>
      </c>
      <c r="V13" s="18">
        <f>SUM(V4:V12)</f>
        <v>5</v>
      </c>
      <c r="W13" s="19">
        <f>(T13+V13)/S13</f>
        <v>2.4166666666666665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818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210</v>
      </c>
      <c r="C16" s="75"/>
      <c r="D16" s="25">
        <v>2</v>
      </c>
      <c r="E16" s="9">
        <v>1</v>
      </c>
      <c r="F16" s="47" t="s">
        <v>836</v>
      </c>
      <c r="J16" s="4"/>
      <c r="N16" s="17"/>
      <c r="P16" s="188" t="s">
        <v>844</v>
      </c>
      <c r="Q16" s="189"/>
      <c r="R16" s="189"/>
      <c r="S16" s="188" t="s">
        <v>190</v>
      </c>
      <c r="T16" s="188"/>
      <c r="U16" s="188"/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23</v>
      </c>
      <c r="C17" s="47" t="s">
        <v>216</v>
      </c>
      <c r="D17" s="25"/>
      <c r="E17" s="9">
        <v>1</v>
      </c>
      <c r="F17" s="47" t="s">
        <v>837</v>
      </c>
      <c r="J17" s="4"/>
      <c r="N17" s="17"/>
      <c r="P17" s="47" t="s">
        <v>819</v>
      </c>
      <c r="Q17" s="24"/>
      <c r="R17" s="47"/>
      <c r="S17" s="47"/>
      <c r="T17" s="25" t="s">
        <v>97</v>
      </c>
      <c r="U17" s="25"/>
      <c r="V17" s="25"/>
      <c r="W17" s="47"/>
      <c r="X17" s="47"/>
      <c r="Y17" s="47" t="s">
        <v>97</v>
      </c>
      <c r="Z17" s="47"/>
      <c r="AD17" s="17"/>
    </row>
    <row r="18" spans="1:30" ht="15.5" x14ac:dyDescent="0.35">
      <c r="A18" s="45"/>
      <c r="B18" s="47" t="s">
        <v>23</v>
      </c>
      <c r="C18" s="47" t="s">
        <v>216</v>
      </c>
      <c r="D18" s="55"/>
      <c r="E18" s="9"/>
      <c r="J18" s="4"/>
      <c r="N18" s="17"/>
      <c r="P18" s="47"/>
      <c r="S18" s="47"/>
      <c r="X18" s="47"/>
      <c r="Y18" s="47"/>
      <c r="AD18" s="17"/>
    </row>
    <row r="19" spans="1:30" ht="15.5" x14ac:dyDescent="0.35">
      <c r="N19" s="17"/>
      <c r="Y19" s="47"/>
      <c r="AD19" s="17"/>
    </row>
    <row r="20" spans="1:30" ht="18" x14ac:dyDescent="0.4">
      <c r="A20" s="45" t="s">
        <v>166</v>
      </c>
      <c r="B20" s="38" t="s">
        <v>101</v>
      </c>
      <c r="C20" s="98"/>
      <c r="D20" s="128">
        <v>2</v>
      </c>
      <c r="E20" s="9"/>
      <c r="F20" s="47" t="s">
        <v>838</v>
      </c>
      <c r="N20" s="69"/>
      <c r="O20" s="203"/>
      <c r="P20" s="203"/>
      <c r="Q20" s="203"/>
      <c r="R20" s="203"/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8" x14ac:dyDescent="0.4">
      <c r="A21" s="97" t="s">
        <v>37</v>
      </c>
      <c r="B21" s="47" t="s">
        <v>97</v>
      </c>
      <c r="C21" s="47"/>
      <c r="D21" s="128"/>
      <c r="E21" s="9"/>
      <c r="F21" s="47" t="s">
        <v>839</v>
      </c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5.5" x14ac:dyDescent="0.35">
      <c r="F22" s="174"/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69"/>
      <c r="O23" s="47" t="s">
        <v>607</v>
      </c>
      <c r="P23" s="177" t="s">
        <v>250</v>
      </c>
      <c r="Q23" s="55" t="s">
        <v>141</v>
      </c>
      <c r="R23" s="9">
        <v>19</v>
      </c>
      <c r="S23" s="9">
        <v>12</v>
      </c>
      <c r="T23" s="15">
        <f t="shared" ref="T23" si="3">SUM(R23:S23)</f>
        <v>31</v>
      </c>
      <c r="U23" s="9">
        <v>4</v>
      </c>
      <c r="V23" s="15"/>
      <c r="W23" s="47" t="s">
        <v>829</v>
      </c>
      <c r="X23" s="55" t="s">
        <v>161</v>
      </c>
      <c r="Y23" s="55" t="s">
        <v>201</v>
      </c>
      <c r="Z23" s="9">
        <v>3</v>
      </c>
      <c r="AA23" s="9">
        <v>5</v>
      </c>
      <c r="AB23" s="15">
        <f t="shared" ref="AB23:AB58" si="4">SUM(Z23:AA23)</f>
        <v>8</v>
      </c>
      <c r="AC23" s="9">
        <v>1</v>
      </c>
      <c r="AD23" s="15"/>
    </row>
    <row r="24" spans="1:30" ht="18" x14ac:dyDescent="0.4">
      <c r="A24" s="53" t="s">
        <v>39</v>
      </c>
      <c r="B24" s="38" t="s">
        <v>150</v>
      </c>
      <c r="D24" s="25">
        <v>2</v>
      </c>
      <c r="E24" s="8">
        <v>1</v>
      </c>
      <c r="F24" s="47" t="s">
        <v>840</v>
      </c>
      <c r="M24" s="42"/>
      <c r="N24" s="69"/>
      <c r="O24" s="47" t="s">
        <v>584</v>
      </c>
      <c r="P24" s="47" t="s">
        <v>131</v>
      </c>
      <c r="Q24" s="47" t="s">
        <v>54</v>
      </c>
      <c r="R24" s="9">
        <v>16</v>
      </c>
      <c r="S24" s="9">
        <v>13</v>
      </c>
      <c r="T24" s="15">
        <f>SUM(R24:S24)</f>
        <v>29</v>
      </c>
      <c r="U24" s="9"/>
      <c r="V24" s="15"/>
      <c r="W24" s="60" t="s">
        <v>828</v>
      </c>
      <c r="X24" s="60" t="s">
        <v>148</v>
      </c>
      <c r="Y24" s="178" t="s">
        <v>54</v>
      </c>
      <c r="Z24" s="11">
        <v>2</v>
      </c>
      <c r="AA24" s="9">
        <v>6</v>
      </c>
      <c r="AB24" s="15">
        <f t="shared" si="4"/>
        <v>8</v>
      </c>
      <c r="AC24" s="9">
        <v>1</v>
      </c>
      <c r="AD24" s="15"/>
    </row>
    <row r="25" spans="1:30" ht="15.5" x14ac:dyDescent="0.35">
      <c r="A25" s="56" t="s">
        <v>37</v>
      </c>
      <c r="B25" s="47" t="s">
        <v>99</v>
      </c>
      <c r="C25" s="47" t="s">
        <v>212</v>
      </c>
      <c r="E25" s="8">
        <v>1</v>
      </c>
      <c r="F25" s="47" t="s">
        <v>841</v>
      </c>
      <c r="N25" s="15"/>
      <c r="O25" s="47" t="s">
        <v>609</v>
      </c>
      <c r="P25" s="47" t="s">
        <v>252</v>
      </c>
      <c r="Q25" s="47" t="s">
        <v>141</v>
      </c>
      <c r="R25" s="9">
        <v>13</v>
      </c>
      <c r="S25" s="9">
        <v>15</v>
      </c>
      <c r="T25" s="15">
        <f>SUM(R25:S25)</f>
        <v>28</v>
      </c>
      <c r="U25" s="9">
        <v>2</v>
      </c>
      <c r="V25" s="69"/>
      <c r="W25" s="47" t="s">
        <v>676</v>
      </c>
      <c r="X25" s="94" t="s">
        <v>30</v>
      </c>
      <c r="Y25" s="47" t="s">
        <v>141</v>
      </c>
      <c r="Z25" s="11"/>
      <c r="AA25" s="11">
        <v>8</v>
      </c>
      <c r="AB25" s="15">
        <f t="shared" si="4"/>
        <v>8</v>
      </c>
      <c r="AC25" s="9">
        <v>2</v>
      </c>
      <c r="AD25" s="15"/>
    </row>
    <row r="26" spans="1:30" ht="15.5" x14ac:dyDescent="0.35">
      <c r="B26" s="47" t="s">
        <v>250</v>
      </c>
      <c r="C26" s="47" t="s">
        <v>284</v>
      </c>
      <c r="E26" s="8"/>
      <c r="F26" s="47"/>
      <c r="N26" s="69"/>
      <c r="O26" s="174" t="s">
        <v>610</v>
      </c>
      <c r="P26" s="47" t="s">
        <v>159</v>
      </c>
      <c r="Q26" s="47" t="s">
        <v>141</v>
      </c>
      <c r="R26" s="9">
        <v>19</v>
      </c>
      <c r="S26" s="11">
        <v>8</v>
      </c>
      <c r="T26" s="15">
        <f>SUM(R26:S26)</f>
        <v>27</v>
      </c>
      <c r="U26" s="9">
        <v>3</v>
      </c>
      <c r="V26" s="15"/>
      <c r="W26" s="47" t="s">
        <v>801</v>
      </c>
      <c r="X26" s="47" t="s">
        <v>116</v>
      </c>
      <c r="Y26" s="47" t="s">
        <v>142</v>
      </c>
      <c r="Z26" s="9">
        <v>4</v>
      </c>
      <c r="AA26" s="11">
        <v>3</v>
      </c>
      <c r="AB26" s="15">
        <f t="shared" si="4"/>
        <v>7</v>
      </c>
      <c r="AC26" s="9"/>
      <c r="AD26" s="15"/>
    </row>
    <row r="27" spans="1:30" ht="15.5" x14ac:dyDescent="0.35">
      <c r="B27" s="47" t="s">
        <v>132</v>
      </c>
      <c r="C27" s="47" t="s">
        <v>212</v>
      </c>
      <c r="E27" s="8"/>
      <c r="F27" s="47"/>
      <c r="G27" s="175"/>
      <c r="H27" s="102"/>
      <c r="I27" s="102"/>
      <c r="J27" s="102"/>
      <c r="K27" s="102"/>
      <c r="L27" s="102"/>
      <c r="N27" s="69"/>
      <c r="O27" s="47" t="s">
        <v>608</v>
      </c>
      <c r="P27" s="47" t="s">
        <v>132</v>
      </c>
      <c r="Q27" s="47" t="s">
        <v>141</v>
      </c>
      <c r="R27" s="9">
        <v>5</v>
      </c>
      <c r="S27" s="11">
        <v>21</v>
      </c>
      <c r="T27" s="15">
        <f>SUM(R27:S27)</f>
        <v>26</v>
      </c>
      <c r="U27" s="9">
        <v>1</v>
      </c>
      <c r="V27" s="15"/>
      <c r="W27" s="47" t="s">
        <v>830</v>
      </c>
      <c r="X27" s="47" t="s">
        <v>2</v>
      </c>
      <c r="Y27" s="47" t="s">
        <v>53</v>
      </c>
      <c r="Z27" s="9">
        <v>1</v>
      </c>
      <c r="AA27" s="11">
        <v>6</v>
      </c>
      <c r="AB27" s="15">
        <f t="shared" si="4"/>
        <v>7</v>
      </c>
      <c r="AC27" s="9">
        <v>2</v>
      </c>
      <c r="AD27" s="15"/>
    </row>
    <row r="28" spans="1:30" ht="18" x14ac:dyDescent="0.4">
      <c r="B28" s="47" t="s">
        <v>252</v>
      </c>
      <c r="C28" s="47" t="s">
        <v>212</v>
      </c>
      <c r="E28" s="8"/>
      <c r="F28" s="47"/>
      <c r="G28" s="59"/>
      <c r="M28" s="29"/>
      <c r="N28" s="15"/>
      <c r="O28" s="47" t="s">
        <v>603</v>
      </c>
      <c r="P28" s="47" t="s">
        <v>138</v>
      </c>
      <c r="Q28" s="47" t="s">
        <v>142</v>
      </c>
      <c r="R28" s="9">
        <v>12</v>
      </c>
      <c r="S28" s="9">
        <v>12</v>
      </c>
      <c r="T28" s="15">
        <f t="shared" ref="T28:T42" si="5">SUM(R28:S28)</f>
        <v>24</v>
      </c>
      <c r="U28" s="9">
        <v>2</v>
      </c>
      <c r="V28" s="69"/>
      <c r="W28" s="47" t="s">
        <v>675</v>
      </c>
      <c r="X28" s="47" t="s">
        <v>20</v>
      </c>
      <c r="Y28" s="47" t="s">
        <v>141</v>
      </c>
      <c r="Z28" s="9">
        <v>1</v>
      </c>
      <c r="AA28" s="11">
        <v>6</v>
      </c>
      <c r="AB28" s="15">
        <f t="shared" si="4"/>
        <v>7</v>
      </c>
      <c r="AC28" s="9">
        <v>1</v>
      </c>
      <c r="AD28" s="15"/>
    </row>
    <row r="29" spans="1:30" ht="15.5" x14ac:dyDescent="0.35">
      <c r="F29" s="47"/>
      <c r="N29" s="69"/>
      <c r="O29" s="47" t="s">
        <v>580</v>
      </c>
      <c r="P29" s="47" t="s">
        <v>120</v>
      </c>
      <c r="Q29" s="47" t="s">
        <v>199</v>
      </c>
      <c r="R29" s="9">
        <v>11</v>
      </c>
      <c r="S29" s="11">
        <v>10</v>
      </c>
      <c r="T29" s="15">
        <f t="shared" si="5"/>
        <v>21</v>
      </c>
      <c r="U29" s="9">
        <v>1</v>
      </c>
      <c r="V29" s="15"/>
      <c r="W29" s="47" t="s">
        <v>669</v>
      </c>
      <c r="X29" s="55" t="s">
        <v>207</v>
      </c>
      <c r="Y29" s="55" t="s">
        <v>53</v>
      </c>
      <c r="Z29" s="9">
        <v>1</v>
      </c>
      <c r="AA29" s="9">
        <v>6</v>
      </c>
      <c r="AB29" s="15">
        <f t="shared" si="4"/>
        <v>7</v>
      </c>
      <c r="AC29" s="9">
        <v>1</v>
      </c>
      <c r="AD29" s="15"/>
    </row>
    <row r="30" spans="1:30" ht="18" x14ac:dyDescent="0.4">
      <c r="A30" s="45"/>
      <c r="B30" s="38" t="s">
        <v>102</v>
      </c>
      <c r="D30" s="25">
        <v>2</v>
      </c>
      <c r="E30" s="8">
        <v>2</v>
      </c>
      <c r="F30" s="47" t="s">
        <v>843</v>
      </c>
      <c r="N30" s="69"/>
      <c r="O30" s="47" t="s">
        <v>621</v>
      </c>
      <c r="P30" s="47" t="s">
        <v>70</v>
      </c>
      <c r="Q30" s="47" t="s">
        <v>158</v>
      </c>
      <c r="R30" s="9">
        <v>15</v>
      </c>
      <c r="S30" s="11">
        <v>5</v>
      </c>
      <c r="T30" s="15">
        <f t="shared" ref="T30:T35" si="6">SUM(R30:S30)</f>
        <v>20</v>
      </c>
      <c r="U30" s="9">
        <v>2</v>
      </c>
      <c r="V30" s="15"/>
      <c r="W30" s="47" t="s">
        <v>667</v>
      </c>
      <c r="X30" s="47" t="s">
        <v>117</v>
      </c>
      <c r="Y30" s="47" t="s">
        <v>53</v>
      </c>
      <c r="Z30" s="9"/>
      <c r="AA30" s="11">
        <v>7</v>
      </c>
      <c r="AB30" s="15">
        <f t="shared" si="4"/>
        <v>7</v>
      </c>
      <c r="AC30" s="9">
        <v>1</v>
      </c>
      <c r="AD30" s="15"/>
    </row>
    <row r="31" spans="1:30" ht="15.5" x14ac:dyDescent="0.35">
      <c r="A31" s="56" t="s">
        <v>37</v>
      </c>
      <c r="B31" s="47" t="s">
        <v>269</v>
      </c>
      <c r="C31" s="47" t="s">
        <v>405</v>
      </c>
      <c r="E31" s="99">
        <v>2</v>
      </c>
      <c r="F31" s="47" t="s">
        <v>842</v>
      </c>
      <c r="N31" s="69"/>
      <c r="O31" s="47" t="s">
        <v>577</v>
      </c>
      <c r="P31" s="47" t="s">
        <v>244</v>
      </c>
      <c r="Q31" s="55" t="s">
        <v>65</v>
      </c>
      <c r="R31" s="9">
        <v>13</v>
      </c>
      <c r="S31" s="9">
        <v>6</v>
      </c>
      <c r="T31" s="15">
        <f t="shared" si="6"/>
        <v>19</v>
      </c>
      <c r="U31" s="9"/>
      <c r="V31" s="15"/>
      <c r="W31" s="47" t="s">
        <v>666</v>
      </c>
      <c r="X31" s="94" t="s">
        <v>113</v>
      </c>
      <c r="Y31" s="47" t="s">
        <v>199</v>
      </c>
      <c r="Z31" s="9">
        <v>2</v>
      </c>
      <c r="AA31" s="11">
        <v>4</v>
      </c>
      <c r="AB31" s="15">
        <f t="shared" si="4"/>
        <v>6</v>
      </c>
      <c r="AC31" s="9">
        <v>1</v>
      </c>
      <c r="AD31" s="15"/>
    </row>
    <row r="32" spans="1:30" ht="15.5" x14ac:dyDescent="0.35">
      <c r="F32" s="47"/>
      <c r="N32" s="15"/>
      <c r="O32" s="47" t="s">
        <v>611</v>
      </c>
      <c r="P32" s="177" t="s">
        <v>99</v>
      </c>
      <c r="Q32" s="55" t="s">
        <v>141</v>
      </c>
      <c r="R32" s="11">
        <v>8</v>
      </c>
      <c r="S32" s="9">
        <v>11</v>
      </c>
      <c r="T32" s="15">
        <f t="shared" si="6"/>
        <v>19</v>
      </c>
      <c r="U32" s="9">
        <v>2</v>
      </c>
      <c r="V32" s="15"/>
      <c r="W32" s="47" t="s">
        <v>645</v>
      </c>
      <c r="X32" s="47" t="s">
        <v>149</v>
      </c>
      <c r="Y32" s="47" t="s">
        <v>54</v>
      </c>
      <c r="Z32" s="9"/>
      <c r="AA32" s="9">
        <v>6</v>
      </c>
      <c r="AB32" s="15">
        <f t="shared" si="4"/>
        <v>6</v>
      </c>
      <c r="AC32" s="9">
        <v>5</v>
      </c>
      <c r="AD32" s="15"/>
    </row>
    <row r="33" spans="1:30" ht="15.75" customHeight="1" x14ac:dyDescent="0.4">
      <c r="A33" s="82" t="s">
        <v>167</v>
      </c>
      <c r="B33" s="173"/>
      <c r="C33" s="172"/>
      <c r="D33" s="163"/>
      <c r="E33" s="77" t="s">
        <v>50</v>
      </c>
      <c r="F33" s="77"/>
      <c r="G33" s="84"/>
      <c r="H33" s="84"/>
      <c r="I33" s="84"/>
      <c r="J33" s="85"/>
      <c r="K33" s="84"/>
      <c r="L33" s="84"/>
      <c r="M33" s="84"/>
      <c r="N33" s="15"/>
      <c r="O33" s="47" t="s">
        <v>585</v>
      </c>
      <c r="P33" s="47" t="s">
        <v>131</v>
      </c>
      <c r="Q33" s="47" t="s">
        <v>54</v>
      </c>
      <c r="R33" s="9">
        <v>9</v>
      </c>
      <c r="S33" s="9">
        <v>9</v>
      </c>
      <c r="T33" s="15">
        <f t="shared" si="6"/>
        <v>18</v>
      </c>
      <c r="U33" s="9">
        <v>2</v>
      </c>
      <c r="V33" s="15"/>
      <c r="W33" s="47" t="s">
        <v>651</v>
      </c>
      <c r="X33" s="47" t="s">
        <v>147</v>
      </c>
      <c r="Y33" s="47" t="s">
        <v>142</v>
      </c>
      <c r="Z33" s="9"/>
      <c r="AA33" s="9">
        <v>6</v>
      </c>
      <c r="AB33" s="15">
        <f t="shared" si="4"/>
        <v>6</v>
      </c>
      <c r="AC33" s="9">
        <v>4</v>
      </c>
      <c r="AD33" s="15"/>
    </row>
    <row r="34" spans="1:30" ht="18" x14ac:dyDescent="0.4">
      <c r="A34" s="53" t="s">
        <v>40</v>
      </c>
      <c r="B34" s="38" t="s">
        <v>103</v>
      </c>
      <c r="D34" s="25">
        <v>3</v>
      </c>
      <c r="E34" s="8">
        <v>1</v>
      </c>
      <c r="F34" s="47" t="s">
        <v>845</v>
      </c>
      <c r="G34" s="175"/>
      <c r="H34" s="175"/>
      <c r="I34" s="102"/>
      <c r="J34" s="102"/>
      <c r="K34" s="102"/>
      <c r="L34" s="102"/>
      <c r="M34" s="102"/>
      <c r="N34" s="15"/>
      <c r="O34" s="47" t="s">
        <v>619</v>
      </c>
      <c r="P34" s="47" t="s">
        <v>122</v>
      </c>
      <c r="Q34" s="47" t="s">
        <v>201</v>
      </c>
      <c r="R34" s="8">
        <v>9</v>
      </c>
      <c r="S34" s="12">
        <v>9</v>
      </c>
      <c r="T34" s="15">
        <f t="shared" si="6"/>
        <v>18</v>
      </c>
      <c r="U34" s="9">
        <v>1</v>
      </c>
      <c r="V34" s="15"/>
      <c r="W34" s="47" t="s">
        <v>647</v>
      </c>
      <c r="X34" s="47" t="s">
        <v>13</v>
      </c>
      <c r="Y34" s="47" t="s">
        <v>54</v>
      </c>
      <c r="Z34" s="9"/>
      <c r="AA34" s="9">
        <v>6</v>
      </c>
      <c r="AB34" s="15">
        <f t="shared" si="4"/>
        <v>6</v>
      </c>
      <c r="AC34" s="9">
        <v>2</v>
      </c>
      <c r="AD34" s="15"/>
    </row>
    <row r="35" spans="1:30" ht="15.5" x14ac:dyDescent="0.35">
      <c r="A35" s="45" t="s">
        <v>37</v>
      </c>
      <c r="B35" s="47" t="s">
        <v>26</v>
      </c>
      <c r="C35" s="47" t="s">
        <v>216</v>
      </c>
      <c r="D35" s="9"/>
      <c r="E35" s="8">
        <v>2</v>
      </c>
      <c r="F35" s="47" t="s">
        <v>846</v>
      </c>
      <c r="N35" s="15"/>
      <c r="O35" s="47" t="s">
        <v>661</v>
      </c>
      <c r="P35" s="47" t="s">
        <v>122</v>
      </c>
      <c r="Q35" s="47" t="s">
        <v>53</v>
      </c>
      <c r="R35" s="9">
        <v>14</v>
      </c>
      <c r="S35" s="9">
        <v>3</v>
      </c>
      <c r="T35" s="15">
        <f t="shared" si="6"/>
        <v>17</v>
      </c>
      <c r="U35" s="9"/>
      <c r="V35" s="15"/>
      <c r="W35" s="47" t="s">
        <v>641</v>
      </c>
      <c r="X35" s="177" t="s">
        <v>23</v>
      </c>
      <c r="Y35" s="55" t="s">
        <v>201</v>
      </c>
      <c r="Z35" s="9">
        <v>2</v>
      </c>
      <c r="AA35" s="9">
        <v>3</v>
      </c>
      <c r="AB35" s="15">
        <f t="shared" si="4"/>
        <v>5</v>
      </c>
      <c r="AC35" s="9">
        <v>2</v>
      </c>
      <c r="AD35" s="15"/>
    </row>
    <row r="36" spans="1:30" ht="15.5" x14ac:dyDescent="0.35">
      <c r="B36" s="47" t="s">
        <v>78</v>
      </c>
      <c r="C36" s="47" t="s">
        <v>437</v>
      </c>
      <c r="E36" s="8">
        <v>2</v>
      </c>
      <c r="F36" s="47" t="s">
        <v>847</v>
      </c>
      <c r="N36" s="69"/>
      <c r="O36" s="60" t="s">
        <v>582</v>
      </c>
      <c r="P36" s="60" t="s">
        <v>248</v>
      </c>
      <c r="Q36" s="178" t="s">
        <v>65</v>
      </c>
      <c r="R36" s="11">
        <v>10</v>
      </c>
      <c r="S36" s="9">
        <v>7</v>
      </c>
      <c r="T36" s="15">
        <f t="shared" si="5"/>
        <v>17</v>
      </c>
      <c r="U36" s="9">
        <v>2</v>
      </c>
      <c r="V36" s="69"/>
      <c r="W36" s="47" t="s">
        <v>831</v>
      </c>
      <c r="X36" s="47" t="s">
        <v>76</v>
      </c>
      <c r="Y36" s="47" t="s">
        <v>65</v>
      </c>
      <c r="Z36" s="9">
        <v>2</v>
      </c>
      <c r="AA36" s="9">
        <v>3</v>
      </c>
      <c r="AB36" s="15">
        <f t="shared" si="4"/>
        <v>5</v>
      </c>
      <c r="AC36" s="9">
        <v>1</v>
      </c>
      <c r="AD36" s="15"/>
    </row>
    <row r="37" spans="1:30" ht="15.5" x14ac:dyDescent="0.35">
      <c r="N37" s="15"/>
      <c r="O37" s="47" t="s">
        <v>583</v>
      </c>
      <c r="P37" s="47" t="s">
        <v>72</v>
      </c>
      <c r="Q37" s="47" t="s">
        <v>65</v>
      </c>
      <c r="R37" s="9">
        <v>7</v>
      </c>
      <c r="S37" s="11">
        <v>9</v>
      </c>
      <c r="T37" s="15">
        <f t="shared" si="5"/>
        <v>16</v>
      </c>
      <c r="U37" s="9">
        <v>2</v>
      </c>
      <c r="V37" s="15"/>
      <c r="W37" s="47" t="s">
        <v>644</v>
      </c>
      <c r="X37" s="47" t="s">
        <v>43</v>
      </c>
      <c r="Y37" s="47" t="s">
        <v>65</v>
      </c>
      <c r="Z37" s="9"/>
      <c r="AA37" s="9">
        <v>5</v>
      </c>
      <c r="AB37" s="15">
        <f t="shared" si="4"/>
        <v>5</v>
      </c>
      <c r="AC37" s="9">
        <v>6</v>
      </c>
      <c r="AD37" s="15"/>
    </row>
    <row r="38" spans="1:30" ht="18" x14ac:dyDescent="0.4">
      <c r="A38" s="56"/>
      <c r="B38" s="38" t="s">
        <v>156</v>
      </c>
      <c r="C38" s="50"/>
      <c r="D38" s="129">
        <v>6</v>
      </c>
      <c r="E38" s="8">
        <v>1</v>
      </c>
      <c r="F38" s="174" t="s">
        <v>854</v>
      </c>
      <c r="N38" s="15"/>
      <c r="O38" s="47" t="s">
        <v>618</v>
      </c>
      <c r="P38" s="47" t="s">
        <v>74</v>
      </c>
      <c r="Q38" s="47" t="s">
        <v>201</v>
      </c>
      <c r="R38" s="9">
        <v>9</v>
      </c>
      <c r="S38" s="9">
        <v>7</v>
      </c>
      <c r="T38" s="15">
        <f t="shared" si="5"/>
        <v>16</v>
      </c>
      <c r="U38" s="9">
        <v>5</v>
      </c>
      <c r="V38" s="15"/>
      <c r="W38" s="47" t="s">
        <v>649</v>
      </c>
      <c r="X38" s="47" t="s">
        <v>25</v>
      </c>
      <c r="Y38" s="55" t="s">
        <v>142</v>
      </c>
      <c r="Z38" s="9"/>
      <c r="AA38" s="9">
        <v>5</v>
      </c>
      <c r="AB38" s="15">
        <f t="shared" si="4"/>
        <v>5</v>
      </c>
      <c r="AC38" s="9"/>
      <c r="AD38" s="15"/>
    </row>
    <row r="39" spans="1:30" ht="18" x14ac:dyDescent="0.4">
      <c r="A39" s="56" t="s">
        <v>37</v>
      </c>
      <c r="B39" s="47" t="s">
        <v>169</v>
      </c>
      <c r="C39" s="65" t="s">
        <v>216</v>
      </c>
      <c r="D39" s="129"/>
      <c r="E39" s="8">
        <v>1</v>
      </c>
      <c r="F39" s="174" t="s">
        <v>855</v>
      </c>
      <c r="N39" s="69"/>
      <c r="O39" s="47" t="s">
        <v>578</v>
      </c>
      <c r="P39" s="47" t="s">
        <v>67</v>
      </c>
      <c r="Q39" s="47" t="s">
        <v>65</v>
      </c>
      <c r="R39" s="9">
        <v>5</v>
      </c>
      <c r="S39" s="9">
        <v>10</v>
      </c>
      <c r="T39" s="15">
        <f t="shared" si="5"/>
        <v>15</v>
      </c>
      <c r="U39" s="9">
        <v>2</v>
      </c>
      <c r="V39" s="15"/>
      <c r="W39" s="47" t="s">
        <v>646</v>
      </c>
      <c r="X39" s="47" t="s">
        <v>5</v>
      </c>
      <c r="Y39" s="47" t="s">
        <v>201</v>
      </c>
      <c r="Z39" s="9"/>
      <c r="AA39" s="11">
        <v>5</v>
      </c>
      <c r="AB39" s="15">
        <f t="shared" si="4"/>
        <v>5</v>
      </c>
      <c r="AC39" s="9">
        <v>3</v>
      </c>
      <c r="AD39" s="15"/>
    </row>
    <row r="40" spans="1:30" ht="15.5" x14ac:dyDescent="0.35">
      <c r="B40" s="47" t="s">
        <v>254</v>
      </c>
      <c r="C40" s="121" t="s">
        <v>318</v>
      </c>
      <c r="E40" s="99">
        <v>1</v>
      </c>
      <c r="F40" s="174" t="s">
        <v>848</v>
      </c>
      <c r="N40" s="15"/>
      <c r="O40" s="47" t="s">
        <v>586</v>
      </c>
      <c r="P40" s="47" t="s">
        <v>213</v>
      </c>
      <c r="Q40" s="47" t="s">
        <v>54</v>
      </c>
      <c r="R40" s="9">
        <v>5</v>
      </c>
      <c r="S40" s="11">
        <v>10</v>
      </c>
      <c r="T40" s="15">
        <f t="shared" si="5"/>
        <v>15</v>
      </c>
      <c r="U40" s="9">
        <v>1</v>
      </c>
      <c r="V40" s="15"/>
      <c r="W40" s="47" t="s">
        <v>648</v>
      </c>
      <c r="X40" s="55" t="s">
        <v>296</v>
      </c>
      <c r="Y40" s="55" t="s">
        <v>65</v>
      </c>
      <c r="Z40" s="9"/>
      <c r="AA40" s="9">
        <v>5</v>
      </c>
      <c r="AB40" s="15">
        <f t="shared" si="4"/>
        <v>5</v>
      </c>
      <c r="AC40" s="9"/>
      <c r="AD40" s="15"/>
    </row>
    <row r="41" spans="1:30" ht="15.5" x14ac:dyDescent="0.35">
      <c r="E41" s="99">
        <v>2</v>
      </c>
      <c r="F41" s="174" t="s">
        <v>353</v>
      </c>
      <c r="N41" s="15"/>
      <c r="O41" s="47" t="s">
        <v>579</v>
      </c>
      <c r="P41" s="55" t="s">
        <v>72</v>
      </c>
      <c r="Q41" s="55" t="s">
        <v>65</v>
      </c>
      <c r="R41" s="9">
        <v>6</v>
      </c>
      <c r="S41" s="11">
        <v>7</v>
      </c>
      <c r="T41" s="15">
        <f t="shared" si="5"/>
        <v>13</v>
      </c>
      <c r="U41" s="9">
        <v>2</v>
      </c>
      <c r="V41" s="15"/>
      <c r="W41" s="47" t="s">
        <v>654</v>
      </c>
      <c r="X41" s="47" t="s">
        <v>45</v>
      </c>
      <c r="Y41" s="47" t="s">
        <v>142</v>
      </c>
      <c r="Z41" s="9"/>
      <c r="AA41" s="11">
        <v>5</v>
      </c>
      <c r="AB41" s="15">
        <f t="shared" si="4"/>
        <v>5</v>
      </c>
      <c r="AC41" s="9">
        <v>1</v>
      </c>
      <c r="AD41" s="15"/>
    </row>
    <row r="42" spans="1:30" ht="15.5" x14ac:dyDescent="0.35">
      <c r="E42" s="99">
        <v>2</v>
      </c>
      <c r="F42" s="174" t="s">
        <v>856</v>
      </c>
      <c r="N42" s="15"/>
      <c r="O42" s="47" t="s">
        <v>590</v>
      </c>
      <c r="P42" s="47" t="s">
        <v>84</v>
      </c>
      <c r="Q42" s="47" t="s">
        <v>199</v>
      </c>
      <c r="R42" s="9">
        <v>5</v>
      </c>
      <c r="S42" s="9">
        <v>7</v>
      </c>
      <c r="T42" s="15">
        <f t="shared" si="5"/>
        <v>12</v>
      </c>
      <c r="U42" s="9">
        <v>2</v>
      </c>
      <c r="V42" s="15"/>
      <c r="W42" s="47" t="s">
        <v>631</v>
      </c>
      <c r="X42" s="47" t="s">
        <v>205</v>
      </c>
      <c r="Y42" s="47" t="s">
        <v>158</v>
      </c>
      <c r="Z42" s="9"/>
      <c r="AA42" s="9">
        <v>5</v>
      </c>
      <c r="AB42" s="15">
        <f t="shared" si="4"/>
        <v>5</v>
      </c>
      <c r="AC42" s="9">
        <v>1</v>
      </c>
      <c r="AD42" s="15"/>
    </row>
    <row r="43" spans="1:30" ht="15.5" x14ac:dyDescent="0.35">
      <c r="E43" s="99">
        <v>2</v>
      </c>
      <c r="F43" s="174" t="s">
        <v>849</v>
      </c>
      <c r="N43" s="15"/>
      <c r="O43" s="60" t="s">
        <v>663</v>
      </c>
      <c r="P43" s="60" t="s">
        <v>81</v>
      </c>
      <c r="Q43" s="178" t="s">
        <v>53</v>
      </c>
      <c r="R43" s="11">
        <v>2</v>
      </c>
      <c r="S43" s="11">
        <v>11</v>
      </c>
      <c r="T43" s="15">
        <f t="shared" ref="T43:T64" si="7">SUM(R43:S43)</f>
        <v>13</v>
      </c>
      <c r="U43" s="9"/>
      <c r="V43" s="15"/>
      <c r="W43" s="47" t="s">
        <v>671</v>
      </c>
      <c r="X43" s="55" t="s">
        <v>24</v>
      </c>
      <c r="Y43" s="55" t="s">
        <v>199</v>
      </c>
      <c r="Z43" s="9">
        <v>2</v>
      </c>
      <c r="AA43" s="9">
        <v>2</v>
      </c>
      <c r="AB43" s="15">
        <f t="shared" si="4"/>
        <v>4</v>
      </c>
      <c r="AC43" s="9">
        <v>1</v>
      </c>
      <c r="AD43" s="15"/>
    </row>
    <row r="44" spans="1:30" ht="15.5" x14ac:dyDescent="0.35">
      <c r="N44" s="69"/>
      <c r="O44" s="47" t="s">
        <v>799</v>
      </c>
      <c r="P44" s="55" t="s">
        <v>123</v>
      </c>
      <c r="Q44" s="55" t="s">
        <v>54</v>
      </c>
      <c r="R44" s="9">
        <v>1</v>
      </c>
      <c r="S44" s="9">
        <v>12</v>
      </c>
      <c r="T44" s="15">
        <f t="shared" si="7"/>
        <v>13</v>
      </c>
      <c r="U44" s="9">
        <v>3</v>
      </c>
      <c r="V44" s="15"/>
      <c r="W44" s="47" t="s">
        <v>670</v>
      </c>
      <c r="X44" s="47" t="s">
        <v>18</v>
      </c>
      <c r="Y44" s="47" t="s">
        <v>53</v>
      </c>
      <c r="Z44" s="9">
        <v>1</v>
      </c>
      <c r="AA44" s="11">
        <v>3</v>
      </c>
      <c r="AB44" s="15">
        <f t="shared" si="4"/>
        <v>4</v>
      </c>
      <c r="AC44" s="9"/>
      <c r="AD44" s="15"/>
    </row>
    <row r="45" spans="1:30" ht="18" x14ac:dyDescent="0.4">
      <c r="A45" s="82"/>
      <c r="B45" s="173"/>
      <c r="C45" s="77"/>
      <c r="D45" s="163"/>
      <c r="E45" s="77" t="s">
        <v>50</v>
      </c>
      <c r="F45" s="83"/>
      <c r="G45" s="84"/>
      <c r="H45" s="84"/>
      <c r="I45" s="84"/>
      <c r="J45" s="85"/>
      <c r="K45" s="84"/>
      <c r="L45" s="84"/>
      <c r="M45" s="84"/>
      <c r="N45" s="69"/>
      <c r="O45" s="47" t="s">
        <v>662</v>
      </c>
      <c r="P45" s="47" t="s">
        <v>26</v>
      </c>
      <c r="Q45" s="47" t="s">
        <v>53</v>
      </c>
      <c r="R45" s="9">
        <v>6</v>
      </c>
      <c r="S45" s="11">
        <v>5</v>
      </c>
      <c r="T45" s="15">
        <f t="shared" si="7"/>
        <v>11</v>
      </c>
      <c r="U45" s="9">
        <v>2</v>
      </c>
      <c r="V45" s="15"/>
      <c r="W45" s="47" t="s">
        <v>635</v>
      </c>
      <c r="X45" s="177" t="s">
        <v>146</v>
      </c>
      <c r="Y45" s="55" t="s">
        <v>199</v>
      </c>
      <c r="Z45" s="9"/>
      <c r="AA45" s="9">
        <v>4</v>
      </c>
      <c r="AB45" s="15">
        <f t="shared" si="4"/>
        <v>4</v>
      </c>
      <c r="AC45" s="11">
        <v>1</v>
      </c>
      <c r="AD45" s="15"/>
    </row>
    <row r="46" spans="1:30" ht="18" x14ac:dyDescent="0.4">
      <c r="A46" s="53" t="s">
        <v>41</v>
      </c>
      <c r="B46" s="38" t="s">
        <v>151</v>
      </c>
      <c r="C46" s="47"/>
      <c r="D46" s="25">
        <v>2</v>
      </c>
      <c r="E46" s="9">
        <v>1</v>
      </c>
      <c r="F46" s="47" t="s">
        <v>833</v>
      </c>
      <c r="G46" s="46"/>
      <c r="H46" s="51"/>
      <c r="I46" s="51"/>
      <c r="J46" s="52"/>
      <c r="K46" s="51"/>
      <c r="L46" s="51"/>
      <c r="M46" s="51"/>
      <c r="N46" s="15"/>
      <c r="O46" s="47" t="s">
        <v>581</v>
      </c>
      <c r="P46" s="47" t="s">
        <v>65</v>
      </c>
      <c r="Q46" s="47" t="s">
        <v>65</v>
      </c>
      <c r="R46" s="9">
        <v>5</v>
      </c>
      <c r="S46" s="11">
        <v>6</v>
      </c>
      <c r="T46" s="15">
        <f t="shared" si="7"/>
        <v>11</v>
      </c>
      <c r="U46" s="11">
        <v>3</v>
      </c>
      <c r="V46" s="15"/>
      <c r="W46" s="47" t="s">
        <v>832</v>
      </c>
      <c r="X46" s="47" t="s">
        <v>253</v>
      </c>
      <c r="Y46" s="47" t="s">
        <v>158</v>
      </c>
      <c r="Z46" s="9"/>
      <c r="AA46" s="9">
        <v>4</v>
      </c>
      <c r="AB46" s="15">
        <f t="shared" si="4"/>
        <v>4</v>
      </c>
      <c r="AC46" s="9">
        <v>3</v>
      </c>
      <c r="AD46" s="15"/>
    </row>
    <row r="47" spans="1:30" ht="18" x14ac:dyDescent="0.4">
      <c r="A47" s="56" t="s">
        <v>37</v>
      </c>
      <c r="B47" s="60" t="s">
        <v>138</v>
      </c>
      <c r="C47" s="50" t="s">
        <v>216</v>
      </c>
      <c r="D47" s="25"/>
      <c r="E47" s="9">
        <v>2</v>
      </c>
      <c r="F47" s="47" t="s">
        <v>834</v>
      </c>
      <c r="G47" s="46"/>
      <c r="H47" s="51"/>
      <c r="I47" s="46"/>
      <c r="J47" s="48"/>
      <c r="K47" s="51"/>
      <c r="L47" s="51"/>
      <c r="M47" s="42"/>
      <c r="N47" s="15"/>
      <c r="O47" s="47" t="s">
        <v>606</v>
      </c>
      <c r="P47" s="47" t="s">
        <v>8</v>
      </c>
      <c r="Q47" s="47" t="s">
        <v>158</v>
      </c>
      <c r="R47" s="9">
        <v>5</v>
      </c>
      <c r="S47" s="11">
        <v>6</v>
      </c>
      <c r="T47" s="15">
        <f t="shared" si="7"/>
        <v>11</v>
      </c>
      <c r="U47" s="9">
        <v>6</v>
      </c>
      <c r="V47" s="15"/>
      <c r="W47" s="47" t="s">
        <v>653</v>
      </c>
      <c r="X47" s="47" t="s">
        <v>162</v>
      </c>
      <c r="Y47" s="47" t="s">
        <v>201</v>
      </c>
      <c r="Z47" s="9"/>
      <c r="AA47" s="9">
        <v>4</v>
      </c>
      <c r="AB47" s="15">
        <f t="shared" si="4"/>
        <v>4</v>
      </c>
      <c r="AC47" s="9">
        <v>2</v>
      </c>
      <c r="AD47" s="15"/>
    </row>
    <row r="48" spans="1:30" ht="15.5" x14ac:dyDescent="0.35">
      <c r="B48" s="60" t="s">
        <v>820</v>
      </c>
      <c r="C48" s="50" t="s">
        <v>212</v>
      </c>
      <c r="E48" s="9"/>
      <c r="N48" s="69"/>
      <c r="O48" s="47" t="s">
        <v>605</v>
      </c>
      <c r="P48" s="47" t="s">
        <v>133</v>
      </c>
      <c r="Q48" s="47" t="s">
        <v>142</v>
      </c>
      <c r="R48" s="11">
        <v>4</v>
      </c>
      <c r="S48" s="11">
        <v>7</v>
      </c>
      <c r="T48" s="15">
        <f t="shared" si="7"/>
        <v>11</v>
      </c>
      <c r="U48" s="165"/>
      <c r="V48" s="15"/>
      <c r="W48" s="47" t="s">
        <v>668</v>
      </c>
      <c r="X48" s="177" t="s">
        <v>217</v>
      </c>
      <c r="Y48" s="55" t="s">
        <v>199</v>
      </c>
      <c r="Z48" s="9">
        <v>3</v>
      </c>
      <c r="AA48" s="9"/>
      <c r="AB48" s="15">
        <f t="shared" si="4"/>
        <v>3</v>
      </c>
      <c r="AC48" s="9">
        <v>1</v>
      </c>
      <c r="AD48" s="15"/>
    </row>
    <row r="49" spans="1:30" ht="15.5" x14ac:dyDescent="0.35">
      <c r="N49" s="15"/>
      <c r="O49" s="47" t="s">
        <v>664</v>
      </c>
      <c r="P49" s="47" t="s">
        <v>49</v>
      </c>
      <c r="Q49" s="47" t="s">
        <v>199</v>
      </c>
      <c r="R49" s="9">
        <v>1</v>
      </c>
      <c r="S49" s="11">
        <v>10</v>
      </c>
      <c r="T49" s="15">
        <f t="shared" si="7"/>
        <v>11</v>
      </c>
      <c r="U49" s="9">
        <v>4</v>
      </c>
      <c r="V49" s="15"/>
      <c r="W49" s="47" t="s">
        <v>672</v>
      </c>
      <c r="X49" s="47" t="s">
        <v>137</v>
      </c>
      <c r="Y49" s="47" t="s">
        <v>53</v>
      </c>
      <c r="Z49" s="9">
        <v>2</v>
      </c>
      <c r="AA49" s="9">
        <v>1</v>
      </c>
      <c r="AB49" s="15">
        <f t="shared" si="4"/>
        <v>3</v>
      </c>
      <c r="AC49" s="9">
        <v>1</v>
      </c>
      <c r="AD49" s="15"/>
    </row>
    <row r="50" spans="1:30" ht="18" x14ac:dyDescent="0.4">
      <c r="B50" s="38" t="s">
        <v>209</v>
      </c>
      <c r="C50" s="64"/>
      <c r="D50" s="26">
        <v>1</v>
      </c>
      <c r="E50" s="9">
        <v>2</v>
      </c>
      <c r="F50" s="47" t="s">
        <v>835</v>
      </c>
      <c r="N50" s="69"/>
      <c r="O50" s="47" t="s">
        <v>746</v>
      </c>
      <c r="P50" s="47" t="s">
        <v>174</v>
      </c>
      <c r="Q50" s="47" t="s">
        <v>141</v>
      </c>
      <c r="R50" s="9">
        <v>1</v>
      </c>
      <c r="S50" s="9">
        <v>10</v>
      </c>
      <c r="T50" s="15">
        <f t="shared" si="7"/>
        <v>11</v>
      </c>
      <c r="U50" s="9">
        <v>4</v>
      </c>
      <c r="V50" s="15"/>
      <c r="W50" s="47" t="s">
        <v>652</v>
      </c>
      <c r="X50" s="94" t="s">
        <v>208</v>
      </c>
      <c r="Y50" s="47" t="s">
        <v>201</v>
      </c>
      <c r="Z50" s="9">
        <v>1</v>
      </c>
      <c r="AA50" s="11">
        <v>2</v>
      </c>
      <c r="AB50" s="15">
        <f t="shared" si="4"/>
        <v>3</v>
      </c>
      <c r="AC50" s="9">
        <v>1</v>
      </c>
      <c r="AD50" s="15"/>
    </row>
    <row r="51" spans="1:30" ht="18" x14ac:dyDescent="0.4">
      <c r="A51" s="97" t="s">
        <v>37</v>
      </c>
      <c r="B51" s="94" t="s">
        <v>113</v>
      </c>
      <c r="C51" s="50" t="s">
        <v>216</v>
      </c>
      <c r="D51" s="26"/>
      <c r="E51" s="9"/>
      <c r="F51" s="47"/>
      <c r="N51" s="15"/>
      <c r="O51" s="50" t="s">
        <v>745</v>
      </c>
      <c r="P51" s="65" t="s">
        <v>243</v>
      </c>
      <c r="Q51" s="65" t="s">
        <v>54</v>
      </c>
      <c r="R51" s="9">
        <v>6</v>
      </c>
      <c r="S51" s="11">
        <v>4</v>
      </c>
      <c r="T51" s="15">
        <f t="shared" si="7"/>
        <v>10</v>
      </c>
      <c r="U51" s="9"/>
      <c r="V51" s="15"/>
      <c r="W51" s="47" t="s">
        <v>630</v>
      </c>
      <c r="X51" s="47" t="s">
        <v>22</v>
      </c>
      <c r="Y51" s="47" t="s">
        <v>142</v>
      </c>
      <c r="Z51" s="9">
        <v>1</v>
      </c>
      <c r="AA51" s="9">
        <v>2</v>
      </c>
      <c r="AB51" s="15">
        <f t="shared" si="4"/>
        <v>3</v>
      </c>
      <c r="AC51" s="9"/>
      <c r="AD51" s="15"/>
    </row>
    <row r="52" spans="1:30" ht="15.5" x14ac:dyDescent="0.35">
      <c r="N52" s="15"/>
      <c r="O52" s="47" t="s">
        <v>826</v>
      </c>
      <c r="P52" s="55" t="s">
        <v>4</v>
      </c>
      <c r="Q52" s="55" t="s">
        <v>158</v>
      </c>
      <c r="R52" s="9">
        <v>4</v>
      </c>
      <c r="S52" s="11">
        <v>6</v>
      </c>
      <c r="T52" s="15">
        <f t="shared" si="7"/>
        <v>10</v>
      </c>
      <c r="U52" s="9"/>
      <c r="V52" s="15"/>
      <c r="W52" s="47" t="s">
        <v>628</v>
      </c>
      <c r="X52" s="47" t="s">
        <v>125</v>
      </c>
      <c r="Y52" s="47" t="s">
        <v>65</v>
      </c>
      <c r="Z52" s="9">
        <v>1</v>
      </c>
      <c r="AA52" s="9">
        <v>2</v>
      </c>
      <c r="AB52" s="15">
        <f t="shared" si="4"/>
        <v>3</v>
      </c>
      <c r="AC52" s="9">
        <v>1</v>
      </c>
      <c r="AD52" s="15"/>
    </row>
    <row r="53" spans="1:30" ht="18" x14ac:dyDescent="0.4">
      <c r="A53" s="122"/>
      <c r="B53" s="123"/>
      <c r="C53" s="123"/>
      <c r="D53" s="164"/>
      <c r="E53" s="124"/>
      <c r="F53" s="123"/>
      <c r="G53" s="125"/>
      <c r="H53" s="125"/>
      <c r="I53" s="125"/>
      <c r="J53" s="126"/>
      <c r="K53" s="125"/>
      <c r="L53" s="125"/>
      <c r="M53" s="124"/>
      <c r="N53" s="69"/>
      <c r="O53" s="50" t="s">
        <v>825</v>
      </c>
      <c r="P53" s="50" t="s">
        <v>254</v>
      </c>
      <c r="Q53" s="50" t="s">
        <v>158</v>
      </c>
      <c r="R53" s="11">
        <v>2</v>
      </c>
      <c r="S53" s="9">
        <v>8</v>
      </c>
      <c r="T53" s="15">
        <f t="shared" si="7"/>
        <v>10</v>
      </c>
      <c r="U53" s="9">
        <v>1</v>
      </c>
      <c r="V53" s="15"/>
      <c r="W53" s="47" t="s">
        <v>637</v>
      </c>
      <c r="X53" s="47" t="s">
        <v>169</v>
      </c>
      <c r="Y53" s="50" t="s">
        <v>158</v>
      </c>
      <c r="Z53" s="9"/>
      <c r="AA53" s="11">
        <v>3</v>
      </c>
      <c r="AB53" s="15">
        <f t="shared" si="4"/>
        <v>3</v>
      </c>
      <c r="AC53" s="11">
        <v>2</v>
      </c>
      <c r="AD53" s="15"/>
    </row>
    <row r="54" spans="1:30" ht="18" x14ac:dyDescent="0.4">
      <c r="C54" s="47" t="s">
        <v>42</v>
      </c>
      <c r="D54" s="112">
        <f>SUM(D16:D53)</f>
        <v>20</v>
      </c>
      <c r="E54" s="24"/>
      <c r="F54" s="47" t="s">
        <v>760</v>
      </c>
      <c r="G54" s="38"/>
      <c r="H54" s="54"/>
      <c r="I54" s="70">
        <v>14</v>
      </c>
      <c r="J54" s="25"/>
      <c r="N54" s="15"/>
      <c r="O54" s="47" t="s">
        <v>613</v>
      </c>
      <c r="P54" s="47" t="s">
        <v>389</v>
      </c>
      <c r="Q54" s="47" t="s">
        <v>141</v>
      </c>
      <c r="R54" s="9">
        <v>2</v>
      </c>
      <c r="S54" s="11">
        <v>8</v>
      </c>
      <c r="T54" s="15">
        <f t="shared" ref="T54:T59" si="8">SUM(R54:S54)</f>
        <v>10</v>
      </c>
      <c r="U54" s="9">
        <v>1</v>
      </c>
      <c r="V54" s="15"/>
      <c r="W54" s="50" t="s">
        <v>655</v>
      </c>
      <c r="X54" s="50" t="s">
        <v>63</v>
      </c>
      <c r="Y54" s="50" t="s">
        <v>142</v>
      </c>
      <c r="Z54" s="9"/>
      <c r="AA54" s="11">
        <v>2</v>
      </c>
      <c r="AB54" s="15">
        <f t="shared" si="4"/>
        <v>2</v>
      </c>
      <c r="AC54" s="9">
        <v>1</v>
      </c>
      <c r="AD54" s="15"/>
    </row>
    <row r="55" spans="1:30" ht="15.5" x14ac:dyDescent="0.35">
      <c r="A55" s="4"/>
      <c r="N55" s="69"/>
      <c r="O55" s="47" t="s">
        <v>623</v>
      </c>
      <c r="P55" s="55" t="s">
        <v>129</v>
      </c>
      <c r="Q55" s="55" t="s">
        <v>158</v>
      </c>
      <c r="R55" s="9">
        <v>2</v>
      </c>
      <c r="S55" s="11">
        <v>8</v>
      </c>
      <c r="T55" s="15">
        <f t="shared" si="8"/>
        <v>10</v>
      </c>
      <c r="U55" s="9">
        <v>1</v>
      </c>
      <c r="V55" s="15"/>
      <c r="W55" s="47" t="s">
        <v>634</v>
      </c>
      <c r="X55" s="47" t="s">
        <v>249</v>
      </c>
      <c r="Y55" s="47" t="s">
        <v>199</v>
      </c>
      <c r="Z55" s="9"/>
      <c r="AA55" s="11">
        <v>2</v>
      </c>
      <c r="AB55" s="15">
        <f t="shared" si="4"/>
        <v>2</v>
      </c>
      <c r="AC55" s="9"/>
      <c r="AD55" s="15"/>
    </row>
    <row r="56" spans="1:30" ht="18" x14ac:dyDescent="0.4">
      <c r="A56" s="4"/>
      <c r="D56" s="23" t="s">
        <v>795</v>
      </c>
      <c r="L56" s="23" t="s">
        <v>823</v>
      </c>
      <c r="N56" s="15"/>
      <c r="O56" s="47" t="s">
        <v>626</v>
      </c>
      <c r="P56" s="47" t="s">
        <v>78</v>
      </c>
      <c r="Q56" s="47" t="s">
        <v>53</v>
      </c>
      <c r="R56" s="9">
        <v>4</v>
      </c>
      <c r="S56" s="11">
        <v>5</v>
      </c>
      <c r="T56" s="15">
        <f t="shared" si="8"/>
        <v>9</v>
      </c>
      <c r="U56" s="9">
        <v>3</v>
      </c>
      <c r="V56" s="15"/>
      <c r="W56" s="47" t="s">
        <v>634</v>
      </c>
      <c r="X56" s="47" t="s">
        <v>164</v>
      </c>
      <c r="Y56" s="47" t="s">
        <v>142</v>
      </c>
      <c r="Z56" s="9"/>
      <c r="AA56" s="9">
        <v>2</v>
      </c>
      <c r="AB56" s="15">
        <f t="shared" si="4"/>
        <v>2</v>
      </c>
      <c r="AC56" s="9">
        <v>3</v>
      </c>
      <c r="AD56" s="15"/>
    </row>
    <row r="57" spans="1:30" ht="18" x14ac:dyDescent="0.4">
      <c r="A57" s="49"/>
      <c r="B57" s="181" t="s">
        <v>94</v>
      </c>
      <c r="C57" s="22"/>
      <c r="D57" s="23">
        <v>40924</v>
      </c>
      <c r="E57" s="61"/>
      <c r="F57" s="61"/>
      <c r="G57" s="61"/>
      <c r="H57" s="31"/>
      <c r="I57" s="31"/>
      <c r="J57" s="181" t="s">
        <v>96</v>
      </c>
      <c r="K57" s="22"/>
      <c r="L57" s="23">
        <v>40931</v>
      </c>
      <c r="N57" s="69"/>
      <c r="O57" s="47" t="s">
        <v>665</v>
      </c>
      <c r="P57" s="179" t="s">
        <v>152</v>
      </c>
      <c r="Q57" s="47" t="s">
        <v>199</v>
      </c>
      <c r="R57" s="9">
        <v>4</v>
      </c>
      <c r="S57" s="11">
        <v>5</v>
      </c>
      <c r="T57" s="15">
        <f t="shared" si="8"/>
        <v>9</v>
      </c>
      <c r="U57" s="9">
        <v>1</v>
      </c>
      <c r="V57" s="15"/>
      <c r="W57" s="47" t="s">
        <v>629</v>
      </c>
      <c r="X57" s="47" t="s">
        <v>144</v>
      </c>
      <c r="Y57" s="55" t="s">
        <v>158</v>
      </c>
      <c r="Z57" s="9"/>
      <c r="AA57" s="9">
        <v>1</v>
      </c>
      <c r="AB57" s="15">
        <f t="shared" si="4"/>
        <v>1</v>
      </c>
      <c r="AC57" s="9"/>
      <c r="AD57" s="15"/>
    </row>
    <row r="58" spans="1:30" ht="18" x14ac:dyDescent="0.4">
      <c r="A58" s="26"/>
      <c r="B58" s="180" t="s">
        <v>95</v>
      </c>
      <c r="C58" s="180" t="s">
        <v>93</v>
      </c>
      <c r="D58" s="180" t="s">
        <v>127</v>
      </c>
      <c r="E58" s="47"/>
      <c r="F58" s="47"/>
      <c r="G58" s="47"/>
      <c r="H58" s="54"/>
      <c r="I58" s="54"/>
      <c r="J58" s="180" t="s">
        <v>95</v>
      </c>
      <c r="K58" s="180" t="s">
        <v>93</v>
      </c>
      <c r="L58" s="180" t="s">
        <v>127</v>
      </c>
      <c r="N58" s="15"/>
      <c r="O58" s="47" t="s">
        <v>604</v>
      </c>
      <c r="P58" s="47" t="s">
        <v>134</v>
      </c>
      <c r="Q58" s="47" t="s">
        <v>142</v>
      </c>
      <c r="R58" s="9">
        <v>3</v>
      </c>
      <c r="S58" s="11">
        <v>6</v>
      </c>
      <c r="T58" s="15">
        <f t="shared" si="8"/>
        <v>9</v>
      </c>
      <c r="U58" s="9">
        <v>1</v>
      </c>
      <c r="V58" s="15"/>
      <c r="W58" s="47" t="s">
        <v>638</v>
      </c>
      <c r="X58" s="47" t="s">
        <v>110</v>
      </c>
      <c r="Y58" s="47" t="s">
        <v>141</v>
      </c>
      <c r="Z58" s="9"/>
      <c r="AA58" s="11">
        <v>1</v>
      </c>
      <c r="AB58" s="15">
        <f t="shared" si="4"/>
        <v>1</v>
      </c>
      <c r="AC58" s="9">
        <v>1</v>
      </c>
      <c r="AD58" s="15"/>
    </row>
    <row r="59" spans="1:30" ht="18" x14ac:dyDescent="0.4">
      <c r="A59" s="26"/>
      <c r="B59" s="28">
        <v>0.38541666666666669</v>
      </c>
      <c r="C59" s="25" t="s">
        <v>153</v>
      </c>
      <c r="D59" s="29" t="s">
        <v>796</v>
      </c>
      <c r="E59" s="47"/>
      <c r="F59" s="47"/>
      <c r="G59" s="47"/>
      <c r="H59" s="24"/>
      <c r="I59" s="24"/>
      <c r="J59" s="28">
        <v>0.38541666666666669</v>
      </c>
      <c r="K59" s="25" t="s">
        <v>153</v>
      </c>
      <c r="L59" s="29" t="s">
        <v>513</v>
      </c>
      <c r="N59" s="69"/>
      <c r="O59" s="47" t="s">
        <v>824</v>
      </c>
      <c r="P59" s="47" t="s">
        <v>61</v>
      </c>
      <c r="Q59" s="47" t="s">
        <v>201</v>
      </c>
      <c r="R59" s="9">
        <v>3</v>
      </c>
      <c r="S59" s="9">
        <v>6</v>
      </c>
      <c r="T59" s="15">
        <f t="shared" si="8"/>
        <v>9</v>
      </c>
      <c r="U59" s="9">
        <v>1</v>
      </c>
      <c r="V59" s="15"/>
      <c r="W59" s="47" t="s">
        <v>800</v>
      </c>
      <c r="X59" s="47" t="s">
        <v>218</v>
      </c>
      <c r="Y59" s="50" t="s">
        <v>53</v>
      </c>
      <c r="Z59" s="9"/>
      <c r="AA59" s="11">
        <v>1</v>
      </c>
      <c r="AB59" s="15"/>
      <c r="AC59" s="11"/>
      <c r="AD59" s="15"/>
    </row>
    <row r="60" spans="1:30" ht="18" x14ac:dyDescent="0.4">
      <c r="A60" s="100"/>
      <c r="B60" s="28">
        <v>0.38541666666666669</v>
      </c>
      <c r="C60" s="25" t="s">
        <v>154</v>
      </c>
      <c r="D60" s="29" t="s">
        <v>263</v>
      </c>
      <c r="E60" s="47"/>
      <c r="F60" s="47"/>
      <c r="G60" s="47"/>
      <c r="H60" s="24"/>
      <c r="I60" s="24"/>
      <c r="J60" s="28">
        <v>0.38541666666666669</v>
      </c>
      <c r="K60" s="25" t="s">
        <v>154</v>
      </c>
      <c r="L60" s="29" t="s">
        <v>713</v>
      </c>
      <c r="N60" s="15"/>
      <c r="O60" s="47" t="s">
        <v>827</v>
      </c>
      <c r="P60" s="47" t="s">
        <v>17</v>
      </c>
      <c r="Q60" s="47" t="s">
        <v>158</v>
      </c>
      <c r="R60" s="9">
        <v>1</v>
      </c>
      <c r="S60" s="9">
        <v>8</v>
      </c>
      <c r="T60" s="15">
        <f t="shared" si="7"/>
        <v>9</v>
      </c>
      <c r="U60" s="9">
        <v>1</v>
      </c>
      <c r="V60" s="15"/>
      <c r="W60" s="47" t="s">
        <v>821</v>
      </c>
      <c r="X60" s="47" t="s">
        <v>820</v>
      </c>
      <c r="Y60" s="50" t="s">
        <v>142</v>
      </c>
      <c r="Z60" s="9"/>
      <c r="AA60" s="11">
        <v>1</v>
      </c>
      <c r="AB60" s="15"/>
      <c r="AC60" s="11">
        <v>1</v>
      </c>
      <c r="AD60" s="15"/>
    </row>
    <row r="61" spans="1:30" ht="18" x14ac:dyDescent="0.4">
      <c r="B61" s="28">
        <v>0.42708333333333331</v>
      </c>
      <c r="C61" s="25" t="s">
        <v>153</v>
      </c>
      <c r="D61" s="29" t="s">
        <v>264</v>
      </c>
      <c r="E61" s="47"/>
      <c r="F61" s="47"/>
      <c r="G61" s="47"/>
      <c r="H61" s="24"/>
      <c r="I61" s="24"/>
      <c r="J61" s="28">
        <v>0.42708333333333331</v>
      </c>
      <c r="K61" s="25" t="s">
        <v>153</v>
      </c>
      <c r="L61" s="29" t="s">
        <v>302</v>
      </c>
      <c r="N61" s="69"/>
      <c r="O61" s="60" t="s">
        <v>620</v>
      </c>
      <c r="P61" s="60" t="s">
        <v>240</v>
      </c>
      <c r="Q61" s="178" t="s">
        <v>201</v>
      </c>
      <c r="R61" s="9"/>
      <c r="S61" s="9">
        <v>9</v>
      </c>
      <c r="T61" s="15">
        <f t="shared" si="7"/>
        <v>9</v>
      </c>
      <c r="U61" s="9">
        <v>2</v>
      </c>
      <c r="V61" s="15"/>
      <c r="W61" s="47" t="s">
        <v>673</v>
      </c>
      <c r="X61" s="47" t="s">
        <v>28</v>
      </c>
      <c r="Y61" s="47" t="s">
        <v>53</v>
      </c>
      <c r="Z61" s="9"/>
      <c r="AA61" s="9"/>
      <c r="AB61" s="15">
        <f>SUM(Z61:AA61)</f>
        <v>0</v>
      </c>
      <c r="AC61" s="9">
        <v>2</v>
      </c>
      <c r="AD61" s="15"/>
    </row>
    <row r="62" spans="1:30" ht="18" x14ac:dyDescent="0.4">
      <c r="B62" s="28">
        <v>0.42708333333333331</v>
      </c>
      <c r="C62" s="25" t="s">
        <v>154</v>
      </c>
      <c r="D62" s="29" t="s">
        <v>262</v>
      </c>
      <c r="J62" s="28">
        <v>0.42708333333333331</v>
      </c>
      <c r="K62" s="25" t="s">
        <v>154</v>
      </c>
      <c r="L62" s="29" t="s">
        <v>512</v>
      </c>
      <c r="N62" s="69"/>
      <c r="O62" s="47" t="s">
        <v>614</v>
      </c>
      <c r="P62" s="47" t="s">
        <v>300</v>
      </c>
      <c r="Q62" s="47" t="s">
        <v>141</v>
      </c>
      <c r="R62" s="9"/>
      <c r="S62" s="9">
        <v>9</v>
      </c>
      <c r="T62" s="15">
        <f t="shared" si="7"/>
        <v>9</v>
      </c>
      <c r="U62" s="9"/>
      <c r="V62" s="15"/>
      <c r="W62" s="47" t="s">
        <v>632</v>
      </c>
      <c r="X62" s="47" t="s">
        <v>57</v>
      </c>
      <c r="Y62" s="47" t="s">
        <v>199</v>
      </c>
      <c r="Z62" s="11"/>
      <c r="AA62" s="11"/>
      <c r="AB62" s="15">
        <f>SUM(Z62:AA62)</f>
        <v>0</v>
      </c>
      <c r="AC62" s="9">
        <v>3</v>
      </c>
      <c r="AD62" s="15"/>
    </row>
    <row r="63" spans="1:30" ht="19.5" customHeight="1" x14ac:dyDescent="0.35">
      <c r="N63" s="69"/>
      <c r="O63" s="47" t="s">
        <v>587</v>
      </c>
      <c r="P63" s="47" t="s">
        <v>163</v>
      </c>
      <c r="Q63" s="47" t="s">
        <v>54</v>
      </c>
      <c r="R63" s="9">
        <v>3</v>
      </c>
      <c r="S63" s="9">
        <v>5</v>
      </c>
      <c r="T63" s="15">
        <f t="shared" si="7"/>
        <v>8</v>
      </c>
      <c r="U63" s="9"/>
      <c r="V63" s="15"/>
      <c r="W63" s="47" t="s">
        <v>633</v>
      </c>
      <c r="X63" s="47" t="s">
        <v>80</v>
      </c>
      <c r="Y63" s="47" t="s">
        <v>201</v>
      </c>
      <c r="Z63" s="9"/>
      <c r="AA63" s="11"/>
      <c r="AB63" s="15">
        <f>SUM(Z63:AA63)</f>
        <v>0</v>
      </c>
      <c r="AC63" s="9">
        <v>1</v>
      </c>
      <c r="AD63" s="15"/>
    </row>
    <row r="64" spans="1:30" ht="15.5" x14ac:dyDescent="0.35">
      <c r="N64" s="69"/>
      <c r="O64" s="47" t="s">
        <v>589</v>
      </c>
      <c r="P64" s="177" t="s">
        <v>426</v>
      </c>
      <c r="Q64" s="55" t="s">
        <v>54</v>
      </c>
      <c r="R64" s="9">
        <v>3</v>
      </c>
      <c r="S64" s="9">
        <v>5</v>
      </c>
      <c r="T64" s="15">
        <f t="shared" si="7"/>
        <v>8</v>
      </c>
      <c r="U64" s="9"/>
      <c r="V64" s="15"/>
      <c r="W64" s="60"/>
      <c r="X64" s="60"/>
      <c r="Y64" s="178"/>
      <c r="Z64" s="11"/>
      <c r="AA64" s="9"/>
      <c r="AB64" s="15"/>
      <c r="AC64" s="9"/>
      <c r="AD64" s="69"/>
    </row>
    <row r="65" spans="1:30" ht="28.5" customHeight="1" thickBot="1" x14ac:dyDescent="0.75">
      <c r="D65" s="206"/>
      <c r="E65" s="102"/>
      <c r="F65" s="102"/>
      <c r="G65" s="102"/>
      <c r="H65" s="102"/>
      <c r="I65" s="102"/>
      <c r="J65" s="102"/>
      <c r="K65" s="102"/>
      <c r="N65" s="69"/>
      <c r="O65" s="47"/>
      <c r="P65" s="55"/>
      <c r="Q65" s="55"/>
      <c r="R65" s="9"/>
      <c r="S65" s="11"/>
      <c r="T65" s="15"/>
      <c r="U65" s="9"/>
      <c r="V65" s="15"/>
      <c r="W65" s="47" t="s">
        <v>732</v>
      </c>
      <c r="X65" s="177"/>
      <c r="Y65" s="55"/>
      <c r="Z65" s="9">
        <v>47</v>
      </c>
      <c r="AA65" s="9">
        <v>60</v>
      </c>
      <c r="AB65" s="15">
        <f t="shared" ref="AB65" si="9">SUM(Z65:AA65)</f>
        <v>107</v>
      </c>
      <c r="AC65" s="11">
        <v>22</v>
      </c>
      <c r="AD65" s="166"/>
    </row>
    <row r="66" spans="1:30" ht="19" customHeight="1" thickBot="1" x14ac:dyDescent="0.4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7"/>
      <c r="P66" s="17"/>
      <c r="Q66" s="17"/>
      <c r="R66" s="18">
        <f>SUM(R23:R65)</f>
        <v>272</v>
      </c>
      <c r="S66" s="18">
        <f>SUM(S23:S65)</f>
        <v>350</v>
      </c>
      <c r="T66" s="18">
        <f>SUM(T23:T65)</f>
        <v>622</v>
      </c>
      <c r="U66" s="18">
        <f>SUM(U23:U65)</f>
        <v>70</v>
      </c>
      <c r="V66" s="15"/>
      <c r="W66" s="61" t="s">
        <v>46</v>
      </c>
      <c r="X66" s="61"/>
      <c r="Y66" s="61"/>
      <c r="Z66" s="18">
        <f>SUM(Z23:Z65)+R66</f>
        <v>348</v>
      </c>
      <c r="AA66" s="18">
        <f>SUM(AA23:AA65)+S66</f>
        <v>552</v>
      </c>
      <c r="AB66" s="18">
        <f>SUM(AB23:AB65)+T66</f>
        <v>898</v>
      </c>
      <c r="AC66" s="18">
        <f>SUM(AC23:AC65)+U66</f>
        <v>152</v>
      </c>
      <c r="AD66" s="166"/>
    </row>
    <row r="67" spans="1:30" ht="13" thickTop="1" x14ac:dyDescent="0.25"/>
    <row r="69" spans="1:30" ht="18" x14ac:dyDescent="0.4">
      <c r="A69" s="39"/>
      <c r="B69" s="194"/>
      <c r="C69" s="195"/>
      <c r="D69" s="196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30" ht="18" x14ac:dyDescent="0.4">
      <c r="A71" s="39"/>
      <c r="B71" s="39"/>
      <c r="C71" s="169"/>
      <c r="D71" s="170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V52:AC63">
    <sortCondition ref="V51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A19" zoomScale="70" zoomScaleNormal="75" zoomScaleSheetLayoutView="70" workbookViewId="0">
      <selection activeCell="M46" sqref="M46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5.1796875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793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40917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773</v>
      </c>
      <c r="N4" s="88"/>
      <c r="O4" s="47" t="s">
        <v>68</v>
      </c>
      <c r="P4" s="47" t="s">
        <v>138</v>
      </c>
      <c r="Q4" s="47" t="s">
        <v>158</v>
      </c>
      <c r="R4" s="7"/>
      <c r="S4" s="11">
        <v>17</v>
      </c>
      <c r="T4" s="9">
        <v>33</v>
      </c>
      <c r="U4" s="9">
        <v>3</v>
      </c>
      <c r="V4" s="9">
        <v>1</v>
      </c>
      <c r="W4" s="160">
        <f>T4/S4</f>
        <v>1.9411764705882353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11</v>
      </c>
      <c r="F5" s="25">
        <v>2</v>
      </c>
      <c r="G5" s="25">
        <v>4</v>
      </c>
      <c r="H5" s="25">
        <v>69</v>
      </c>
      <c r="I5" s="25">
        <v>35</v>
      </c>
      <c r="J5" s="40">
        <f t="shared" ref="J5:J12" si="0">E5*2+G5*1</f>
        <v>26</v>
      </c>
      <c r="K5" s="25">
        <v>109</v>
      </c>
      <c r="L5" s="25">
        <v>22</v>
      </c>
      <c r="M5" s="9">
        <v>1</v>
      </c>
      <c r="N5" s="88"/>
      <c r="O5" s="47" t="s">
        <v>73</v>
      </c>
      <c r="P5" s="47" t="s">
        <v>110</v>
      </c>
      <c r="Q5" s="47" t="s">
        <v>141</v>
      </c>
      <c r="R5" s="7"/>
      <c r="S5" s="11">
        <v>17</v>
      </c>
      <c r="T5" s="9">
        <v>34</v>
      </c>
      <c r="U5" s="9">
        <v>4</v>
      </c>
      <c r="V5" s="9">
        <v>1</v>
      </c>
      <c r="W5" s="160">
        <f>T5/S5</f>
        <v>2</v>
      </c>
      <c r="AD5" s="17"/>
    </row>
    <row r="6" spans="1:30" ht="18" x14ac:dyDescent="0.4">
      <c r="B6" s="9"/>
      <c r="C6" s="38" t="s">
        <v>102</v>
      </c>
      <c r="D6" s="27"/>
      <c r="E6" s="25">
        <v>7</v>
      </c>
      <c r="F6" s="25">
        <v>4</v>
      </c>
      <c r="G6" s="25">
        <v>6</v>
      </c>
      <c r="H6" s="25">
        <v>46</v>
      </c>
      <c r="I6" s="25">
        <v>36</v>
      </c>
      <c r="J6" s="40">
        <f t="shared" ref="J6:J11" si="1">E6*2+G6*1</f>
        <v>20</v>
      </c>
      <c r="K6" s="25">
        <v>78</v>
      </c>
      <c r="L6" s="25">
        <v>14</v>
      </c>
      <c r="M6" s="9">
        <v>2</v>
      </c>
      <c r="N6" s="88"/>
      <c r="O6" s="47" t="s">
        <v>160</v>
      </c>
      <c r="P6" s="47" t="s">
        <v>200</v>
      </c>
      <c r="Q6" s="47" t="s">
        <v>142</v>
      </c>
      <c r="R6" s="4"/>
      <c r="S6" s="11">
        <v>16</v>
      </c>
      <c r="T6" s="9">
        <v>33</v>
      </c>
      <c r="U6" s="9">
        <v>3</v>
      </c>
      <c r="V6" s="9">
        <v>1</v>
      </c>
      <c r="W6" s="160">
        <f>T6/S6</f>
        <v>2.0625</v>
      </c>
      <c r="Y6" s="9"/>
      <c r="AD6" s="17"/>
    </row>
    <row r="7" spans="1:30" ht="18" x14ac:dyDescent="0.4">
      <c r="B7" s="9"/>
      <c r="C7" s="38" t="s">
        <v>156</v>
      </c>
      <c r="D7" s="27"/>
      <c r="E7" s="129">
        <v>7</v>
      </c>
      <c r="F7" s="129">
        <v>7</v>
      </c>
      <c r="G7" s="129">
        <v>3</v>
      </c>
      <c r="H7" s="25">
        <v>28</v>
      </c>
      <c r="I7" s="25">
        <v>34</v>
      </c>
      <c r="J7" s="40">
        <f t="shared" si="1"/>
        <v>17</v>
      </c>
      <c r="K7" s="25">
        <v>49</v>
      </c>
      <c r="L7" s="129">
        <v>19</v>
      </c>
      <c r="M7" s="9">
        <v>5</v>
      </c>
      <c r="N7" s="67"/>
      <c r="O7" s="47" t="s">
        <v>9</v>
      </c>
      <c r="P7" s="47" t="s">
        <v>155</v>
      </c>
      <c r="Q7" s="47" t="s">
        <v>201</v>
      </c>
      <c r="R7" s="4"/>
      <c r="S7" s="11">
        <v>13</v>
      </c>
      <c r="T7" s="9">
        <v>27</v>
      </c>
      <c r="U7" s="9">
        <v>1</v>
      </c>
      <c r="V7" s="9">
        <v>0</v>
      </c>
      <c r="W7" s="160">
        <f>T7/S7</f>
        <v>2.0769230769230771</v>
      </c>
      <c r="AD7" s="17"/>
    </row>
    <row r="8" spans="1:30" ht="18" x14ac:dyDescent="0.4">
      <c r="A8" s="9"/>
      <c r="B8" s="9"/>
      <c r="C8" s="38" t="s">
        <v>209</v>
      </c>
      <c r="D8" s="27"/>
      <c r="E8" s="129">
        <v>6</v>
      </c>
      <c r="F8" s="129">
        <v>7</v>
      </c>
      <c r="G8" s="129">
        <v>4</v>
      </c>
      <c r="H8" s="25">
        <v>34</v>
      </c>
      <c r="I8" s="25">
        <v>48</v>
      </c>
      <c r="J8" s="40">
        <f t="shared" si="1"/>
        <v>16</v>
      </c>
      <c r="K8" s="25">
        <v>50</v>
      </c>
      <c r="L8" s="129">
        <v>14</v>
      </c>
      <c r="M8" s="9">
        <v>3</v>
      </c>
      <c r="N8" s="88"/>
      <c r="O8" s="47" t="s">
        <v>34</v>
      </c>
      <c r="P8" s="47" t="s">
        <v>100</v>
      </c>
      <c r="Q8" s="47" t="s">
        <v>54</v>
      </c>
      <c r="R8" s="7"/>
      <c r="S8" s="11">
        <v>17</v>
      </c>
      <c r="T8" s="9">
        <v>36</v>
      </c>
      <c r="U8" s="9">
        <v>2</v>
      </c>
      <c r="V8" s="9">
        <v>0</v>
      </c>
      <c r="W8" s="160">
        <f>T8/S8</f>
        <v>2.1176470588235294</v>
      </c>
      <c r="AD8" s="17"/>
    </row>
    <row r="9" spans="1:30" ht="18" x14ac:dyDescent="0.4">
      <c r="A9" s="9"/>
      <c r="B9" s="9"/>
      <c r="C9" s="38" t="s">
        <v>101</v>
      </c>
      <c r="D9" s="27"/>
      <c r="E9" s="25">
        <v>7</v>
      </c>
      <c r="F9" s="25">
        <v>9</v>
      </c>
      <c r="G9" s="25">
        <v>1</v>
      </c>
      <c r="H9" s="25">
        <v>51</v>
      </c>
      <c r="I9" s="25">
        <v>52</v>
      </c>
      <c r="J9" s="40">
        <f t="shared" si="1"/>
        <v>15</v>
      </c>
      <c r="K9" s="25">
        <v>72</v>
      </c>
      <c r="L9" s="25">
        <v>23</v>
      </c>
      <c r="M9" s="9">
        <v>4</v>
      </c>
      <c r="N9" s="15"/>
      <c r="O9" s="47" t="s">
        <v>73</v>
      </c>
      <c r="P9" s="47" t="s">
        <v>218</v>
      </c>
      <c r="Q9" s="47" t="s">
        <v>53</v>
      </c>
      <c r="R9" s="4"/>
      <c r="S9" s="11">
        <v>16</v>
      </c>
      <c r="T9" s="9">
        <v>45</v>
      </c>
      <c r="U9" s="9">
        <v>2</v>
      </c>
      <c r="V9" s="9">
        <v>0</v>
      </c>
      <c r="W9" s="160">
        <f t="shared" ref="W9:W12" si="2">T9/S9</f>
        <v>2.8125</v>
      </c>
      <c r="AD9" s="17"/>
    </row>
    <row r="10" spans="1:30" ht="18" x14ac:dyDescent="0.4">
      <c r="A10" s="9"/>
      <c r="B10" s="9"/>
      <c r="C10" s="38" t="s">
        <v>210</v>
      </c>
      <c r="D10" s="27"/>
      <c r="E10" s="25">
        <v>6</v>
      </c>
      <c r="F10" s="25">
        <v>8</v>
      </c>
      <c r="G10" s="25">
        <v>3</v>
      </c>
      <c r="H10" s="25">
        <v>35</v>
      </c>
      <c r="I10" s="25">
        <v>40</v>
      </c>
      <c r="J10" s="40">
        <f t="shared" si="1"/>
        <v>15</v>
      </c>
      <c r="K10" s="25">
        <v>56</v>
      </c>
      <c r="L10" s="25">
        <v>19</v>
      </c>
      <c r="M10" s="9">
        <v>7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16</v>
      </c>
      <c r="T10" s="9">
        <v>48</v>
      </c>
      <c r="U10" s="9">
        <v>1</v>
      </c>
      <c r="V10" s="9">
        <v>2</v>
      </c>
      <c r="W10" s="160">
        <f t="shared" si="2"/>
        <v>3</v>
      </c>
      <c r="AD10" s="17"/>
    </row>
    <row r="11" spans="1:30" ht="18" x14ac:dyDescent="0.4">
      <c r="A11" s="9"/>
      <c r="B11" s="9"/>
      <c r="C11" s="38" t="s">
        <v>151</v>
      </c>
      <c r="D11" s="27"/>
      <c r="E11" s="25">
        <v>5</v>
      </c>
      <c r="F11" s="25">
        <v>8</v>
      </c>
      <c r="G11" s="25">
        <v>4</v>
      </c>
      <c r="H11" s="25">
        <v>36</v>
      </c>
      <c r="I11" s="25">
        <v>38</v>
      </c>
      <c r="J11" s="40">
        <f t="shared" si="1"/>
        <v>14</v>
      </c>
      <c r="K11" s="25">
        <v>59</v>
      </c>
      <c r="L11" s="25">
        <v>14</v>
      </c>
      <c r="M11" s="9">
        <v>6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12</v>
      </c>
      <c r="T11" s="9">
        <v>40</v>
      </c>
      <c r="U11" s="9">
        <v>0</v>
      </c>
      <c r="V11" s="9">
        <v>0</v>
      </c>
      <c r="W11" s="160">
        <f t="shared" si="2"/>
        <v>3.3333333333333335</v>
      </c>
      <c r="AD11" s="17"/>
    </row>
    <row r="12" spans="1:30" ht="18.5" thickBot="1" x14ac:dyDescent="0.45">
      <c r="A12" s="9"/>
      <c r="B12" s="9"/>
      <c r="C12" s="38" t="s">
        <v>103</v>
      </c>
      <c r="D12" s="27"/>
      <c r="E12" s="57">
        <v>5</v>
      </c>
      <c r="F12" s="57">
        <v>9</v>
      </c>
      <c r="G12" s="57">
        <v>3</v>
      </c>
      <c r="H12" s="25">
        <v>29</v>
      </c>
      <c r="I12" s="25">
        <v>45</v>
      </c>
      <c r="J12" s="40">
        <f t="shared" si="0"/>
        <v>13</v>
      </c>
      <c r="K12" s="25">
        <v>44</v>
      </c>
      <c r="L12" s="57">
        <v>13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12</v>
      </c>
      <c r="T12" s="9">
        <v>27</v>
      </c>
      <c r="U12" s="9">
        <v>3</v>
      </c>
      <c r="V12" s="9">
        <v>0</v>
      </c>
      <c r="W12" s="160">
        <f t="shared" si="2"/>
        <v>2.25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54</v>
      </c>
      <c r="F13" s="71">
        <f>SUM(F5:F12)</f>
        <v>54</v>
      </c>
      <c r="G13" s="71">
        <f>SUM(G5:G12)</f>
        <v>28</v>
      </c>
      <c r="H13" s="71">
        <f>SUM(H5:H12)</f>
        <v>328</v>
      </c>
      <c r="I13" s="71">
        <f>SUM(I5:I12)</f>
        <v>328</v>
      </c>
      <c r="J13" s="30"/>
      <c r="K13" s="71">
        <f>SUM(K5:K12)</f>
        <v>517</v>
      </c>
      <c r="L13" s="71">
        <f>SUM(L5:L12)</f>
        <v>138</v>
      </c>
      <c r="M13" s="4"/>
      <c r="N13" s="17"/>
      <c r="O13" s="17"/>
      <c r="P13" s="17"/>
      <c r="Q13" s="61" t="s">
        <v>35</v>
      </c>
      <c r="R13" s="14"/>
      <c r="S13" s="18">
        <f>SUM(S4:S12)</f>
        <v>136</v>
      </c>
      <c r="T13" s="18">
        <f>SUM(T4:T12)</f>
        <v>323</v>
      </c>
      <c r="U13" s="18">
        <f>SUM(U4:U12)</f>
        <v>19</v>
      </c>
      <c r="V13" s="18">
        <f>SUM(V4:V12)</f>
        <v>5</v>
      </c>
      <c r="W13" s="19">
        <f>(T13+V13)/S13</f>
        <v>2.4117647058823528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794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156</v>
      </c>
      <c r="C16" s="75"/>
      <c r="D16" s="25">
        <v>3</v>
      </c>
      <c r="E16" s="9">
        <v>1</v>
      </c>
      <c r="F16" s="174" t="s">
        <v>719</v>
      </c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205</v>
      </c>
      <c r="C17" s="47" t="s">
        <v>216</v>
      </c>
      <c r="D17" s="25"/>
      <c r="E17" s="9">
        <v>1</v>
      </c>
      <c r="F17" s="174" t="s">
        <v>803</v>
      </c>
      <c r="J17" s="4"/>
      <c r="N17" s="17"/>
      <c r="P17" s="47" t="s">
        <v>772</v>
      </c>
      <c r="Q17" s="24"/>
      <c r="R17" s="47"/>
      <c r="S17" s="47" t="s">
        <v>791</v>
      </c>
      <c r="T17" s="25"/>
      <c r="U17" s="25"/>
      <c r="V17" s="25"/>
      <c r="W17" s="47"/>
      <c r="X17" s="47"/>
      <c r="Y17" s="47" t="s">
        <v>763</v>
      </c>
      <c r="Z17" s="47"/>
      <c r="AD17" s="17"/>
    </row>
    <row r="18" spans="1:30" ht="15.5" x14ac:dyDescent="0.35">
      <c r="A18" s="45"/>
      <c r="B18" s="47"/>
      <c r="C18" s="47"/>
      <c r="D18" s="55"/>
      <c r="E18" s="9">
        <v>2</v>
      </c>
      <c r="F18" s="174" t="s">
        <v>804</v>
      </c>
      <c r="J18" s="4"/>
      <c r="N18" s="17"/>
      <c r="P18" s="47" t="s">
        <v>798</v>
      </c>
      <c r="S18" s="47"/>
      <c r="X18" s="47"/>
      <c r="Y18" s="47" t="s">
        <v>431</v>
      </c>
      <c r="AD18" s="17"/>
    </row>
    <row r="19" spans="1:30" ht="15.5" x14ac:dyDescent="0.35">
      <c r="N19" s="17"/>
      <c r="Y19" s="47" t="s">
        <v>797</v>
      </c>
      <c r="AD19" s="17"/>
    </row>
    <row r="20" spans="1:30" ht="18" x14ac:dyDescent="0.4">
      <c r="A20" s="45" t="s">
        <v>166</v>
      </c>
      <c r="B20" s="38" t="s">
        <v>101</v>
      </c>
      <c r="C20" s="98"/>
      <c r="D20" s="128">
        <v>0</v>
      </c>
      <c r="E20" s="9"/>
      <c r="N20" s="69"/>
      <c r="O20" s="203"/>
      <c r="P20" s="203"/>
      <c r="Q20" s="203"/>
      <c r="R20" s="203"/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8" x14ac:dyDescent="0.4">
      <c r="A21" s="97" t="s">
        <v>37</v>
      </c>
      <c r="B21" s="47" t="s">
        <v>97</v>
      </c>
      <c r="C21" s="47"/>
      <c r="D21" s="128"/>
      <c r="E21" s="9"/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5.5" x14ac:dyDescent="0.35">
      <c r="F22" s="174"/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69"/>
      <c r="O23" s="47" t="s">
        <v>607</v>
      </c>
      <c r="P23" s="177" t="s">
        <v>250</v>
      </c>
      <c r="Q23" s="55" t="s">
        <v>141</v>
      </c>
      <c r="R23" s="9">
        <v>18</v>
      </c>
      <c r="S23" s="9">
        <v>12</v>
      </c>
      <c r="T23" s="15">
        <f t="shared" ref="T23" si="3">SUM(R23:S23)</f>
        <v>30</v>
      </c>
      <c r="U23" s="9">
        <v>3</v>
      </c>
      <c r="V23" s="15"/>
      <c r="W23" s="50" t="s">
        <v>636</v>
      </c>
      <c r="X23" s="50" t="s">
        <v>254</v>
      </c>
      <c r="Y23" s="50" t="s">
        <v>158</v>
      </c>
      <c r="Z23" s="11">
        <v>1</v>
      </c>
      <c r="AA23" s="9">
        <v>7</v>
      </c>
      <c r="AB23" s="15">
        <f t="shared" ref="AB23:AB30" si="4">SUM(Z23:AA23)</f>
        <v>8</v>
      </c>
      <c r="AC23" s="9"/>
      <c r="AD23" s="15"/>
    </row>
    <row r="24" spans="1:30" ht="18" x14ac:dyDescent="0.4">
      <c r="A24" s="53" t="s">
        <v>39</v>
      </c>
      <c r="B24" s="38" t="s">
        <v>150</v>
      </c>
      <c r="D24" s="25">
        <v>5</v>
      </c>
      <c r="E24" s="8">
        <v>1</v>
      </c>
      <c r="F24" s="47" t="s">
        <v>807</v>
      </c>
      <c r="M24" s="42"/>
      <c r="N24" s="69"/>
      <c r="O24" s="47" t="s">
        <v>584</v>
      </c>
      <c r="P24" s="47" t="s">
        <v>131</v>
      </c>
      <c r="Q24" s="47" t="s">
        <v>54</v>
      </c>
      <c r="R24" s="9">
        <v>16</v>
      </c>
      <c r="S24" s="9">
        <v>11</v>
      </c>
      <c r="T24" s="15">
        <f>SUM(R24:S24)</f>
        <v>27</v>
      </c>
      <c r="U24" s="9"/>
      <c r="V24" s="15"/>
      <c r="W24" s="47" t="s">
        <v>801</v>
      </c>
      <c r="X24" s="47" t="s">
        <v>116</v>
      </c>
      <c r="Y24" s="47" t="s">
        <v>142</v>
      </c>
      <c r="Z24" s="9">
        <v>4</v>
      </c>
      <c r="AA24" s="11">
        <v>3</v>
      </c>
      <c r="AB24" s="15">
        <f t="shared" si="4"/>
        <v>7</v>
      </c>
      <c r="AC24" s="9"/>
      <c r="AD24" s="15"/>
    </row>
    <row r="25" spans="1:30" ht="15.5" x14ac:dyDescent="0.35">
      <c r="A25" s="56" t="s">
        <v>37</v>
      </c>
      <c r="B25" s="47" t="s">
        <v>805</v>
      </c>
      <c r="C25" s="47" t="s">
        <v>437</v>
      </c>
      <c r="E25" s="8">
        <v>1</v>
      </c>
      <c r="F25" s="47" t="s">
        <v>810</v>
      </c>
      <c r="N25" s="15"/>
      <c r="O25" s="47" t="s">
        <v>609</v>
      </c>
      <c r="P25" s="47" t="s">
        <v>252</v>
      </c>
      <c r="Q25" s="47" t="s">
        <v>141</v>
      </c>
      <c r="R25" s="9">
        <v>13</v>
      </c>
      <c r="S25" s="9">
        <v>14</v>
      </c>
      <c r="T25" s="15">
        <f>SUM(R25:S25)</f>
        <v>27</v>
      </c>
      <c r="U25" s="9">
        <v>1</v>
      </c>
      <c r="V25" s="15"/>
      <c r="W25" s="47" t="s">
        <v>642</v>
      </c>
      <c r="X25" s="55" t="s">
        <v>4</v>
      </c>
      <c r="Y25" s="55" t="s">
        <v>158</v>
      </c>
      <c r="Z25" s="9">
        <v>3</v>
      </c>
      <c r="AA25" s="11">
        <v>4</v>
      </c>
      <c r="AB25" s="15">
        <f t="shared" si="4"/>
        <v>7</v>
      </c>
      <c r="AC25" s="9"/>
      <c r="AD25" s="15"/>
    </row>
    <row r="26" spans="1:30" ht="15.5" x14ac:dyDescent="0.35">
      <c r="B26" s="47" t="s">
        <v>20</v>
      </c>
      <c r="C26" s="47" t="s">
        <v>212</v>
      </c>
      <c r="E26" s="8">
        <v>1</v>
      </c>
      <c r="F26" s="47" t="s">
        <v>809</v>
      </c>
      <c r="N26" s="69"/>
      <c r="O26" s="174" t="s">
        <v>610</v>
      </c>
      <c r="P26" s="47" t="s">
        <v>159</v>
      </c>
      <c r="Q26" s="47" t="s">
        <v>141</v>
      </c>
      <c r="R26" s="9">
        <v>18</v>
      </c>
      <c r="S26" s="11">
        <v>8</v>
      </c>
      <c r="T26" s="15">
        <f>SUM(R26:S26)</f>
        <v>26</v>
      </c>
      <c r="U26" s="9">
        <v>3</v>
      </c>
      <c r="V26" s="15"/>
      <c r="W26" s="47" t="s">
        <v>802</v>
      </c>
      <c r="X26" s="47" t="s">
        <v>2</v>
      </c>
      <c r="Y26" s="47" t="s">
        <v>53</v>
      </c>
      <c r="Z26" s="9">
        <v>1</v>
      </c>
      <c r="AA26" s="11">
        <v>6</v>
      </c>
      <c r="AB26" s="15">
        <f t="shared" si="4"/>
        <v>7</v>
      </c>
      <c r="AC26" s="9">
        <v>2</v>
      </c>
      <c r="AD26" s="15"/>
    </row>
    <row r="27" spans="1:30" ht="15.5" x14ac:dyDescent="0.35">
      <c r="B27" s="47" t="s">
        <v>174</v>
      </c>
      <c r="C27" s="47" t="s">
        <v>212</v>
      </c>
      <c r="E27" s="8">
        <v>2</v>
      </c>
      <c r="F27" s="47" t="s">
        <v>806</v>
      </c>
      <c r="G27" s="175"/>
      <c r="H27" s="102"/>
      <c r="I27" s="102"/>
      <c r="J27" s="102"/>
      <c r="K27" s="102"/>
      <c r="L27" s="102"/>
      <c r="N27" s="69"/>
      <c r="O27" s="47" t="s">
        <v>608</v>
      </c>
      <c r="P27" s="47" t="s">
        <v>132</v>
      </c>
      <c r="Q27" s="47" t="s">
        <v>141</v>
      </c>
      <c r="R27" s="9">
        <v>5</v>
      </c>
      <c r="S27" s="11">
        <v>20</v>
      </c>
      <c r="T27" s="15">
        <f>SUM(R27:S27)</f>
        <v>25</v>
      </c>
      <c r="U27" s="9"/>
      <c r="V27" s="69"/>
      <c r="W27" s="47" t="s">
        <v>675</v>
      </c>
      <c r="X27" s="47" t="s">
        <v>20</v>
      </c>
      <c r="Y27" s="47" t="s">
        <v>141</v>
      </c>
      <c r="Z27" s="9">
        <v>1</v>
      </c>
      <c r="AA27" s="11">
        <v>6</v>
      </c>
      <c r="AB27" s="15">
        <f t="shared" si="4"/>
        <v>7</v>
      </c>
      <c r="AC27" s="9">
        <v>1</v>
      </c>
      <c r="AD27" s="15"/>
    </row>
    <row r="28" spans="1:30" ht="18" x14ac:dyDescent="0.4">
      <c r="E28" s="8">
        <v>2</v>
      </c>
      <c r="F28" s="47" t="s">
        <v>808</v>
      </c>
      <c r="G28" s="59"/>
      <c r="M28" s="29"/>
      <c r="N28" s="15"/>
      <c r="O28" s="47" t="s">
        <v>603</v>
      </c>
      <c r="P28" s="47" t="s">
        <v>138</v>
      </c>
      <c r="Q28" s="47" t="s">
        <v>142</v>
      </c>
      <c r="R28" s="9">
        <v>11</v>
      </c>
      <c r="S28" s="9">
        <v>12</v>
      </c>
      <c r="T28" s="15">
        <f t="shared" ref="T28:T31" si="5">SUM(R28:S28)</f>
        <v>23</v>
      </c>
      <c r="U28" s="9">
        <v>1</v>
      </c>
      <c r="V28" s="15"/>
      <c r="W28" s="47" t="s">
        <v>667</v>
      </c>
      <c r="X28" s="47" t="s">
        <v>117</v>
      </c>
      <c r="Y28" s="47" t="s">
        <v>53</v>
      </c>
      <c r="Z28" s="9"/>
      <c r="AA28" s="11">
        <v>7</v>
      </c>
      <c r="AB28" s="15">
        <f t="shared" si="4"/>
        <v>7</v>
      </c>
      <c r="AC28" s="9">
        <v>1</v>
      </c>
      <c r="AD28" s="15"/>
    </row>
    <row r="29" spans="1:30" ht="15.5" x14ac:dyDescent="0.35">
      <c r="N29" s="69"/>
      <c r="O29" s="47" t="s">
        <v>580</v>
      </c>
      <c r="P29" s="47" t="s">
        <v>120</v>
      </c>
      <c r="Q29" s="47" t="s">
        <v>199</v>
      </c>
      <c r="R29" s="9">
        <v>11</v>
      </c>
      <c r="S29" s="11">
        <v>9</v>
      </c>
      <c r="T29" s="15">
        <f t="shared" si="5"/>
        <v>20</v>
      </c>
      <c r="U29" s="9">
        <v>1</v>
      </c>
      <c r="V29" s="69"/>
      <c r="W29" s="47" t="s">
        <v>676</v>
      </c>
      <c r="X29" s="94" t="s">
        <v>30</v>
      </c>
      <c r="Y29" s="47" t="s">
        <v>141</v>
      </c>
      <c r="Z29" s="11"/>
      <c r="AA29" s="11">
        <v>7</v>
      </c>
      <c r="AB29" s="15">
        <f t="shared" si="4"/>
        <v>7</v>
      </c>
      <c r="AC29" s="9">
        <v>2</v>
      </c>
      <c r="AD29" s="15"/>
    </row>
    <row r="30" spans="1:30" ht="18" x14ac:dyDescent="0.4">
      <c r="A30" s="45"/>
      <c r="B30" s="38" t="s">
        <v>209</v>
      </c>
      <c r="D30" s="25">
        <v>0</v>
      </c>
      <c r="E30" s="8"/>
      <c r="N30" s="69"/>
      <c r="O30" s="47" t="s">
        <v>577</v>
      </c>
      <c r="P30" s="47" t="s">
        <v>244</v>
      </c>
      <c r="Q30" s="55" t="s">
        <v>65</v>
      </c>
      <c r="R30" s="9">
        <v>13</v>
      </c>
      <c r="S30" s="9">
        <v>6</v>
      </c>
      <c r="T30" s="15">
        <f t="shared" si="5"/>
        <v>19</v>
      </c>
      <c r="U30" s="9"/>
      <c r="V30" s="15"/>
      <c r="W30" s="47" t="s">
        <v>666</v>
      </c>
      <c r="X30" s="94" t="s">
        <v>113</v>
      </c>
      <c r="Y30" s="47" t="s">
        <v>199</v>
      </c>
      <c r="Z30" s="9">
        <v>2</v>
      </c>
      <c r="AA30" s="11">
        <v>4</v>
      </c>
      <c r="AB30" s="15">
        <f t="shared" si="4"/>
        <v>6</v>
      </c>
      <c r="AC30" s="9"/>
      <c r="AD30" s="15"/>
    </row>
    <row r="31" spans="1:30" ht="15.5" x14ac:dyDescent="0.35">
      <c r="A31" s="56" t="s">
        <v>37</v>
      </c>
      <c r="B31" s="47" t="s">
        <v>97</v>
      </c>
      <c r="C31" s="47"/>
      <c r="E31" s="99"/>
      <c r="N31" s="15"/>
      <c r="O31" s="47" t="s">
        <v>611</v>
      </c>
      <c r="P31" s="177" t="s">
        <v>99</v>
      </c>
      <c r="Q31" s="55" t="s">
        <v>141</v>
      </c>
      <c r="R31" s="11">
        <v>8</v>
      </c>
      <c r="S31" s="9">
        <v>11</v>
      </c>
      <c r="T31" s="15">
        <f t="shared" si="5"/>
        <v>19</v>
      </c>
      <c r="U31" s="9">
        <v>1</v>
      </c>
      <c r="V31" s="15"/>
      <c r="W31" s="47" t="s">
        <v>645</v>
      </c>
      <c r="X31" s="47" t="s">
        <v>149</v>
      </c>
      <c r="Y31" s="47" t="s">
        <v>54</v>
      </c>
      <c r="Z31" s="9"/>
      <c r="AA31" s="9">
        <v>6</v>
      </c>
      <c r="AB31" s="15">
        <f t="shared" ref="AB31:AB37" si="6">SUM(Z31:AA31)</f>
        <v>6</v>
      </c>
      <c r="AC31" s="9">
        <v>4</v>
      </c>
      <c r="AD31" s="15"/>
    </row>
    <row r="32" spans="1:30" ht="15.5" x14ac:dyDescent="0.35">
      <c r="N32" s="15"/>
      <c r="O32" s="47" t="s">
        <v>661</v>
      </c>
      <c r="P32" s="47" t="s">
        <v>122</v>
      </c>
      <c r="Q32" s="47" t="s">
        <v>53</v>
      </c>
      <c r="R32" s="9">
        <v>14</v>
      </c>
      <c r="S32" s="9">
        <v>3</v>
      </c>
      <c r="T32" s="15">
        <f t="shared" ref="T32:T64" si="7">SUM(R32:S32)</f>
        <v>17</v>
      </c>
      <c r="U32" s="9"/>
      <c r="V32" s="15"/>
      <c r="W32" s="47" t="s">
        <v>651</v>
      </c>
      <c r="X32" s="47" t="s">
        <v>147</v>
      </c>
      <c r="Y32" s="47" t="s">
        <v>142</v>
      </c>
      <c r="Z32" s="9"/>
      <c r="AA32" s="9">
        <v>6</v>
      </c>
      <c r="AB32" s="15">
        <f t="shared" si="6"/>
        <v>6</v>
      </c>
      <c r="AC32" s="9">
        <v>4</v>
      </c>
      <c r="AD32" s="15"/>
    </row>
    <row r="33" spans="1:30" ht="15.75" customHeight="1" x14ac:dyDescent="0.4">
      <c r="A33" s="82" t="s">
        <v>167</v>
      </c>
      <c r="B33" s="173"/>
      <c r="C33" s="172"/>
      <c r="D33" s="163"/>
      <c r="E33" s="77" t="s">
        <v>50</v>
      </c>
      <c r="F33" s="77"/>
      <c r="G33" s="84"/>
      <c r="H33" s="84"/>
      <c r="I33" s="84"/>
      <c r="J33" s="85"/>
      <c r="K33" s="84"/>
      <c r="L33" s="84"/>
      <c r="M33" s="84"/>
      <c r="N33" s="15"/>
      <c r="O33" s="47" t="s">
        <v>585</v>
      </c>
      <c r="P33" s="47" t="s">
        <v>131</v>
      </c>
      <c r="Q33" s="47" t="s">
        <v>54</v>
      </c>
      <c r="R33" s="9">
        <v>8</v>
      </c>
      <c r="S33" s="9">
        <v>9</v>
      </c>
      <c r="T33" s="15">
        <f t="shared" si="7"/>
        <v>17</v>
      </c>
      <c r="U33" s="9">
        <v>2</v>
      </c>
      <c r="V33" s="15"/>
      <c r="W33" s="47" t="s">
        <v>647</v>
      </c>
      <c r="X33" s="47" t="s">
        <v>13</v>
      </c>
      <c r="Y33" s="47" t="s">
        <v>54</v>
      </c>
      <c r="Z33" s="9"/>
      <c r="AA33" s="9">
        <v>6</v>
      </c>
      <c r="AB33" s="15">
        <f t="shared" si="6"/>
        <v>6</v>
      </c>
      <c r="AC33" s="9">
        <v>2</v>
      </c>
      <c r="AD33" s="15"/>
    </row>
    <row r="34" spans="1:30" ht="18" x14ac:dyDescent="0.4">
      <c r="A34" s="53" t="s">
        <v>40</v>
      </c>
      <c r="B34" s="38" t="s">
        <v>210</v>
      </c>
      <c r="D34" s="25">
        <v>2</v>
      </c>
      <c r="E34" s="8">
        <v>1</v>
      </c>
      <c r="F34" s="47" t="s">
        <v>811</v>
      </c>
      <c r="G34" s="175"/>
      <c r="H34" s="175"/>
      <c r="I34" s="102"/>
      <c r="J34" s="102"/>
      <c r="K34" s="102"/>
      <c r="L34" s="102"/>
      <c r="M34" s="102"/>
      <c r="N34" s="15"/>
      <c r="O34" s="47" t="s">
        <v>619</v>
      </c>
      <c r="P34" s="47" t="s">
        <v>122</v>
      </c>
      <c r="Q34" s="47" t="s">
        <v>201</v>
      </c>
      <c r="R34" s="8">
        <v>8</v>
      </c>
      <c r="S34" s="12">
        <v>9</v>
      </c>
      <c r="T34" s="15">
        <f t="shared" si="7"/>
        <v>17</v>
      </c>
      <c r="U34" s="9">
        <v>1</v>
      </c>
      <c r="V34" s="15"/>
      <c r="W34" s="47" t="s">
        <v>641</v>
      </c>
      <c r="X34" s="177" t="s">
        <v>23</v>
      </c>
      <c r="Y34" s="55" t="s">
        <v>201</v>
      </c>
      <c r="Z34" s="9">
        <v>2</v>
      </c>
      <c r="AA34" s="9">
        <v>3</v>
      </c>
      <c r="AB34" s="15">
        <f t="shared" si="6"/>
        <v>5</v>
      </c>
      <c r="AC34" s="9"/>
      <c r="AD34" s="15"/>
    </row>
    <row r="35" spans="1:30" ht="15.5" x14ac:dyDescent="0.35">
      <c r="A35" s="45" t="s">
        <v>37</v>
      </c>
      <c r="B35" s="47" t="s">
        <v>97</v>
      </c>
      <c r="C35" s="47"/>
      <c r="D35" s="9"/>
      <c r="E35" s="8">
        <v>2</v>
      </c>
      <c r="F35" s="47" t="s">
        <v>812</v>
      </c>
      <c r="N35" s="69"/>
      <c r="O35" s="47" t="s">
        <v>621</v>
      </c>
      <c r="P35" s="47" t="s">
        <v>70</v>
      </c>
      <c r="Q35" s="47" t="s">
        <v>158</v>
      </c>
      <c r="R35" s="9">
        <v>12</v>
      </c>
      <c r="S35" s="11">
        <v>4</v>
      </c>
      <c r="T35" s="15">
        <f t="shared" si="7"/>
        <v>16</v>
      </c>
      <c r="U35" s="9">
        <v>2</v>
      </c>
      <c r="V35" s="69"/>
      <c r="W35" s="47" t="s">
        <v>674</v>
      </c>
      <c r="X35" s="47" t="s">
        <v>76</v>
      </c>
      <c r="Y35" s="47" t="s">
        <v>65</v>
      </c>
      <c r="Z35" s="9">
        <v>2</v>
      </c>
      <c r="AA35" s="9">
        <v>3</v>
      </c>
      <c r="AB35" s="15">
        <f t="shared" si="6"/>
        <v>5</v>
      </c>
      <c r="AC35" s="9">
        <v>1</v>
      </c>
      <c r="AD35" s="15"/>
    </row>
    <row r="36" spans="1:30" ht="15.5" x14ac:dyDescent="0.35">
      <c r="E36" s="8"/>
      <c r="F36" s="47"/>
      <c r="N36" s="69"/>
      <c r="O36" s="60" t="s">
        <v>582</v>
      </c>
      <c r="P36" s="60" t="s">
        <v>248</v>
      </c>
      <c r="Q36" s="178" t="s">
        <v>65</v>
      </c>
      <c r="R36" s="11">
        <v>9</v>
      </c>
      <c r="S36" s="9">
        <v>7</v>
      </c>
      <c r="T36" s="15">
        <f t="shared" si="7"/>
        <v>16</v>
      </c>
      <c r="U36" s="9">
        <v>2</v>
      </c>
      <c r="V36" s="15"/>
      <c r="W36" s="47" t="s">
        <v>644</v>
      </c>
      <c r="X36" s="47" t="s">
        <v>43</v>
      </c>
      <c r="Y36" s="47" t="s">
        <v>65</v>
      </c>
      <c r="Z36" s="9"/>
      <c r="AA36" s="9">
        <v>5</v>
      </c>
      <c r="AB36" s="15">
        <f t="shared" si="6"/>
        <v>5</v>
      </c>
      <c r="AC36" s="9">
        <v>6</v>
      </c>
      <c r="AD36" s="15"/>
    </row>
    <row r="37" spans="1:30" ht="18" x14ac:dyDescent="0.4">
      <c r="A37" s="56"/>
      <c r="B37" s="38" t="s">
        <v>151</v>
      </c>
      <c r="C37" s="50"/>
      <c r="D37" s="129">
        <v>0</v>
      </c>
      <c r="E37" s="8"/>
      <c r="N37" s="15"/>
      <c r="O37" s="47" t="s">
        <v>583</v>
      </c>
      <c r="P37" s="47" t="s">
        <v>72</v>
      </c>
      <c r="Q37" s="47" t="s">
        <v>65</v>
      </c>
      <c r="R37" s="9">
        <v>7</v>
      </c>
      <c r="S37" s="11">
        <v>9</v>
      </c>
      <c r="T37" s="15">
        <f t="shared" si="7"/>
        <v>16</v>
      </c>
      <c r="U37" s="9">
        <v>2</v>
      </c>
      <c r="V37" s="15"/>
      <c r="W37" s="47" t="s">
        <v>649</v>
      </c>
      <c r="X37" s="47" t="s">
        <v>25</v>
      </c>
      <c r="Y37" s="55" t="s">
        <v>142</v>
      </c>
      <c r="Z37" s="9"/>
      <c r="AA37" s="9">
        <v>5</v>
      </c>
      <c r="AB37" s="15">
        <f t="shared" si="6"/>
        <v>5</v>
      </c>
      <c r="AC37" s="9"/>
      <c r="AD37" s="15"/>
    </row>
    <row r="38" spans="1:30" ht="18" x14ac:dyDescent="0.4">
      <c r="A38" s="56" t="s">
        <v>37</v>
      </c>
      <c r="B38" s="47" t="s">
        <v>97</v>
      </c>
      <c r="C38" s="65"/>
      <c r="D38" s="129"/>
      <c r="E38" s="8"/>
      <c r="N38" s="15"/>
      <c r="O38" s="47" t="s">
        <v>618</v>
      </c>
      <c r="P38" s="47" t="s">
        <v>74</v>
      </c>
      <c r="Q38" s="47" t="s">
        <v>201</v>
      </c>
      <c r="R38" s="9">
        <v>9</v>
      </c>
      <c r="S38" s="9">
        <v>6</v>
      </c>
      <c r="T38" s="15">
        <f t="shared" si="7"/>
        <v>15</v>
      </c>
      <c r="U38" s="9">
        <v>5</v>
      </c>
      <c r="V38" s="15"/>
      <c r="W38" s="47" t="s">
        <v>646</v>
      </c>
      <c r="X38" s="47" t="s">
        <v>5</v>
      </c>
      <c r="Y38" s="47" t="s">
        <v>201</v>
      </c>
      <c r="Z38" s="9"/>
      <c r="AA38" s="11">
        <v>5</v>
      </c>
      <c r="AB38" s="15">
        <f t="shared" ref="AB38:AB50" si="8">SUM(Z38:AA38)</f>
        <v>5</v>
      </c>
      <c r="AC38" s="9">
        <v>3</v>
      </c>
      <c r="AD38" s="15"/>
    </row>
    <row r="39" spans="1:30" ht="15.5" x14ac:dyDescent="0.35">
      <c r="N39" s="69"/>
      <c r="O39" s="47" t="s">
        <v>578</v>
      </c>
      <c r="P39" s="47" t="s">
        <v>67</v>
      </c>
      <c r="Q39" s="47" t="s">
        <v>65</v>
      </c>
      <c r="R39" s="9">
        <v>5</v>
      </c>
      <c r="S39" s="9">
        <v>10</v>
      </c>
      <c r="T39" s="15">
        <f t="shared" si="7"/>
        <v>15</v>
      </c>
      <c r="U39" s="9">
        <v>2</v>
      </c>
      <c r="V39" s="15"/>
      <c r="W39" s="47" t="s">
        <v>669</v>
      </c>
      <c r="X39" s="55" t="s">
        <v>207</v>
      </c>
      <c r="Y39" s="55" t="s">
        <v>53</v>
      </c>
      <c r="Z39" s="9"/>
      <c r="AA39" s="9">
        <v>5</v>
      </c>
      <c r="AB39" s="15">
        <f t="shared" si="8"/>
        <v>5</v>
      </c>
      <c r="AC39" s="9">
        <v>1</v>
      </c>
      <c r="AD39" s="15"/>
    </row>
    <row r="40" spans="1:30" ht="18" x14ac:dyDescent="0.4">
      <c r="A40" s="82"/>
      <c r="B40" s="173"/>
      <c r="C40" s="77"/>
      <c r="D40" s="163"/>
      <c r="E40" s="77" t="s">
        <v>50</v>
      </c>
      <c r="F40" s="83"/>
      <c r="G40" s="84"/>
      <c r="H40" s="84"/>
      <c r="I40" s="84"/>
      <c r="J40" s="85"/>
      <c r="K40" s="84"/>
      <c r="L40" s="84"/>
      <c r="M40" s="84"/>
      <c r="N40" s="15"/>
      <c r="O40" s="47" t="s">
        <v>586</v>
      </c>
      <c r="P40" s="47" t="s">
        <v>213</v>
      </c>
      <c r="Q40" s="47" t="s">
        <v>54</v>
      </c>
      <c r="R40" s="9">
        <v>5</v>
      </c>
      <c r="S40" s="11">
        <v>9</v>
      </c>
      <c r="T40" s="15">
        <f t="shared" si="7"/>
        <v>14</v>
      </c>
      <c r="U40" s="9">
        <v>1</v>
      </c>
      <c r="V40" s="15"/>
      <c r="W40" s="47" t="s">
        <v>671</v>
      </c>
      <c r="X40" s="55" t="s">
        <v>24</v>
      </c>
      <c r="Y40" s="55" t="s">
        <v>199</v>
      </c>
      <c r="Z40" s="9">
        <v>2</v>
      </c>
      <c r="AA40" s="9">
        <v>2</v>
      </c>
      <c r="AB40" s="15">
        <f t="shared" si="8"/>
        <v>4</v>
      </c>
      <c r="AC40" s="9">
        <v>1</v>
      </c>
      <c r="AD40" s="15"/>
    </row>
    <row r="41" spans="1:30" ht="18" x14ac:dyDescent="0.4">
      <c r="A41" s="53" t="s">
        <v>41</v>
      </c>
      <c r="B41" s="38" t="s">
        <v>103</v>
      </c>
      <c r="C41" s="47"/>
      <c r="D41" s="25">
        <v>2</v>
      </c>
      <c r="E41" s="9">
        <v>1</v>
      </c>
      <c r="F41" s="47" t="s">
        <v>813</v>
      </c>
      <c r="G41" s="46"/>
      <c r="H41" s="51"/>
      <c r="I41" s="51"/>
      <c r="J41" s="52"/>
      <c r="K41" s="51"/>
      <c r="L41" s="51"/>
      <c r="M41" s="51"/>
      <c r="N41" s="15"/>
      <c r="O41" s="47" t="s">
        <v>579</v>
      </c>
      <c r="P41" s="55" t="s">
        <v>72</v>
      </c>
      <c r="Q41" s="55" t="s">
        <v>65</v>
      </c>
      <c r="R41" s="9">
        <v>6</v>
      </c>
      <c r="S41" s="11">
        <v>7</v>
      </c>
      <c r="T41" s="15">
        <f t="shared" si="7"/>
        <v>13</v>
      </c>
      <c r="U41" s="9">
        <v>2</v>
      </c>
      <c r="V41" s="15"/>
      <c r="W41" s="47" t="s">
        <v>648</v>
      </c>
      <c r="X41" s="55" t="s">
        <v>296</v>
      </c>
      <c r="Y41" s="55" t="s">
        <v>65</v>
      </c>
      <c r="Z41" s="9"/>
      <c r="AA41" s="9">
        <v>4</v>
      </c>
      <c r="AB41" s="15">
        <f t="shared" si="8"/>
        <v>4</v>
      </c>
      <c r="AC41" s="9"/>
      <c r="AD41" s="15"/>
    </row>
    <row r="42" spans="1:30" ht="18" x14ac:dyDescent="0.4">
      <c r="A42" s="56" t="s">
        <v>37</v>
      </c>
      <c r="B42" s="60" t="s">
        <v>117</v>
      </c>
      <c r="C42" s="50" t="s">
        <v>268</v>
      </c>
      <c r="D42" s="25"/>
      <c r="E42" s="9">
        <v>2</v>
      </c>
      <c r="F42" s="47" t="s">
        <v>814</v>
      </c>
      <c r="G42" s="46"/>
      <c r="H42" s="51"/>
      <c r="I42" s="46"/>
      <c r="J42" s="48"/>
      <c r="K42" s="51"/>
      <c r="L42" s="51"/>
      <c r="M42" s="42"/>
      <c r="N42" s="15"/>
      <c r="O42" s="47" t="s">
        <v>590</v>
      </c>
      <c r="P42" s="47" t="s">
        <v>84</v>
      </c>
      <c r="Q42" s="47" t="s">
        <v>199</v>
      </c>
      <c r="R42" s="9">
        <v>5</v>
      </c>
      <c r="S42" s="9">
        <v>7</v>
      </c>
      <c r="T42" s="15">
        <f t="shared" si="7"/>
        <v>12</v>
      </c>
      <c r="U42" s="9">
        <v>2</v>
      </c>
      <c r="V42" s="15"/>
      <c r="W42" s="47" t="s">
        <v>654</v>
      </c>
      <c r="X42" s="47" t="s">
        <v>45</v>
      </c>
      <c r="Y42" s="47" t="s">
        <v>142</v>
      </c>
      <c r="Z42" s="9"/>
      <c r="AA42" s="11">
        <v>4</v>
      </c>
      <c r="AB42" s="15">
        <f t="shared" si="8"/>
        <v>4</v>
      </c>
      <c r="AC42" s="9">
        <v>1</v>
      </c>
      <c r="AD42" s="15"/>
    </row>
    <row r="43" spans="1:30" ht="15.5" x14ac:dyDescent="0.35">
      <c r="C43" s="50"/>
      <c r="E43" s="9"/>
      <c r="N43" s="69"/>
      <c r="O43" s="47" t="s">
        <v>799</v>
      </c>
      <c r="P43" s="55" t="s">
        <v>123</v>
      </c>
      <c r="Q43" s="55" t="s">
        <v>54</v>
      </c>
      <c r="R43" s="9"/>
      <c r="S43" s="9">
        <v>12</v>
      </c>
      <c r="T43" s="15">
        <f t="shared" si="7"/>
        <v>12</v>
      </c>
      <c r="U43" s="9">
        <v>3</v>
      </c>
      <c r="V43" s="15"/>
      <c r="W43" s="47" t="s">
        <v>635</v>
      </c>
      <c r="X43" s="177" t="s">
        <v>146</v>
      </c>
      <c r="Y43" s="55" t="s">
        <v>199</v>
      </c>
      <c r="Z43" s="9"/>
      <c r="AA43" s="9">
        <v>4</v>
      </c>
      <c r="AB43" s="15">
        <f t="shared" si="8"/>
        <v>4</v>
      </c>
      <c r="AC43" s="11">
        <v>1</v>
      </c>
      <c r="AD43" s="15"/>
    </row>
    <row r="44" spans="1:30" ht="18" x14ac:dyDescent="0.4">
      <c r="B44" s="38" t="s">
        <v>102</v>
      </c>
      <c r="C44" s="64"/>
      <c r="D44" s="26">
        <v>4</v>
      </c>
      <c r="E44" s="9">
        <v>1</v>
      </c>
      <c r="F44" s="47" t="s">
        <v>755</v>
      </c>
      <c r="N44" s="69"/>
      <c r="O44" s="47" t="s">
        <v>662</v>
      </c>
      <c r="P44" s="47" t="s">
        <v>26</v>
      </c>
      <c r="Q44" s="47" t="s">
        <v>53</v>
      </c>
      <c r="R44" s="9">
        <v>6</v>
      </c>
      <c r="S44" s="11">
        <v>5</v>
      </c>
      <c r="T44" s="15">
        <f t="shared" si="7"/>
        <v>11</v>
      </c>
      <c r="U44" s="9">
        <v>1</v>
      </c>
      <c r="V44" s="15"/>
      <c r="W44" s="47" t="s">
        <v>627</v>
      </c>
      <c r="X44" s="47" t="s">
        <v>253</v>
      </c>
      <c r="Y44" s="47" t="s">
        <v>158</v>
      </c>
      <c r="Z44" s="9"/>
      <c r="AA44" s="9">
        <v>4</v>
      </c>
      <c r="AB44" s="15">
        <f t="shared" si="8"/>
        <v>4</v>
      </c>
      <c r="AC44" s="9">
        <v>3</v>
      </c>
      <c r="AD44" s="15"/>
    </row>
    <row r="45" spans="1:30" ht="18" x14ac:dyDescent="0.4">
      <c r="A45" s="97" t="s">
        <v>37</v>
      </c>
      <c r="B45" s="94" t="s">
        <v>185</v>
      </c>
      <c r="C45" s="50" t="s">
        <v>268</v>
      </c>
      <c r="D45" s="26"/>
      <c r="E45" s="9">
        <v>1</v>
      </c>
      <c r="F45" s="47" t="s">
        <v>815</v>
      </c>
      <c r="N45" s="15"/>
      <c r="O45" s="60" t="s">
        <v>663</v>
      </c>
      <c r="P45" s="60" t="s">
        <v>81</v>
      </c>
      <c r="Q45" s="178" t="s">
        <v>53</v>
      </c>
      <c r="R45" s="11">
        <v>2</v>
      </c>
      <c r="S45" s="11">
        <v>9</v>
      </c>
      <c r="T45" s="15">
        <f t="shared" si="7"/>
        <v>11</v>
      </c>
      <c r="U45" s="9"/>
      <c r="V45" s="15"/>
      <c r="W45" s="47" t="s">
        <v>668</v>
      </c>
      <c r="X45" s="177" t="s">
        <v>217</v>
      </c>
      <c r="Y45" s="55" t="s">
        <v>199</v>
      </c>
      <c r="Z45" s="9">
        <v>3</v>
      </c>
      <c r="AA45" s="9"/>
      <c r="AB45" s="15">
        <f t="shared" si="8"/>
        <v>3</v>
      </c>
      <c r="AC45" s="9">
        <v>1</v>
      </c>
      <c r="AD45" s="15"/>
    </row>
    <row r="46" spans="1:30" ht="15.5" x14ac:dyDescent="0.35">
      <c r="E46" s="9">
        <v>2</v>
      </c>
      <c r="F46" s="47" t="s">
        <v>774</v>
      </c>
      <c r="N46" s="15"/>
      <c r="O46" s="47" t="s">
        <v>664</v>
      </c>
      <c r="P46" s="47" t="s">
        <v>49</v>
      </c>
      <c r="Q46" s="47" t="s">
        <v>199</v>
      </c>
      <c r="R46" s="9">
        <v>1</v>
      </c>
      <c r="S46" s="11">
        <v>10</v>
      </c>
      <c r="T46" s="15">
        <f t="shared" si="7"/>
        <v>11</v>
      </c>
      <c r="U46" s="9">
        <v>4</v>
      </c>
      <c r="V46" s="15"/>
      <c r="W46" s="47" t="s">
        <v>652</v>
      </c>
      <c r="X46" s="94" t="s">
        <v>208</v>
      </c>
      <c r="Y46" s="47" t="s">
        <v>201</v>
      </c>
      <c r="Z46" s="9">
        <v>1</v>
      </c>
      <c r="AA46" s="11">
        <v>2</v>
      </c>
      <c r="AB46" s="15">
        <f t="shared" si="8"/>
        <v>3</v>
      </c>
      <c r="AC46" s="9">
        <v>1</v>
      </c>
      <c r="AD46" s="15"/>
    </row>
    <row r="47" spans="1:30" ht="15.5" x14ac:dyDescent="0.35">
      <c r="E47" s="9">
        <v>2</v>
      </c>
      <c r="F47" s="47" t="s">
        <v>816</v>
      </c>
      <c r="N47" s="69"/>
      <c r="O47" s="47" t="s">
        <v>746</v>
      </c>
      <c r="P47" s="47" t="s">
        <v>174</v>
      </c>
      <c r="Q47" s="47" t="s">
        <v>141</v>
      </c>
      <c r="R47" s="9">
        <v>1</v>
      </c>
      <c r="S47" s="9">
        <v>10</v>
      </c>
      <c r="T47" s="15">
        <f t="shared" si="7"/>
        <v>11</v>
      </c>
      <c r="U47" s="9">
        <v>4</v>
      </c>
      <c r="V47" s="15"/>
      <c r="W47" s="47" t="s">
        <v>630</v>
      </c>
      <c r="X47" s="47" t="s">
        <v>22</v>
      </c>
      <c r="Y47" s="47" t="s">
        <v>142</v>
      </c>
      <c r="Z47" s="9">
        <v>1</v>
      </c>
      <c r="AA47" s="9">
        <v>2</v>
      </c>
      <c r="AB47" s="15">
        <f t="shared" si="8"/>
        <v>3</v>
      </c>
      <c r="AC47" s="9"/>
      <c r="AD47" s="15"/>
    </row>
    <row r="48" spans="1:30" ht="15.5" x14ac:dyDescent="0.35">
      <c r="N48" s="15"/>
      <c r="O48" s="47" t="s">
        <v>581</v>
      </c>
      <c r="P48" s="47" t="s">
        <v>65</v>
      </c>
      <c r="Q48" s="47" t="s">
        <v>65</v>
      </c>
      <c r="R48" s="9">
        <v>5</v>
      </c>
      <c r="S48" s="11">
        <v>5</v>
      </c>
      <c r="T48" s="15">
        <f t="shared" si="7"/>
        <v>10</v>
      </c>
      <c r="U48" s="11">
        <v>3</v>
      </c>
      <c r="V48" s="15"/>
      <c r="W48" s="47" t="s">
        <v>670</v>
      </c>
      <c r="X48" s="47" t="s">
        <v>18</v>
      </c>
      <c r="Y48" s="47" t="s">
        <v>53</v>
      </c>
      <c r="Z48" s="9">
        <v>1</v>
      </c>
      <c r="AA48" s="11">
        <v>2</v>
      </c>
      <c r="AB48" s="15">
        <f t="shared" si="8"/>
        <v>3</v>
      </c>
      <c r="AC48" s="9"/>
      <c r="AD48" s="15"/>
    </row>
    <row r="49" spans="1:30" ht="18" x14ac:dyDescent="0.4">
      <c r="A49" s="122"/>
      <c r="B49" s="123"/>
      <c r="C49" s="123"/>
      <c r="D49" s="164"/>
      <c r="E49" s="124"/>
      <c r="F49" s="123"/>
      <c r="G49" s="125"/>
      <c r="H49" s="125"/>
      <c r="I49" s="125"/>
      <c r="J49" s="126"/>
      <c r="K49" s="125"/>
      <c r="L49" s="125"/>
      <c r="M49" s="124"/>
      <c r="N49" s="69"/>
      <c r="O49" s="47" t="s">
        <v>605</v>
      </c>
      <c r="P49" s="47" t="s">
        <v>133</v>
      </c>
      <c r="Q49" s="47" t="s">
        <v>142</v>
      </c>
      <c r="R49" s="11">
        <v>4</v>
      </c>
      <c r="S49" s="11">
        <v>6</v>
      </c>
      <c r="T49" s="15">
        <f t="shared" si="7"/>
        <v>10</v>
      </c>
      <c r="U49" s="165"/>
      <c r="V49" s="15"/>
      <c r="W49" s="47" t="s">
        <v>631</v>
      </c>
      <c r="X49" s="47" t="s">
        <v>205</v>
      </c>
      <c r="Y49" s="47" t="s">
        <v>158</v>
      </c>
      <c r="Z49" s="9"/>
      <c r="AA49" s="9">
        <v>3</v>
      </c>
      <c r="AB49" s="15">
        <f t="shared" si="8"/>
        <v>3</v>
      </c>
      <c r="AC49" s="9">
        <v>1</v>
      </c>
      <c r="AD49" s="15"/>
    </row>
    <row r="50" spans="1:30" ht="18" x14ac:dyDescent="0.4">
      <c r="C50" s="47" t="s">
        <v>42</v>
      </c>
      <c r="D50" s="112">
        <f>SUM(D16:D49)</f>
        <v>16</v>
      </c>
      <c r="E50" s="24"/>
      <c r="F50" s="47" t="s">
        <v>760</v>
      </c>
      <c r="G50" s="38"/>
      <c r="H50" s="54"/>
      <c r="I50" s="70">
        <v>6</v>
      </c>
      <c r="J50" s="25"/>
      <c r="N50" s="15"/>
      <c r="O50" s="50" t="s">
        <v>745</v>
      </c>
      <c r="P50" s="65" t="s">
        <v>243</v>
      </c>
      <c r="Q50" s="65" t="s">
        <v>54</v>
      </c>
      <c r="R50" s="9">
        <v>6</v>
      </c>
      <c r="S50" s="11">
        <v>3</v>
      </c>
      <c r="T50" s="15">
        <f t="shared" si="7"/>
        <v>9</v>
      </c>
      <c r="U50" s="9"/>
      <c r="V50" s="15"/>
      <c r="W50" s="47" t="s">
        <v>653</v>
      </c>
      <c r="X50" s="47" t="s">
        <v>162</v>
      </c>
      <c r="Y50" s="47" t="s">
        <v>201</v>
      </c>
      <c r="Z50" s="9"/>
      <c r="AA50" s="9">
        <v>3</v>
      </c>
      <c r="AB50" s="15">
        <f t="shared" si="8"/>
        <v>3</v>
      </c>
      <c r="AC50" s="9">
        <v>2</v>
      </c>
      <c r="AD50" s="15"/>
    </row>
    <row r="51" spans="1:30" ht="15.5" x14ac:dyDescent="0.35">
      <c r="N51" s="69"/>
      <c r="O51" s="47" t="s">
        <v>626</v>
      </c>
      <c r="P51" s="47" t="s">
        <v>78</v>
      </c>
      <c r="Q51" s="47" t="s">
        <v>53</v>
      </c>
      <c r="R51" s="9">
        <v>4</v>
      </c>
      <c r="S51" s="11">
        <v>5</v>
      </c>
      <c r="T51" s="15">
        <f t="shared" si="7"/>
        <v>9</v>
      </c>
      <c r="U51" s="9">
        <v>2</v>
      </c>
      <c r="V51" s="15"/>
      <c r="W51" s="47" t="s">
        <v>672</v>
      </c>
      <c r="X51" s="47" t="s">
        <v>137</v>
      </c>
      <c r="Y51" s="47" t="s">
        <v>53</v>
      </c>
      <c r="Z51" s="9">
        <v>1</v>
      </c>
      <c r="AA51" s="9">
        <v>1</v>
      </c>
      <c r="AB51" s="15">
        <f t="shared" ref="AB51:AB56" si="9">SUM(Z51:AA51)</f>
        <v>2</v>
      </c>
      <c r="AC51" s="9">
        <v>1</v>
      </c>
      <c r="AD51" s="15"/>
    </row>
    <row r="52" spans="1:30" ht="15.5" x14ac:dyDescent="0.35">
      <c r="N52" s="15"/>
      <c r="O52" s="47" t="s">
        <v>606</v>
      </c>
      <c r="P52" s="47" t="s">
        <v>8</v>
      </c>
      <c r="Q52" s="47" t="s">
        <v>158</v>
      </c>
      <c r="R52" s="9">
        <v>4</v>
      </c>
      <c r="S52" s="11">
        <v>5</v>
      </c>
      <c r="T52" s="15">
        <f t="shared" si="7"/>
        <v>9</v>
      </c>
      <c r="U52" s="9">
        <v>6</v>
      </c>
      <c r="V52" s="15"/>
      <c r="W52" s="50" t="s">
        <v>655</v>
      </c>
      <c r="X52" s="50" t="s">
        <v>63</v>
      </c>
      <c r="Y52" s="50" t="s">
        <v>142</v>
      </c>
      <c r="Z52" s="9"/>
      <c r="AA52" s="11">
        <v>2</v>
      </c>
      <c r="AB52" s="15">
        <f t="shared" si="9"/>
        <v>2</v>
      </c>
      <c r="AC52" s="9">
        <v>1</v>
      </c>
      <c r="AD52" s="15"/>
    </row>
    <row r="53" spans="1:30" ht="15.5" x14ac:dyDescent="0.35">
      <c r="N53" s="15"/>
      <c r="O53" s="47" t="s">
        <v>613</v>
      </c>
      <c r="P53" s="47" t="s">
        <v>389</v>
      </c>
      <c r="Q53" s="47" t="s">
        <v>141</v>
      </c>
      <c r="R53" s="9">
        <v>2</v>
      </c>
      <c r="S53" s="11">
        <v>7</v>
      </c>
      <c r="T53" s="15">
        <f t="shared" si="7"/>
        <v>9</v>
      </c>
      <c r="U53" s="9">
        <v>1</v>
      </c>
      <c r="V53" s="15"/>
      <c r="W53" s="47" t="s">
        <v>634</v>
      </c>
      <c r="X53" s="47" t="s">
        <v>249</v>
      </c>
      <c r="Y53" s="47" t="s">
        <v>199</v>
      </c>
      <c r="Z53" s="9"/>
      <c r="AA53" s="11">
        <v>2</v>
      </c>
      <c r="AB53" s="15">
        <f t="shared" si="9"/>
        <v>2</v>
      </c>
      <c r="AC53" s="9"/>
      <c r="AD53" s="15"/>
    </row>
    <row r="54" spans="1:30" ht="15.5" x14ac:dyDescent="0.35">
      <c r="N54" s="15"/>
      <c r="O54" s="47" t="s">
        <v>743</v>
      </c>
      <c r="P54" s="47" t="s">
        <v>17</v>
      </c>
      <c r="Q54" s="47" t="s">
        <v>158</v>
      </c>
      <c r="R54" s="9">
        <v>1</v>
      </c>
      <c r="S54" s="9">
        <v>8</v>
      </c>
      <c r="T54" s="15">
        <f t="shared" si="7"/>
        <v>9</v>
      </c>
      <c r="U54" s="9">
        <v>1</v>
      </c>
      <c r="V54" s="15"/>
      <c r="W54" s="47" t="s">
        <v>628</v>
      </c>
      <c r="X54" s="47" t="s">
        <v>125</v>
      </c>
      <c r="Y54" s="47" t="s">
        <v>65</v>
      </c>
      <c r="Z54" s="9"/>
      <c r="AA54" s="9">
        <v>2</v>
      </c>
      <c r="AB54" s="15">
        <f t="shared" si="9"/>
        <v>2</v>
      </c>
      <c r="AC54" s="9">
        <v>1</v>
      </c>
      <c r="AD54" s="15"/>
    </row>
    <row r="55" spans="1:30" ht="15.5" x14ac:dyDescent="0.35">
      <c r="A55" s="4"/>
      <c r="N55" s="69"/>
      <c r="O55" s="60" t="s">
        <v>620</v>
      </c>
      <c r="P55" s="60" t="s">
        <v>240</v>
      </c>
      <c r="Q55" s="178" t="s">
        <v>201</v>
      </c>
      <c r="R55" s="9"/>
      <c r="S55" s="9">
        <v>9</v>
      </c>
      <c r="T55" s="15">
        <f t="shared" si="7"/>
        <v>9</v>
      </c>
      <c r="U55" s="9">
        <v>2</v>
      </c>
      <c r="V55" s="15"/>
      <c r="W55" s="47" t="s">
        <v>634</v>
      </c>
      <c r="X55" s="47" t="s">
        <v>164</v>
      </c>
      <c r="Y55" s="47" t="s">
        <v>142</v>
      </c>
      <c r="Z55" s="9"/>
      <c r="AA55" s="9">
        <v>2</v>
      </c>
      <c r="AB55" s="15">
        <f t="shared" si="9"/>
        <v>2</v>
      </c>
      <c r="AC55" s="9">
        <v>3</v>
      </c>
      <c r="AD55" s="15"/>
    </row>
    <row r="56" spans="1:30" ht="18" x14ac:dyDescent="0.4">
      <c r="A56" s="4"/>
      <c r="D56" s="23" t="s">
        <v>769</v>
      </c>
      <c r="L56" s="23" t="s">
        <v>795</v>
      </c>
      <c r="N56" s="69"/>
      <c r="O56" s="47" t="s">
        <v>614</v>
      </c>
      <c r="P56" s="47" t="s">
        <v>300</v>
      </c>
      <c r="Q56" s="47" t="s">
        <v>141</v>
      </c>
      <c r="R56" s="9"/>
      <c r="S56" s="9">
        <v>9</v>
      </c>
      <c r="T56" s="15">
        <f t="shared" si="7"/>
        <v>9</v>
      </c>
      <c r="U56" s="9"/>
      <c r="V56" s="15"/>
      <c r="W56" s="47" t="s">
        <v>629</v>
      </c>
      <c r="X56" s="47" t="s">
        <v>144</v>
      </c>
      <c r="Y56" s="55" t="s">
        <v>158</v>
      </c>
      <c r="Z56" s="9"/>
      <c r="AA56" s="9">
        <v>1</v>
      </c>
      <c r="AB56" s="15">
        <f t="shared" si="9"/>
        <v>1</v>
      </c>
      <c r="AC56" s="9"/>
      <c r="AD56" s="15"/>
    </row>
    <row r="57" spans="1:30" ht="18" x14ac:dyDescent="0.4">
      <c r="A57" s="49"/>
      <c r="B57" s="181" t="s">
        <v>94</v>
      </c>
      <c r="C57" s="22"/>
      <c r="D57" s="23">
        <v>40917</v>
      </c>
      <c r="E57" s="61"/>
      <c r="F57" s="61"/>
      <c r="G57" s="61"/>
      <c r="H57" s="31"/>
      <c r="I57" s="31"/>
      <c r="J57" s="181" t="s">
        <v>96</v>
      </c>
      <c r="K57" s="22"/>
      <c r="L57" s="23">
        <v>40924</v>
      </c>
      <c r="N57" s="17"/>
      <c r="O57" s="47" t="s">
        <v>665</v>
      </c>
      <c r="P57" s="179" t="s">
        <v>152</v>
      </c>
      <c r="Q57" s="47" t="s">
        <v>199</v>
      </c>
      <c r="R57" s="9">
        <v>3</v>
      </c>
      <c r="S57" s="11">
        <v>5</v>
      </c>
      <c r="T57" s="15">
        <f t="shared" si="7"/>
        <v>8</v>
      </c>
      <c r="U57" s="9">
        <v>1</v>
      </c>
      <c r="V57" s="15"/>
      <c r="W57" s="47" t="s">
        <v>638</v>
      </c>
      <c r="X57" s="47" t="s">
        <v>110</v>
      </c>
      <c r="Y57" s="47" t="s">
        <v>141</v>
      </c>
      <c r="Z57" s="9"/>
      <c r="AA57" s="11">
        <v>1</v>
      </c>
      <c r="AB57" s="15">
        <f>SUM(Z57:AA57)</f>
        <v>1</v>
      </c>
      <c r="AC57" s="9">
        <v>1</v>
      </c>
      <c r="AD57" s="15"/>
    </row>
    <row r="58" spans="1:30" ht="18" x14ac:dyDescent="0.4">
      <c r="A58" s="26"/>
      <c r="B58" s="180" t="s">
        <v>95</v>
      </c>
      <c r="C58" s="180" t="s">
        <v>93</v>
      </c>
      <c r="D58" s="180" t="s">
        <v>127</v>
      </c>
      <c r="E58" s="47"/>
      <c r="F58" s="47"/>
      <c r="G58" s="47"/>
      <c r="H58" s="54"/>
      <c r="I58" s="54"/>
      <c r="J58" s="180" t="s">
        <v>95</v>
      </c>
      <c r="K58" s="180" t="s">
        <v>93</v>
      </c>
      <c r="L58" s="180" t="s">
        <v>127</v>
      </c>
      <c r="N58" s="69"/>
      <c r="O58" s="47" t="s">
        <v>587</v>
      </c>
      <c r="P58" s="47" t="s">
        <v>163</v>
      </c>
      <c r="Q58" s="47" t="s">
        <v>54</v>
      </c>
      <c r="R58" s="9">
        <v>3</v>
      </c>
      <c r="S58" s="9">
        <v>5</v>
      </c>
      <c r="T58" s="15">
        <f t="shared" si="7"/>
        <v>8</v>
      </c>
      <c r="U58" s="9"/>
      <c r="V58" s="15"/>
      <c r="W58" s="47" t="s">
        <v>800</v>
      </c>
      <c r="X58" s="47" t="s">
        <v>218</v>
      </c>
      <c r="Y58" s="50" t="s">
        <v>53</v>
      </c>
      <c r="Z58" s="9"/>
      <c r="AA58" s="11">
        <v>1</v>
      </c>
      <c r="AB58" s="15"/>
      <c r="AC58" s="11"/>
      <c r="AD58" s="15"/>
    </row>
    <row r="59" spans="1:30" ht="18" x14ac:dyDescent="0.4">
      <c r="A59" s="26"/>
      <c r="B59" s="28">
        <v>0.38541666666666669</v>
      </c>
      <c r="C59" s="25" t="s">
        <v>153</v>
      </c>
      <c r="D59" s="29" t="s">
        <v>770</v>
      </c>
      <c r="E59" s="47"/>
      <c r="F59" s="47"/>
      <c r="G59" s="47"/>
      <c r="H59" s="24"/>
      <c r="I59" s="24"/>
      <c r="J59" s="28">
        <v>0.38541666666666669</v>
      </c>
      <c r="K59" s="25" t="s">
        <v>153</v>
      </c>
      <c r="L59" s="29" t="s">
        <v>796</v>
      </c>
      <c r="N59" s="69"/>
      <c r="O59" s="47" t="s">
        <v>604</v>
      </c>
      <c r="P59" s="47" t="s">
        <v>134</v>
      </c>
      <c r="Q59" s="47" t="s">
        <v>142</v>
      </c>
      <c r="R59" s="9">
        <v>3</v>
      </c>
      <c r="S59" s="11">
        <v>5</v>
      </c>
      <c r="T59" s="15">
        <f t="shared" si="7"/>
        <v>8</v>
      </c>
      <c r="U59" s="9">
        <v>1</v>
      </c>
      <c r="V59" s="15"/>
      <c r="W59" s="47" t="s">
        <v>673</v>
      </c>
      <c r="X59" s="47" t="s">
        <v>28</v>
      </c>
      <c r="Y59" s="47" t="s">
        <v>53</v>
      </c>
      <c r="Z59" s="9"/>
      <c r="AA59" s="9"/>
      <c r="AB59" s="15">
        <f>SUM(Z59:AA59)</f>
        <v>0</v>
      </c>
      <c r="AC59" s="9">
        <v>2</v>
      </c>
      <c r="AD59" s="15"/>
    </row>
    <row r="60" spans="1:30" ht="18" x14ac:dyDescent="0.4">
      <c r="A60" s="100"/>
      <c r="B60" s="28">
        <v>0.38541666666666669</v>
      </c>
      <c r="C60" s="25" t="s">
        <v>154</v>
      </c>
      <c r="D60" s="29" t="s">
        <v>173</v>
      </c>
      <c r="E60" s="47"/>
      <c r="F60" s="47"/>
      <c r="G60" s="47"/>
      <c r="H60" s="24"/>
      <c r="I60" s="24"/>
      <c r="J60" s="28">
        <v>0.38541666666666669</v>
      </c>
      <c r="K60" s="25" t="s">
        <v>154</v>
      </c>
      <c r="L60" s="29" t="s">
        <v>263</v>
      </c>
      <c r="N60" s="69"/>
      <c r="O60" s="47" t="s">
        <v>589</v>
      </c>
      <c r="P60" s="177" t="s">
        <v>426</v>
      </c>
      <c r="Q60" s="55" t="s">
        <v>54</v>
      </c>
      <c r="R60" s="9">
        <v>3</v>
      </c>
      <c r="S60" s="9">
        <v>5</v>
      </c>
      <c r="T60" s="15">
        <f t="shared" si="7"/>
        <v>8</v>
      </c>
      <c r="U60" s="9"/>
      <c r="V60" s="15"/>
      <c r="W60" s="47" t="s">
        <v>632</v>
      </c>
      <c r="X60" s="47" t="s">
        <v>57</v>
      </c>
      <c r="Y60" s="47" t="s">
        <v>199</v>
      </c>
      <c r="Z60" s="11"/>
      <c r="AA60" s="11"/>
      <c r="AB60" s="15">
        <f>SUM(Z60:AA60)</f>
        <v>0</v>
      </c>
      <c r="AC60" s="9">
        <v>3</v>
      </c>
      <c r="AD60" s="15"/>
    </row>
    <row r="61" spans="1:30" ht="18" x14ac:dyDescent="0.4">
      <c r="B61" s="28">
        <v>0.42708333333333331</v>
      </c>
      <c r="C61" s="25" t="s">
        <v>153</v>
      </c>
      <c r="D61" s="29" t="s">
        <v>171</v>
      </c>
      <c r="E61" s="47"/>
      <c r="F61" s="47"/>
      <c r="G61" s="47"/>
      <c r="H61" s="24"/>
      <c r="I61" s="24"/>
      <c r="J61" s="28">
        <v>0.42708333333333331</v>
      </c>
      <c r="K61" s="25" t="s">
        <v>153</v>
      </c>
      <c r="L61" s="29" t="s">
        <v>264</v>
      </c>
      <c r="N61" s="15"/>
      <c r="O61" s="47" t="s">
        <v>622</v>
      </c>
      <c r="P61" s="55" t="s">
        <v>161</v>
      </c>
      <c r="Q61" s="55" t="s">
        <v>201</v>
      </c>
      <c r="R61" s="9">
        <v>3</v>
      </c>
      <c r="S61" s="9">
        <v>5</v>
      </c>
      <c r="T61" s="15">
        <f t="shared" si="7"/>
        <v>8</v>
      </c>
      <c r="U61" s="9">
        <v>1</v>
      </c>
      <c r="V61" s="15"/>
      <c r="W61" s="47" t="s">
        <v>633</v>
      </c>
      <c r="X61" s="47" t="s">
        <v>80</v>
      </c>
      <c r="Y61" s="47" t="s">
        <v>201</v>
      </c>
      <c r="Z61" s="9"/>
      <c r="AA61" s="11"/>
      <c r="AB61" s="15">
        <f>SUM(Z61:AA61)</f>
        <v>0</v>
      </c>
      <c r="AC61" s="9">
        <v>1</v>
      </c>
      <c r="AD61" s="15"/>
    </row>
    <row r="62" spans="1:30" ht="18" x14ac:dyDescent="0.4">
      <c r="B62" s="28">
        <v>0.42708333333333331</v>
      </c>
      <c r="C62" s="25" t="s">
        <v>154</v>
      </c>
      <c r="D62" s="29" t="s">
        <v>197</v>
      </c>
      <c r="J62" s="28">
        <v>0.42708333333333331</v>
      </c>
      <c r="K62" s="25" t="s">
        <v>154</v>
      </c>
      <c r="L62" s="29" t="s">
        <v>262</v>
      </c>
      <c r="N62" s="69"/>
      <c r="O62" s="47" t="s">
        <v>747</v>
      </c>
      <c r="P62" s="47" t="s">
        <v>61</v>
      </c>
      <c r="Q62" s="47" t="s">
        <v>201</v>
      </c>
      <c r="R62" s="9">
        <v>3</v>
      </c>
      <c r="S62" s="9">
        <v>5</v>
      </c>
      <c r="T62" s="15">
        <f t="shared" si="7"/>
        <v>8</v>
      </c>
      <c r="U62" s="9">
        <v>1</v>
      </c>
      <c r="V62" s="15"/>
      <c r="W62" s="47" t="s">
        <v>637</v>
      </c>
      <c r="X62" s="47" t="s">
        <v>169</v>
      </c>
      <c r="Y62" s="50" t="s">
        <v>158</v>
      </c>
      <c r="Z62" s="9"/>
      <c r="AA62" s="11">
        <v>1</v>
      </c>
      <c r="AB62" s="15">
        <f>SUM(Z62:AA62)</f>
        <v>1</v>
      </c>
      <c r="AC62" s="11">
        <v>1</v>
      </c>
      <c r="AD62" s="15"/>
    </row>
    <row r="63" spans="1:30" ht="19.5" customHeight="1" x14ac:dyDescent="0.35">
      <c r="N63" s="69"/>
      <c r="O63" s="60" t="s">
        <v>588</v>
      </c>
      <c r="P63" s="60" t="s">
        <v>148</v>
      </c>
      <c r="Q63" s="178" t="s">
        <v>54</v>
      </c>
      <c r="R63" s="11">
        <v>2</v>
      </c>
      <c r="S63" s="9">
        <v>6</v>
      </c>
      <c r="T63" s="15">
        <f t="shared" si="7"/>
        <v>8</v>
      </c>
      <c r="U63" s="9">
        <v>1</v>
      </c>
      <c r="V63" s="15"/>
      <c r="W63" s="47"/>
      <c r="X63" s="47"/>
      <c r="Y63" s="50"/>
      <c r="Z63" s="9"/>
      <c r="AA63" s="11"/>
      <c r="AB63" s="15"/>
      <c r="AC63" s="11"/>
      <c r="AD63" s="15"/>
    </row>
    <row r="64" spans="1:30" ht="15.5" x14ac:dyDescent="0.35">
      <c r="N64" s="69"/>
      <c r="O64" s="47" t="s">
        <v>623</v>
      </c>
      <c r="P64" s="55" t="s">
        <v>129</v>
      </c>
      <c r="Q64" s="55" t="s">
        <v>158</v>
      </c>
      <c r="R64" s="9">
        <v>2</v>
      </c>
      <c r="S64" s="11">
        <v>6</v>
      </c>
      <c r="T64" s="15">
        <f t="shared" si="7"/>
        <v>8</v>
      </c>
      <c r="U64" s="9">
        <v>1</v>
      </c>
      <c r="V64" s="15"/>
      <c r="W64" s="47"/>
      <c r="X64" s="177"/>
      <c r="Y64" s="55"/>
      <c r="Z64" s="9"/>
      <c r="AA64" s="9"/>
      <c r="AB64" s="15"/>
      <c r="AC64" s="11"/>
      <c r="AD64" s="69"/>
    </row>
    <row r="65" spans="1:30" ht="28.5" customHeight="1" thickBot="1" x14ac:dyDescent="0.75">
      <c r="D65" s="206"/>
      <c r="E65" s="102"/>
      <c r="F65" s="102"/>
      <c r="G65" s="102"/>
      <c r="H65" s="102"/>
      <c r="I65" s="102"/>
      <c r="J65" s="102"/>
      <c r="K65" s="102"/>
      <c r="N65" s="69"/>
      <c r="O65" s="47"/>
      <c r="P65" s="55"/>
      <c r="Q65" s="55"/>
      <c r="R65" s="9"/>
      <c r="S65" s="11"/>
      <c r="T65" s="15"/>
      <c r="U65" s="9"/>
      <c r="V65" s="15"/>
      <c r="W65" s="47" t="s">
        <v>732</v>
      </c>
      <c r="X65" s="177"/>
      <c r="Y65" s="55"/>
      <c r="Z65" s="9">
        <v>44</v>
      </c>
      <c r="AA65" s="9">
        <v>58</v>
      </c>
      <c r="AB65" s="15">
        <f t="shared" ref="AB65" si="10">SUM(Z65:AA65)</f>
        <v>102</v>
      </c>
      <c r="AC65" s="11">
        <v>22</v>
      </c>
      <c r="AD65" s="166"/>
    </row>
    <row r="66" spans="1:30" ht="19" customHeight="1" thickBot="1" x14ac:dyDescent="0.4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7"/>
      <c r="P66" s="17"/>
      <c r="Q66" s="17"/>
      <c r="R66" s="18">
        <f>SUM(R23:R65)</f>
        <v>259</v>
      </c>
      <c r="S66" s="18">
        <f>SUM(S23:S65)</f>
        <v>328</v>
      </c>
      <c r="T66" s="18">
        <f>SUM(T23:T65)</f>
        <v>587</v>
      </c>
      <c r="U66" s="18">
        <f>SUM(U23:U65)</f>
        <v>64</v>
      </c>
      <c r="V66" s="15"/>
      <c r="W66" s="61" t="s">
        <v>46</v>
      </c>
      <c r="X66" s="61"/>
      <c r="Y66" s="61"/>
      <c r="Z66" s="18">
        <f>SUM(Z23:Z65)+R66</f>
        <v>328</v>
      </c>
      <c r="AA66" s="18">
        <f>SUM(AA23:AA65)+S66</f>
        <v>517</v>
      </c>
      <c r="AB66" s="18">
        <f>SUM(AB23:AB65)+T66</f>
        <v>844</v>
      </c>
      <c r="AC66" s="18">
        <f>SUM(AC23:AC65)+U66</f>
        <v>138</v>
      </c>
      <c r="AD66" s="166"/>
    </row>
    <row r="67" spans="1:30" ht="13" thickTop="1" x14ac:dyDescent="0.25"/>
    <row r="69" spans="1:30" ht="18" x14ac:dyDescent="0.4">
      <c r="A69" s="39"/>
      <c r="B69" s="194"/>
      <c r="C69" s="195"/>
      <c r="D69" s="196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30" ht="18" x14ac:dyDescent="0.4">
      <c r="A71" s="39"/>
      <c r="B71" s="39"/>
      <c r="C71" s="169"/>
      <c r="D71" s="170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N62:U64">
    <sortCondition ref="N61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H31" zoomScale="70" zoomScaleNormal="75" zoomScaleSheetLayoutView="70" workbookViewId="0">
      <selection activeCell="Z61" sqref="Z61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5.1796875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767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40910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773</v>
      </c>
      <c r="N4" s="88"/>
      <c r="O4" s="47" t="s">
        <v>68</v>
      </c>
      <c r="P4" s="47" t="s">
        <v>138</v>
      </c>
      <c r="Q4" s="47" t="s">
        <v>158</v>
      </c>
      <c r="R4" s="7"/>
      <c r="S4" s="11">
        <v>16</v>
      </c>
      <c r="T4" s="9">
        <v>33</v>
      </c>
      <c r="U4" s="9">
        <v>2</v>
      </c>
      <c r="V4" s="9">
        <v>1</v>
      </c>
      <c r="W4" s="160">
        <f>T4/S4</f>
        <v>2.0625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10</v>
      </c>
      <c r="F5" s="25">
        <v>2</v>
      </c>
      <c r="G5" s="25">
        <v>4</v>
      </c>
      <c r="H5" s="25">
        <v>64</v>
      </c>
      <c r="I5" s="25">
        <v>35</v>
      </c>
      <c r="J5" s="40">
        <f t="shared" ref="J5:J10" si="0">E5*2+G5*1</f>
        <v>24</v>
      </c>
      <c r="K5" s="25">
        <v>100</v>
      </c>
      <c r="L5" s="25">
        <v>19</v>
      </c>
      <c r="M5" s="9">
        <v>1</v>
      </c>
      <c r="N5" s="88"/>
      <c r="O5" s="47" t="s">
        <v>160</v>
      </c>
      <c r="P5" s="47" t="s">
        <v>200</v>
      </c>
      <c r="Q5" s="47" t="s">
        <v>142</v>
      </c>
      <c r="R5" s="4"/>
      <c r="S5" s="11">
        <v>15</v>
      </c>
      <c r="T5" s="9">
        <v>32</v>
      </c>
      <c r="U5" s="9">
        <v>3</v>
      </c>
      <c r="V5" s="9">
        <v>0</v>
      </c>
      <c r="W5" s="160">
        <f>T5/S5</f>
        <v>2.1333333333333333</v>
      </c>
      <c r="AD5" s="17"/>
    </row>
    <row r="6" spans="1:30" ht="18" x14ac:dyDescent="0.4">
      <c r="B6" s="9"/>
      <c r="C6" s="38" t="s">
        <v>102</v>
      </c>
      <c r="D6" s="27"/>
      <c r="E6" s="25">
        <v>6</v>
      </c>
      <c r="F6" s="25">
        <v>4</v>
      </c>
      <c r="G6" s="25">
        <v>6</v>
      </c>
      <c r="H6" s="25">
        <v>42</v>
      </c>
      <c r="I6" s="25">
        <v>34</v>
      </c>
      <c r="J6" s="40">
        <f t="shared" si="0"/>
        <v>18</v>
      </c>
      <c r="K6" s="25">
        <v>71</v>
      </c>
      <c r="L6" s="25">
        <v>13</v>
      </c>
      <c r="M6" s="9">
        <v>2</v>
      </c>
      <c r="N6" s="88"/>
      <c r="O6" s="47" t="s">
        <v>73</v>
      </c>
      <c r="P6" s="47" t="s">
        <v>110</v>
      </c>
      <c r="Q6" s="47" t="s">
        <v>141</v>
      </c>
      <c r="R6" s="7"/>
      <c r="S6" s="11">
        <v>16</v>
      </c>
      <c r="T6" s="9">
        <v>34</v>
      </c>
      <c r="U6" s="9">
        <v>3</v>
      </c>
      <c r="V6" s="9">
        <v>1</v>
      </c>
      <c r="W6" s="160">
        <f>T6/S6</f>
        <v>2.125</v>
      </c>
      <c r="Y6" s="9"/>
      <c r="AD6" s="17"/>
    </row>
    <row r="7" spans="1:30" ht="18" x14ac:dyDescent="0.4">
      <c r="B7" s="9"/>
      <c r="C7" s="38" t="s">
        <v>209</v>
      </c>
      <c r="D7" s="27"/>
      <c r="E7" s="129">
        <v>6</v>
      </c>
      <c r="F7" s="129">
        <v>6</v>
      </c>
      <c r="G7" s="129">
        <v>4</v>
      </c>
      <c r="H7" s="25">
        <v>34</v>
      </c>
      <c r="I7" s="25">
        <v>43</v>
      </c>
      <c r="J7" s="40">
        <f t="shared" si="0"/>
        <v>16</v>
      </c>
      <c r="K7" s="25">
        <v>50</v>
      </c>
      <c r="L7" s="129">
        <v>14</v>
      </c>
      <c r="M7" s="9">
        <v>6</v>
      </c>
      <c r="N7" s="88"/>
      <c r="O7" s="47" t="s">
        <v>34</v>
      </c>
      <c r="P7" s="47" t="s">
        <v>100</v>
      </c>
      <c r="Q7" s="47" t="s">
        <v>54</v>
      </c>
      <c r="R7" s="7"/>
      <c r="S7" s="11">
        <v>16</v>
      </c>
      <c r="T7" s="9">
        <v>34</v>
      </c>
      <c r="U7" s="9">
        <v>2</v>
      </c>
      <c r="V7" s="9">
        <v>0</v>
      </c>
      <c r="W7" s="160">
        <f>T7/S7</f>
        <v>2.125</v>
      </c>
      <c r="AD7" s="17"/>
    </row>
    <row r="8" spans="1:30" ht="18" x14ac:dyDescent="0.4">
      <c r="A8" s="9"/>
      <c r="B8" s="9"/>
      <c r="C8" s="38" t="s">
        <v>101</v>
      </c>
      <c r="D8" s="27"/>
      <c r="E8" s="25">
        <v>7</v>
      </c>
      <c r="F8" s="25">
        <v>8</v>
      </c>
      <c r="G8" s="25">
        <v>1</v>
      </c>
      <c r="H8" s="25">
        <v>51</v>
      </c>
      <c r="I8" s="25">
        <v>49</v>
      </c>
      <c r="J8" s="40">
        <f t="shared" si="0"/>
        <v>15</v>
      </c>
      <c r="K8" s="25">
        <v>72</v>
      </c>
      <c r="L8" s="25">
        <v>23</v>
      </c>
      <c r="M8" s="9">
        <v>3</v>
      </c>
      <c r="N8" s="67"/>
      <c r="O8" s="47" t="s">
        <v>9</v>
      </c>
      <c r="P8" s="47" t="s">
        <v>155</v>
      </c>
      <c r="Q8" s="47" t="s">
        <v>201</v>
      </c>
      <c r="R8" s="4"/>
      <c r="S8" s="11">
        <v>12</v>
      </c>
      <c r="T8" s="9">
        <v>27</v>
      </c>
      <c r="U8" s="9">
        <v>0</v>
      </c>
      <c r="V8" s="9">
        <v>0</v>
      </c>
      <c r="W8" s="160">
        <f t="shared" ref="W8:W10" si="1">T8/S8</f>
        <v>2.25</v>
      </c>
      <c r="AD8" s="17"/>
    </row>
    <row r="9" spans="1:30" ht="18" x14ac:dyDescent="0.4">
      <c r="A9" s="9"/>
      <c r="B9" s="9"/>
      <c r="C9" s="38" t="s">
        <v>156</v>
      </c>
      <c r="D9" s="27"/>
      <c r="E9" s="129">
        <v>6</v>
      </c>
      <c r="F9" s="129">
        <v>7</v>
      </c>
      <c r="G9" s="129">
        <v>3</v>
      </c>
      <c r="H9" s="25">
        <v>25</v>
      </c>
      <c r="I9" s="25">
        <v>34</v>
      </c>
      <c r="J9" s="40">
        <f t="shared" si="0"/>
        <v>15</v>
      </c>
      <c r="K9" s="25">
        <v>43</v>
      </c>
      <c r="L9" s="129">
        <v>18</v>
      </c>
      <c r="M9" s="9">
        <v>4</v>
      </c>
      <c r="N9" s="15"/>
      <c r="O9" s="47" t="s">
        <v>73</v>
      </c>
      <c r="P9" s="47" t="s">
        <v>218</v>
      </c>
      <c r="Q9" s="47" t="s">
        <v>53</v>
      </c>
      <c r="R9" s="4"/>
      <c r="S9" s="11">
        <v>15</v>
      </c>
      <c r="T9" s="9">
        <v>41</v>
      </c>
      <c r="U9" s="9">
        <v>2</v>
      </c>
      <c r="V9" s="9">
        <v>0</v>
      </c>
      <c r="W9" s="160">
        <f t="shared" si="1"/>
        <v>2.7333333333333334</v>
      </c>
      <c r="AD9" s="17"/>
    </row>
    <row r="10" spans="1:30" ht="18" x14ac:dyDescent="0.4">
      <c r="A10" s="9"/>
      <c r="B10" s="9"/>
      <c r="C10" s="38" t="s">
        <v>151</v>
      </c>
      <c r="D10" s="27"/>
      <c r="E10" s="25">
        <v>5</v>
      </c>
      <c r="F10" s="25">
        <v>7</v>
      </c>
      <c r="G10" s="25">
        <v>4</v>
      </c>
      <c r="H10" s="25">
        <v>36</v>
      </c>
      <c r="I10" s="25">
        <v>36</v>
      </c>
      <c r="J10" s="40">
        <f t="shared" si="0"/>
        <v>14</v>
      </c>
      <c r="K10" s="25">
        <v>59</v>
      </c>
      <c r="L10" s="25">
        <v>14</v>
      </c>
      <c r="M10" s="9">
        <v>5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15</v>
      </c>
      <c r="T10" s="9">
        <v>45</v>
      </c>
      <c r="U10" s="9">
        <v>1</v>
      </c>
      <c r="V10" s="9">
        <v>2</v>
      </c>
      <c r="W10" s="160">
        <f t="shared" si="1"/>
        <v>3</v>
      </c>
      <c r="AD10" s="17"/>
    </row>
    <row r="11" spans="1:30" ht="18" x14ac:dyDescent="0.4">
      <c r="A11" s="9"/>
      <c r="B11" s="9"/>
      <c r="C11" s="38" t="s">
        <v>210</v>
      </c>
      <c r="D11" s="27"/>
      <c r="E11" s="25">
        <v>5</v>
      </c>
      <c r="F11" s="25">
        <v>8</v>
      </c>
      <c r="G11" s="25">
        <v>3</v>
      </c>
      <c r="H11" s="25">
        <v>33</v>
      </c>
      <c r="I11" s="25">
        <v>40</v>
      </c>
      <c r="J11" s="40">
        <f t="shared" ref="J11:J12" si="2">E11*2+G11*1</f>
        <v>13</v>
      </c>
      <c r="K11" s="25">
        <v>53</v>
      </c>
      <c r="L11" s="25">
        <v>19</v>
      </c>
      <c r="M11" s="9">
        <v>7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11</v>
      </c>
      <c r="T11" s="9">
        <v>35</v>
      </c>
      <c r="U11" s="9">
        <v>0</v>
      </c>
      <c r="V11" s="9">
        <v>0</v>
      </c>
      <c r="W11" s="160">
        <f t="shared" ref="W11:W12" si="3">T11/S11</f>
        <v>3.1818181818181817</v>
      </c>
      <c r="AD11" s="17"/>
    </row>
    <row r="12" spans="1:30" ht="18.5" thickBot="1" x14ac:dyDescent="0.45">
      <c r="A12" s="9"/>
      <c r="B12" s="9"/>
      <c r="C12" s="38" t="s">
        <v>103</v>
      </c>
      <c r="D12" s="27"/>
      <c r="E12" s="57">
        <v>5</v>
      </c>
      <c r="F12" s="57">
        <v>8</v>
      </c>
      <c r="G12" s="57">
        <v>3</v>
      </c>
      <c r="H12" s="25">
        <v>27</v>
      </c>
      <c r="I12" s="25">
        <v>41</v>
      </c>
      <c r="J12" s="40">
        <f t="shared" si="2"/>
        <v>13</v>
      </c>
      <c r="K12" s="25">
        <v>40</v>
      </c>
      <c r="L12" s="57">
        <v>12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12</v>
      </c>
      <c r="T12" s="9">
        <v>27</v>
      </c>
      <c r="U12" s="9">
        <v>3</v>
      </c>
      <c r="V12" s="9">
        <v>0</v>
      </c>
      <c r="W12" s="160">
        <f t="shared" si="3"/>
        <v>2.25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50</v>
      </c>
      <c r="F13" s="71">
        <f>SUM(F5:F12)</f>
        <v>50</v>
      </c>
      <c r="G13" s="71">
        <f>SUM(G5:G12)</f>
        <v>28</v>
      </c>
      <c r="H13" s="71">
        <f>SUM(H5:H12)</f>
        <v>312</v>
      </c>
      <c r="I13" s="71">
        <f>SUM(I5:I12)</f>
        <v>312</v>
      </c>
      <c r="J13" s="30"/>
      <c r="K13" s="71">
        <f>SUM(K5:K12)</f>
        <v>488</v>
      </c>
      <c r="L13" s="71">
        <f>SUM(L5:L12)</f>
        <v>132</v>
      </c>
      <c r="M13" s="4"/>
      <c r="N13" s="17"/>
      <c r="O13" s="17"/>
      <c r="P13" s="17"/>
      <c r="Q13" s="61" t="s">
        <v>35</v>
      </c>
      <c r="R13" s="14"/>
      <c r="S13" s="18">
        <f>SUM(S4:S12)</f>
        <v>128</v>
      </c>
      <c r="T13" s="18">
        <f>SUM(T4:T12)</f>
        <v>308</v>
      </c>
      <c r="U13" s="18">
        <f>SUM(U4:U12)</f>
        <v>16</v>
      </c>
      <c r="V13" s="18">
        <f>SUM(V4:V12)</f>
        <v>4</v>
      </c>
      <c r="W13" s="19">
        <f>(T13+V13)/S13</f>
        <v>2.4375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768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150</v>
      </c>
      <c r="C16" s="75"/>
      <c r="D16" s="25">
        <v>4</v>
      </c>
      <c r="E16" s="9">
        <v>1</v>
      </c>
      <c r="F16" s="47" t="s">
        <v>778</v>
      </c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782</v>
      </c>
      <c r="C17" s="47" t="s">
        <v>318</v>
      </c>
      <c r="D17" s="25"/>
      <c r="E17" s="9">
        <v>1</v>
      </c>
      <c r="F17" s="47" t="s">
        <v>779</v>
      </c>
      <c r="J17" s="4"/>
      <c r="N17" s="17"/>
      <c r="P17" s="47" t="s">
        <v>772</v>
      </c>
      <c r="Q17" s="24"/>
      <c r="R17" s="47"/>
      <c r="S17" s="47" t="s">
        <v>791</v>
      </c>
      <c r="T17" s="25"/>
      <c r="U17" s="25"/>
      <c r="V17" s="25"/>
      <c r="W17" s="47"/>
      <c r="X17" s="47"/>
      <c r="Y17" s="47" t="s">
        <v>762</v>
      </c>
      <c r="Z17" s="47"/>
      <c r="AD17" s="17"/>
    </row>
    <row r="18" spans="1:30" ht="15.5" x14ac:dyDescent="0.35">
      <c r="A18" s="45"/>
      <c r="B18" s="47" t="s">
        <v>159</v>
      </c>
      <c r="C18" s="47" t="s">
        <v>284</v>
      </c>
      <c r="D18" s="55"/>
      <c r="E18" s="9">
        <v>2</v>
      </c>
      <c r="F18" s="47" t="s">
        <v>780</v>
      </c>
      <c r="J18" s="4"/>
      <c r="N18" s="17"/>
      <c r="S18" s="47"/>
      <c r="X18" s="47"/>
      <c r="Y18" s="47" t="s">
        <v>771</v>
      </c>
      <c r="AD18" s="17"/>
    </row>
    <row r="19" spans="1:30" ht="15.5" x14ac:dyDescent="0.35">
      <c r="B19" s="47" t="s">
        <v>30</v>
      </c>
      <c r="C19" s="47" t="s">
        <v>318</v>
      </c>
      <c r="E19" s="9">
        <v>2</v>
      </c>
      <c r="F19" s="47" t="s">
        <v>781</v>
      </c>
      <c r="N19" s="17"/>
      <c r="S19" s="199" t="s">
        <v>737</v>
      </c>
      <c r="T19" s="198"/>
      <c r="U19" s="198"/>
      <c r="V19" s="198"/>
      <c r="W19" s="198"/>
      <c r="AD19" s="17"/>
    </row>
    <row r="20" spans="1:30" ht="15.5" x14ac:dyDescent="0.35">
      <c r="N20" s="69"/>
      <c r="O20" s="203"/>
      <c r="P20" s="203"/>
      <c r="Q20" s="203"/>
      <c r="R20" s="203"/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8" x14ac:dyDescent="0.4">
      <c r="A21" s="45" t="s">
        <v>166</v>
      </c>
      <c r="B21" s="38" t="s">
        <v>156</v>
      </c>
      <c r="C21" s="98"/>
      <c r="D21" s="128">
        <v>2</v>
      </c>
      <c r="E21" s="9">
        <v>2</v>
      </c>
      <c r="F21" s="174" t="s">
        <v>783</v>
      </c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8" x14ac:dyDescent="0.4">
      <c r="A22" s="97" t="s">
        <v>37</v>
      </c>
      <c r="B22" s="47" t="s">
        <v>97</v>
      </c>
      <c r="C22" s="47"/>
      <c r="D22" s="128"/>
      <c r="E22" s="9">
        <v>2</v>
      </c>
      <c r="F22" s="174" t="s">
        <v>784</v>
      </c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5.5" x14ac:dyDescent="0.35">
      <c r="F23" s="174"/>
      <c r="N23" s="69"/>
      <c r="O23" s="47" t="s">
        <v>607</v>
      </c>
      <c r="P23" s="177" t="s">
        <v>250</v>
      </c>
      <c r="Q23" s="55" t="s">
        <v>141</v>
      </c>
      <c r="R23" s="9">
        <v>17</v>
      </c>
      <c r="S23" s="9">
        <v>11</v>
      </c>
      <c r="T23" s="15">
        <f t="shared" ref="T23" si="4">SUM(R23:S23)</f>
        <v>28</v>
      </c>
      <c r="U23" s="9">
        <v>3</v>
      </c>
      <c r="V23" s="15"/>
      <c r="W23" s="47" t="s">
        <v>606</v>
      </c>
      <c r="X23" s="47" t="s">
        <v>116</v>
      </c>
      <c r="Y23" s="47" t="s">
        <v>142</v>
      </c>
      <c r="Z23" s="9">
        <v>4</v>
      </c>
      <c r="AA23" s="11">
        <v>3</v>
      </c>
      <c r="AB23" s="15">
        <f t="shared" ref="AB23:AB25" si="5">SUM(Z23:AA23)</f>
        <v>7</v>
      </c>
      <c r="AC23" s="9"/>
      <c r="AD23" s="15"/>
    </row>
    <row r="24" spans="1:30" ht="18" x14ac:dyDescent="0.4">
      <c r="A24" s="79"/>
      <c r="B24" s="173"/>
      <c r="C24" s="81"/>
      <c r="D24" s="163"/>
      <c r="E24" s="77" t="s">
        <v>50</v>
      </c>
      <c r="F24" s="77"/>
      <c r="G24" s="76"/>
      <c r="H24" s="76"/>
      <c r="I24" s="76"/>
      <c r="J24" s="78"/>
      <c r="K24" s="76"/>
      <c r="L24" s="76"/>
      <c r="M24" s="76"/>
      <c r="N24" s="15"/>
      <c r="O24" s="47" t="s">
        <v>609</v>
      </c>
      <c r="P24" s="47" t="s">
        <v>252</v>
      </c>
      <c r="Q24" s="47" t="s">
        <v>141</v>
      </c>
      <c r="R24" s="9">
        <v>12</v>
      </c>
      <c r="S24" s="9">
        <v>13</v>
      </c>
      <c r="T24" s="15">
        <f t="shared" ref="T24:T63" si="6">SUM(R24:S24)</f>
        <v>25</v>
      </c>
      <c r="U24" s="9">
        <v>1</v>
      </c>
      <c r="V24" s="69"/>
      <c r="W24" s="47" t="s">
        <v>624</v>
      </c>
      <c r="X24" s="47" t="s">
        <v>2</v>
      </c>
      <c r="Y24" s="47" t="s">
        <v>53</v>
      </c>
      <c r="Z24" s="9">
        <v>1</v>
      </c>
      <c r="AA24" s="11">
        <v>6</v>
      </c>
      <c r="AB24" s="15">
        <f t="shared" si="5"/>
        <v>7</v>
      </c>
      <c r="AC24" s="9">
        <v>2</v>
      </c>
      <c r="AD24" s="15"/>
    </row>
    <row r="25" spans="1:30" ht="18" x14ac:dyDescent="0.4">
      <c r="A25" s="53" t="s">
        <v>39</v>
      </c>
      <c r="B25" s="38" t="s">
        <v>209</v>
      </c>
      <c r="D25" s="25">
        <v>5</v>
      </c>
      <c r="E25" s="8">
        <v>1</v>
      </c>
      <c r="F25" s="47" t="s">
        <v>787</v>
      </c>
      <c r="M25" s="42"/>
      <c r="N25" s="69"/>
      <c r="O25" s="47" t="s">
        <v>608</v>
      </c>
      <c r="P25" s="47" t="s">
        <v>132</v>
      </c>
      <c r="Q25" s="47" t="s">
        <v>141</v>
      </c>
      <c r="R25" s="9">
        <v>5</v>
      </c>
      <c r="S25" s="11">
        <v>19</v>
      </c>
      <c r="T25" s="15">
        <f t="shared" si="6"/>
        <v>24</v>
      </c>
      <c r="U25" s="9"/>
      <c r="V25" s="15"/>
      <c r="W25" s="47" t="s">
        <v>744</v>
      </c>
      <c r="X25" s="47" t="s">
        <v>20</v>
      </c>
      <c r="Y25" s="47" t="s">
        <v>141</v>
      </c>
      <c r="Z25" s="9">
        <v>1</v>
      </c>
      <c r="AA25" s="11">
        <v>6</v>
      </c>
      <c r="AB25" s="15">
        <f t="shared" si="5"/>
        <v>7</v>
      </c>
      <c r="AC25" s="9"/>
      <c r="AD25" s="15"/>
    </row>
    <row r="26" spans="1:30" ht="15.5" x14ac:dyDescent="0.35">
      <c r="A26" s="56" t="s">
        <v>37</v>
      </c>
      <c r="B26" s="47" t="s">
        <v>785</v>
      </c>
      <c r="C26" s="47" t="s">
        <v>216</v>
      </c>
      <c r="E26" s="8">
        <v>1</v>
      </c>
      <c r="F26" s="47" t="s">
        <v>282</v>
      </c>
      <c r="N26" s="69"/>
      <c r="O26" s="174" t="s">
        <v>610</v>
      </c>
      <c r="P26" s="47" t="s">
        <v>159</v>
      </c>
      <c r="Q26" s="47" t="s">
        <v>141</v>
      </c>
      <c r="R26" s="9">
        <v>15</v>
      </c>
      <c r="S26" s="11">
        <v>8</v>
      </c>
      <c r="T26" s="15">
        <f t="shared" si="6"/>
        <v>23</v>
      </c>
      <c r="U26" s="9">
        <v>3</v>
      </c>
      <c r="V26" s="69"/>
      <c r="W26" s="47" t="s">
        <v>667</v>
      </c>
      <c r="X26" s="47" t="s">
        <v>117</v>
      </c>
      <c r="Y26" s="47" t="s">
        <v>53</v>
      </c>
      <c r="Z26" s="9"/>
      <c r="AA26" s="11">
        <v>7</v>
      </c>
      <c r="AB26" s="15">
        <f t="shared" ref="AB26:AB56" si="7">SUM(Z26:AA26)</f>
        <v>7</v>
      </c>
      <c r="AC26" s="9"/>
      <c r="AD26" s="15"/>
    </row>
    <row r="27" spans="1:30" ht="15.5" x14ac:dyDescent="0.35">
      <c r="E27" s="8">
        <v>2</v>
      </c>
      <c r="F27" s="47" t="s">
        <v>790</v>
      </c>
      <c r="N27" s="69"/>
      <c r="O27" s="47" t="s">
        <v>584</v>
      </c>
      <c r="P27" s="47" t="s">
        <v>131</v>
      </c>
      <c r="Q27" s="47" t="s">
        <v>54</v>
      </c>
      <c r="R27" s="9">
        <v>13</v>
      </c>
      <c r="S27" s="9">
        <v>10</v>
      </c>
      <c r="T27" s="15">
        <f t="shared" si="6"/>
        <v>23</v>
      </c>
      <c r="U27" s="9"/>
      <c r="V27" s="15"/>
      <c r="W27" s="47" t="s">
        <v>747</v>
      </c>
      <c r="X27" s="47" t="s">
        <v>61</v>
      </c>
      <c r="Y27" s="47" t="s">
        <v>201</v>
      </c>
      <c r="Z27" s="9">
        <v>3</v>
      </c>
      <c r="AA27" s="9">
        <v>3</v>
      </c>
      <c r="AB27" s="15">
        <f t="shared" si="7"/>
        <v>6</v>
      </c>
      <c r="AC27" s="9">
        <v>1</v>
      </c>
      <c r="AD27" s="15"/>
    </row>
    <row r="28" spans="1:30" ht="15.5" x14ac:dyDescent="0.35">
      <c r="E28" s="8">
        <v>2</v>
      </c>
      <c r="F28" s="47" t="s">
        <v>789</v>
      </c>
      <c r="G28" s="175"/>
      <c r="H28" s="102"/>
      <c r="I28" s="102"/>
      <c r="J28" s="102"/>
      <c r="K28" s="102"/>
      <c r="L28" s="102"/>
      <c r="N28" s="15"/>
      <c r="O28" s="47" t="s">
        <v>603</v>
      </c>
      <c r="P28" s="47" t="s">
        <v>138</v>
      </c>
      <c r="Q28" s="47" t="s">
        <v>142</v>
      </c>
      <c r="R28" s="9">
        <v>11</v>
      </c>
      <c r="S28" s="9">
        <v>12</v>
      </c>
      <c r="T28" s="15">
        <f t="shared" si="6"/>
        <v>23</v>
      </c>
      <c r="U28" s="9">
        <v>1</v>
      </c>
      <c r="V28" s="15"/>
      <c r="W28" s="47" t="s">
        <v>642</v>
      </c>
      <c r="X28" s="55" t="s">
        <v>4</v>
      </c>
      <c r="Y28" s="55" t="s">
        <v>158</v>
      </c>
      <c r="Z28" s="9">
        <v>3</v>
      </c>
      <c r="AA28" s="11">
        <v>3</v>
      </c>
      <c r="AB28" s="15">
        <f t="shared" si="7"/>
        <v>6</v>
      </c>
      <c r="AC28" s="9"/>
      <c r="AD28" s="15"/>
    </row>
    <row r="29" spans="1:30" ht="18" x14ac:dyDescent="0.4">
      <c r="E29" s="8">
        <v>2</v>
      </c>
      <c r="F29" s="47" t="s">
        <v>788</v>
      </c>
      <c r="G29" s="59"/>
      <c r="M29" s="29"/>
      <c r="N29" s="69"/>
      <c r="O29" s="47" t="s">
        <v>580</v>
      </c>
      <c r="P29" s="47" t="s">
        <v>120</v>
      </c>
      <c r="Q29" s="47" t="s">
        <v>199</v>
      </c>
      <c r="R29" s="9">
        <v>11</v>
      </c>
      <c r="S29" s="11">
        <v>9</v>
      </c>
      <c r="T29" s="15">
        <f t="shared" si="6"/>
        <v>20</v>
      </c>
      <c r="U29" s="9">
        <v>1</v>
      </c>
      <c r="V29" s="15"/>
      <c r="W29" s="47" t="s">
        <v>666</v>
      </c>
      <c r="X29" s="94" t="s">
        <v>113</v>
      </c>
      <c r="Y29" s="47" t="s">
        <v>199</v>
      </c>
      <c r="Z29" s="9">
        <v>2</v>
      </c>
      <c r="AA29" s="11">
        <v>4</v>
      </c>
      <c r="AB29" s="15">
        <f t="shared" si="7"/>
        <v>6</v>
      </c>
      <c r="AC29" s="9"/>
      <c r="AD29" s="15"/>
    </row>
    <row r="30" spans="1:30" ht="18" x14ac:dyDescent="0.4">
      <c r="B30" s="47"/>
      <c r="C30" s="47"/>
      <c r="E30" s="99"/>
      <c r="G30" s="59"/>
      <c r="M30" s="29"/>
      <c r="N30" s="69"/>
      <c r="O30" s="47" t="s">
        <v>577</v>
      </c>
      <c r="P30" s="47" t="s">
        <v>244</v>
      </c>
      <c r="Q30" s="55" t="s">
        <v>65</v>
      </c>
      <c r="R30" s="9">
        <v>13</v>
      </c>
      <c r="S30" s="9">
        <v>6</v>
      </c>
      <c r="T30" s="15">
        <f t="shared" si="6"/>
        <v>19</v>
      </c>
      <c r="U30" s="9"/>
      <c r="V30" s="15"/>
      <c r="W30" s="50" t="s">
        <v>636</v>
      </c>
      <c r="X30" s="50" t="s">
        <v>254</v>
      </c>
      <c r="Y30" s="50" t="s">
        <v>158</v>
      </c>
      <c r="Z30" s="11">
        <v>1</v>
      </c>
      <c r="AA30" s="9">
        <v>5</v>
      </c>
      <c r="AB30" s="15">
        <f t="shared" si="7"/>
        <v>6</v>
      </c>
      <c r="AC30" s="9"/>
      <c r="AD30" s="15"/>
    </row>
    <row r="31" spans="1:30" ht="18" x14ac:dyDescent="0.4">
      <c r="A31" s="45"/>
      <c r="B31" s="38" t="s">
        <v>101</v>
      </c>
      <c r="D31" s="25">
        <v>0</v>
      </c>
      <c r="E31" s="8"/>
      <c r="N31" s="15"/>
      <c r="O31" s="47" t="s">
        <v>611</v>
      </c>
      <c r="P31" s="177" t="s">
        <v>99</v>
      </c>
      <c r="Q31" s="55" t="s">
        <v>141</v>
      </c>
      <c r="R31" s="11">
        <v>8</v>
      </c>
      <c r="S31" s="9">
        <v>9</v>
      </c>
      <c r="T31" s="15">
        <f t="shared" si="6"/>
        <v>17</v>
      </c>
      <c r="U31" s="9">
        <v>1</v>
      </c>
      <c r="V31" s="15"/>
      <c r="W31" s="47" t="s">
        <v>676</v>
      </c>
      <c r="X31" s="94" t="s">
        <v>30</v>
      </c>
      <c r="Y31" s="47" t="s">
        <v>141</v>
      </c>
      <c r="Z31" s="11"/>
      <c r="AA31" s="11">
        <v>6</v>
      </c>
      <c r="AB31" s="15">
        <f t="shared" si="7"/>
        <v>6</v>
      </c>
      <c r="AC31" s="9">
        <v>2</v>
      </c>
      <c r="AD31" s="15"/>
    </row>
    <row r="32" spans="1:30" ht="15.5" x14ac:dyDescent="0.35">
      <c r="A32" s="56" t="s">
        <v>37</v>
      </c>
      <c r="B32" s="47" t="s">
        <v>248</v>
      </c>
      <c r="C32" s="47" t="s">
        <v>420</v>
      </c>
      <c r="E32" s="99"/>
      <c r="N32" s="69"/>
      <c r="O32" s="60" t="s">
        <v>582</v>
      </c>
      <c r="P32" s="60" t="s">
        <v>248</v>
      </c>
      <c r="Q32" s="178" t="s">
        <v>65</v>
      </c>
      <c r="R32" s="11">
        <v>9</v>
      </c>
      <c r="S32" s="9">
        <v>7</v>
      </c>
      <c r="T32" s="15">
        <f t="shared" si="6"/>
        <v>16</v>
      </c>
      <c r="U32" s="9">
        <v>2</v>
      </c>
      <c r="V32" s="15"/>
      <c r="W32" s="47" t="s">
        <v>645</v>
      </c>
      <c r="X32" s="47" t="s">
        <v>149</v>
      </c>
      <c r="Y32" s="47" t="s">
        <v>54</v>
      </c>
      <c r="Z32" s="9"/>
      <c r="AA32" s="9">
        <v>6</v>
      </c>
      <c r="AB32" s="15">
        <f t="shared" si="7"/>
        <v>6</v>
      </c>
      <c r="AC32" s="9">
        <v>4</v>
      </c>
      <c r="AD32" s="15"/>
    </row>
    <row r="33" spans="1:30" ht="15.75" customHeight="1" x14ac:dyDescent="0.35">
      <c r="B33" s="47" t="s">
        <v>786</v>
      </c>
      <c r="C33" s="47" t="s">
        <v>268</v>
      </c>
      <c r="N33" s="15"/>
      <c r="O33" s="47" t="s">
        <v>583</v>
      </c>
      <c r="P33" s="47" t="s">
        <v>72</v>
      </c>
      <c r="Q33" s="47" t="s">
        <v>65</v>
      </c>
      <c r="R33" s="9">
        <v>7</v>
      </c>
      <c r="S33" s="11">
        <v>9</v>
      </c>
      <c r="T33" s="15">
        <f t="shared" si="6"/>
        <v>16</v>
      </c>
      <c r="U33" s="9">
        <v>2</v>
      </c>
      <c r="V33" s="15"/>
      <c r="W33" s="47" t="s">
        <v>651</v>
      </c>
      <c r="X33" s="47" t="s">
        <v>147</v>
      </c>
      <c r="Y33" s="47" t="s">
        <v>142</v>
      </c>
      <c r="Z33" s="9"/>
      <c r="AA33" s="9">
        <v>6</v>
      </c>
      <c r="AB33" s="15">
        <f t="shared" si="7"/>
        <v>6</v>
      </c>
      <c r="AC33" s="9">
        <v>4</v>
      </c>
      <c r="AD33" s="15"/>
    </row>
    <row r="34" spans="1:30" ht="15.5" x14ac:dyDescent="0.35">
      <c r="N34" s="15"/>
      <c r="O34" s="47" t="s">
        <v>661</v>
      </c>
      <c r="P34" s="47" t="s">
        <v>122</v>
      </c>
      <c r="Q34" s="47" t="s">
        <v>53</v>
      </c>
      <c r="R34" s="9">
        <v>12</v>
      </c>
      <c r="S34" s="9">
        <v>3</v>
      </c>
      <c r="T34" s="15">
        <f t="shared" si="6"/>
        <v>15</v>
      </c>
      <c r="U34" s="9"/>
      <c r="V34" s="15"/>
      <c r="W34" s="47" t="s">
        <v>647</v>
      </c>
      <c r="X34" s="47" t="s">
        <v>13</v>
      </c>
      <c r="Y34" s="47" t="s">
        <v>54</v>
      </c>
      <c r="Z34" s="9"/>
      <c r="AA34" s="9">
        <v>6</v>
      </c>
      <c r="AB34" s="15">
        <f t="shared" si="7"/>
        <v>6</v>
      </c>
      <c r="AC34" s="9">
        <v>2</v>
      </c>
      <c r="AD34" s="15"/>
    </row>
    <row r="35" spans="1:30" ht="18" x14ac:dyDescent="0.4">
      <c r="A35" s="82" t="s">
        <v>167</v>
      </c>
      <c r="B35" s="173"/>
      <c r="C35" s="172"/>
      <c r="D35" s="163"/>
      <c r="E35" s="77" t="s">
        <v>50</v>
      </c>
      <c r="F35" s="77"/>
      <c r="G35" s="84"/>
      <c r="H35" s="84"/>
      <c r="I35" s="84"/>
      <c r="J35" s="85"/>
      <c r="K35" s="84"/>
      <c r="L35" s="84"/>
      <c r="M35" s="84"/>
      <c r="N35" s="15"/>
      <c r="O35" s="47" t="s">
        <v>585</v>
      </c>
      <c r="P35" s="47" t="s">
        <v>131</v>
      </c>
      <c r="Q35" s="47" t="s">
        <v>54</v>
      </c>
      <c r="R35" s="9">
        <v>7</v>
      </c>
      <c r="S35" s="9">
        <v>8</v>
      </c>
      <c r="T35" s="15">
        <f t="shared" si="6"/>
        <v>15</v>
      </c>
      <c r="U35" s="9">
        <v>1</v>
      </c>
      <c r="V35" s="69"/>
      <c r="W35" s="47" t="s">
        <v>641</v>
      </c>
      <c r="X35" s="177" t="s">
        <v>23</v>
      </c>
      <c r="Y35" s="55" t="s">
        <v>201</v>
      </c>
      <c r="Z35" s="9">
        <v>2</v>
      </c>
      <c r="AA35" s="9">
        <v>3</v>
      </c>
      <c r="AB35" s="15">
        <f t="shared" si="7"/>
        <v>5</v>
      </c>
      <c r="AC35" s="9"/>
      <c r="AD35" s="15"/>
    </row>
    <row r="36" spans="1:30" ht="18" x14ac:dyDescent="0.4">
      <c r="A36" s="53" t="s">
        <v>40</v>
      </c>
      <c r="B36" s="38" t="s">
        <v>151</v>
      </c>
      <c r="D36" s="25">
        <v>0</v>
      </c>
      <c r="E36" s="8"/>
      <c r="F36" s="47"/>
      <c r="G36" s="175"/>
      <c r="H36" s="175"/>
      <c r="I36" s="102"/>
      <c r="J36" s="102"/>
      <c r="K36" s="102"/>
      <c r="L36" s="102"/>
      <c r="M36" s="102"/>
      <c r="N36" s="15"/>
      <c r="O36" s="47" t="s">
        <v>619</v>
      </c>
      <c r="P36" s="47" t="s">
        <v>122</v>
      </c>
      <c r="Q36" s="47" t="s">
        <v>201</v>
      </c>
      <c r="R36" s="8">
        <v>6</v>
      </c>
      <c r="S36" s="12">
        <v>9</v>
      </c>
      <c r="T36" s="15">
        <f t="shared" si="6"/>
        <v>15</v>
      </c>
      <c r="U36" s="9">
        <v>1</v>
      </c>
      <c r="V36" s="15"/>
      <c r="W36" s="47" t="s">
        <v>674</v>
      </c>
      <c r="X36" s="47" t="s">
        <v>76</v>
      </c>
      <c r="Y36" s="47" t="s">
        <v>65</v>
      </c>
      <c r="Z36" s="9">
        <v>2</v>
      </c>
      <c r="AA36" s="9">
        <v>3</v>
      </c>
      <c r="AB36" s="15">
        <f t="shared" si="7"/>
        <v>5</v>
      </c>
      <c r="AC36" s="9">
        <v>1</v>
      </c>
      <c r="AD36" s="15"/>
    </row>
    <row r="37" spans="1:30" ht="15.5" x14ac:dyDescent="0.35">
      <c r="A37" s="45" t="s">
        <v>37</v>
      </c>
      <c r="B37" s="47" t="s">
        <v>147</v>
      </c>
      <c r="C37" s="47" t="s">
        <v>284</v>
      </c>
      <c r="D37" s="9"/>
      <c r="E37" s="8"/>
      <c r="F37" s="47"/>
      <c r="N37" s="69"/>
      <c r="O37" s="47" t="s">
        <v>578</v>
      </c>
      <c r="P37" s="47" t="s">
        <v>67</v>
      </c>
      <c r="Q37" s="47" t="s">
        <v>65</v>
      </c>
      <c r="R37" s="9">
        <v>5</v>
      </c>
      <c r="S37" s="9">
        <v>10</v>
      </c>
      <c r="T37" s="15">
        <f t="shared" si="6"/>
        <v>15</v>
      </c>
      <c r="U37" s="9">
        <v>2</v>
      </c>
      <c r="V37" s="15"/>
      <c r="W37" s="47" t="s">
        <v>644</v>
      </c>
      <c r="X37" s="47" t="s">
        <v>43</v>
      </c>
      <c r="Y37" s="47" t="s">
        <v>65</v>
      </c>
      <c r="Z37" s="9"/>
      <c r="AA37" s="9">
        <v>5</v>
      </c>
      <c r="AB37" s="15">
        <f t="shared" si="7"/>
        <v>5</v>
      </c>
      <c r="AC37" s="9">
        <v>6</v>
      </c>
      <c r="AD37" s="15"/>
    </row>
    <row r="38" spans="1:30" ht="15.5" x14ac:dyDescent="0.35">
      <c r="E38" s="8"/>
      <c r="F38" s="47"/>
      <c r="N38" s="69"/>
      <c r="O38" s="47" t="s">
        <v>621</v>
      </c>
      <c r="P38" s="47" t="s">
        <v>70</v>
      </c>
      <c r="Q38" s="47" t="s">
        <v>158</v>
      </c>
      <c r="R38" s="9">
        <v>10</v>
      </c>
      <c r="S38" s="11">
        <v>4</v>
      </c>
      <c r="T38" s="15">
        <f t="shared" si="6"/>
        <v>14</v>
      </c>
      <c r="U38" s="9">
        <v>2</v>
      </c>
      <c r="V38" s="15"/>
      <c r="W38" s="47" t="s">
        <v>649</v>
      </c>
      <c r="X38" s="47" t="s">
        <v>25</v>
      </c>
      <c r="Y38" s="55" t="s">
        <v>142</v>
      </c>
      <c r="Z38" s="9"/>
      <c r="AA38" s="9">
        <v>5</v>
      </c>
      <c r="AB38" s="15">
        <f t="shared" si="7"/>
        <v>5</v>
      </c>
      <c r="AC38" s="9"/>
      <c r="AD38" s="15"/>
    </row>
    <row r="39" spans="1:30" ht="18" x14ac:dyDescent="0.4">
      <c r="A39" s="56"/>
      <c r="B39" s="38" t="s">
        <v>102</v>
      </c>
      <c r="C39" s="50"/>
      <c r="D39" s="129">
        <v>4</v>
      </c>
      <c r="E39" s="8">
        <v>1</v>
      </c>
      <c r="F39" s="47" t="s">
        <v>755</v>
      </c>
      <c r="N39" s="15"/>
      <c r="O39" s="47" t="s">
        <v>618</v>
      </c>
      <c r="P39" s="47" t="s">
        <v>74</v>
      </c>
      <c r="Q39" s="47" t="s">
        <v>201</v>
      </c>
      <c r="R39" s="9">
        <v>9</v>
      </c>
      <c r="S39" s="9">
        <v>5</v>
      </c>
      <c r="T39" s="15">
        <f t="shared" si="6"/>
        <v>14</v>
      </c>
      <c r="U39" s="9">
        <v>5</v>
      </c>
      <c r="V39" s="15"/>
      <c r="W39" s="47" t="s">
        <v>646</v>
      </c>
      <c r="X39" s="47" t="s">
        <v>5</v>
      </c>
      <c r="Y39" s="47" t="s">
        <v>201</v>
      </c>
      <c r="Z39" s="9"/>
      <c r="AA39" s="11">
        <v>5</v>
      </c>
      <c r="AB39" s="15">
        <f t="shared" si="7"/>
        <v>5</v>
      </c>
      <c r="AC39" s="9">
        <v>3</v>
      </c>
      <c r="AD39" s="15"/>
    </row>
    <row r="40" spans="1:30" ht="18" x14ac:dyDescent="0.4">
      <c r="A40" s="56" t="s">
        <v>37</v>
      </c>
      <c r="B40" s="47" t="s">
        <v>97</v>
      </c>
      <c r="C40" s="65"/>
      <c r="D40" s="129"/>
      <c r="E40" s="8">
        <v>2</v>
      </c>
      <c r="F40" s="47" t="s">
        <v>774</v>
      </c>
      <c r="N40" s="15"/>
      <c r="O40" s="47" t="s">
        <v>579</v>
      </c>
      <c r="P40" s="55" t="s">
        <v>72</v>
      </c>
      <c r="Q40" s="55" t="s">
        <v>65</v>
      </c>
      <c r="R40" s="9">
        <v>6</v>
      </c>
      <c r="S40" s="11">
        <v>7</v>
      </c>
      <c r="T40" s="15">
        <f t="shared" si="6"/>
        <v>13</v>
      </c>
      <c r="U40" s="9">
        <v>2</v>
      </c>
      <c r="V40" s="15"/>
      <c r="W40" s="47" t="s">
        <v>671</v>
      </c>
      <c r="X40" s="55" t="s">
        <v>24</v>
      </c>
      <c r="Y40" s="55" t="s">
        <v>199</v>
      </c>
      <c r="Z40" s="9">
        <v>2</v>
      </c>
      <c r="AA40" s="9">
        <v>2</v>
      </c>
      <c r="AB40" s="15">
        <f t="shared" si="7"/>
        <v>4</v>
      </c>
      <c r="AC40" s="9">
        <v>1</v>
      </c>
      <c r="AD40" s="15"/>
    </row>
    <row r="41" spans="1:30" ht="15.5" x14ac:dyDescent="0.35">
      <c r="B41" s="47"/>
      <c r="C41" s="47"/>
      <c r="E41" s="8">
        <v>2</v>
      </c>
      <c r="F41" s="47" t="s">
        <v>774</v>
      </c>
      <c r="N41" s="15"/>
      <c r="O41" s="47" t="s">
        <v>586</v>
      </c>
      <c r="P41" s="47" t="s">
        <v>213</v>
      </c>
      <c r="Q41" s="47" t="s">
        <v>54</v>
      </c>
      <c r="R41" s="9">
        <v>5</v>
      </c>
      <c r="S41" s="11">
        <v>7</v>
      </c>
      <c r="T41" s="15">
        <f t="shared" si="6"/>
        <v>12</v>
      </c>
      <c r="U41" s="9">
        <v>1</v>
      </c>
      <c r="V41" s="15"/>
      <c r="W41" s="47" t="s">
        <v>648</v>
      </c>
      <c r="X41" s="55" t="s">
        <v>296</v>
      </c>
      <c r="Y41" s="55" t="s">
        <v>65</v>
      </c>
      <c r="Z41" s="9"/>
      <c r="AA41" s="9">
        <v>4</v>
      </c>
      <c r="AB41" s="15">
        <f t="shared" si="7"/>
        <v>4</v>
      </c>
      <c r="AC41" s="9"/>
      <c r="AD41" s="15"/>
    </row>
    <row r="42" spans="1:30" ht="15.5" x14ac:dyDescent="0.35">
      <c r="E42" s="99">
        <v>2</v>
      </c>
      <c r="F42" s="47" t="s">
        <v>775</v>
      </c>
      <c r="N42" s="15"/>
      <c r="O42" s="47" t="s">
        <v>590</v>
      </c>
      <c r="P42" s="47" t="s">
        <v>84</v>
      </c>
      <c r="Q42" s="47" t="s">
        <v>199</v>
      </c>
      <c r="R42" s="9">
        <v>5</v>
      </c>
      <c r="S42" s="9">
        <v>7</v>
      </c>
      <c r="T42" s="15">
        <f t="shared" si="6"/>
        <v>12</v>
      </c>
      <c r="U42" s="9">
        <v>2</v>
      </c>
      <c r="V42" s="15"/>
      <c r="W42" s="47" t="s">
        <v>654</v>
      </c>
      <c r="X42" s="47" t="s">
        <v>45</v>
      </c>
      <c r="Y42" s="47" t="s">
        <v>142</v>
      </c>
      <c r="Z42" s="9"/>
      <c r="AA42" s="11">
        <v>4</v>
      </c>
      <c r="AB42" s="15">
        <f t="shared" si="7"/>
        <v>4</v>
      </c>
      <c r="AC42" s="9">
        <v>1</v>
      </c>
      <c r="AD42" s="15"/>
    </row>
    <row r="43" spans="1:30" ht="15.5" x14ac:dyDescent="0.35">
      <c r="N43" s="69"/>
      <c r="O43" s="47" t="s">
        <v>662</v>
      </c>
      <c r="P43" s="47" t="s">
        <v>26</v>
      </c>
      <c r="Q43" s="47" t="s">
        <v>53</v>
      </c>
      <c r="R43" s="9">
        <v>6</v>
      </c>
      <c r="S43" s="11">
        <v>5</v>
      </c>
      <c r="T43" s="15">
        <f t="shared" si="6"/>
        <v>11</v>
      </c>
      <c r="U43" s="9">
        <v>1</v>
      </c>
      <c r="V43" s="15"/>
      <c r="W43" s="47" t="s">
        <v>669</v>
      </c>
      <c r="X43" s="55" t="s">
        <v>207</v>
      </c>
      <c r="Y43" s="55" t="s">
        <v>53</v>
      </c>
      <c r="Z43" s="9"/>
      <c r="AA43" s="9">
        <v>4</v>
      </c>
      <c r="AB43" s="15">
        <f t="shared" si="7"/>
        <v>4</v>
      </c>
      <c r="AC43" s="9">
        <v>1</v>
      </c>
      <c r="AD43" s="15"/>
    </row>
    <row r="44" spans="1:30" ht="18" x14ac:dyDescent="0.4">
      <c r="A44" s="82"/>
      <c r="B44" s="173"/>
      <c r="C44" s="77"/>
      <c r="D44" s="163"/>
      <c r="E44" s="77" t="s">
        <v>50</v>
      </c>
      <c r="F44" s="83"/>
      <c r="G44" s="84"/>
      <c r="H44" s="84"/>
      <c r="I44" s="84"/>
      <c r="J44" s="85"/>
      <c r="K44" s="84"/>
      <c r="L44" s="84"/>
      <c r="M44" s="84"/>
      <c r="N44" s="15"/>
      <c r="O44" s="47" t="s">
        <v>581</v>
      </c>
      <c r="P44" s="47" t="s">
        <v>65</v>
      </c>
      <c r="Q44" s="47" t="s">
        <v>65</v>
      </c>
      <c r="R44" s="9">
        <v>5</v>
      </c>
      <c r="S44" s="11">
        <v>5</v>
      </c>
      <c r="T44" s="15">
        <f t="shared" si="6"/>
        <v>10</v>
      </c>
      <c r="U44" s="11">
        <v>3</v>
      </c>
      <c r="V44" s="15"/>
      <c r="W44" s="47" t="s">
        <v>635</v>
      </c>
      <c r="X44" s="177" t="s">
        <v>146</v>
      </c>
      <c r="Y44" s="55" t="s">
        <v>199</v>
      </c>
      <c r="Z44" s="9"/>
      <c r="AA44" s="9">
        <v>4</v>
      </c>
      <c r="AB44" s="15">
        <f t="shared" si="7"/>
        <v>4</v>
      </c>
      <c r="AC44" s="11">
        <v>1</v>
      </c>
      <c r="AD44" s="15"/>
    </row>
    <row r="45" spans="1:30" ht="18" x14ac:dyDescent="0.4">
      <c r="A45" s="53" t="s">
        <v>41</v>
      </c>
      <c r="B45" s="38" t="s">
        <v>210</v>
      </c>
      <c r="C45" s="47"/>
      <c r="D45" s="25">
        <v>1</v>
      </c>
      <c r="E45" s="9">
        <v>2</v>
      </c>
      <c r="F45" s="47" t="s">
        <v>792</v>
      </c>
      <c r="G45" s="46"/>
      <c r="H45" s="51"/>
      <c r="I45" s="51"/>
      <c r="J45" s="52"/>
      <c r="K45" s="51"/>
      <c r="L45" s="51"/>
      <c r="M45" s="51"/>
      <c r="N45" s="15"/>
      <c r="O45" s="60" t="s">
        <v>663</v>
      </c>
      <c r="P45" s="60" t="s">
        <v>81</v>
      </c>
      <c r="Q45" s="178" t="s">
        <v>53</v>
      </c>
      <c r="R45" s="11">
        <v>2</v>
      </c>
      <c r="S45" s="11">
        <v>9</v>
      </c>
      <c r="T45" s="15">
        <f t="shared" si="6"/>
        <v>11</v>
      </c>
      <c r="U45" s="9"/>
      <c r="V45" s="15"/>
      <c r="W45" s="47" t="s">
        <v>668</v>
      </c>
      <c r="X45" s="177" t="s">
        <v>217</v>
      </c>
      <c r="Y45" s="55" t="s">
        <v>199</v>
      </c>
      <c r="Z45" s="9">
        <v>3</v>
      </c>
      <c r="AA45" s="9"/>
      <c r="AB45" s="15">
        <f t="shared" si="7"/>
        <v>3</v>
      </c>
      <c r="AC45" s="9">
        <v>1</v>
      </c>
      <c r="AD45" s="15"/>
    </row>
    <row r="46" spans="1:30" ht="18" x14ac:dyDescent="0.4">
      <c r="A46" s="56" t="s">
        <v>37</v>
      </c>
      <c r="B46" s="60" t="s">
        <v>97</v>
      </c>
      <c r="C46" s="50"/>
      <c r="D46" s="25"/>
      <c r="E46" s="9"/>
      <c r="F46" s="47"/>
      <c r="G46" s="46"/>
      <c r="H46" s="51"/>
      <c r="I46" s="46"/>
      <c r="J46" s="48"/>
      <c r="K46" s="51"/>
      <c r="L46" s="51"/>
      <c r="M46" s="42"/>
      <c r="N46" s="15"/>
      <c r="O46" s="47" t="s">
        <v>664</v>
      </c>
      <c r="P46" s="47" t="s">
        <v>49</v>
      </c>
      <c r="Q46" s="47" t="s">
        <v>199</v>
      </c>
      <c r="R46" s="9">
        <v>1</v>
      </c>
      <c r="S46" s="11">
        <v>10</v>
      </c>
      <c r="T46" s="15">
        <f t="shared" si="6"/>
        <v>11</v>
      </c>
      <c r="U46" s="9">
        <v>4</v>
      </c>
      <c r="V46" s="15"/>
      <c r="W46" s="47" t="s">
        <v>652</v>
      </c>
      <c r="X46" s="94" t="s">
        <v>208</v>
      </c>
      <c r="Y46" s="47" t="s">
        <v>201</v>
      </c>
      <c r="Z46" s="9">
        <v>1</v>
      </c>
      <c r="AA46" s="11">
        <v>2</v>
      </c>
      <c r="AB46" s="15">
        <f t="shared" si="7"/>
        <v>3</v>
      </c>
      <c r="AC46" s="9">
        <v>1</v>
      </c>
      <c r="AD46" s="15"/>
    </row>
    <row r="47" spans="1:30" ht="15.5" x14ac:dyDescent="0.35">
      <c r="C47" s="50"/>
      <c r="E47" s="9"/>
      <c r="N47" s="69"/>
      <c r="O47" s="47" t="s">
        <v>605</v>
      </c>
      <c r="P47" s="47" t="s">
        <v>133</v>
      </c>
      <c r="Q47" s="47" t="s">
        <v>142</v>
      </c>
      <c r="R47" s="11">
        <v>4</v>
      </c>
      <c r="S47" s="11">
        <v>6</v>
      </c>
      <c r="T47" s="15">
        <f t="shared" si="6"/>
        <v>10</v>
      </c>
      <c r="U47" s="165"/>
      <c r="V47" s="15"/>
      <c r="W47" s="47" t="s">
        <v>630</v>
      </c>
      <c r="X47" s="47" t="s">
        <v>22</v>
      </c>
      <c r="Y47" s="47" t="s">
        <v>142</v>
      </c>
      <c r="Z47" s="9">
        <v>1</v>
      </c>
      <c r="AA47" s="9">
        <v>2</v>
      </c>
      <c r="AB47" s="15">
        <f t="shared" si="7"/>
        <v>3</v>
      </c>
      <c r="AC47" s="9"/>
      <c r="AD47" s="15"/>
    </row>
    <row r="48" spans="1:30" ht="18" x14ac:dyDescent="0.4">
      <c r="B48" s="38" t="s">
        <v>103</v>
      </c>
      <c r="C48" s="64"/>
      <c r="D48" s="26">
        <v>2</v>
      </c>
      <c r="E48" s="9">
        <v>1</v>
      </c>
      <c r="F48" s="47" t="s">
        <v>776</v>
      </c>
      <c r="N48" s="69"/>
      <c r="O48" s="47" t="s">
        <v>746</v>
      </c>
      <c r="P48" s="47" t="s">
        <v>174</v>
      </c>
      <c r="Q48" s="47" t="s">
        <v>141</v>
      </c>
      <c r="R48" s="9">
        <v>1</v>
      </c>
      <c r="S48" s="9">
        <v>9</v>
      </c>
      <c r="T48" s="15">
        <f t="shared" si="6"/>
        <v>10</v>
      </c>
      <c r="U48" s="9">
        <v>3</v>
      </c>
      <c r="V48" s="15"/>
      <c r="W48" s="47" t="s">
        <v>631</v>
      </c>
      <c r="X48" s="47" t="s">
        <v>205</v>
      </c>
      <c r="Y48" s="47" t="s">
        <v>158</v>
      </c>
      <c r="Z48" s="9"/>
      <c r="AA48" s="9">
        <v>3</v>
      </c>
      <c r="AB48" s="15">
        <f t="shared" si="7"/>
        <v>3</v>
      </c>
      <c r="AC48" s="9"/>
      <c r="AD48" s="15"/>
    </row>
    <row r="49" spans="1:30" ht="18" x14ac:dyDescent="0.4">
      <c r="A49" s="97" t="s">
        <v>37</v>
      </c>
      <c r="B49" s="94" t="s">
        <v>97</v>
      </c>
      <c r="C49" s="50"/>
      <c r="D49" s="26"/>
      <c r="E49" s="9">
        <v>1</v>
      </c>
      <c r="F49" s="47" t="s">
        <v>777</v>
      </c>
      <c r="N49" s="15"/>
      <c r="O49" s="50" t="s">
        <v>745</v>
      </c>
      <c r="P49" s="65" t="s">
        <v>243</v>
      </c>
      <c r="Q49" s="65" t="s">
        <v>54</v>
      </c>
      <c r="R49" s="9">
        <v>6</v>
      </c>
      <c r="S49" s="11">
        <v>3</v>
      </c>
      <c r="T49" s="15">
        <f t="shared" si="6"/>
        <v>9</v>
      </c>
      <c r="U49" s="9"/>
      <c r="V49" s="15"/>
      <c r="W49" s="47" t="s">
        <v>627</v>
      </c>
      <c r="X49" s="47" t="s">
        <v>253</v>
      </c>
      <c r="Y49" s="47" t="s">
        <v>158</v>
      </c>
      <c r="Z49" s="9"/>
      <c r="AA49" s="9">
        <v>3</v>
      </c>
      <c r="AB49" s="15">
        <f t="shared" si="7"/>
        <v>3</v>
      </c>
      <c r="AC49" s="9">
        <v>3</v>
      </c>
      <c r="AD49" s="15"/>
    </row>
    <row r="50" spans="1:30" ht="15.5" x14ac:dyDescent="0.35">
      <c r="N50" s="69"/>
      <c r="O50" s="60" t="s">
        <v>620</v>
      </c>
      <c r="P50" s="60" t="s">
        <v>240</v>
      </c>
      <c r="Q50" s="178" t="s">
        <v>201</v>
      </c>
      <c r="R50" s="9"/>
      <c r="S50" s="9">
        <v>9</v>
      </c>
      <c r="T50" s="15">
        <f t="shared" si="6"/>
        <v>9</v>
      </c>
      <c r="U50" s="9">
        <v>2</v>
      </c>
      <c r="V50" s="15"/>
      <c r="W50" s="47" t="s">
        <v>653</v>
      </c>
      <c r="X50" s="47" t="s">
        <v>162</v>
      </c>
      <c r="Y50" s="47" t="s">
        <v>201</v>
      </c>
      <c r="Z50" s="9"/>
      <c r="AA50" s="9">
        <v>3</v>
      </c>
      <c r="AB50" s="15">
        <f t="shared" si="7"/>
        <v>3</v>
      </c>
      <c r="AC50" s="9">
        <v>2</v>
      </c>
      <c r="AD50" s="15"/>
    </row>
    <row r="51" spans="1:30" ht="18" x14ac:dyDescent="0.4">
      <c r="A51" s="122"/>
      <c r="B51" s="123"/>
      <c r="C51" s="123"/>
      <c r="D51" s="164"/>
      <c r="E51" s="124"/>
      <c r="F51" s="123"/>
      <c r="G51" s="125"/>
      <c r="H51" s="125"/>
      <c r="I51" s="125"/>
      <c r="J51" s="126"/>
      <c r="K51" s="125"/>
      <c r="L51" s="125"/>
      <c r="M51" s="124"/>
      <c r="N51" s="69"/>
      <c r="O51" s="47" t="s">
        <v>650</v>
      </c>
      <c r="P51" s="55" t="s">
        <v>123</v>
      </c>
      <c r="Q51" s="55" t="s">
        <v>54</v>
      </c>
      <c r="R51" s="9"/>
      <c r="S51" s="9">
        <v>9</v>
      </c>
      <c r="T51" s="15">
        <f t="shared" si="6"/>
        <v>9</v>
      </c>
      <c r="U51" s="9">
        <v>3</v>
      </c>
      <c r="V51" s="15"/>
      <c r="W51" s="47" t="s">
        <v>670</v>
      </c>
      <c r="X51" s="47" t="s">
        <v>18</v>
      </c>
      <c r="Y51" s="47" t="s">
        <v>53</v>
      </c>
      <c r="Z51" s="9">
        <v>1</v>
      </c>
      <c r="AA51" s="11">
        <v>1</v>
      </c>
      <c r="AB51" s="15">
        <f t="shared" si="7"/>
        <v>2</v>
      </c>
      <c r="AC51" s="9"/>
      <c r="AD51" s="15"/>
    </row>
    <row r="52" spans="1:30" ht="18" x14ac:dyDescent="0.4">
      <c r="C52" s="47" t="s">
        <v>42</v>
      </c>
      <c r="D52" s="112">
        <f>SUM(D16:D51)</f>
        <v>18</v>
      </c>
      <c r="E52" s="24"/>
      <c r="F52" s="47" t="s">
        <v>760</v>
      </c>
      <c r="G52" s="38"/>
      <c r="H52" s="54"/>
      <c r="I52" s="70">
        <v>7</v>
      </c>
      <c r="J52" s="25"/>
      <c r="N52" s="69"/>
      <c r="O52" s="47" t="s">
        <v>626</v>
      </c>
      <c r="P52" s="47" t="s">
        <v>78</v>
      </c>
      <c r="Q52" s="47" t="s">
        <v>53</v>
      </c>
      <c r="R52" s="9">
        <v>4</v>
      </c>
      <c r="S52" s="11">
        <v>4</v>
      </c>
      <c r="T52" s="15">
        <f t="shared" si="6"/>
        <v>8</v>
      </c>
      <c r="U52" s="9">
        <v>2</v>
      </c>
      <c r="V52" s="15"/>
      <c r="W52" s="47" t="s">
        <v>672</v>
      </c>
      <c r="X52" s="47" t="s">
        <v>137</v>
      </c>
      <c r="Y52" s="47" t="s">
        <v>53</v>
      </c>
      <c r="Z52" s="9">
        <v>1</v>
      </c>
      <c r="AA52" s="9">
        <v>1</v>
      </c>
      <c r="AB52" s="15">
        <f t="shared" si="7"/>
        <v>2</v>
      </c>
      <c r="AC52" s="9">
        <v>1</v>
      </c>
      <c r="AD52" s="15"/>
    </row>
    <row r="53" spans="1:30" ht="15.5" x14ac:dyDescent="0.35">
      <c r="N53" s="17"/>
      <c r="O53" s="47" t="s">
        <v>748</v>
      </c>
      <c r="P53" s="179" t="s">
        <v>152</v>
      </c>
      <c r="Q53" s="47" t="s">
        <v>199</v>
      </c>
      <c r="R53" s="9">
        <v>3</v>
      </c>
      <c r="S53" s="11">
        <v>5</v>
      </c>
      <c r="T53" s="15">
        <f t="shared" si="6"/>
        <v>8</v>
      </c>
      <c r="U53" s="9">
        <v>1</v>
      </c>
      <c r="V53" s="15"/>
      <c r="W53" s="50" t="s">
        <v>655</v>
      </c>
      <c r="X53" s="50" t="s">
        <v>63</v>
      </c>
      <c r="Y53" s="50" t="s">
        <v>142</v>
      </c>
      <c r="Z53" s="9"/>
      <c r="AA53" s="11">
        <v>2</v>
      </c>
      <c r="AB53" s="15">
        <f t="shared" si="7"/>
        <v>2</v>
      </c>
      <c r="AC53" s="9">
        <v>1</v>
      </c>
      <c r="AD53" s="15"/>
    </row>
    <row r="54" spans="1:30" ht="15.5" x14ac:dyDescent="0.35">
      <c r="N54" s="69"/>
      <c r="O54" s="47" t="s">
        <v>587</v>
      </c>
      <c r="P54" s="47" t="s">
        <v>163</v>
      </c>
      <c r="Q54" s="47" t="s">
        <v>54</v>
      </c>
      <c r="R54" s="9">
        <v>3</v>
      </c>
      <c r="S54" s="9">
        <v>5</v>
      </c>
      <c r="T54" s="15">
        <f t="shared" si="6"/>
        <v>8</v>
      </c>
      <c r="U54" s="9"/>
      <c r="V54" s="15"/>
      <c r="W54" s="47" t="s">
        <v>634</v>
      </c>
      <c r="X54" s="47" t="s">
        <v>249</v>
      </c>
      <c r="Y54" s="47" t="s">
        <v>199</v>
      </c>
      <c r="Z54" s="9"/>
      <c r="AA54" s="11">
        <v>2</v>
      </c>
      <c r="AB54" s="15">
        <f t="shared" si="7"/>
        <v>2</v>
      </c>
      <c r="AC54" s="9"/>
      <c r="AD54" s="15"/>
    </row>
    <row r="55" spans="1:30" ht="15.5" x14ac:dyDescent="0.35">
      <c r="A55" s="4"/>
      <c r="N55" s="69"/>
      <c r="O55" s="47" t="s">
        <v>604</v>
      </c>
      <c r="P55" s="47" t="s">
        <v>134</v>
      </c>
      <c r="Q55" s="47" t="s">
        <v>142</v>
      </c>
      <c r="R55" s="9">
        <v>3</v>
      </c>
      <c r="S55" s="11">
        <v>5</v>
      </c>
      <c r="T55" s="15">
        <f t="shared" si="6"/>
        <v>8</v>
      </c>
      <c r="U55" s="9">
        <v>1</v>
      </c>
      <c r="V55" s="15"/>
      <c r="W55" s="47" t="s">
        <v>628</v>
      </c>
      <c r="X55" s="47" t="s">
        <v>125</v>
      </c>
      <c r="Y55" s="47" t="s">
        <v>65</v>
      </c>
      <c r="Z55" s="9"/>
      <c r="AA55" s="9">
        <v>2</v>
      </c>
      <c r="AB55" s="15">
        <f t="shared" si="7"/>
        <v>2</v>
      </c>
      <c r="AC55" s="9">
        <v>1</v>
      </c>
      <c r="AD55" s="15"/>
    </row>
    <row r="56" spans="1:30" ht="18" x14ac:dyDescent="0.4">
      <c r="A56" s="4"/>
      <c r="D56" s="23" t="s">
        <v>739</v>
      </c>
      <c r="L56" s="23" t="s">
        <v>769</v>
      </c>
      <c r="N56" s="69"/>
      <c r="O56" s="47" t="s">
        <v>589</v>
      </c>
      <c r="P56" s="177" t="s">
        <v>426</v>
      </c>
      <c r="Q56" s="55" t="s">
        <v>54</v>
      </c>
      <c r="R56" s="9">
        <v>3</v>
      </c>
      <c r="S56" s="9">
        <v>5</v>
      </c>
      <c r="T56" s="15">
        <f t="shared" si="6"/>
        <v>8</v>
      </c>
      <c r="U56" s="9"/>
      <c r="V56" s="15"/>
      <c r="W56" s="47" t="s">
        <v>634</v>
      </c>
      <c r="X56" s="47" t="s">
        <v>164</v>
      </c>
      <c r="Y56" s="47" t="s">
        <v>142</v>
      </c>
      <c r="Z56" s="9"/>
      <c r="AA56" s="9">
        <v>2</v>
      </c>
      <c r="AB56" s="15">
        <f t="shared" si="7"/>
        <v>2</v>
      </c>
      <c r="AC56" s="9">
        <v>3</v>
      </c>
      <c r="AD56" s="15"/>
    </row>
    <row r="57" spans="1:30" ht="18" x14ac:dyDescent="0.4">
      <c r="A57" s="49"/>
      <c r="B57" s="181" t="s">
        <v>94</v>
      </c>
      <c r="C57" s="22"/>
      <c r="D57" s="23">
        <v>40910</v>
      </c>
      <c r="E57" s="61"/>
      <c r="F57" s="61"/>
      <c r="G57" s="61"/>
      <c r="H57" s="31"/>
      <c r="I57" s="31"/>
      <c r="J57" s="181" t="s">
        <v>96</v>
      </c>
      <c r="K57" s="22"/>
      <c r="L57" s="23">
        <v>40917</v>
      </c>
      <c r="N57" s="15"/>
      <c r="O57" s="47" t="s">
        <v>622</v>
      </c>
      <c r="P57" s="55" t="s">
        <v>161</v>
      </c>
      <c r="Q57" s="55" t="s">
        <v>201</v>
      </c>
      <c r="R57" s="9">
        <v>3</v>
      </c>
      <c r="S57" s="9">
        <v>5</v>
      </c>
      <c r="T57" s="15">
        <f t="shared" si="6"/>
        <v>8</v>
      </c>
      <c r="U57" s="9">
        <v>1</v>
      </c>
      <c r="V57" s="15"/>
      <c r="W57" s="47" t="s">
        <v>629</v>
      </c>
      <c r="X57" s="47" t="s">
        <v>144</v>
      </c>
      <c r="Y57" s="55" t="s">
        <v>158</v>
      </c>
      <c r="Z57" s="9"/>
      <c r="AA57" s="9">
        <v>1</v>
      </c>
      <c r="AB57" s="15">
        <f t="shared" ref="AB57" si="8">SUM(Z57:AA57)</f>
        <v>1</v>
      </c>
      <c r="AC57" s="9"/>
      <c r="AD57" s="15"/>
    </row>
    <row r="58" spans="1:30" ht="18" x14ac:dyDescent="0.4">
      <c r="A58" s="26"/>
      <c r="B58" s="180" t="s">
        <v>95</v>
      </c>
      <c r="C58" s="180" t="s">
        <v>93</v>
      </c>
      <c r="D58" s="180" t="s">
        <v>127</v>
      </c>
      <c r="E58" s="47"/>
      <c r="F58" s="47"/>
      <c r="G58" s="47"/>
      <c r="H58" s="54"/>
      <c r="I58" s="54"/>
      <c r="J58" s="180" t="s">
        <v>95</v>
      </c>
      <c r="K58" s="180" t="s">
        <v>93</v>
      </c>
      <c r="L58" s="180" t="s">
        <v>127</v>
      </c>
      <c r="N58" s="15"/>
      <c r="O58" s="47" t="s">
        <v>606</v>
      </c>
      <c r="P58" s="47" t="s">
        <v>8</v>
      </c>
      <c r="Q58" s="47" t="s">
        <v>158</v>
      </c>
      <c r="R58" s="9">
        <v>3</v>
      </c>
      <c r="S58" s="11">
        <v>5</v>
      </c>
      <c r="T58" s="15">
        <f t="shared" si="6"/>
        <v>8</v>
      </c>
      <c r="U58" s="9">
        <v>6</v>
      </c>
      <c r="V58" s="15"/>
      <c r="W58" s="47" t="s">
        <v>638</v>
      </c>
      <c r="X58" s="47" t="s">
        <v>110</v>
      </c>
      <c r="Y58" s="47" t="s">
        <v>141</v>
      </c>
      <c r="Z58" s="9"/>
      <c r="AA58" s="11">
        <v>1</v>
      </c>
      <c r="AB58" s="15">
        <v>0</v>
      </c>
      <c r="AC58" s="9">
        <v>1</v>
      </c>
      <c r="AD58" s="15"/>
    </row>
    <row r="59" spans="1:30" ht="18" x14ac:dyDescent="0.4">
      <c r="A59" s="26"/>
      <c r="B59" s="28">
        <v>0.38541666666666669</v>
      </c>
      <c r="C59" s="25" t="s">
        <v>153</v>
      </c>
      <c r="D59" s="29" t="s">
        <v>430</v>
      </c>
      <c r="E59" s="47"/>
      <c r="F59" s="47"/>
      <c r="G59" s="47"/>
      <c r="H59" s="24"/>
      <c r="I59" s="24"/>
      <c r="J59" s="28">
        <v>0.38541666666666669</v>
      </c>
      <c r="K59" s="25" t="s">
        <v>153</v>
      </c>
      <c r="L59" s="29" t="s">
        <v>770</v>
      </c>
      <c r="N59" s="69"/>
      <c r="O59" s="60" t="s">
        <v>588</v>
      </c>
      <c r="P59" s="60" t="s">
        <v>148</v>
      </c>
      <c r="Q59" s="178" t="s">
        <v>54</v>
      </c>
      <c r="R59" s="11">
        <v>2</v>
      </c>
      <c r="S59" s="9">
        <v>6</v>
      </c>
      <c r="T59" s="15">
        <f t="shared" si="6"/>
        <v>8</v>
      </c>
      <c r="U59" s="9">
        <v>1</v>
      </c>
      <c r="V59" s="15"/>
      <c r="W59" s="47" t="s">
        <v>673</v>
      </c>
      <c r="X59" s="47" t="s">
        <v>28</v>
      </c>
      <c r="Y59" s="47" t="s">
        <v>53</v>
      </c>
      <c r="Z59" s="9"/>
      <c r="AA59" s="9"/>
      <c r="AB59" s="15">
        <f>SUM(Z59:AA59)</f>
        <v>0</v>
      </c>
      <c r="AC59" s="9">
        <v>2</v>
      </c>
      <c r="AD59" s="15"/>
    </row>
    <row r="60" spans="1:30" ht="18" x14ac:dyDescent="0.4">
      <c r="A60" s="100"/>
      <c r="B60" s="28">
        <v>0.38541666666666669</v>
      </c>
      <c r="C60" s="25" t="s">
        <v>154</v>
      </c>
      <c r="D60" s="29" t="s">
        <v>740</v>
      </c>
      <c r="E60" s="47"/>
      <c r="F60" s="47"/>
      <c r="G60" s="47"/>
      <c r="H60" s="24"/>
      <c r="I60" s="24"/>
      <c r="J60" s="28">
        <v>0.38541666666666669</v>
      </c>
      <c r="K60" s="25" t="s">
        <v>154</v>
      </c>
      <c r="L60" s="29" t="s">
        <v>173</v>
      </c>
      <c r="N60" s="69"/>
      <c r="O60" s="47" t="s">
        <v>623</v>
      </c>
      <c r="P60" s="55" t="s">
        <v>129</v>
      </c>
      <c r="Q60" s="55" t="s">
        <v>158</v>
      </c>
      <c r="R60" s="9">
        <v>2</v>
      </c>
      <c r="S60" s="11">
        <v>6</v>
      </c>
      <c r="T60" s="15">
        <f t="shared" si="6"/>
        <v>8</v>
      </c>
      <c r="U60" s="9">
        <v>1</v>
      </c>
      <c r="V60" s="15"/>
      <c r="W60" s="47" t="s">
        <v>632</v>
      </c>
      <c r="X60" s="47" t="s">
        <v>57</v>
      </c>
      <c r="Y60" s="47" t="s">
        <v>199</v>
      </c>
      <c r="Z60" s="11"/>
      <c r="AA60" s="11"/>
      <c r="AB60" s="15">
        <f>SUM(Z60:AA60)</f>
        <v>0</v>
      </c>
      <c r="AC60" s="9">
        <v>3</v>
      </c>
      <c r="AD60" s="15"/>
    </row>
    <row r="61" spans="1:30" ht="18" x14ac:dyDescent="0.4">
      <c r="B61" s="28">
        <v>0.42708333333333331</v>
      </c>
      <c r="C61" s="25" t="s">
        <v>153</v>
      </c>
      <c r="D61" s="29" t="s">
        <v>194</v>
      </c>
      <c r="E61" s="47"/>
      <c r="F61" s="47"/>
      <c r="G61" s="47"/>
      <c r="H61" s="24"/>
      <c r="I61" s="24"/>
      <c r="J61" s="28">
        <v>0.42708333333333331</v>
      </c>
      <c r="K61" s="25" t="s">
        <v>153</v>
      </c>
      <c r="L61" s="29" t="s">
        <v>171</v>
      </c>
      <c r="N61" s="15"/>
      <c r="O61" s="47" t="s">
        <v>682</v>
      </c>
      <c r="P61" s="47" t="s">
        <v>389</v>
      </c>
      <c r="Q61" s="47" t="s">
        <v>141</v>
      </c>
      <c r="R61" s="9">
        <v>2</v>
      </c>
      <c r="S61" s="11">
        <v>6</v>
      </c>
      <c r="T61" s="15">
        <f t="shared" si="6"/>
        <v>8</v>
      </c>
      <c r="U61" s="9"/>
      <c r="V61" s="15"/>
      <c r="W61" s="47" t="s">
        <v>633</v>
      </c>
      <c r="X61" s="47" t="s">
        <v>80</v>
      </c>
      <c r="Y61" s="47" t="s">
        <v>201</v>
      </c>
      <c r="Z61" s="9"/>
      <c r="AA61" s="11"/>
      <c r="AB61" s="15">
        <f>SUM(Z61:AA61)</f>
        <v>0</v>
      </c>
      <c r="AC61" s="9">
        <v>1</v>
      </c>
      <c r="AD61" s="15"/>
    </row>
    <row r="62" spans="1:30" ht="18" x14ac:dyDescent="0.4">
      <c r="B62" s="28">
        <v>0.42708333333333331</v>
      </c>
      <c r="C62" s="25" t="s">
        <v>154</v>
      </c>
      <c r="D62" s="29" t="s">
        <v>193</v>
      </c>
      <c r="J62" s="28">
        <v>0.42708333333333331</v>
      </c>
      <c r="K62" s="25" t="s">
        <v>154</v>
      </c>
      <c r="L62" s="29" t="s">
        <v>197</v>
      </c>
      <c r="N62" s="15"/>
      <c r="O62" s="47" t="s">
        <v>743</v>
      </c>
      <c r="P62" s="47" t="s">
        <v>17</v>
      </c>
      <c r="Q62" s="47" t="s">
        <v>158</v>
      </c>
      <c r="R62" s="9">
        <v>1</v>
      </c>
      <c r="S62" s="9">
        <v>7</v>
      </c>
      <c r="T62" s="15">
        <f t="shared" si="6"/>
        <v>8</v>
      </c>
      <c r="U62" s="9">
        <v>1</v>
      </c>
      <c r="V62" s="15"/>
      <c r="W62" s="47" t="s">
        <v>637</v>
      </c>
      <c r="X62" s="47" t="s">
        <v>169</v>
      </c>
      <c r="Y62" s="50" t="s">
        <v>158</v>
      </c>
      <c r="Z62" s="9"/>
      <c r="AA62" s="11"/>
      <c r="AB62" s="15">
        <f>SUM(Z62:AA62)</f>
        <v>0</v>
      </c>
      <c r="AC62" s="11">
        <v>1</v>
      </c>
      <c r="AD62" s="15"/>
    </row>
    <row r="63" spans="1:30" ht="19.5" customHeight="1" x14ac:dyDescent="0.35">
      <c r="N63" s="69"/>
      <c r="O63" s="47" t="s">
        <v>614</v>
      </c>
      <c r="P63" s="47" t="s">
        <v>300</v>
      </c>
      <c r="Q63" s="47" t="s">
        <v>141</v>
      </c>
      <c r="R63" s="9"/>
      <c r="S63" s="9">
        <v>8</v>
      </c>
      <c r="T63" s="15">
        <f t="shared" si="6"/>
        <v>8</v>
      </c>
      <c r="U63" s="9"/>
      <c r="V63" s="15"/>
      <c r="W63" s="47"/>
      <c r="X63" s="47"/>
      <c r="Y63" s="50"/>
      <c r="Z63" s="9"/>
      <c r="AA63" s="11"/>
      <c r="AB63" s="15"/>
      <c r="AC63" s="11"/>
      <c r="AD63" s="15"/>
    </row>
    <row r="64" spans="1:30" ht="16" thickBot="1" x14ac:dyDescent="0.4">
      <c r="N64" s="69"/>
      <c r="O64" s="47"/>
      <c r="P64" s="47"/>
      <c r="Q64" s="47"/>
      <c r="R64" s="9"/>
      <c r="S64" s="11"/>
      <c r="T64" s="15"/>
      <c r="U64" s="9"/>
      <c r="V64" s="15"/>
      <c r="W64" s="47" t="s">
        <v>732</v>
      </c>
      <c r="X64" s="177"/>
      <c r="Y64" s="55"/>
      <c r="Z64" s="9">
        <v>44</v>
      </c>
      <c r="AA64" s="9">
        <v>58</v>
      </c>
      <c r="AB64" s="15">
        <f t="shared" ref="AB64" si="9">SUM(Z64:AA64)</f>
        <v>102</v>
      </c>
      <c r="AC64" s="11">
        <v>22</v>
      </c>
      <c r="AD64" s="69"/>
    </row>
    <row r="65" spans="1:30" ht="28.5" customHeight="1" thickBot="1" x14ac:dyDescent="0.75">
      <c r="D65" s="206"/>
      <c r="E65" s="102"/>
      <c r="F65" s="102"/>
      <c r="G65" s="102"/>
      <c r="H65" s="102"/>
      <c r="I65" s="102"/>
      <c r="J65" s="102"/>
      <c r="K65" s="102"/>
      <c r="N65" s="166"/>
      <c r="O65" s="17"/>
      <c r="P65" s="17"/>
      <c r="Q65" s="17"/>
      <c r="R65" s="18">
        <f>SUM(R23:R64)</f>
        <v>240</v>
      </c>
      <c r="S65" s="18">
        <f>SUM(S23:S64)</f>
        <v>305</v>
      </c>
      <c r="T65" s="18">
        <f>SUM(T23:T63)</f>
        <v>545</v>
      </c>
      <c r="U65" s="18">
        <f>SUM(U23:U63)</f>
        <v>60</v>
      </c>
      <c r="V65" s="15"/>
      <c r="W65" s="61" t="s">
        <v>46</v>
      </c>
      <c r="X65" s="61"/>
      <c r="Y65" s="61"/>
      <c r="Z65" s="18">
        <f>SUM(Z23:Z64)+R65</f>
        <v>312</v>
      </c>
      <c r="AA65" s="18">
        <f>SUM(AA23:AA64)+S65</f>
        <v>488</v>
      </c>
      <c r="AB65" s="18">
        <f>SUM(AB23:AB64)+T65</f>
        <v>799</v>
      </c>
      <c r="AC65" s="18">
        <f>SUM(AC23:AC64)+U65</f>
        <v>132</v>
      </c>
      <c r="AD65" s="166"/>
    </row>
    <row r="66" spans="1:30" ht="19" customHeight="1" thickTop="1" x14ac:dyDescent="0.35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</row>
    <row r="69" spans="1:30" ht="18" x14ac:dyDescent="0.4">
      <c r="A69" s="39"/>
      <c r="B69" s="194"/>
      <c r="C69" s="195"/>
      <c r="D69" s="196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30" ht="18" x14ac:dyDescent="0.4">
      <c r="A71" s="39"/>
      <c r="B71" s="39"/>
      <c r="C71" s="169"/>
      <c r="D71" s="170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N50:U65">
    <sortCondition ref="N50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topLeftCell="H1" zoomScale="70" zoomScaleNormal="75" zoomScaleSheetLayoutView="70" workbookViewId="0">
      <selection activeCell="M59" sqref="M59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5.1796875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733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40903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764</v>
      </c>
      <c r="N4" s="88"/>
      <c r="O4" s="47" t="s">
        <v>68</v>
      </c>
      <c r="P4" s="47" t="s">
        <v>138</v>
      </c>
      <c r="Q4" s="47" t="s">
        <v>158</v>
      </c>
      <c r="R4" s="7"/>
      <c r="S4" s="11">
        <v>15</v>
      </c>
      <c r="T4" s="9">
        <v>29</v>
      </c>
      <c r="U4" s="9">
        <v>2</v>
      </c>
      <c r="V4" s="9">
        <v>1</v>
      </c>
      <c r="W4" s="160">
        <f>T4/S4</f>
        <v>1.9333333333333333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9</v>
      </c>
      <c r="F5" s="25">
        <v>2</v>
      </c>
      <c r="G5" s="25">
        <v>4</v>
      </c>
      <c r="H5" s="25">
        <v>60</v>
      </c>
      <c r="I5" s="25">
        <v>33</v>
      </c>
      <c r="J5" s="40">
        <f t="shared" ref="J5:J12" si="0">E5*2+G5*1</f>
        <v>22</v>
      </c>
      <c r="K5" s="25">
        <v>93</v>
      </c>
      <c r="L5" s="25">
        <v>16</v>
      </c>
      <c r="M5" s="9">
        <v>1</v>
      </c>
      <c r="N5" s="88"/>
      <c r="O5" s="47" t="s">
        <v>160</v>
      </c>
      <c r="P5" s="47" t="s">
        <v>200</v>
      </c>
      <c r="Q5" s="47" t="s">
        <v>142</v>
      </c>
      <c r="R5" s="4"/>
      <c r="S5" s="11">
        <v>15</v>
      </c>
      <c r="T5" s="9">
        <v>32</v>
      </c>
      <c r="U5" s="9">
        <v>3</v>
      </c>
      <c r="V5" s="9">
        <v>0</v>
      </c>
      <c r="W5" s="160">
        <f>T5/S5</f>
        <v>2.1333333333333333</v>
      </c>
      <c r="AD5" s="17"/>
    </row>
    <row r="6" spans="1:30" ht="18" x14ac:dyDescent="0.4">
      <c r="B6" s="9"/>
      <c r="C6" s="38" t="s">
        <v>102</v>
      </c>
      <c r="D6" s="27"/>
      <c r="E6" s="25">
        <v>5</v>
      </c>
      <c r="F6" s="25">
        <v>4</v>
      </c>
      <c r="G6" s="25">
        <v>6</v>
      </c>
      <c r="H6" s="25">
        <v>38</v>
      </c>
      <c r="I6" s="25">
        <v>34</v>
      </c>
      <c r="J6" s="40">
        <f t="shared" si="0"/>
        <v>16</v>
      </c>
      <c r="K6" s="25">
        <v>64</v>
      </c>
      <c r="L6" s="25">
        <v>13</v>
      </c>
      <c r="M6" s="9">
        <v>4</v>
      </c>
      <c r="N6" s="88"/>
      <c r="O6" s="47" t="s">
        <v>73</v>
      </c>
      <c r="P6" s="47" t="s">
        <v>110</v>
      </c>
      <c r="Q6" s="47" t="s">
        <v>141</v>
      </c>
      <c r="R6" s="7"/>
      <c r="S6" s="11">
        <v>15</v>
      </c>
      <c r="T6" s="9">
        <v>32</v>
      </c>
      <c r="U6" s="9">
        <v>3</v>
      </c>
      <c r="V6" s="9">
        <v>1</v>
      </c>
      <c r="W6" s="160">
        <f>T6/S6</f>
        <v>2.1333333333333333</v>
      </c>
      <c r="Y6" s="9"/>
      <c r="AD6" s="17"/>
    </row>
    <row r="7" spans="1:30" ht="18" x14ac:dyDescent="0.4">
      <c r="B7" s="9"/>
      <c r="C7" s="38" t="s">
        <v>101</v>
      </c>
      <c r="D7" s="27"/>
      <c r="E7" s="25">
        <v>7</v>
      </c>
      <c r="F7" s="25">
        <v>7</v>
      </c>
      <c r="G7" s="25">
        <v>1</v>
      </c>
      <c r="H7" s="25">
        <v>51</v>
      </c>
      <c r="I7" s="25">
        <v>44</v>
      </c>
      <c r="J7" s="40">
        <f t="shared" si="0"/>
        <v>15</v>
      </c>
      <c r="K7" s="25">
        <v>72</v>
      </c>
      <c r="L7" s="25">
        <v>21</v>
      </c>
      <c r="M7" s="9">
        <v>2</v>
      </c>
      <c r="N7" s="88"/>
      <c r="O7" s="47" t="s">
        <v>34</v>
      </c>
      <c r="P7" s="47" t="s">
        <v>100</v>
      </c>
      <c r="Q7" s="47" t="s">
        <v>54</v>
      </c>
      <c r="R7" s="7"/>
      <c r="S7" s="11">
        <v>15</v>
      </c>
      <c r="T7" s="9">
        <v>34</v>
      </c>
      <c r="U7" s="9">
        <v>1</v>
      </c>
      <c r="V7" s="9">
        <v>0</v>
      </c>
      <c r="W7" s="160">
        <f t="shared" ref="W7:W12" si="1">T7/S7</f>
        <v>2.2666666666666666</v>
      </c>
      <c r="AD7" s="17"/>
    </row>
    <row r="8" spans="1:30" ht="18" x14ac:dyDescent="0.4">
      <c r="A8" s="9"/>
      <c r="B8" s="9"/>
      <c r="C8" s="38" t="s">
        <v>156</v>
      </c>
      <c r="D8" s="27"/>
      <c r="E8" s="129">
        <v>6</v>
      </c>
      <c r="F8" s="129">
        <v>6</v>
      </c>
      <c r="G8" s="129">
        <v>3</v>
      </c>
      <c r="H8" s="25">
        <v>23</v>
      </c>
      <c r="I8" s="25">
        <v>30</v>
      </c>
      <c r="J8" s="40">
        <f t="shared" si="0"/>
        <v>15</v>
      </c>
      <c r="K8" s="25">
        <v>39</v>
      </c>
      <c r="L8" s="129">
        <v>18</v>
      </c>
      <c r="M8" s="9">
        <v>6</v>
      </c>
      <c r="N8" s="67"/>
      <c r="O8" s="47" t="s">
        <v>9</v>
      </c>
      <c r="P8" s="47" t="s">
        <v>155</v>
      </c>
      <c r="Q8" s="47" t="s">
        <v>201</v>
      </c>
      <c r="R8" s="4"/>
      <c r="S8" s="11">
        <v>11</v>
      </c>
      <c r="T8" s="9">
        <v>25</v>
      </c>
      <c r="U8" s="9">
        <v>0</v>
      </c>
      <c r="V8" s="9">
        <v>0</v>
      </c>
      <c r="W8" s="160">
        <f t="shared" si="1"/>
        <v>2.2727272727272729</v>
      </c>
      <c r="AD8" s="17"/>
    </row>
    <row r="9" spans="1:30" ht="18" x14ac:dyDescent="0.4">
      <c r="A9" s="9"/>
      <c r="B9" s="9"/>
      <c r="C9" s="38" t="s">
        <v>151</v>
      </c>
      <c r="D9" s="27"/>
      <c r="E9" s="25">
        <v>5</v>
      </c>
      <c r="F9" s="25">
        <v>6</v>
      </c>
      <c r="G9" s="25">
        <v>4</v>
      </c>
      <c r="H9" s="25">
        <v>36</v>
      </c>
      <c r="I9" s="25">
        <v>32</v>
      </c>
      <c r="J9" s="40">
        <f t="shared" si="0"/>
        <v>14</v>
      </c>
      <c r="K9" s="25">
        <v>59</v>
      </c>
      <c r="L9" s="25">
        <v>13</v>
      </c>
      <c r="M9" s="9">
        <v>3</v>
      </c>
      <c r="N9" s="88"/>
      <c r="O9" s="55" t="s">
        <v>198</v>
      </c>
      <c r="P9" s="47" t="s">
        <v>109</v>
      </c>
      <c r="Q9" s="47" t="s">
        <v>108</v>
      </c>
      <c r="R9" s="7"/>
      <c r="S9" s="11">
        <v>14</v>
      </c>
      <c r="T9" s="9">
        <v>40</v>
      </c>
      <c r="U9" s="9">
        <v>1</v>
      </c>
      <c r="V9" s="9">
        <v>2</v>
      </c>
      <c r="W9" s="160">
        <f t="shared" si="1"/>
        <v>2.8571428571428572</v>
      </c>
      <c r="AD9" s="17"/>
    </row>
    <row r="10" spans="1:30" ht="18" x14ac:dyDescent="0.4">
      <c r="A10" s="9"/>
      <c r="B10" s="9"/>
      <c r="C10" s="38" t="s">
        <v>209</v>
      </c>
      <c r="D10" s="27"/>
      <c r="E10" s="129">
        <v>5</v>
      </c>
      <c r="F10" s="129">
        <v>6</v>
      </c>
      <c r="G10" s="129">
        <v>4</v>
      </c>
      <c r="H10" s="25">
        <v>29</v>
      </c>
      <c r="I10" s="25">
        <v>43</v>
      </c>
      <c r="J10" s="40">
        <f t="shared" si="0"/>
        <v>14</v>
      </c>
      <c r="K10" s="25">
        <v>40</v>
      </c>
      <c r="L10" s="129">
        <v>13</v>
      </c>
      <c r="M10" s="9">
        <v>7</v>
      </c>
      <c r="N10" s="15"/>
      <c r="O10" s="47" t="s">
        <v>73</v>
      </c>
      <c r="P10" s="47" t="s">
        <v>218</v>
      </c>
      <c r="Q10" s="47" t="s">
        <v>53</v>
      </c>
      <c r="R10" s="4"/>
      <c r="S10" s="11">
        <v>14</v>
      </c>
      <c r="T10" s="9">
        <v>40</v>
      </c>
      <c r="U10" s="9">
        <v>2</v>
      </c>
      <c r="V10" s="9">
        <v>0</v>
      </c>
      <c r="W10" s="160">
        <f t="shared" si="1"/>
        <v>2.8571428571428572</v>
      </c>
      <c r="AD10" s="17"/>
    </row>
    <row r="11" spans="1:30" ht="18" x14ac:dyDescent="0.4">
      <c r="A11" s="9"/>
      <c r="B11" s="9"/>
      <c r="C11" s="38" t="s">
        <v>210</v>
      </c>
      <c r="D11" s="27"/>
      <c r="E11" s="25">
        <v>5</v>
      </c>
      <c r="F11" s="25">
        <v>7</v>
      </c>
      <c r="G11" s="25">
        <v>3</v>
      </c>
      <c r="H11" s="25">
        <v>32</v>
      </c>
      <c r="I11" s="25">
        <v>38</v>
      </c>
      <c r="J11" s="40">
        <f t="shared" si="0"/>
        <v>13</v>
      </c>
      <c r="K11" s="25">
        <v>51</v>
      </c>
      <c r="L11" s="25">
        <v>19</v>
      </c>
      <c r="M11" s="9">
        <v>5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11</v>
      </c>
      <c r="T11" s="9">
        <v>35</v>
      </c>
      <c r="U11" s="9">
        <v>0</v>
      </c>
      <c r="V11" s="9">
        <v>0</v>
      </c>
      <c r="W11" s="160">
        <f t="shared" si="1"/>
        <v>3.1818181818181817</v>
      </c>
      <c r="AD11" s="17"/>
    </row>
    <row r="12" spans="1:30" ht="18.5" thickBot="1" x14ac:dyDescent="0.45">
      <c r="A12" s="9"/>
      <c r="B12" s="9"/>
      <c r="C12" s="38" t="s">
        <v>103</v>
      </c>
      <c r="D12" s="27"/>
      <c r="E12" s="57">
        <v>4</v>
      </c>
      <c r="F12" s="57">
        <v>8</v>
      </c>
      <c r="G12" s="57">
        <v>3</v>
      </c>
      <c r="H12" s="25">
        <v>25</v>
      </c>
      <c r="I12" s="25">
        <v>40</v>
      </c>
      <c r="J12" s="40">
        <f t="shared" si="0"/>
        <v>11</v>
      </c>
      <c r="K12" s="25">
        <v>36</v>
      </c>
      <c r="L12" s="57">
        <v>12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10</v>
      </c>
      <c r="T12" s="9">
        <v>23</v>
      </c>
      <c r="U12" s="9">
        <v>2</v>
      </c>
      <c r="V12" s="9">
        <v>0</v>
      </c>
      <c r="W12" s="160">
        <f t="shared" si="1"/>
        <v>2.2999999999999998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46</v>
      </c>
      <c r="F13" s="71">
        <f>SUM(F5:F12)</f>
        <v>46</v>
      </c>
      <c r="G13" s="71">
        <f>SUM(G5:G12)</f>
        <v>28</v>
      </c>
      <c r="H13" s="71">
        <f>SUM(H5:H12)</f>
        <v>294</v>
      </c>
      <c r="I13" s="71">
        <f>SUM(I5:I12)</f>
        <v>294</v>
      </c>
      <c r="J13" s="30"/>
      <c r="K13" s="71">
        <f>SUM(K5:K12)</f>
        <v>454</v>
      </c>
      <c r="L13" s="71">
        <f>SUM(L5:L12)</f>
        <v>125</v>
      </c>
      <c r="M13" s="4"/>
      <c r="N13" s="17"/>
      <c r="O13" s="17"/>
      <c r="P13" s="17"/>
      <c r="Q13" s="61" t="s">
        <v>35</v>
      </c>
      <c r="R13" s="14"/>
      <c r="S13" s="18">
        <f>SUM(S4:S12)</f>
        <v>120</v>
      </c>
      <c r="T13" s="18">
        <f>SUM(T4:T12)</f>
        <v>290</v>
      </c>
      <c r="U13" s="18">
        <f>SUM(U4:U12)</f>
        <v>14</v>
      </c>
      <c r="V13" s="18">
        <f>SUM(V4:V12)</f>
        <v>4</v>
      </c>
      <c r="W13" s="19">
        <f>(T13+V13)/S13</f>
        <v>2.4500000000000002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734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150</v>
      </c>
      <c r="C16" s="75"/>
      <c r="D16" s="25">
        <v>4</v>
      </c>
      <c r="E16" s="9">
        <v>1</v>
      </c>
      <c r="F16" s="47" t="s">
        <v>753</v>
      </c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174</v>
      </c>
      <c r="C17" s="47" t="s">
        <v>212</v>
      </c>
      <c r="D17" s="25"/>
      <c r="E17" s="9">
        <v>1</v>
      </c>
      <c r="F17" s="47" t="s">
        <v>751</v>
      </c>
      <c r="J17" s="4"/>
      <c r="N17" s="17"/>
      <c r="P17" s="47" t="s">
        <v>97</v>
      </c>
      <c r="Q17" s="24"/>
      <c r="R17" s="47"/>
      <c r="S17" s="47" t="s">
        <v>97</v>
      </c>
      <c r="T17" s="25"/>
      <c r="U17" s="25"/>
      <c r="V17" s="25"/>
      <c r="W17" s="47"/>
      <c r="X17" s="47"/>
      <c r="Y17" s="47" t="s">
        <v>761</v>
      </c>
      <c r="Z17" s="46"/>
      <c r="AD17" s="17"/>
    </row>
    <row r="18" spans="1:30" ht="15.5" x14ac:dyDescent="0.35">
      <c r="A18" s="45"/>
      <c r="B18" s="47" t="s">
        <v>174</v>
      </c>
      <c r="C18" s="47" t="s">
        <v>216</v>
      </c>
      <c r="D18" s="55"/>
      <c r="E18" s="9">
        <v>2</v>
      </c>
      <c r="F18" s="47" t="s">
        <v>701</v>
      </c>
      <c r="J18" s="4"/>
      <c r="N18" s="17"/>
      <c r="S18" s="47"/>
      <c r="X18" s="47"/>
      <c r="Y18" s="47" t="s">
        <v>763</v>
      </c>
      <c r="AD18" s="17"/>
    </row>
    <row r="19" spans="1:30" ht="15.5" x14ac:dyDescent="0.35">
      <c r="E19" s="9">
        <v>2</v>
      </c>
      <c r="F19" s="47" t="s">
        <v>752</v>
      </c>
      <c r="N19" s="17"/>
      <c r="S19" s="199" t="s">
        <v>737</v>
      </c>
      <c r="T19" s="198"/>
      <c r="U19" s="198"/>
      <c r="V19" s="198"/>
      <c r="W19" s="198"/>
      <c r="Y19" s="47" t="s">
        <v>762</v>
      </c>
      <c r="AD19" s="17"/>
    </row>
    <row r="20" spans="1:30" ht="15.5" x14ac:dyDescent="0.35">
      <c r="N20" s="69"/>
      <c r="O20" s="203"/>
      <c r="P20" s="203"/>
      <c r="Q20" s="203"/>
      <c r="R20" s="203"/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8" x14ac:dyDescent="0.4">
      <c r="A21" s="45" t="s">
        <v>166</v>
      </c>
      <c r="B21" s="38" t="s">
        <v>101</v>
      </c>
      <c r="C21" s="98"/>
      <c r="D21" s="128">
        <v>0</v>
      </c>
      <c r="E21" s="9"/>
      <c r="F21" s="174"/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8" x14ac:dyDescent="0.4">
      <c r="A22" s="97" t="s">
        <v>37</v>
      </c>
      <c r="B22" s="47" t="s">
        <v>749</v>
      </c>
      <c r="C22" s="47" t="s">
        <v>216</v>
      </c>
      <c r="D22" s="128"/>
      <c r="E22" s="9"/>
      <c r="F22" s="174"/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5.5" x14ac:dyDescent="0.35">
      <c r="F23" s="174"/>
      <c r="N23" s="69"/>
      <c r="O23" s="47" t="s">
        <v>607</v>
      </c>
      <c r="P23" s="177" t="s">
        <v>250</v>
      </c>
      <c r="Q23" s="55" t="s">
        <v>141</v>
      </c>
      <c r="R23" s="9">
        <v>17</v>
      </c>
      <c r="S23" s="9">
        <v>11</v>
      </c>
      <c r="T23" s="15">
        <f t="shared" ref="T23" si="2">SUM(R23:S23)</f>
        <v>28</v>
      </c>
      <c r="U23" s="9">
        <v>3</v>
      </c>
      <c r="V23" s="15"/>
      <c r="W23" s="47" t="s">
        <v>747</v>
      </c>
      <c r="X23" s="47" t="s">
        <v>61</v>
      </c>
      <c r="Y23" s="47" t="s">
        <v>201</v>
      </c>
      <c r="Z23" s="9">
        <v>3</v>
      </c>
      <c r="AA23" s="9">
        <v>3</v>
      </c>
      <c r="AB23" s="15">
        <f t="shared" ref="AB23:AB57" si="3">SUM(Z23:AA23)</f>
        <v>6</v>
      </c>
      <c r="AC23" s="9">
        <v>1</v>
      </c>
      <c r="AD23" s="15"/>
    </row>
    <row r="24" spans="1:30" ht="18" x14ac:dyDescent="0.4">
      <c r="A24" s="79"/>
      <c r="B24" s="173"/>
      <c r="C24" s="81"/>
      <c r="D24" s="163"/>
      <c r="E24" s="77" t="s">
        <v>50</v>
      </c>
      <c r="F24" s="77"/>
      <c r="G24" s="76"/>
      <c r="H24" s="76"/>
      <c r="I24" s="76"/>
      <c r="J24" s="78"/>
      <c r="K24" s="76"/>
      <c r="L24" s="76"/>
      <c r="M24" s="76"/>
      <c r="N24" s="15"/>
      <c r="O24" s="47" t="s">
        <v>609</v>
      </c>
      <c r="P24" s="47" t="s">
        <v>252</v>
      </c>
      <c r="Q24" s="47" t="s">
        <v>141</v>
      </c>
      <c r="R24" s="9">
        <v>12</v>
      </c>
      <c r="S24" s="9">
        <v>13</v>
      </c>
      <c r="T24" s="15">
        <f>SUM(R24:S24)</f>
        <v>25</v>
      </c>
      <c r="U24" s="9">
        <v>1</v>
      </c>
      <c r="V24" s="69"/>
      <c r="W24" s="47" t="s">
        <v>748</v>
      </c>
      <c r="X24" s="179" t="s">
        <v>152</v>
      </c>
      <c r="Y24" s="47" t="s">
        <v>199</v>
      </c>
      <c r="Z24" s="9">
        <v>3</v>
      </c>
      <c r="AA24" s="11">
        <v>3</v>
      </c>
      <c r="AB24" s="15">
        <f t="shared" si="3"/>
        <v>6</v>
      </c>
      <c r="AC24" s="9">
        <v>1</v>
      </c>
      <c r="AD24" s="15"/>
    </row>
    <row r="25" spans="1:30" ht="18" x14ac:dyDescent="0.4">
      <c r="A25" s="53" t="s">
        <v>39</v>
      </c>
      <c r="B25" s="38" t="s">
        <v>151</v>
      </c>
      <c r="D25" s="25">
        <v>2</v>
      </c>
      <c r="E25" s="8">
        <v>2</v>
      </c>
      <c r="F25" s="47" t="s">
        <v>754</v>
      </c>
      <c r="M25" s="42"/>
      <c r="N25" s="69"/>
      <c r="O25" s="47" t="s">
        <v>608</v>
      </c>
      <c r="P25" s="47" t="s">
        <v>132</v>
      </c>
      <c r="Q25" s="47" t="s">
        <v>141</v>
      </c>
      <c r="R25" s="9">
        <v>5</v>
      </c>
      <c r="S25" s="11">
        <v>19</v>
      </c>
      <c r="T25" s="15">
        <f>SUM(R25:S25)</f>
        <v>24</v>
      </c>
      <c r="U25" s="9"/>
      <c r="V25" s="15"/>
      <c r="W25" s="47" t="s">
        <v>642</v>
      </c>
      <c r="X25" s="55" t="s">
        <v>4</v>
      </c>
      <c r="Y25" s="55" t="s">
        <v>158</v>
      </c>
      <c r="Z25" s="9">
        <v>3</v>
      </c>
      <c r="AA25" s="11">
        <v>3</v>
      </c>
      <c r="AB25" s="15">
        <f t="shared" si="3"/>
        <v>6</v>
      </c>
      <c r="AC25" s="9"/>
      <c r="AD25" s="15"/>
    </row>
    <row r="26" spans="1:30" ht="15.5" x14ac:dyDescent="0.35">
      <c r="A26" s="56" t="s">
        <v>37</v>
      </c>
      <c r="B26" s="47" t="s">
        <v>97</v>
      </c>
      <c r="C26" s="47"/>
      <c r="E26" s="8">
        <v>2</v>
      </c>
      <c r="F26" s="47" t="s">
        <v>765</v>
      </c>
      <c r="N26" s="15"/>
      <c r="O26" s="47" t="s">
        <v>603</v>
      </c>
      <c r="P26" s="47" t="s">
        <v>138</v>
      </c>
      <c r="Q26" s="47" t="s">
        <v>142</v>
      </c>
      <c r="R26" s="9">
        <v>11</v>
      </c>
      <c r="S26" s="9">
        <v>12</v>
      </c>
      <c r="T26" s="15">
        <f t="shared" ref="T26" si="4">SUM(R26:S26)</f>
        <v>23</v>
      </c>
      <c r="U26" s="9">
        <v>1</v>
      </c>
      <c r="V26" s="15"/>
      <c r="W26" s="47" t="s">
        <v>682</v>
      </c>
      <c r="X26" s="47" t="s">
        <v>389</v>
      </c>
      <c r="Y26" s="47" t="s">
        <v>141</v>
      </c>
      <c r="Z26" s="9">
        <v>1</v>
      </c>
      <c r="AA26" s="11">
        <v>5</v>
      </c>
      <c r="AB26" s="15">
        <f t="shared" si="3"/>
        <v>6</v>
      </c>
      <c r="AC26" s="9"/>
      <c r="AD26" s="15"/>
    </row>
    <row r="27" spans="1:30" ht="15.5" x14ac:dyDescent="0.35">
      <c r="F27" s="47"/>
      <c r="N27" s="69"/>
      <c r="O27" s="174" t="s">
        <v>610</v>
      </c>
      <c r="P27" s="47" t="s">
        <v>159</v>
      </c>
      <c r="Q27" s="47" t="s">
        <v>141</v>
      </c>
      <c r="R27" s="9">
        <v>14</v>
      </c>
      <c r="S27" s="11">
        <v>6</v>
      </c>
      <c r="T27" s="15">
        <f>SUM(R27:S27)</f>
        <v>20</v>
      </c>
      <c r="U27" s="9">
        <v>2</v>
      </c>
      <c r="V27" s="15"/>
      <c r="W27" s="47" t="s">
        <v>676</v>
      </c>
      <c r="X27" s="94" t="s">
        <v>30</v>
      </c>
      <c r="Y27" s="47" t="s">
        <v>141</v>
      </c>
      <c r="Z27" s="11"/>
      <c r="AA27" s="11">
        <v>6</v>
      </c>
      <c r="AB27" s="15">
        <f t="shared" si="3"/>
        <v>6</v>
      </c>
      <c r="AC27" s="9">
        <v>1</v>
      </c>
      <c r="AD27" s="15"/>
    </row>
    <row r="28" spans="1:30" ht="18" x14ac:dyDescent="0.4">
      <c r="A28" s="45"/>
      <c r="B28" s="38" t="s">
        <v>102</v>
      </c>
      <c r="D28" s="25">
        <v>5</v>
      </c>
      <c r="E28" s="8">
        <v>1</v>
      </c>
      <c r="F28" s="47" t="s">
        <v>755</v>
      </c>
      <c r="G28" s="175"/>
      <c r="H28" s="102"/>
      <c r="I28" s="102"/>
      <c r="J28" s="102"/>
      <c r="K28" s="102"/>
      <c r="L28" s="102"/>
      <c r="N28" s="69"/>
      <c r="O28" s="47" t="s">
        <v>584</v>
      </c>
      <c r="P28" s="47" t="s">
        <v>131</v>
      </c>
      <c r="Q28" s="47" t="s">
        <v>54</v>
      </c>
      <c r="R28" s="9">
        <v>10</v>
      </c>
      <c r="S28" s="9">
        <v>10</v>
      </c>
      <c r="T28" s="15">
        <f>SUM(R28:S28)</f>
        <v>20</v>
      </c>
      <c r="U28" s="9"/>
      <c r="V28" s="69"/>
      <c r="W28" s="47" t="s">
        <v>667</v>
      </c>
      <c r="X28" s="47" t="s">
        <v>117</v>
      </c>
      <c r="Y28" s="47" t="s">
        <v>53</v>
      </c>
      <c r="Z28" s="9"/>
      <c r="AA28" s="11">
        <v>6</v>
      </c>
      <c r="AB28" s="15">
        <f t="shared" si="3"/>
        <v>6</v>
      </c>
      <c r="AC28" s="9"/>
      <c r="AD28" s="15"/>
    </row>
    <row r="29" spans="1:30" ht="18" x14ac:dyDescent="0.4">
      <c r="A29" s="56" t="s">
        <v>37</v>
      </c>
      <c r="B29" s="47" t="s">
        <v>123</v>
      </c>
      <c r="C29" s="47" t="s">
        <v>216</v>
      </c>
      <c r="E29" s="99">
        <v>1</v>
      </c>
      <c r="F29" s="47" t="s">
        <v>756</v>
      </c>
      <c r="G29" s="59"/>
      <c r="M29" s="29"/>
      <c r="N29" s="69"/>
      <c r="O29" s="47" t="s">
        <v>577</v>
      </c>
      <c r="P29" s="47" t="s">
        <v>244</v>
      </c>
      <c r="Q29" s="55" t="s">
        <v>65</v>
      </c>
      <c r="R29" s="9">
        <v>13</v>
      </c>
      <c r="S29" s="9">
        <v>6</v>
      </c>
      <c r="T29" s="15">
        <f>SUM(R29:S29)</f>
        <v>19</v>
      </c>
      <c r="U29" s="9"/>
      <c r="V29" s="15"/>
      <c r="W29" s="47" t="s">
        <v>645</v>
      </c>
      <c r="X29" s="47" t="s">
        <v>149</v>
      </c>
      <c r="Y29" s="47" t="s">
        <v>54</v>
      </c>
      <c r="Z29" s="9"/>
      <c r="AA29" s="9">
        <v>6</v>
      </c>
      <c r="AB29" s="15">
        <f t="shared" si="3"/>
        <v>6</v>
      </c>
      <c r="AC29" s="9">
        <v>4</v>
      </c>
      <c r="AD29" s="15"/>
    </row>
    <row r="30" spans="1:30" ht="18" x14ac:dyDescent="0.4">
      <c r="B30" s="47"/>
      <c r="C30" s="47"/>
      <c r="E30" s="99">
        <v>2</v>
      </c>
      <c r="F30" s="47" t="s">
        <v>757</v>
      </c>
      <c r="G30" s="59"/>
      <c r="M30" s="29"/>
      <c r="N30" s="69"/>
      <c r="O30" s="47" t="s">
        <v>580</v>
      </c>
      <c r="P30" s="47" t="s">
        <v>120</v>
      </c>
      <c r="Q30" s="47" t="s">
        <v>199</v>
      </c>
      <c r="R30" s="9">
        <v>10</v>
      </c>
      <c r="S30" s="11">
        <v>7</v>
      </c>
      <c r="T30" s="15">
        <f t="shared" ref="T30:T63" si="5">SUM(R30:S30)</f>
        <v>17</v>
      </c>
      <c r="U30" s="9">
        <v>1</v>
      </c>
      <c r="V30" s="15"/>
      <c r="W30" s="47" t="s">
        <v>650</v>
      </c>
      <c r="X30" s="55" t="s">
        <v>123</v>
      </c>
      <c r="Y30" s="55" t="s">
        <v>54</v>
      </c>
      <c r="Z30" s="9"/>
      <c r="AA30" s="9">
        <v>6</v>
      </c>
      <c r="AB30" s="15">
        <f t="shared" si="3"/>
        <v>6</v>
      </c>
      <c r="AC30" s="9">
        <v>3</v>
      </c>
      <c r="AD30" s="15"/>
    </row>
    <row r="31" spans="1:30" ht="15.5" x14ac:dyDescent="0.35">
      <c r="E31" s="99">
        <v>2</v>
      </c>
      <c r="F31" s="47" t="s">
        <v>758</v>
      </c>
      <c r="N31" s="69"/>
      <c r="O31" s="60" t="s">
        <v>582</v>
      </c>
      <c r="P31" s="60" t="s">
        <v>248</v>
      </c>
      <c r="Q31" s="178" t="s">
        <v>65</v>
      </c>
      <c r="R31" s="11">
        <v>9</v>
      </c>
      <c r="S31" s="9">
        <v>7</v>
      </c>
      <c r="T31" s="15">
        <f t="shared" si="5"/>
        <v>16</v>
      </c>
      <c r="U31" s="9">
        <v>1</v>
      </c>
      <c r="V31" s="15"/>
      <c r="W31" s="47" t="s">
        <v>651</v>
      </c>
      <c r="X31" s="47" t="s">
        <v>147</v>
      </c>
      <c r="Y31" s="47" t="s">
        <v>142</v>
      </c>
      <c r="Z31" s="9"/>
      <c r="AA31" s="9">
        <v>6</v>
      </c>
      <c r="AB31" s="15">
        <f t="shared" si="3"/>
        <v>6</v>
      </c>
      <c r="AC31" s="9">
        <v>3</v>
      </c>
      <c r="AD31" s="15"/>
    </row>
    <row r="32" spans="1:30" ht="15.5" x14ac:dyDescent="0.35">
      <c r="E32" s="99">
        <v>2</v>
      </c>
      <c r="F32" s="47" t="s">
        <v>759</v>
      </c>
      <c r="N32" s="15"/>
      <c r="O32" s="47" t="s">
        <v>583</v>
      </c>
      <c r="P32" s="47" t="s">
        <v>72</v>
      </c>
      <c r="Q32" s="47" t="s">
        <v>65</v>
      </c>
      <c r="R32" s="9">
        <v>7</v>
      </c>
      <c r="S32" s="11">
        <v>9</v>
      </c>
      <c r="T32" s="15">
        <f t="shared" si="5"/>
        <v>16</v>
      </c>
      <c r="U32" s="9">
        <v>2</v>
      </c>
      <c r="V32" s="15"/>
      <c r="W32" s="47" t="s">
        <v>647</v>
      </c>
      <c r="X32" s="47" t="s">
        <v>13</v>
      </c>
      <c r="Y32" s="47" t="s">
        <v>54</v>
      </c>
      <c r="Z32" s="9"/>
      <c r="AA32" s="9">
        <v>6</v>
      </c>
      <c r="AB32" s="15">
        <f t="shared" si="3"/>
        <v>6</v>
      </c>
      <c r="AC32" s="9">
        <v>2</v>
      </c>
      <c r="AD32" s="15"/>
    </row>
    <row r="33" spans="1:30" ht="15.75" customHeight="1" x14ac:dyDescent="0.35">
      <c r="N33" s="69"/>
      <c r="O33" s="47" t="s">
        <v>578</v>
      </c>
      <c r="P33" s="47" t="s">
        <v>67</v>
      </c>
      <c r="Q33" s="47" t="s">
        <v>65</v>
      </c>
      <c r="R33" s="9">
        <v>5</v>
      </c>
      <c r="S33" s="9">
        <v>10</v>
      </c>
      <c r="T33" s="15">
        <f t="shared" si="5"/>
        <v>15</v>
      </c>
      <c r="U33" s="9">
        <v>2</v>
      </c>
      <c r="V33" s="69"/>
      <c r="W33" s="47" t="s">
        <v>641</v>
      </c>
      <c r="X33" s="177" t="s">
        <v>23</v>
      </c>
      <c r="Y33" s="55" t="s">
        <v>201</v>
      </c>
      <c r="Z33" s="9">
        <v>2</v>
      </c>
      <c r="AA33" s="9">
        <v>3</v>
      </c>
      <c r="AB33" s="15">
        <f t="shared" si="3"/>
        <v>5</v>
      </c>
      <c r="AC33" s="9"/>
      <c r="AD33" s="15"/>
    </row>
    <row r="34" spans="1:30" ht="18" x14ac:dyDescent="0.4">
      <c r="A34" s="82" t="s">
        <v>167</v>
      </c>
      <c r="B34" s="173"/>
      <c r="C34" s="172"/>
      <c r="D34" s="163"/>
      <c r="E34" s="77" t="s">
        <v>50</v>
      </c>
      <c r="F34" s="77"/>
      <c r="G34" s="84"/>
      <c r="H34" s="84"/>
      <c r="I34" s="84"/>
      <c r="J34" s="85"/>
      <c r="K34" s="84"/>
      <c r="L34" s="84"/>
      <c r="M34" s="84"/>
      <c r="N34" s="15"/>
      <c r="O34" s="47" t="s">
        <v>661</v>
      </c>
      <c r="P34" s="47" t="s">
        <v>122</v>
      </c>
      <c r="Q34" s="47" t="s">
        <v>53</v>
      </c>
      <c r="R34" s="9">
        <v>11</v>
      </c>
      <c r="S34" s="9">
        <v>3</v>
      </c>
      <c r="T34" s="15">
        <f t="shared" si="5"/>
        <v>14</v>
      </c>
      <c r="U34" s="9"/>
      <c r="V34" s="15"/>
      <c r="W34" s="47" t="s">
        <v>674</v>
      </c>
      <c r="X34" s="47" t="s">
        <v>76</v>
      </c>
      <c r="Y34" s="47" t="s">
        <v>65</v>
      </c>
      <c r="Z34" s="9">
        <v>2</v>
      </c>
      <c r="AA34" s="9">
        <v>3</v>
      </c>
      <c r="AB34" s="15">
        <f t="shared" si="3"/>
        <v>5</v>
      </c>
      <c r="AC34" s="9">
        <v>1</v>
      </c>
      <c r="AD34" s="15"/>
    </row>
    <row r="35" spans="1:30" ht="18" x14ac:dyDescent="0.4">
      <c r="A35" s="53" t="s">
        <v>40</v>
      </c>
      <c r="B35" s="38" t="s">
        <v>210</v>
      </c>
      <c r="D35" s="25">
        <v>0</v>
      </c>
      <c r="E35" s="8"/>
      <c r="F35" s="47"/>
      <c r="G35" s="175"/>
      <c r="H35" s="175"/>
      <c r="I35" s="102"/>
      <c r="J35" s="102"/>
      <c r="K35" s="102"/>
      <c r="L35" s="102"/>
      <c r="M35" s="102"/>
      <c r="N35" s="15"/>
      <c r="O35" s="47" t="s">
        <v>585</v>
      </c>
      <c r="P35" s="47" t="s">
        <v>131</v>
      </c>
      <c r="Q35" s="47" t="s">
        <v>54</v>
      </c>
      <c r="R35" s="9">
        <v>7</v>
      </c>
      <c r="S35" s="9">
        <v>7</v>
      </c>
      <c r="T35" s="15">
        <f t="shared" si="5"/>
        <v>14</v>
      </c>
      <c r="U35" s="9">
        <v>1</v>
      </c>
      <c r="V35" s="15"/>
      <c r="W35" s="47" t="s">
        <v>666</v>
      </c>
      <c r="X35" s="94" t="s">
        <v>113</v>
      </c>
      <c r="Y35" s="47" t="s">
        <v>199</v>
      </c>
      <c r="Z35" s="9">
        <v>1</v>
      </c>
      <c r="AA35" s="11">
        <v>4</v>
      </c>
      <c r="AB35" s="15">
        <f t="shared" si="3"/>
        <v>5</v>
      </c>
      <c r="AC35" s="9"/>
      <c r="AD35" s="15"/>
    </row>
    <row r="36" spans="1:30" ht="15.5" x14ac:dyDescent="0.35">
      <c r="A36" s="45" t="s">
        <v>37</v>
      </c>
      <c r="B36" s="47" t="s">
        <v>5</v>
      </c>
      <c r="C36" s="47" t="s">
        <v>216</v>
      </c>
      <c r="D36" s="9"/>
      <c r="E36" s="8"/>
      <c r="F36" s="47"/>
      <c r="N36" s="15"/>
      <c r="O36" s="47" t="s">
        <v>619</v>
      </c>
      <c r="P36" s="47" t="s">
        <v>122</v>
      </c>
      <c r="Q36" s="47" t="s">
        <v>201</v>
      </c>
      <c r="R36" s="8">
        <v>6</v>
      </c>
      <c r="S36" s="12">
        <v>8</v>
      </c>
      <c r="T36" s="15">
        <f t="shared" si="5"/>
        <v>14</v>
      </c>
      <c r="U36" s="9">
        <v>1</v>
      </c>
      <c r="V36" s="15"/>
      <c r="W36" s="47" t="s">
        <v>644</v>
      </c>
      <c r="X36" s="47" t="s">
        <v>43</v>
      </c>
      <c r="Y36" s="47" t="s">
        <v>65</v>
      </c>
      <c r="Z36" s="9"/>
      <c r="AA36" s="9">
        <v>5</v>
      </c>
      <c r="AB36" s="15">
        <f t="shared" si="3"/>
        <v>5</v>
      </c>
      <c r="AC36" s="9">
        <v>6</v>
      </c>
      <c r="AD36" s="15"/>
    </row>
    <row r="37" spans="1:30" ht="15.5" x14ac:dyDescent="0.35">
      <c r="E37" s="8"/>
      <c r="F37" s="47"/>
      <c r="N37" s="15"/>
      <c r="O37" s="47" t="s">
        <v>611</v>
      </c>
      <c r="P37" s="177" t="s">
        <v>99</v>
      </c>
      <c r="Q37" s="55" t="s">
        <v>141</v>
      </c>
      <c r="R37" s="11">
        <v>6</v>
      </c>
      <c r="S37" s="9">
        <v>8</v>
      </c>
      <c r="T37" s="15">
        <f t="shared" si="5"/>
        <v>14</v>
      </c>
      <c r="U37" s="9">
        <v>1</v>
      </c>
      <c r="V37" s="15"/>
      <c r="W37" s="47" t="s">
        <v>649</v>
      </c>
      <c r="X37" s="47" t="s">
        <v>25</v>
      </c>
      <c r="Y37" s="55" t="s">
        <v>142</v>
      </c>
      <c r="Z37" s="9"/>
      <c r="AA37" s="9">
        <v>5</v>
      </c>
      <c r="AB37" s="15">
        <f t="shared" si="3"/>
        <v>5</v>
      </c>
      <c r="AC37" s="9"/>
      <c r="AD37" s="15"/>
    </row>
    <row r="38" spans="1:30" ht="18" x14ac:dyDescent="0.4">
      <c r="A38" s="56"/>
      <c r="B38" s="38" t="s">
        <v>156</v>
      </c>
      <c r="C38" s="50"/>
      <c r="D38" s="129">
        <v>1</v>
      </c>
      <c r="E38" s="8">
        <v>1</v>
      </c>
      <c r="F38" s="174" t="s">
        <v>766</v>
      </c>
      <c r="N38" s="15"/>
      <c r="O38" s="47" t="s">
        <v>618</v>
      </c>
      <c r="P38" s="47" t="s">
        <v>74</v>
      </c>
      <c r="Q38" s="47" t="s">
        <v>201</v>
      </c>
      <c r="R38" s="9">
        <v>8</v>
      </c>
      <c r="S38" s="9">
        <v>5</v>
      </c>
      <c r="T38" s="15">
        <f t="shared" si="5"/>
        <v>13</v>
      </c>
      <c r="U38" s="9">
        <v>5</v>
      </c>
      <c r="V38" s="15"/>
      <c r="W38" s="50" t="s">
        <v>636</v>
      </c>
      <c r="X38" s="50" t="s">
        <v>254</v>
      </c>
      <c r="Y38" s="50" t="s">
        <v>158</v>
      </c>
      <c r="Z38" s="11">
        <v>1</v>
      </c>
      <c r="AA38" s="9">
        <v>3</v>
      </c>
      <c r="AB38" s="15">
        <f t="shared" si="3"/>
        <v>4</v>
      </c>
      <c r="AC38" s="9"/>
      <c r="AD38" s="15"/>
    </row>
    <row r="39" spans="1:30" ht="18" x14ac:dyDescent="0.4">
      <c r="A39" s="56" t="s">
        <v>37</v>
      </c>
      <c r="B39" s="47" t="s">
        <v>8</v>
      </c>
      <c r="C39" s="65" t="s">
        <v>268</v>
      </c>
      <c r="D39" s="129"/>
      <c r="E39" s="8"/>
      <c r="F39" s="47"/>
      <c r="N39" s="15"/>
      <c r="O39" s="47" t="s">
        <v>579</v>
      </c>
      <c r="P39" s="55" t="s">
        <v>72</v>
      </c>
      <c r="Q39" s="55" t="s">
        <v>65</v>
      </c>
      <c r="R39" s="9">
        <v>6</v>
      </c>
      <c r="S39" s="11">
        <v>7</v>
      </c>
      <c r="T39" s="15">
        <f t="shared" si="5"/>
        <v>13</v>
      </c>
      <c r="U39" s="9">
        <v>1</v>
      </c>
      <c r="V39" s="15"/>
      <c r="W39" s="47" t="s">
        <v>646</v>
      </c>
      <c r="X39" s="47" t="s">
        <v>5</v>
      </c>
      <c r="Y39" s="47" t="s">
        <v>201</v>
      </c>
      <c r="Z39" s="9"/>
      <c r="AA39" s="11">
        <v>4</v>
      </c>
      <c r="AB39" s="15">
        <f t="shared" si="3"/>
        <v>4</v>
      </c>
      <c r="AC39" s="9">
        <v>3</v>
      </c>
      <c r="AD39" s="15"/>
    </row>
    <row r="40" spans="1:30" ht="15.5" x14ac:dyDescent="0.35">
      <c r="B40" s="47" t="s">
        <v>169</v>
      </c>
      <c r="C40" s="47" t="s">
        <v>315</v>
      </c>
      <c r="F40" s="47"/>
      <c r="N40" s="69"/>
      <c r="O40" s="47" t="s">
        <v>621</v>
      </c>
      <c r="P40" s="47" t="s">
        <v>70</v>
      </c>
      <c r="Q40" s="47" t="s">
        <v>158</v>
      </c>
      <c r="R40" s="9">
        <v>8</v>
      </c>
      <c r="S40" s="11">
        <v>4</v>
      </c>
      <c r="T40" s="15">
        <f t="shared" si="5"/>
        <v>12</v>
      </c>
      <c r="U40" s="9">
        <v>2</v>
      </c>
      <c r="V40" s="15"/>
      <c r="W40" s="47" t="s">
        <v>648</v>
      </c>
      <c r="X40" s="55" t="s">
        <v>296</v>
      </c>
      <c r="Y40" s="55" t="s">
        <v>65</v>
      </c>
      <c r="Z40" s="9"/>
      <c r="AA40" s="9">
        <v>4</v>
      </c>
      <c r="AB40" s="15">
        <f t="shared" si="3"/>
        <v>4</v>
      </c>
      <c r="AC40" s="9"/>
      <c r="AD40" s="15"/>
    </row>
    <row r="41" spans="1:30" ht="15.5" x14ac:dyDescent="0.35">
      <c r="N41" s="69"/>
      <c r="O41" s="47" t="s">
        <v>662</v>
      </c>
      <c r="P41" s="47" t="s">
        <v>26</v>
      </c>
      <c r="Q41" s="47" t="s">
        <v>53</v>
      </c>
      <c r="R41" s="9">
        <v>6</v>
      </c>
      <c r="S41" s="11">
        <v>4</v>
      </c>
      <c r="T41" s="15">
        <f t="shared" si="5"/>
        <v>10</v>
      </c>
      <c r="U41" s="9">
        <v>1</v>
      </c>
      <c r="V41" s="15"/>
      <c r="W41" s="47" t="s">
        <v>654</v>
      </c>
      <c r="X41" s="47" t="s">
        <v>45</v>
      </c>
      <c r="Y41" s="47" t="s">
        <v>142</v>
      </c>
      <c r="Z41" s="9"/>
      <c r="AA41" s="11">
        <v>4</v>
      </c>
      <c r="AB41" s="15">
        <f t="shared" si="3"/>
        <v>4</v>
      </c>
      <c r="AC41" s="9">
        <v>1</v>
      </c>
      <c r="AD41" s="15"/>
    </row>
    <row r="42" spans="1:30" ht="18" x14ac:dyDescent="0.4">
      <c r="A42" s="82"/>
      <c r="B42" s="173"/>
      <c r="C42" s="77"/>
      <c r="D42" s="163"/>
      <c r="E42" s="77" t="s">
        <v>50</v>
      </c>
      <c r="F42" s="83"/>
      <c r="G42" s="84"/>
      <c r="H42" s="84"/>
      <c r="I42" s="84"/>
      <c r="J42" s="85"/>
      <c r="K42" s="84"/>
      <c r="L42" s="84"/>
      <c r="M42" s="84"/>
      <c r="N42" s="15"/>
      <c r="O42" s="47" t="s">
        <v>581</v>
      </c>
      <c r="P42" s="47" t="s">
        <v>65</v>
      </c>
      <c r="Q42" s="47" t="s">
        <v>65</v>
      </c>
      <c r="R42" s="9">
        <v>5</v>
      </c>
      <c r="S42" s="11">
        <v>5</v>
      </c>
      <c r="T42" s="15">
        <f t="shared" si="5"/>
        <v>10</v>
      </c>
      <c r="U42" s="11">
        <v>3</v>
      </c>
      <c r="V42" s="15"/>
      <c r="W42" s="47" t="s">
        <v>668</v>
      </c>
      <c r="X42" s="177" t="s">
        <v>217</v>
      </c>
      <c r="Y42" s="55" t="s">
        <v>199</v>
      </c>
      <c r="Z42" s="9">
        <v>3</v>
      </c>
      <c r="AA42" s="9"/>
      <c r="AB42" s="15">
        <f t="shared" si="3"/>
        <v>3</v>
      </c>
      <c r="AC42" s="9">
        <v>1</v>
      </c>
      <c r="AD42" s="15"/>
    </row>
    <row r="43" spans="1:30" ht="18" x14ac:dyDescent="0.4">
      <c r="A43" s="53" t="s">
        <v>41</v>
      </c>
      <c r="B43" s="38" t="s">
        <v>209</v>
      </c>
      <c r="C43" s="47"/>
      <c r="D43" s="25">
        <v>1</v>
      </c>
      <c r="E43" s="9">
        <v>2</v>
      </c>
      <c r="F43" s="47" t="s">
        <v>750</v>
      </c>
      <c r="G43" s="46"/>
      <c r="H43" s="51"/>
      <c r="I43" s="51"/>
      <c r="J43" s="52"/>
      <c r="K43" s="51"/>
      <c r="L43" s="51"/>
      <c r="M43" s="51"/>
      <c r="N43" s="15"/>
      <c r="O43" s="47" t="s">
        <v>586</v>
      </c>
      <c r="P43" s="47" t="s">
        <v>213</v>
      </c>
      <c r="Q43" s="47" t="s">
        <v>54</v>
      </c>
      <c r="R43" s="9">
        <v>5</v>
      </c>
      <c r="S43" s="11">
        <v>5</v>
      </c>
      <c r="T43" s="15">
        <f t="shared" si="5"/>
        <v>10</v>
      </c>
      <c r="U43" s="9">
        <v>1</v>
      </c>
      <c r="V43" s="15"/>
      <c r="W43" s="47" t="s">
        <v>652</v>
      </c>
      <c r="X43" s="94" t="s">
        <v>208</v>
      </c>
      <c r="Y43" s="47" t="s">
        <v>201</v>
      </c>
      <c r="Z43" s="9">
        <v>1</v>
      </c>
      <c r="AA43" s="11">
        <v>2</v>
      </c>
      <c r="AB43" s="15">
        <f t="shared" si="3"/>
        <v>3</v>
      </c>
      <c r="AC43" s="9">
        <v>1</v>
      </c>
      <c r="AD43" s="15"/>
    </row>
    <row r="44" spans="1:30" ht="18" x14ac:dyDescent="0.4">
      <c r="A44" s="56" t="s">
        <v>37</v>
      </c>
      <c r="B44" s="60" t="s">
        <v>97</v>
      </c>
      <c r="C44" s="50"/>
      <c r="D44" s="25"/>
      <c r="E44" s="9"/>
      <c r="F44" s="47"/>
      <c r="G44" s="46"/>
      <c r="H44" s="51"/>
      <c r="I44" s="46"/>
      <c r="J44" s="48"/>
      <c r="K44" s="51"/>
      <c r="L44" s="51"/>
      <c r="M44" s="42"/>
      <c r="N44" s="15"/>
      <c r="O44" s="47" t="s">
        <v>590</v>
      </c>
      <c r="P44" s="47" t="s">
        <v>84</v>
      </c>
      <c r="Q44" s="47" t="s">
        <v>199</v>
      </c>
      <c r="R44" s="9">
        <v>5</v>
      </c>
      <c r="S44" s="9">
        <v>5</v>
      </c>
      <c r="T44" s="15">
        <f t="shared" si="5"/>
        <v>10</v>
      </c>
      <c r="U44" s="9">
        <v>2</v>
      </c>
      <c r="V44" s="15"/>
      <c r="W44" s="47" t="s">
        <v>671</v>
      </c>
      <c r="X44" s="55" t="s">
        <v>24</v>
      </c>
      <c r="Y44" s="55" t="s">
        <v>199</v>
      </c>
      <c r="Z44" s="9">
        <v>1</v>
      </c>
      <c r="AA44" s="9">
        <v>2</v>
      </c>
      <c r="AB44" s="15">
        <f t="shared" ref="AB44:AB49" si="6">SUM(Z44:AA44)</f>
        <v>3</v>
      </c>
      <c r="AC44" s="9">
        <v>1</v>
      </c>
      <c r="AD44" s="15"/>
    </row>
    <row r="45" spans="1:30" ht="15.5" x14ac:dyDescent="0.35">
      <c r="C45" s="50"/>
      <c r="E45" s="9"/>
      <c r="N45" s="69"/>
      <c r="O45" s="47" t="s">
        <v>605</v>
      </c>
      <c r="P45" s="47" t="s">
        <v>133</v>
      </c>
      <c r="Q45" s="47" t="s">
        <v>142</v>
      </c>
      <c r="R45" s="11">
        <v>4</v>
      </c>
      <c r="S45" s="11">
        <v>6</v>
      </c>
      <c r="T45" s="15">
        <f t="shared" si="5"/>
        <v>10</v>
      </c>
      <c r="U45" s="165"/>
      <c r="V45" s="15"/>
      <c r="W45" s="47" t="s">
        <v>630</v>
      </c>
      <c r="X45" s="47" t="s">
        <v>22</v>
      </c>
      <c r="Y45" s="47" t="s">
        <v>142</v>
      </c>
      <c r="Z45" s="9">
        <v>1</v>
      </c>
      <c r="AA45" s="9">
        <v>2</v>
      </c>
      <c r="AB45" s="15">
        <f t="shared" si="6"/>
        <v>3</v>
      </c>
      <c r="AC45" s="9"/>
      <c r="AD45" s="15"/>
    </row>
    <row r="46" spans="1:30" ht="18" x14ac:dyDescent="0.4">
      <c r="B46" s="38" t="s">
        <v>103</v>
      </c>
      <c r="C46" s="64"/>
      <c r="D46" s="26">
        <v>0</v>
      </c>
      <c r="E46" s="9"/>
      <c r="F46" s="47"/>
      <c r="N46" s="15"/>
      <c r="O46" s="60" t="s">
        <v>663</v>
      </c>
      <c r="P46" s="60" t="s">
        <v>81</v>
      </c>
      <c r="Q46" s="178" t="s">
        <v>53</v>
      </c>
      <c r="R46" s="11">
        <v>1</v>
      </c>
      <c r="S46" s="11">
        <v>9</v>
      </c>
      <c r="T46" s="15">
        <f t="shared" si="5"/>
        <v>10</v>
      </c>
      <c r="U46" s="9"/>
      <c r="V46" s="15"/>
      <c r="W46" s="47" t="s">
        <v>669</v>
      </c>
      <c r="X46" s="55" t="s">
        <v>207</v>
      </c>
      <c r="Y46" s="55" t="s">
        <v>53</v>
      </c>
      <c r="Z46" s="9"/>
      <c r="AA46" s="9">
        <v>3</v>
      </c>
      <c r="AB46" s="15">
        <f t="shared" si="6"/>
        <v>3</v>
      </c>
      <c r="AC46" s="9">
        <v>1</v>
      </c>
      <c r="AD46" s="15"/>
    </row>
    <row r="47" spans="1:30" ht="18" x14ac:dyDescent="0.4">
      <c r="A47" s="97" t="s">
        <v>37</v>
      </c>
      <c r="B47" s="94" t="s">
        <v>97</v>
      </c>
      <c r="C47" s="50"/>
      <c r="D47" s="26"/>
      <c r="E47" s="9"/>
      <c r="F47" s="47"/>
      <c r="N47" s="15"/>
      <c r="O47" s="47" t="s">
        <v>664</v>
      </c>
      <c r="P47" s="47" t="s">
        <v>49</v>
      </c>
      <c r="Q47" s="47" t="s">
        <v>199</v>
      </c>
      <c r="R47" s="9">
        <v>1</v>
      </c>
      <c r="S47" s="11">
        <v>8</v>
      </c>
      <c r="T47" s="15">
        <f t="shared" si="5"/>
        <v>9</v>
      </c>
      <c r="U47" s="9">
        <v>4</v>
      </c>
      <c r="V47" s="15"/>
      <c r="W47" s="47" t="s">
        <v>653</v>
      </c>
      <c r="X47" s="47" t="s">
        <v>162</v>
      </c>
      <c r="Y47" s="47" t="s">
        <v>201</v>
      </c>
      <c r="Z47" s="9"/>
      <c r="AA47" s="9">
        <v>3</v>
      </c>
      <c r="AB47" s="15">
        <f t="shared" si="6"/>
        <v>3</v>
      </c>
      <c r="AC47" s="9">
        <v>2</v>
      </c>
      <c r="AD47" s="15"/>
    </row>
    <row r="48" spans="1:30" ht="15.5" x14ac:dyDescent="0.35">
      <c r="N48" s="69"/>
      <c r="O48" s="47" t="s">
        <v>746</v>
      </c>
      <c r="P48" s="47" t="s">
        <v>174</v>
      </c>
      <c r="Q48" s="47" t="s">
        <v>141</v>
      </c>
      <c r="R48" s="9">
        <v>1</v>
      </c>
      <c r="S48" s="9">
        <v>8</v>
      </c>
      <c r="T48" s="15">
        <f t="shared" si="5"/>
        <v>9</v>
      </c>
      <c r="U48" s="9">
        <v>3</v>
      </c>
      <c r="V48" s="15"/>
      <c r="W48" s="47" t="s">
        <v>670</v>
      </c>
      <c r="X48" s="47" t="s">
        <v>18</v>
      </c>
      <c r="Y48" s="47" t="s">
        <v>53</v>
      </c>
      <c r="Z48" s="9">
        <v>1</v>
      </c>
      <c r="AA48" s="11">
        <v>1</v>
      </c>
      <c r="AB48" s="15">
        <f t="shared" si="6"/>
        <v>2</v>
      </c>
      <c r="AC48" s="9"/>
      <c r="AD48" s="15"/>
    </row>
    <row r="49" spans="1:30" ht="18" x14ac:dyDescent="0.4">
      <c r="A49" s="122"/>
      <c r="B49" s="123"/>
      <c r="C49" s="123"/>
      <c r="D49" s="164"/>
      <c r="E49" s="124"/>
      <c r="F49" s="123"/>
      <c r="G49" s="125"/>
      <c r="H49" s="125"/>
      <c r="I49" s="125"/>
      <c r="J49" s="126"/>
      <c r="K49" s="125"/>
      <c r="L49" s="125"/>
      <c r="M49" s="124"/>
      <c r="N49" s="69"/>
      <c r="O49" s="60" t="s">
        <v>620</v>
      </c>
      <c r="P49" s="60" t="s">
        <v>240</v>
      </c>
      <c r="Q49" s="178" t="s">
        <v>201</v>
      </c>
      <c r="R49" s="9"/>
      <c r="S49" s="9">
        <v>9</v>
      </c>
      <c r="T49" s="15">
        <f t="shared" si="5"/>
        <v>9</v>
      </c>
      <c r="U49" s="9">
        <v>2</v>
      </c>
      <c r="V49" s="15"/>
      <c r="W49" s="47" t="s">
        <v>672</v>
      </c>
      <c r="X49" s="47" t="s">
        <v>137</v>
      </c>
      <c r="Y49" s="47" t="s">
        <v>53</v>
      </c>
      <c r="Z49" s="9">
        <v>1</v>
      </c>
      <c r="AA49" s="9">
        <v>1</v>
      </c>
      <c r="AB49" s="15">
        <f t="shared" si="6"/>
        <v>2</v>
      </c>
      <c r="AC49" s="9">
        <v>1</v>
      </c>
      <c r="AD49" s="15"/>
    </row>
    <row r="50" spans="1:30" ht="18" x14ac:dyDescent="0.4">
      <c r="C50" s="47" t="s">
        <v>42</v>
      </c>
      <c r="D50" s="112">
        <f>SUM(D16:D49)</f>
        <v>13</v>
      </c>
      <c r="E50" s="24"/>
      <c r="F50" s="47" t="s">
        <v>760</v>
      </c>
      <c r="G50" s="38"/>
      <c r="H50" s="54"/>
      <c r="I50" s="70">
        <v>7</v>
      </c>
      <c r="J50" s="25"/>
      <c r="N50" s="15"/>
      <c r="O50" s="50" t="s">
        <v>745</v>
      </c>
      <c r="P50" s="65" t="s">
        <v>243</v>
      </c>
      <c r="Q50" s="65" t="s">
        <v>54</v>
      </c>
      <c r="R50" s="9">
        <v>5</v>
      </c>
      <c r="S50" s="11">
        <v>3</v>
      </c>
      <c r="T50" s="15">
        <f t="shared" si="5"/>
        <v>8</v>
      </c>
      <c r="U50" s="9"/>
      <c r="V50" s="15"/>
      <c r="W50" s="50" t="s">
        <v>655</v>
      </c>
      <c r="X50" s="50" t="s">
        <v>63</v>
      </c>
      <c r="Y50" s="50" t="s">
        <v>142</v>
      </c>
      <c r="Z50" s="9"/>
      <c r="AA50" s="11">
        <v>2</v>
      </c>
      <c r="AB50" s="15">
        <f t="shared" si="3"/>
        <v>2</v>
      </c>
      <c r="AC50" s="9">
        <v>1</v>
      </c>
      <c r="AD50" s="15"/>
    </row>
    <row r="51" spans="1:30" ht="15.5" x14ac:dyDescent="0.35">
      <c r="B51" s="200"/>
      <c r="N51" s="69"/>
      <c r="O51" s="47" t="s">
        <v>587</v>
      </c>
      <c r="P51" s="47" t="s">
        <v>163</v>
      </c>
      <c r="Q51" s="47" t="s">
        <v>54</v>
      </c>
      <c r="R51" s="9">
        <v>3</v>
      </c>
      <c r="S51" s="9">
        <v>5</v>
      </c>
      <c r="T51" s="15">
        <f t="shared" si="5"/>
        <v>8</v>
      </c>
      <c r="U51" s="9"/>
      <c r="V51" s="15"/>
      <c r="W51" s="47" t="s">
        <v>634</v>
      </c>
      <c r="X51" s="47" t="s">
        <v>249</v>
      </c>
      <c r="Y51" s="47" t="s">
        <v>199</v>
      </c>
      <c r="Z51" s="9"/>
      <c r="AA51" s="11">
        <v>2</v>
      </c>
      <c r="AB51" s="15">
        <f t="shared" si="3"/>
        <v>2</v>
      </c>
      <c r="AC51" s="9"/>
      <c r="AD51" s="15"/>
    </row>
    <row r="52" spans="1:30" ht="15.5" x14ac:dyDescent="0.35">
      <c r="N52" s="69"/>
      <c r="O52" s="47" t="s">
        <v>604</v>
      </c>
      <c r="P52" s="47" t="s">
        <v>134</v>
      </c>
      <c r="Q52" s="47" t="s">
        <v>142</v>
      </c>
      <c r="R52" s="9">
        <v>3</v>
      </c>
      <c r="S52" s="11">
        <v>5</v>
      </c>
      <c r="T52" s="15">
        <f t="shared" si="5"/>
        <v>8</v>
      </c>
      <c r="U52" s="9">
        <v>1</v>
      </c>
      <c r="V52" s="15"/>
      <c r="W52" s="47" t="s">
        <v>627</v>
      </c>
      <c r="X52" s="47" t="s">
        <v>253</v>
      </c>
      <c r="Y52" s="47" t="s">
        <v>158</v>
      </c>
      <c r="Z52" s="9"/>
      <c r="AA52" s="9">
        <v>2</v>
      </c>
      <c r="AB52" s="15">
        <f t="shared" si="3"/>
        <v>2</v>
      </c>
      <c r="AC52" s="9">
        <v>3</v>
      </c>
      <c r="AD52" s="15"/>
    </row>
    <row r="53" spans="1:30" ht="15.5" x14ac:dyDescent="0.35">
      <c r="N53" s="69"/>
      <c r="O53" s="47" t="s">
        <v>589</v>
      </c>
      <c r="P53" s="177" t="s">
        <v>426</v>
      </c>
      <c r="Q53" s="55" t="s">
        <v>54</v>
      </c>
      <c r="R53" s="9">
        <v>3</v>
      </c>
      <c r="S53" s="9">
        <v>5</v>
      </c>
      <c r="T53" s="15">
        <f t="shared" si="5"/>
        <v>8</v>
      </c>
      <c r="U53" s="9"/>
      <c r="V53" s="15"/>
      <c r="W53" s="47" t="s">
        <v>628</v>
      </c>
      <c r="X53" s="47" t="s">
        <v>125</v>
      </c>
      <c r="Y53" s="47" t="s">
        <v>65</v>
      </c>
      <c r="Z53" s="9"/>
      <c r="AA53" s="9">
        <v>2</v>
      </c>
      <c r="AB53" s="15">
        <f t="shared" si="3"/>
        <v>2</v>
      </c>
      <c r="AC53" s="9">
        <v>1</v>
      </c>
      <c r="AD53" s="15"/>
    </row>
    <row r="54" spans="1:30" ht="18" x14ac:dyDescent="0.4">
      <c r="D54" s="23" t="s">
        <v>738</v>
      </c>
      <c r="L54" s="23" t="s">
        <v>739</v>
      </c>
      <c r="N54" s="15"/>
      <c r="O54" s="47" t="s">
        <v>622</v>
      </c>
      <c r="P54" s="55" t="s">
        <v>161</v>
      </c>
      <c r="Q54" s="55" t="s">
        <v>201</v>
      </c>
      <c r="R54" s="9">
        <v>3</v>
      </c>
      <c r="S54" s="9">
        <v>5</v>
      </c>
      <c r="T54" s="15">
        <f t="shared" si="5"/>
        <v>8</v>
      </c>
      <c r="U54" s="9">
        <v>1</v>
      </c>
      <c r="V54" s="15"/>
      <c r="W54" s="47" t="s">
        <v>631</v>
      </c>
      <c r="X54" s="47" t="s">
        <v>205</v>
      </c>
      <c r="Y54" s="47" t="s">
        <v>158</v>
      </c>
      <c r="Z54" s="9"/>
      <c r="AA54" s="9">
        <v>2</v>
      </c>
      <c r="AB54" s="15">
        <f t="shared" si="3"/>
        <v>2</v>
      </c>
      <c r="AC54" s="9"/>
      <c r="AD54" s="15"/>
    </row>
    <row r="55" spans="1:30" ht="18" x14ac:dyDescent="0.4">
      <c r="A55" s="4"/>
      <c r="B55" s="181" t="s">
        <v>94</v>
      </c>
      <c r="C55" s="22"/>
      <c r="D55" s="23">
        <v>40903</v>
      </c>
      <c r="E55" s="61"/>
      <c r="F55" s="61"/>
      <c r="G55" s="61"/>
      <c r="H55" s="31"/>
      <c r="I55" s="31"/>
      <c r="J55" s="181" t="s">
        <v>96</v>
      </c>
      <c r="K55" s="22"/>
      <c r="L55" s="23">
        <v>40910</v>
      </c>
      <c r="N55" s="15"/>
      <c r="O55" s="47" t="s">
        <v>606</v>
      </c>
      <c r="P55" s="47" t="s">
        <v>8</v>
      </c>
      <c r="Q55" s="47" t="s">
        <v>158</v>
      </c>
      <c r="R55" s="9">
        <v>3</v>
      </c>
      <c r="S55" s="11">
        <v>5</v>
      </c>
      <c r="T55" s="15">
        <f t="shared" ref="T55:T61" si="7">SUM(R55:S55)</f>
        <v>8</v>
      </c>
      <c r="U55" s="9">
        <v>6</v>
      </c>
      <c r="V55" s="15"/>
      <c r="W55" s="47" t="s">
        <v>634</v>
      </c>
      <c r="X55" s="47" t="s">
        <v>164</v>
      </c>
      <c r="Y55" s="47" t="s">
        <v>142</v>
      </c>
      <c r="Z55" s="9"/>
      <c r="AA55" s="9">
        <v>2</v>
      </c>
      <c r="AB55" s="15">
        <f t="shared" si="3"/>
        <v>2</v>
      </c>
      <c r="AC55" s="9">
        <v>3</v>
      </c>
      <c r="AD55" s="15"/>
    </row>
    <row r="56" spans="1:30" ht="17.5" x14ac:dyDescent="0.35">
      <c r="A56" s="4"/>
      <c r="B56" s="180" t="s">
        <v>95</v>
      </c>
      <c r="C56" s="180" t="s">
        <v>93</v>
      </c>
      <c r="D56" s="180" t="s">
        <v>127</v>
      </c>
      <c r="E56" s="47"/>
      <c r="F56" s="47"/>
      <c r="G56" s="47"/>
      <c r="H56" s="54"/>
      <c r="I56" s="54"/>
      <c r="J56" s="180" t="s">
        <v>95</v>
      </c>
      <c r="K56" s="180" t="s">
        <v>93</v>
      </c>
      <c r="L56" s="180" t="s">
        <v>127</v>
      </c>
      <c r="N56" s="69"/>
      <c r="O56" s="60" t="s">
        <v>588</v>
      </c>
      <c r="P56" s="60" t="s">
        <v>148</v>
      </c>
      <c r="Q56" s="178" t="s">
        <v>54</v>
      </c>
      <c r="R56" s="11">
        <v>2</v>
      </c>
      <c r="S56" s="9">
        <v>6</v>
      </c>
      <c r="T56" s="15">
        <f t="shared" si="7"/>
        <v>8</v>
      </c>
      <c r="U56" s="9">
        <v>1</v>
      </c>
      <c r="V56" s="15"/>
      <c r="W56" s="47" t="s">
        <v>635</v>
      </c>
      <c r="X56" s="177" t="s">
        <v>146</v>
      </c>
      <c r="Y56" s="55" t="s">
        <v>199</v>
      </c>
      <c r="Z56" s="9"/>
      <c r="AA56" s="9">
        <v>2</v>
      </c>
      <c r="AB56" s="15">
        <f t="shared" si="3"/>
        <v>2</v>
      </c>
      <c r="AC56" s="11">
        <v>1</v>
      </c>
      <c r="AD56" s="15"/>
    </row>
    <row r="57" spans="1:30" ht="18" x14ac:dyDescent="0.4">
      <c r="A57" s="49"/>
      <c r="B57" s="28">
        <v>0.38541666666666669</v>
      </c>
      <c r="C57" s="25" t="s">
        <v>153</v>
      </c>
      <c r="D57" s="29" t="s">
        <v>712</v>
      </c>
      <c r="E57" s="47"/>
      <c r="F57" s="47"/>
      <c r="G57" s="47"/>
      <c r="H57" s="24"/>
      <c r="I57" s="24"/>
      <c r="J57" s="28">
        <v>0.38541666666666669</v>
      </c>
      <c r="K57" s="25" t="s">
        <v>153</v>
      </c>
      <c r="L57" s="29" t="s">
        <v>430</v>
      </c>
      <c r="N57" s="69"/>
      <c r="O57" s="47" t="s">
        <v>623</v>
      </c>
      <c r="P57" s="55" t="s">
        <v>129</v>
      </c>
      <c r="Q57" s="55" t="s">
        <v>158</v>
      </c>
      <c r="R57" s="9">
        <v>2</v>
      </c>
      <c r="S57" s="11">
        <v>6</v>
      </c>
      <c r="T57" s="15">
        <f t="shared" si="7"/>
        <v>8</v>
      </c>
      <c r="U57" s="9">
        <v>1</v>
      </c>
      <c r="V57" s="15"/>
      <c r="W57" s="47" t="s">
        <v>629</v>
      </c>
      <c r="X57" s="47" t="s">
        <v>144</v>
      </c>
      <c r="Y57" s="55" t="s">
        <v>158</v>
      </c>
      <c r="Z57" s="9"/>
      <c r="AA57" s="9">
        <v>1</v>
      </c>
      <c r="AB57" s="15">
        <f t="shared" si="3"/>
        <v>1</v>
      </c>
      <c r="AC57" s="9"/>
      <c r="AD57" s="15"/>
    </row>
    <row r="58" spans="1:30" ht="18" x14ac:dyDescent="0.4">
      <c r="A58" s="26"/>
      <c r="B58" s="28">
        <v>0.38541666666666669</v>
      </c>
      <c r="C58" s="25" t="s">
        <v>154</v>
      </c>
      <c r="D58" s="29" t="s">
        <v>394</v>
      </c>
      <c r="E58" s="47"/>
      <c r="F58" s="47"/>
      <c r="G58" s="47"/>
      <c r="H58" s="24"/>
      <c r="I58" s="24"/>
      <c r="J58" s="28">
        <v>0.38541666666666669</v>
      </c>
      <c r="K58" s="25" t="s">
        <v>154</v>
      </c>
      <c r="L58" s="29" t="s">
        <v>740</v>
      </c>
      <c r="N58" s="15"/>
      <c r="O58" s="47" t="s">
        <v>743</v>
      </c>
      <c r="P58" s="47" t="s">
        <v>17</v>
      </c>
      <c r="Q58" s="47" t="s">
        <v>158</v>
      </c>
      <c r="R58" s="9">
        <v>1</v>
      </c>
      <c r="S58" s="9">
        <v>7</v>
      </c>
      <c r="T58" s="15">
        <f t="shared" si="7"/>
        <v>8</v>
      </c>
      <c r="U58" s="9">
        <v>1</v>
      </c>
      <c r="V58" s="15"/>
      <c r="W58" s="47" t="s">
        <v>638</v>
      </c>
      <c r="X58" s="47" t="s">
        <v>110</v>
      </c>
      <c r="Y58" s="47" t="s">
        <v>141</v>
      </c>
      <c r="Z58" s="9"/>
      <c r="AA58" s="11">
        <v>1</v>
      </c>
      <c r="AB58" s="15">
        <v>0</v>
      </c>
      <c r="AC58" s="9">
        <v>1</v>
      </c>
      <c r="AD58" s="15"/>
    </row>
    <row r="59" spans="1:30" ht="18" x14ac:dyDescent="0.4">
      <c r="A59" s="26"/>
      <c r="B59" s="28">
        <v>0.42708333333333331</v>
      </c>
      <c r="C59" s="25" t="s">
        <v>153</v>
      </c>
      <c r="D59" s="29" t="s">
        <v>686</v>
      </c>
      <c r="E59" s="47"/>
      <c r="F59" s="47"/>
      <c r="G59" s="47"/>
      <c r="H59" s="24"/>
      <c r="I59" s="24"/>
      <c r="J59" s="28">
        <v>0.42708333333333331</v>
      </c>
      <c r="K59" s="25" t="s">
        <v>153</v>
      </c>
      <c r="L59" s="29" t="s">
        <v>194</v>
      </c>
      <c r="N59" s="69"/>
      <c r="O59" s="47" t="s">
        <v>614</v>
      </c>
      <c r="P59" s="47" t="s">
        <v>300</v>
      </c>
      <c r="Q59" s="47" t="s">
        <v>141</v>
      </c>
      <c r="R59" s="9"/>
      <c r="S59" s="9">
        <v>8</v>
      </c>
      <c r="T59" s="15">
        <f t="shared" si="7"/>
        <v>8</v>
      </c>
      <c r="U59" s="9"/>
      <c r="V59" s="15"/>
      <c r="W59" s="47" t="s">
        <v>673</v>
      </c>
      <c r="X59" s="47" t="s">
        <v>28</v>
      </c>
      <c r="Y59" s="47" t="s">
        <v>53</v>
      </c>
      <c r="Z59" s="9"/>
      <c r="AA59" s="9"/>
      <c r="AB59" s="15">
        <f>SUM(Z59:AA59)</f>
        <v>0</v>
      </c>
      <c r="AC59" s="9">
        <v>2</v>
      </c>
      <c r="AD59" s="15"/>
    </row>
    <row r="60" spans="1:30" ht="18" x14ac:dyDescent="0.4">
      <c r="A60" s="100"/>
      <c r="B60" s="28">
        <v>0.42708333333333331</v>
      </c>
      <c r="C60" s="25" t="s">
        <v>154</v>
      </c>
      <c r="D60" s="29" t="s">
        <v>392</v>
      </c>
      <c r="J60" s="28">
        <v>0.42708333333333331</v>
      </c>
      <c r="K60" s="25" t="s">
        <v>154</v>
      </c>
      <c r="L60" s="29" t="s">
        <v>193</v>
      </c>
      <c r="N60" s="69"/>
      <c r="O60" s="47" t="s">
        <v>626</v>
      </c>
      <c r="P60" s="47" t="s">
        <v>78</v>
      </c>
      <c r="Q60" s="47" t="s">
        <v>53</v>
      </c>
      <c r="R60" s="9">
        <v>4</v>
      </c>
      <c r="S60" s="11">
        <v>3</v>
      </c>
      <c r="T60" s="15">
        <f t="shared" si="7"/>
        <v>7</v>
      </c>
      <c r="U60" s="9">
        <v>2</v>
      </c>
      <c r="V60" s="15"/>
      <c r="W60" s="47" t="s">
        <v>632</v>
      </c>
      <c r="X60" s="47" t="s">
        <v>57</v>
      </c>
      <c r="Y60" s="47" t="s">
        <v>199</v>
      </c>
      <c r="Z60" s="11"/>
      <c r="AA60" s="11"/>
      <c r="AB60" s="15">
        <f>SUM(Z60:AA60)</f>
        <v>0</v>
      </c>
      <c r="AC60" s="9">
        <v>3</v>
      </c>
      <c r="AD60" s="15"/>
    </row>
    <row r="61" spans="1:30" ht="15.5" x14ac:dyDescent="0.35">
      <c r="N61" s="15"/>
      <c r="O61" s="47" t="s">
        <v>606</v>
      </c>
      <c r="P61" s="47" t="s">
        <v>116</v>
      </c>
      <c r="Q61" s="47" t="s">
        <v>142</v>
      </c>
      <c r="R61" s="9">
        <v>4</v>
      </c>
      <c r="S61" s="11">
        <v>3</v>
      </c>
      <c r="T61" s="15">
        <f t="shared" si="7"/>
        <v>7</v>
      </c>
      <c r="U61" s="9"/>
      <c r="V61" s="15"/>
      <c r="W61" s="47" t="s">
        <v>633</v>
      </c>
      <c r="X61" s="47" t="s">
        <v>80</v>
      </c>
      <c r="Y61" s="47" t="s">
        <v>201</v>
      </c>
      <c r="Z61" s="9"/>
      <c r="AA61" s="11"/>
      <c r="AB61" s="15">
        <f>SUM(Z61:AA61)</f>
        <v>0</v>
      </c>
      <c r="AC61" s="9">
        <v>1</v>
      </c>
      <c r="AD61" s="15"/>
    </row>
    <row r="62" spans="1:30" ht="15.5" x14ac:dyDescent="0.35">
      <c r="N62" s="69"/>
      <c r="O62" s="47" t="s">
        <v>624</v>
      </c>
      <c r="P62" s="47" t="s">
        <v>2</v>
      </c>
      <c r="Q62" s="47" t="s">
        <v>53</v>
      </c>
      <c r="R62" s="9">
        <v>1</v>
      </c>
      <c r="S62" s="11">
        <v>6</v>
      </c>
      <c r="T62" s="15">
        <f t="shared" si="5"/>
        <v>7</v>
      </c>
      <c r="U62" s="9">
        <v>2</v>
      </c>
      <c r="V62" s="15"/>
      <c r="W62" s="47" t="s">
        <v>637</v>
      </c>
      <c r="X62" s="47" t="s">
        <v>169</v>
      </c>
      <c r="Y62" s="50" t="s">
        <v>158</v>
      </c>
      <c r="Z62" s="9"/>
      <c r="AA62" s="11"/>
      <c r="AB62" s="15">
        <f>SUM(Z62:AA62)</f>
        <v>0</v>
      </c>
      <c r="AC62" s="11">
        <v>1</v>
      </c>
      <c r="AD62" s="15"/>
    </row>
    <row r="63" spans="1:30" ht="19.5" customHeight="1" x14ac:dyDescent="0.35">
      <c r="N63" s="69"/>
      <c r="O63" s="47" t="s">
        <v>744</v>
      </c>
      <c r="P63" s="47" t="s">
        <v>20</v>
      </c>
      <c r="Q63" s="47" t="s">
        <v>141</v>
      </c>
      <c r="R63" s="9">
        <v>1</v>
      </c>
      <c r="S63" s="11">
        <v>6</v>
      </c>
      <c r="T63" s="15">
        <f t="shared" si="5"/>
        <v>7</v>
      </c>
      <c r="U63" s="9"/>
      <c r="V63" s="15"/>
      <c r="W63" s="47"/>
      <c r="X63" s="47"/>
      <c r="Y63" s="50"/>
      <c r="Z63" s="9"/>
      <c r="AA63" s="11"/>
      <c r="AB63" s="15"/>
      <c r="AC63" s="11"/>
      <c r="AD63" s="15"/>
    </row>
    <row r="64" spans="1:30" ht="16" thickBot="1" x14ac:dyDescent="0.4">
      <c r="N64" s="17"/>
      <c r="T64" s="15"/>
      <c r="V64" s="15"/>
      <c r="W64" s="47" t="s">
        <v>732</v>
      </c>
      <c r="X64" s="177"/>
      <c r="Y64" s="55"/>
      <c r="Z64" s="9">
        <v>42</v>
      </c>
      <c r="AA64" s="9">
        <v>55</v>
      </c>
      <c r="AB64" s="15">
        <f t="shared" ref="AB64" si="8">SUM(Z64:AA64)</f>
        <v>97</v>
      </c>
      <c r="AC64" s="11">
        <v>20</v>
      </c>
      <c r="AD64" s="69"/>
    </row>
    <row r="65" spans="1:30" ht="28.5" customHeight="1" thickBot="1" x14ac:dyDescent="0.75">
      <c r="D65" s="201" t="s">
        <v>736</v>
      </c>
      <c r="E65" s="202"/>
      <c r="F65" s="202"/>
      <c r="G65" s="202"/>
      <c r="H65" s="202"/>
      <c r="I65" s="202"/>
      <c r="J65" s="202"/>
      <c r="K65" s="202"/>
      <c r="N65" s="166"/>
      <c r="O65" s="17"/>
      <c r="P65" s="17"/>
      <c r="Q65" s="17"/>
      <c r="R65" s="18">
        <f>SUM(R23:R64)</f>
        <v>228</v>
      </c>
      <c r="S65" s="18">
        <f>SUM(S23:S64)</f>
        <v>284</v>
      </c>
      <c r="T65" s="18">
        <f>SUM(T23:T63)</f>
        <v>512</v>
      </c>
      <c r="U65" s="18">
        <f>SUM(U23:U63)</f>
        <v>55</v>
      </c>
      <c r="V65" s="15"/>
      <c r="W65" s="61" t="s">
        <v>46</v>
      </c>
      <c r="X65" s="61"/>
      <c r="Y65" s="61"/>
      <c r="Z65" s="18">
        <f>SUM(Z23:Z64)+R65</f>
        <v>294</v>
      </c>
      <c r="AA65" s="18">
        <f>SUM(AA23:AA64)+S65</f>
        <v>454</v>
      </c>
      <c r="AB65" s="18">
        <f>SUM(AB23:AB64)+T65</f>
        <v>747</v>
      </c>
      <c r="AC65" s="18">
        <f>SUM(AC23:AC64)+U65</f>
        <v>125</v>
      </c>
      <c r="AD65" s="166"/>
    </row>
    <row r="66" spans="1:30" ht="16" thickTop="1" x14ac:dyDescent="0.35"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</row>
    <row r="67" spans="1:30" ht="15.5" x14ac:dyDescent="0.3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70" spans="1:30" ht="18" x14ac:dyDescent="0.4">
      <c r="A70" s="39"/>
      <c r="B70" s="194"/>
      <c r="C70" s="195"/>
      <c r="D70" s="196"/>
      <c r="E70" s="195"/>
      <c r="F70" s="196"/>
      <c r="G70" s="195"/>
      <c r="H70" s="196"/>
      <c r="I70" s="195"/>
      <c r="J70" s="39"/>
      <c r="K70" s="39"/>
    </row>
    <row r="71" spans="1:30" ht="18" x14ac:dyDescent="0.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30" ht="18" x14ac:dyDescent="0.4">
      <c r="A72" s="39"/>
      <c r="B72" s="39"/>
      <c r="C72" s="169"/>
      <c r="D72" s="170"/>
      <c r="E72" s="169"/>
      <c r="F72" s="170"/>
      <c r="G72" s="169"/>
      <c r="H72" s="170"/>
      <c r="I72" s="16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90"/>
      <c r="C75" s="39"/>
      <c r="D75" s="39"/>
      <c r="E75" s="37"/>
      <c r="F75" s="39"/>
      <c r="G75" s="39"/>
      <c r="H75" s="39"/>
      <c r="I75" s="89"/>
      <c r="J75" s="89"/>
      <c r="K75" s="89"/>
    </row>
    <row r="76" spans="1:30" ht="18" x14ac:dyDescent="0.4">
      <c r="A76" s="39"/>
      <c r="B76" s="90"/>
      <c r="C76" s="41"/>
      <c r="D76" s="41"/>
      <c r="E76" s="37"/>
      <c r="F76" s="39"/>
      <c r="G76" s="58"/>
      <c r="H76" s="39"/>
      <c r="I76" s="89"/>
      <c r="J76" s="89"/>
      <c r="K76" s="89"/>
      <c r="O76" s="5"/>
      <c r="P76" s="5"/>
      <c r="Q76" s="7"/>
    </row>
    <row r="77" spans="1:30" ht="18" x14ac:dyDescent="0.4">
      <c r="A77" s="39"/>
      <c r="B77" s="90"/>
      <c r="C77" s="39"/>
      <c r="D77" s="37"/>
      <c r="E77" s="37"/>
      <c r="F77" s="89"/>
      <c r="G77" s="39"/>
      <c r="H77" s="8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9"/>
      <c r="D78" s="37"/>
      <c r="E78" s="37"/>
      <c r="F78" s="39"/>
      <c r="G78" s="58"/>
      <c r="H78" s="39"/>
      <c r="I78" s="89"/>
      <c r="J78" s="89"/>
      <c r="K78" s="89"/>
      <c r="O78" s="7"/>
      <c r="P78" s="7"/>
      <c r="Q78" s="7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18" x14ac:dyDescent="0.4">
      <c r="A80" s="39"/>
      <c r="B80" s="90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23" x14ac:dyDescent="0.5">
      <c r="A81" s="92"/>
      <c r="B81" s="95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9"/>
      <c r="D82" s="90"/>
      <c r="E82" s="37"/>
      <c r="F82" s="89"/>
      <c r="G82" s="39"/>
      <c r="H82" s="39"/>
      <c r="I82" s="89"/>
      <c r="J82" s="37"/>
      <c r="K82" s="89"/>
    </row>
    <row r="83" spans="1:12" ht="18" x14ac:dyDescent="0.4">
      <c r="A83" s="39"/>
      <c r="B83" s="37"/>
      <c r="C83" s="37"/>
      <c r="D83" s="37"/>
      <c r="E83" s="37"/>
      <c r="F83" s="37"/>
      <c r="G83" s="39"/>
      <c r="H83" s="37"/>
      <c r="I83" s="37"/>
      <c r="J83" s="37"/>
      <c r="K83" s="89"/>
    </row>
    <row r="84" spans="1:12" ht="18" x14ac:dyDescent="0.4">
      <c r="A84" s="39"/>
      <c r="B84" s="90"/>
      <c r="C84" s="90"/>
      <c r="D84" s="90"/>
      <c r="E84" s="89"/>
      <c r="F84" s="89"/>
      <c r="G84" s="39"/>
      <c r="H84" s="89"/>
      <c r="I84" s="89"/>
      <c r="J84" s="37"/>
      <c r="K84" s="89"/>
    </row>
    <row r="85" spans="1:12" ht="18" x14ac:dyDescent="0.4">
      <c r="A85" s="89"/>
      <c r="B85" s="37"/>
      <c r="C85" s="90"/>
      <c r="D85" s="90"/>
      <c r="E85" s="37"/>
      <c r="F85" s="39"/>
      <c r="G85" s="58"/>
      <c r="H85" s="39"/>
      <c r="I85" s="89"/>
      <c r="J85" s="89"/>
      <c r="K85" s="89"/>
    </row>
    <row r="86" spans="1:12" ht="23" x14ac:dyDescent="0.5">
      <c r="A86" s="89"/>
      <c r="B86" s="62"/>
      <c r="C86" s="95"/>
      <c r="D86" s="95"/>
      <c r="E86" s="62"/>
      <c r="F86" s="39"/>
      <c r="G86" s="58"/>
      <c r="H86" s="39"/>
      <c r="I86" s="89"/>
      <c r="J86" s="89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18" x14ac:dyDescent="0.4">
      <c r="A88" s="39"/>
      <c r="B88" s="37"/>
      <c r="C88" s="37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37"/>
      <c r="E89" s="37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9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7"/>
      <c r="F92" s="39"/>
      <c r="G92" s="58"/>
      <c r="H92" s="39"/>
      <c r="I92" s="89"/>
      <c r="J92" s="37"/>
      <c r="K92" s="37"/>
      <c r="L92" s="1"/>
    </row>
    <row r="93" spans="1:12" ht="18" x14ac:dyDescent="0.4">
      <c r="A93" s="105"/>
      <c r="B93" s="106"/>
      <c r="C93" s="107"/>
      <c r="D93" s="108"/>
      <c r="E93" s="105"/>
      <c r="F93" s="105"/>
      <c r="G93" s="105"/>
      <c r="H93" s="105"/>
      <c r="I93" s="109"/>
      <c r="J93" s="106"/>
      <c r="K93" s="106"/>
      <c r="L93" s="110"/>
    </row>
    <row r="94" spans="1:12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2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</sheetData>
  <sortState ref="N55:U61">
    <sortCondition ref="N54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view="pageBreakPreview" topLeftCell="A19" zoomScale="80" zoomScaleNormal="75" zoomScaleSheetLayoutView="80" workbookViewId="0">
      <selection activeCell="M65" sqref="M65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8.8164062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5.1796875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709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40896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711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14</v>
      </c>
      <c r="T4" s="9">
        <v>27</v>
      </c>
      <c r="U4" s="9">
        <v>3</v>
      </c>
      <c r="V4" s="9">
        <v>0</v>
      </c>
      <c r="W4" s="160">
        <f t="shared" ref="W4:W12" si="0">T4/S4</f>
        <v>1.9285714285714286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8</v>
      </c>
      <c r="F5" s="25">
        <v>2</v>
      </c>
      <c r="G5" s="25">
        <v>4</v>
      </c>
      <c r="H5" s="25">
        <v>56</v>
      </c>
      <c r="I5" s="25">
        <v>33</v>
      </c>
      <c r="J5" s="40">
        <f t="shared" ref="J5:J12" si="1">E5*2+G5*1</f>
        <v>20</v>
      </c>
      <c r="K5" s="25">
        <v>87</v>
      </c>
      <c r="L5" s="25">
        <v>14</v>
      </c>
      <c r="M5" s="9">
        <v>1</v>
      </c>
      <c r="N5" s="88"/>
      <c r="O5" s="47" t="s">
        <v>68</v>
      </c>
      <c r="P5" s="47" t="s">
        <v>138</v>
      </c>
      <c r="Q5" s="47" t="s">
        <v>158</v>
      </c>
      <c r="R5" s="7"/>
      <c r="S5" s="11">
        <v>14</v>
      </c>
      <c r="T5" s="9">
        <v>29</v>
      </c>
      <c r="U5" s="9">
        <v>1</v>
      </c>
      <c r="V5" s="9">
        <v>1</v>
      </c>
      <c r="W5" s="160">
        <f t="shared" si="0"/>
        <v>2.0714285714285716</v>
      </c>
      <c r="AD5" s="17"/>
    </row>
    <row r="6" spans="1:30" ht="18" x14ac:dyDescent="0.4">
      <c r="B6" s="9"/>
      <c r="C6" s="38" t="s">
        <v>101</v>
      </c>
      <c r="D6" s="27"/>
      <c r="E6" s="25">
        <v>7</v>
      </c>
      <c r="F6" s="25">
        <v>6</v>
      </c>
      <c r="G6" s="25">
        <v>1</v>
      </c>
      <c r="H6" s="25">
        <v>51</v>
      </c>
      <c r="I6" s="25">
        <v>40</v>
      </c>
      <c r="J6" s="40">
        <f t="shared" si="1"/>
        <v>15</v>
      </c>
      <c r="K6" s="25">
        <v>72</v>
      </c>
      <c r="L6" s="25">
        <v>20</v>
      </c>
      <c r="M6" s="9">
        <v>3</v>
      </c>
      <c r="N6" s="88"/>
      <c r="O6" s="47" t="s">
        <v>73</v>
      </c>
      <c r="P6" s="47" t="s">
        <v>110</v>
      </c>
      <c r="Q6" s="47" t="s">
        <v>141</v>
      </c>
      <c r="R6" s="7"/>
      <c r="S6" s="11">
        <v>14</v>
      </c>
      <c r="T6" s="9">
        <v>32</v>
      </c>
      <c r="U6" s="9">
        <v>2</v>
      </c>
      <c r="V6" s="9">
        <v>1</v>
      </c>
      <c r="W6" s="160">
        <f t="shared" si="0"/>
        <v>2.2857142857142856</v>
      </c>
      <c r="Y6" s="9"/>
      <c r="AD6" s="17"/>
    </row>
    <row r="7" spans="1:30" ht="18" x14ac:dyDescent="0.4">
      <c r="B7" s="9"/>
      <c r="C7" s="38" t="s">
        <v>151</v>
      </c>
      <c r="D7" s="27"/>
      <c r="E7" s="25">
        <v>5</v>
      </c>
      <c r="F7" s="25">
        <v>5</v>
      </c>
      <c r="G7" s="25">
        <v>4</v>
      </c>
      <c r="H7" s="25">
        <v>34</v>
      </c>
      <c r="I7" s="25">
        <v>27</v>
      </c>
      <c r="J7" s="40">
        <f t="shared" si="1"/>
        <v>14</v>
      </c>
      <c r="K7" s="25">
        <v>55</v>
      </c>
      <c r="L7" s="25">
        <v>13</v>
      </c>
      <c r="M7" s="9">
        <v>2</v>
      </c>
      <c r="N7" s="88"/>
      <c r="O7" s="47" t="s">
        <v>34</v>
      </c>
      <c r="P7" s="47" t="s">
        <v>100</v>
      </c>
      <c r="Q7" s="47" t="s">
        <v>54</v>
      </c>
      <c r="R7" s="7"/>
      <c r="S7" s="11">
        <v>14</v>
      </c>
      <c r="T7" s="9">
        <v>32</v>
      </c>
      <c r="U7" s="9">
        <v>1</v>
      </c>
      <c r="V7" s="9">
        <v>0</v>
      </c>
      <c r="W7" s="160">
        <f t="shared" si="0"/>
        <v>2.2857142857142856</v>
      </c>
      <c r="AD7" s="17"/>
    </row>
    <row r="8" spans="1:30" ht="18" x14ac:dyDescent="0.4">
      <c r="A8" s="9"/>
      <c r="B8" s="9"/>
      <c r="C8" s="38" t="s">
        <v>102</v>
      </c>
      <c r="D8" s="27"/>
      <c r="E8" s="25">
        <v>4</v>
      </c>
      <c r="F8" s="25">
        <v>4</v>
      </c>
      <c r="G8" s="25">
        <v>6</v>
      </c>
      <c r="H8" s="25">
        <v>33</v>
      </c>
      <c r="I8" s="25">
        <v>32</v>
      </c>
      <c r="J8" s="40">
        <f t="shared" si="1"/>
        <v>14</v>
      </c>
      <c r="K8" s="25">
        <v>54</v>
      </c>
      <c r="L8" s="25">
        <v>12</v>
      </c>
      <c r="M8" s="9">
        <v>4</v>
      </c>
      <c r="N8" s="67"/>
      <c r="O8" s="47" t="s">
        <v>9</v>
      </c>
      <c r="P8" s="47" t="s">
        <v>155</v>
      </c>
      <c r="Q8" s="47" t="s">
        <v>201</v>
      </c>
      <c r="R8" s="4"/>
      <c r="S8" s="11">
        <v>10</v>
      </c>
      <c r="T8" s="9">
        <v>24</v>
      </c>
      <c r="U8" s="9">
        <v>0</v>
      </c>
      <c r="V8" s="9">
        <v>0</v>
      </c>
      <c r="W8" s="160">
        <f t="shared" si="0"/>
        <v>2.4</v>
      </c>
      <c r="AD8" s="17"/>
    </row>
    <row r="9" spans="1:30" ht="18" x14ac:dyDescent="0.4">
      <c r="A9" s="9"/>
      <c r="B9" s="9"/>
      <c r="C9" s="38" t="s">
        <v>210</v>
      </c>
      <c r="D9" s="27"/>
      <c r="E9" s="25">
        <v>5</v>
      </c>
      <c r="F9" s="25">
        <v>6</v>
      </c>
      <c r="G9" s="25">
        <v>3</v>
      </c>
      <c r="H9" s="25">
        <v>32</v>
      </c>
      <c r="I9" s="25">
        <v>37</v>
      </c>
      <c r="J9" s="40">
        <f t="shared" si="1"/>
        <v>13</v>
      </c>
      <c r="K9" s="25">
        <v>51</v>
      </c>
      <c r="L9" s="25">
        <v>18</v>
      </c>
      <c r="M9" s="9">
        <v>5</v>
      </c>
      <c r="N9" s="88"/>
      <c r="O9" s="55" t="s">
        <v>198</v>
      </c>
      <c r="P9" s="47" t="s">
        <v>109</v>
      </c>
      <c r="Q9" s="47" t="s">
        <v>108</v>
      </c>
      <c r="R9" s="7"/>
      <c r="S9" s="11">
        <v>13</v>
      </c>
      <c r="T9" s="9">
        <v>36</v>
      </c>
      <c r="U9" s="9">
        <v>1</v>
      </c>
      <c r="V9" s="9">
        <v>2</v>
      </c>
      <c r="W9" s="160">
        <f t="shared" si="0"/>
        <v>2.7692307692307692</v>
      </c>
      <c r="AD9" s="17"/>
    </row>
    <row r="10" spans="1:30" ht="18" x14ac:dyDescent="0.4">
      <c r="A10" s="9"/>
      <c r="B10" s="9"/>
      <c r="C10" s="38" t="s">
        <v>156</v>
      </c>
      <c r="D10" s="27"/>
      <c r="E10" s="129">
        <v>5</v>
      </c>
      <c r="F10" s="129">
        <v>6</v>
      </c>
      <c r="G10" s="129">
        <v>3</v>
      </c>
      <c r="H10" s="25">
        <v>22</v>
      </c>
      <c r="I10" s="25">
        <v>30</v>
      </c>
      <c r="J10" s="40">
        <f t="shared" si="1"/>
        <v>13</v>
      </c>
      <c r="K10" s="25">
        <v>37</v>
      </c>
      <c r="L10" s="129">
        <v>16</v>
      </c>
      <c r="M10" s="9">
        <v>8</v>
      </c>
      <c r="N10" s="15"/>
      <c r="O10" s="47" t="s">
        <v>73</v>
      </c>
      <c r="P10" s="47" t="s">
        <v>218</v>
      </c>
      <c r="Q10" s="47" t="s">
        <v>53</v>
      </c>
      <c r="R10" s="4"/>
      <c r="S10" s="11">
        <v>13</v>
      </c>
      <c r="T10" s="9">
        <v>39</v>
      </c>
      <c r="U10" s="9">
        <v>2</v>
      </c>
      <c r="V10" s="9">
        <v>0</v>
      </c>
      <c r="W10" s="160">
        <f t="shared" si="0"/>
        <v>3</v>
      </c>
      <c r="AD10" s="17"/>
    </row>
    <row r="11" spans="1:30" ht="18" x14ac:dyDescent="0.4">
      <c r="A11" s="9"/>
      <c r="B11" s="9"/>
      <c r="C11" s="38" t="s">
        <v>209</v>
      </c>
      <c r="D11" s="27"/>
      <c r="E11" s="129">
        <v>4</v>
      </c>
      <c r="F11" s="129">
        <v>6</v>
      </c>
      <c r="G11" s="129">
        <v>4</v>
      </c>
      <c r="H11" s="25">
        <v>28</v>
      </c>
      <c r="I11" s="25">
        <v>43</v>
      </c>
      <c r="J11" s="40">
        <f t="shared" si="1"/>
        <v>12</v>
      </c>
      <c r="K11" s="25">
        <v>38</v>
      </c>
      <c r="L11" s="129">
        <v>13</v>
      </c>
      <c r="M11" s="9">
        <v>6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11</v>
      </c>
      <c r="T11" s="9">
        <v>35</v>
      </c>
      <c r="U11" s="9">
        <v>0</v>
      </c>
      <c r="V11" s="9">
        <v>0</v>
      </c>
      <c r="W11" s="160">
        <f t="shared" si="0"/>
        <v>3.1818181818181817</v>
      </c>
      <c r="AD11" s="17"/>
    </row>
    <row r="12" spans="1:30" ht="18.5" thickBot="1" x14ac:dyDescent="0.45">
      <c r="A12" s="9"/>
      <c r="B12" s="9"/>
      <c r="C12" s="38" t="s">
        <v>103</v>
      </c>
      <c r="D12" s="27"/>
      <c r="E12" s="57">
        <v>4</v>
      </c>
      <c r="F12" s="57">
        <v>7</v>
      </c>
      <c r="G12" s="57">
        <v>3</v>
      </c>
      <c r="H12" s="25">
        <v>25</v>
      </c>
      <c r="I12" s="25">
        <v>39</v>
      </c>
      <c r="J12" s="40">
        <f t="shared" si="1"/>
        <v>11</v>
      </c>
      <c r="K12" s="25">
        <v>36</v>
      </c>
      <c r="L12" s="57">
        <v>12</v>
      </c>
      <c r="M12" s="9">
        <v>7</v>
      </c>
      <c r="N12" s="88"/>
      <c r="O12" s="47" t="s">
        <v>128</v>
      </c>
      <c r="P12" s="47" t="s">
        <v>0</v>
      </c>
      <c r="Q12" s="47"/>
      <c r="R12" s="4"/>
      <c r="S12" s="11">
        <v>9</v>
      </c>
      <c r="T12" s="9">
        <v>23</v>
      </c>
      <c r="U12" s="9">
        <v>1</v>
      </c>
      <c r="V12" s="9">
        <v>0</v>
      </c>
      <c r="W12" s="160">
        <f t="shared" si="0"/>
        <v>2.5555555555555554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42</v>
      </c>
      <c r="F13" s="71">
        <f>SUM(F5:F12)</f>
        <v>42</v>
      </c>
      <c r="G13" s="71">
        <f>SUM(G5:G12)</f>
        <v>28</v>
      </c>
      <c r="H13" s="71">
        <f>SUM(H5:H12)</f>
        <v>281</v>
      </c>
      <c r="I13" s="71">
        <f>SUM(I5:I12)</f>
        <v>281</v>
      </c>
      <c r="J13" s="30"/>
      <c r="K13" s="71">
        <f>SUM(K5:K12)</f>
        <v>430</v>
      </c>
      <c r="L13" s="71">
        <f>SUM(L5:L12)</f>
        <v>118</v>
      </c>
      <c r="M13" s="4"/>
      <c r="N13" s="17"/>
      <c r="O13" s="17"/>
      <c r="P13" s="17"/>
      <c r="Q13" s="61" t="s">
        <v>35</v>
      </c>
      <c r="R13" s="14"/>
      <c r="S13" s="18">
        <f>SUM(S4:S12)</f>
        <v>112</v>
      </c>
      <c r="T13" s="18">
        <f>SUM(T4:T12)</f>
        <v>277</v>
      </c>
      <c r="U13" s="18">
        <f>SUM(U4:U12)</f>
        <v>11</v>
      </c>
      <c r="V13" s="18">
        <f>SUM(V4:V12)</f>
        <v>4</v>
      </c>
      <c r="W13" s="19">
        <f>(T13+V13)/S13</f>
        <v>2.5089285714285716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710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209</v>
      </c>
      <c r="C16" s="75"/>
      <c r="D16" s="25">
        <v>2</v>
      </c>
      <c r="E16" s="9">
        <v>1</v>
      </c>
      <c r="F16" s="47" t="s">
        <v>714</v>
      </c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97</v>
      </c>
      <c r="C17" s="47"/>
      <c r="D17" s="25"/>
      <c r="E17" s="9">
        <v>1</v>
      </c>
      <c r="F17" s="47" t="s">
        <v>715</v>
      </c>
      <c r="J17" s="4"/>
      <c r="N17" s="17"/>
      <c r="P17" s="47" t="s">
        <v>97</v>
      </c>
      <c r="Q17" s="24"/>
      <c r="R17" s="47"/>
      <c r="S17" s="47" t="s">
        <v>97</v>
      </c>
      <c r="T17" s="25"/>
      <c r="U17" s="25"/>
      <c r="V17" s="25"/>
      <c r="W17" s="47"/>
      <c r="X17" s="47"/>
      <c r="Y17" s="47" t="s">
        <v>97</v>
      </c>
      <c r="Z17" s="46"/>
      <c r="AD17" s="17"/>
    </row>
    <row r="18" spans="1:30" ht="15.5" x14ac:dyDescent="0.35">
      <c r="A18" s="45"/>
      <c r="B18" s="47"/>
      <c r="C18" s="47"/>
      <c r="D18" s="55"/>
      <c r="E18" s="9"/>
      <c r="F18" s="47"/>
      <c r="J18" s="4"/>
      <c r="N18" s="17"/>
      <c r="S18" s="47"/>
      <c r="X18" s="47"/>
      <c r="AD18" s="17"/>
    </row>
    <row r="19" spans="1:30" ht="18" x14ac:dyDescent="0.4">
      <c r="A19" s="45" t="s">
        <v>166</v>
      </c>
      <c r="B19" s="38" t="s">
        <v>102</v>
      </c>
      <c r="C19" s="98"/>
      <c r="D19" s="128">
        <v>2</v>
      </c>
      <c r="E19" s="9">
        <v>1</v>
      </c>
      <c r="F19" s="47" t="s">
        <v>717</v>
      </c>
      <c r="N19" s="17"/>
      <c r="R19" s="199" t="s">
        <v>730</v>
      </c>
      <c r="S19" s="198"/>
      <c r="T19" s="198"/>
      <c r="U19" s="199"/>
      <c r="V19" s="199"/>
      <c r="W19" s="199"/>
      <c r="AD19" s="17"/>
    </row>
    <row r="20" spans="1:30" ht="18" x14ac:dyDescent="0.4">
      <c r="A20" s="97" t="s">
        <v>37</v>
      </c>
      <c r="B20" s="47" t="s">
        <v>13</v>
      </c>
      <c r="C20" s="47" t="s">
        <v>268</v>
      </c>
      <c r="D20" s="128"/>
      <c r="E20" s="9">
        <v>2</v>
      </c>
      <c r="F20" s="47" t="s">
        <v>716</v>
      </c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F21" s="47"/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8" x14ac:dyDescent="0.4">
      <c r="A22" s="79"/>
      <c r="B22" s="173"/>
      <c r="C22" s="81"/>
      <c r="D22" s="163"/>
      <c r="E22" s="77" t="s">
        <v>50</v>
      </c>
      <c r="F22" s="77"/>
      <c r="G22" s="76"/>
      <c r="H22" s="76"/>
      <c r="I22" s="76"/>
      <c r="J22" s="78"/>
      <c r="K22" s="76"/>
      <c r="L22" s="76"/>
      <c r="M22" s="76"/>
      <c r="N22" s="69"/>
      <c r="O22" s="47" t="s">
        <v>607</v>
      </c>
      <c r="P22" s="177" t="s">
        <v>250</v>
      </c>
      <c r="Q22" s="55" t="s">
        <v>141</v>
      </c>
      <c r="R22" s="9">
        <v>18</v>
      </c>
      <c r="S22" s="9">
        <v>9</v>
      </c>
      <c r="T22" s="15">
        <f t="shared" ref="T22" si="2">SUM(R22:S22)</f>
        <v>27</v>
      </c>
      <c r="U22" s="9">
        <v>3</v>
      </c>
      <c r="V22" s="15"/>
      <c r="W22" s="50" t="s">
        <v>639</v>
      </c>
      <c r="X22" s="65" t="s">
        <v>243</v>
      </c>
      <c r="Y22" s="65" t="s">
        <v>54</v>
      </c>
      <c r="Z22" s="9">
        <v>4</v>
      </c>
      <c r="AA22" s="11">
        <v>2</v>
      </c>
      <c r="AB22" s="15">
        <f t="shared" ref="AB22:AB56" si="3">SUM(Z22:AA22)</f>
        <v>6</v>
      </c>
      <c r="AC22" s="9"/>
      <c r="AD22" s="15"/>
    </row>
    <row r="23" spans="1:30" ht="18" x14ac:dyDescent="0.4">
      <c r="A23" s="53" t="s">
        <v>39</v>
      </c>
      <c r="B23" s="38" t="s">
        <v>151</v>
      </c>
      <c r="D23" s="25">
        <v>1</v>
      </c>
      <c r="E23" s="8">
        <v>2</v>
      </c>
      <c r="F23" s="47" t="s">
        <v>718</v>
      </c>
      <c r="M23" s="42"/>
      <c r="N23" s="69"/>
      <c r="O23" s="47" t="s">
        <v>609</v>
      </c>
      <c r="P23" s="47" t="s">
        <v>252</v>
      </c>
      <c r="Q23" s="47" t="s">
        <v>141</v>
      </c>
      <c r="R23" s="9">
        <v>11</v>
      </c>
      <c r="S23" s="9">
        <v>13</v>
      </c>
      <c r="T23" s="15">
        <f>SUM(R23:S23)</f>
        <v>24</v>
      </c>
      <c r="U23" s="9">
        <v>1</v>
      </c>
      <c r="V23" s="15"/>
      <c r="W23" s="47" t="s">
        <v>682</v>
      </c>
      <c r="X23" s="47" t="s">
        <v>389</v>
      </c>
      <c r="Y23" s="47" t="s">
        <v>141</v>
      </c>
      <c r="Z23" s="9">
        <v>1</v>
      </c>
      <c r="AA23" s="11">
        <v>5</v>
      </c>
      <c r="AB23" s="15">
        <f t="shared" si="3"/>
        <v>6</v>
      </c>
      <c r="AC23" s="9"/>
      <c r="AD23" s="15"/>
    </row>
    <row r="24" spans="1:30" ht="15.5" x14ac:dyDescent="0.35">
      <c r="A24" s="56" t="s">
        <v>37</v>
      </c>
      <c r="B24" s="47" t="s">
        <v>134</v>
      </c>
      <c r="C24" s="47" t="s">
        <v>212</v>
      </c>
      <c r="E24" s="8"/>
      <c r="F24" s="47"/>
      <c r="N24" s="15"/>
      <c r="O24" s="47" t="s">
        <v>608</v>
      </c>
      <c r="P24" s="47" t="s">
        <v>132</v>
      </c>
      <c r="Q24" s="47" t="s">
        <v>141</v>
      </c>
      <c r="R24" s="9">
        <v>5</v>
      </c>
      <c r="S24" s="11">
        <v>18</v>
      </c>
      <c r="T24" s="15">
        <f>SUM(R24:S24)</f>
        <v>23</v>
      </c>
      <c r="U24" s="9"/>
      <c r="V24" s="15"/>
      <c r="W24" s="47" t="s">
        <v>675</v>
      </c>
      <c r="X24" s="47" t="s">
        <v>20</v>
      </c>
      <c r="Y24" s="47" t="s">
        <v>141</v>
      </c>
      <c r="Z24" s="9"/>
      <c r="AA24" s="11">
        <v>6</v>
      </c>
      <c r="AB24" s="15">
        <f t="shared" si="3"/>
        <v>6</v>
      </c>
      <c r="AC24" s="9"/>
      <c r="AD24" s="15"/>
    </row>
    <row r="25" spans="1:30" ht="15.5" x14ac:dyDescent="0.35">
      <c r="F25" s="47"/>
      <c r="N25" s="69"/>
      <c r="O25" s="47" t="s">
        <v>603</v>
      </c>
      <c r="P25" s="47" t="s">
        <v>138</v>
      </c>
      <c r="Q25" s="47" t="s">
        <v>142</v>
      </c>
      <c r="R25" s="9">
        <v>11</v>
      </c>
      <c r="S25" s="9">
        <v>11</v>
      </c>
      <c r="T25" s="15">
        <f t="shared" ref="T25:T26" si="4">SUM(R25:S25)</f>
        <v>22</v>
      </c>
      <c r="U25" s="9">
        <v>1</v>
      </c>
      <c r="V25" s="69"/>
      <c r="W25" s="47" t="s">
        <v>676</v>
      </c>
      <c r="X25" s="94" t="s">
        <v>30</v>
      </c>
      <c r="Y25" s="47" t="s">
        <v>141</v>
      </c>
      <c r="Z25" s="11"/>
      <c r="AA25" s="11">
        <v>6</v>
      </c>
      <c r="AB25" s="15">
        <f t="shared" si="3"/>
        <v>6</v>
      </c>
      <c r="AC25" s="9">
        <v>1</v>
      </c>
      <c r="AD25" s="15"/>
    </row>
    <row r="26" spans="1:30" ht="18" x14ac:dyDescent="0.4">
      <c r="A26" s="45"/>
      <c r="B26" s="38" t="s">
        <v>156</v>
      </c>
      <c r="D26" s="25">
        <v>3</v>
      </c>
      <c r="E26" s="8">
        <v>1</v>
      </c>
      <c r="F26" s="174" t="s">
        <v>731</v>
      </c>
      <c r="G26" s="175"/>
      <c r="H26" s="102"/>
      <c r="I26" s="102"/>
      <c r="J26" s="102"/>
      <c r="K26" s="102"/>
      <c r="L26" s="102"/>
      <c r="N26" s="69"/>
      <c r="O26" s="47" t="s">
        <v>577</v>
      </c>
      <c r="P26" s="47" t="s">
        <v>244</v>
      </c>
      <c r="Q26" s="55" t="s">
        <v>65</v>
      </c>
      <c r="R26" s="9">
        <v>13</v>
      </c>
      <c r="S26" s="9">
        <v>6</v>
      </c>
      <c r="T26" s="15">
        <f t="shared" si="4"/>
        <v>19</v>
      </c>
      <c r="U26" s="9"/>
      <c r="V26" s="15"/>
      <c r="W26" s="47" t="s">
        <v>667</v>
      </c>
      <c r="X26" s="47" t="s">
        <v>117</v>
      </c>
      <c r="Y26" s="47" t="s">
        <v>53</v>
      </c>
      <c r="Z26" s="9"/>
      <c r="AA26" s="11">
        <v>6</v>
      </c>
      <c r="AB26" s="15">
        <f t="shared" si="3"/>
        <v>6</v>
      </c>
      <c r="AC26" s="9"/>
      <c r="AD26" s="15"/>
    </row>
    <row r="27" spans="1:30" ht="18" x14ac:dyDescent="0.4">
      <c r="A27" s="56" t="s">
        <v>37</v>
      </c>
      <c r="B27" s="47" t="s">
        <v>97</v>
      </c>
      <c r="C27" s="47"/>
      <c r="E27" s="99">
        <v>1</v>
      </c>
      <c r="F27" s="47" t="s">
        <v>719</v>
      </c>
      <c r="G27" s="59"/>
      <c r="M27" s="29"/>
      <c r="N27" s="15"/>
      <c r="O27" s="174" t="s">
        <v>610</v>
      </c>
      <c r="P27" s="47" t="s">
        <v>159</v>
      </c>
      <c r="Q27" s="47" t="s">
        <v>141</v>
      </c>
      <c r="R27" s="9">
        <v>11</v>
      </c>
      <c r="S27" s="11">
        <v>6</v>
      </c>
      <c r="T27" s="15">
        <f t="shared" ref="T27:T62" si="5">SUM(R27:S27)</f>
        <v>17</v>
      </c>
      <c r="U27" s="9">
        <v>2</v>
      </c>
      <c r="V27" s="15"/>
      <c r="W27" s="47" t="s">
        <v>641</v>
      </c>
      <c r="X27" s="177" t="s">
        <v>23</v>
      </c>
      <c r="Y27" s="55" t="s">
        <v>201</v>
      </c>
      <c r="Z27" s="9">
        <v>2</v>
      </c>
      <c r="AA27" s="9">
        <v>3</v>
      </c>
      <c r="AB27" s="15">
        <f t="shared" si="3"/>
        <v>5</v>
      </c>
      <c r="AC27" s="9"/>
      <c r="AD27" s="15"/>
    </row>
    <row r="28" spans="1:30" ht="18" x14ac:dyDescent="0.4">
      <c r="B28" s="47"/>
      <c r="C28" s="47"/>
      <c r="E28" s="99">
        <v>1</v>
      </c>
      <c r="F28" s="47" t="s">
        <v>720</v>
      </c>
      <c r="G28" s="59"/>
      <c r="M28" s="29"/>
      <c r="N28" s="69"/>
      <c r="O28" s="47" t="s">
        <v>584</v>
      </c>
      <c r="P28" s="47" t="s">
        <v>131</v>
      </c>
      <c r="Q28" s="47" t="s">
        <v>54</v>
      </c>
      <c r="R28" s="9">
        <v>8</v>
      </c>
      <c r="S28" s="9">
        <v>9</v>
      </c>
      <c r="T28" s="15">
        <f t="shared" si="5"/>
        <v>17</v>
      </c>
      <c r="U28" s="9"/>
      <c r="V28" s="15"/>
      <c r="W28" s="47" t="s">
        <v>642</v>
      </c>
      <c r="X28" s="55" t="s">
        <v>4</v>
      </c>
      <c r="Y28" s="55" t="s">
        <v>158</v>
      </c>
      <c r="Z28" s="9">
        <v>2</v>
      </c>
      <c r="AA28" s="11">
        <v>3</v>
      </c>
      <c r="AB28" s="15">
        <f t="shared" si="3"/>
        <v>5</v>
      </c>
      <c r="AC28" s="9"/>
      <c r="AD28" s="15"/>
    </row>
    <row r="29" spans="1:30" ht="15.5" x14ac:dyDescent="0.35">
      <c r="N29" s="69"/>
      <c r="O29" s="47" t="s">
        <v>580</v>
      </c>
      <c r="P29" s="47" t="s">
        <v>120</v>
      </c>
      <c r="Q29" s="47" t="s">
        <v>199</v>
      </c>
      <c r="R29" s="9">
        <v>10</v>
      </c>
      <c r="S29" s="11">
        <v>6</v>
      </c>
      <c r="T29" s="15">
        <f t="shared" si="5"/>
        <v>16</v>
      </c>
      <c r="U29" s="9">
        <v>1</v>
      </c>
      <c r="V29" s="15"/>
      <c r="W29" s="47" t="s">
        <v>674</v>
      </c>
      <c r="X29" s="47" t="s">
        <v>76</v>
      </c>
      <c r="Y29" s="47" t="s">
        <v>65</v>
      </c>
      <c r="Z29" s="9">
        <v>2</v>
      </c>
      <c r="AA29" s="9">
        <v>3</v>
      </c>
      <c r="AB29" s="15">
        <f t="shared" si="3"/>
        <v>5</v>
      </c>
      <c r="AC29" s="9">
        <v>1</v>
      </c>
      <c r="AD29" s="15"/>
    </row>
    <row r="30" spans="1:30" ht="18" x14ac:dyDescent="0.4">
      <c r="A30" s="82" t="s">
        <v>167</v>
      </c>
      <c r="B30" s="173"/>
      <c r="C30" s="172"/>
      <c r="D30" s="163"/>
      <c r="E30" s="77" t="s">
        <v>50</v>
      </c>
      <c r="F30" s="77"/>
      <c r="G30" s="84"/>
      <c r="H30" s="84"/>
      <c r="I30" s="84"/>
      <c r="J30" s="85"/>
      <c r="K30" s="84"/>
      <c r="L30" s="84"/>
      <c r="M30" s="84"/>
      <c r="N30" s="69"/>
      <c r="O30" s="60" t="s">
        <v>582</v>
      </c>
      <c r="P30" s="60" t="s">
        <v>248</v>
      </c>
      <c r="Q30" s="178" t="s">
        <v>65</v>
      </c>
      <c r="R30" s="11">
        <v>9</v>
      </c>
      <c r="S30" s="9">
        <v>7</v>
      </c>
      <c r="T30" s="15">
        <f t="shared" si="5"/>
        <v>16</v>
      </c>
      <c r="U30" s="9">
        <v>1</v>
      </c>
      <c r="V30" s="15"/>
      <c r="W30" s="47" t="s">
        <v>666</v>
      </c>
      <c r="X30" s="94" t="s">
        <v>113</v>
      </c>
      <c r="Y30" s="47" t="s">
        <v>199</v>
      </c>
      <c r="Z30" s="9">
        <v>1</v>
      </c>
      <c r="AA30" s="11">
        <v>4</v>
      </c>
      <c r="AB30" s="15">
        <f t="shared" si="3"/>
        <v>5</v>
      </c>
      <c r="AC30" s="9"/>
      <c r="AD30" s="15"/>
    </row>
    <row r="31" spans="1:30" ht="18" x14ac:dyDescent="0.4">
      <c r="A31" s="53" t="s">
        <v>40</v>
      </c>
      <c r="B31" s="38" t="s">
        <v>101</v>
      </c>
      <c r="D31" s="25">
        <v>3</v>
      </c>
      <c r="E31" s="8">
        <v>1</v>
      </c>
      <c r="F31" s="174" t="s">
        <v>721</v>
      </c>
      <c r="G31" s="175"/>
      <c r="H31" s="175"/>
      <c r="I31" s="102"/>
      <c r="J31" s="102"/>
      <c r="K31" s="102"/>
      <c r="L31" s="102"/>
      <c r="M31" s="102"/>
      <c r="N31" s="69"/>
      <c r="O31" s="47" t="s">
        <v>583</v>
      </c>
      <c r="P31" s="47" t="s">
        <v>72</v>
      </c>
      <c r="Q31" s="47" t="s">
        <v>65</v>
      </c>
      <c r="R31" s="9">
        <v>7</v>
      </c>
      <c r="S31" s="11">
        <v>9</v>
      </c>
      <c r="T31" s="15">
        <f t="shared" si="5"/>
        <v>16</v>
      </c>
      <c r="U31" s="9">
        <v>2</v>
      </c>
      <c r="V31" s="15"/>
      <c r="W31" s="47" t="s">
        <v>644</v>
      </c>
      <c r="X31" s="47" t="s">
        <v>43</v>
      </c>
      <c r="Y31" s="47" t="s">
        <v>65</v>
      </c>
      <c r="Z31" s="9"/>
      <c r="AA31" s="9">
        <v>5</v>
      </c>
      <c r="AB31" s="15">
        <f t="shared" si="3"/>
        <v>5</v>
      </c>
      <c r="AC31" s="9">
        <v>6</v>
      </c>
      <c r="AD31" s="15"/>
    </row>
    <row r="32" spans="1:30" ht="15.5" x14ac:dyDescent="0.35">
      <c r="A32" s="45" t="s">
        <v>37</v>
      </c>
      <c r="B32" s="47" t="s">
        <v>723</v>
      </c>
      <c r="C32" s="47" t="s">
        <v>724</v>
      </c>
      <c r="D32" s="9"/>
      <c r="E32" s="8">
        <v>2</v>
      </c>
      <c r="F32" s="174" t="s">
        <v>722</v>
      </c>
      <c r="N32" s="15"/>
      <c r="O32" s="47" t="s">
        <v>578</v>
      </c>
      <c r="P32" s="47" t="s">
        <v>67</v>
      </c>
      <c r="Q32" s="47" t="s">
        <v>65</v>
      </c>
      <c r="R32" s="9">
        <v>5</v>
      </c>
      <c r="S32" s="9">
        <v>10</v>
      </c>
      <c r="T32" s="15">
        <f t="shared" si="5"/>
        <v>15</v>
      </c>
      <c r="U32" s="9">
        <v>2</v>
      </c>
      <c r="V32" s="15"/>
      <c r="W32" s="47" t="s">
        <v>645</v>
      </c>
      <c r="X32" s="47" t="s">
        <v>149</v>
      </c>
      <c r="Y32" s="47" t="s">
        <v>54</v>
      </c>
      <c r="Z32" s="9"/>
      <c r="AA32" s="9">
        <v>5</v>
      </c>
      <c r="AB32" s="15">
        <f t="shared" si="3"/>
        <v>5</v>
      </c>
      <c r="AC32" s="9">
        <v>4</v>
      </c>
      <c r="AD32" s="15"/>
    </row>
    <row r="33" spans="1:30" ht="15.75" customHeight="1" x14ac:dyDescent="0.35">
      <c r="B33" s="47" t="s">
        <v>43</v>
      </c>
      <c r="C33" s="47" t="s">
        <v>212</v>
      </c>
      <c r="E33" s="8">
        <v>2</v>
      </c>
      <c r="F33" s="174" t="s">
        <v>722</v>
      </c>
      <c r="N33" s="69"/>
      <c r="O33" s="47" t="s">
        <v>661</v>
      </c>
      <c r="P33" s="47" t="s">
        <v>122</v>
      </c>
      <c r="Q33" s="47" t="s">
        <v>53</v>
      </c>
      <c r="R33" s="9">
        <v>11</v>
      </c>
      <c r="S33" s="9">
        <v>3</v>
      </c>
      <c r="T33" s="15">
        <f t="shared" si="5"/>
        <v>14</v>
      </c>
      <c r="U33" s="9"/>
      <c r="V33" s="15"/>
      <c r="W33" s="47" t="s">
        <v>649</v>
      </c>
      <c r="X33" s="47" t="s">
        <v>25</v>
      </c>
      <c r="Y33" s="55" t="s">
        <v>142</v>
      </c>
      <c r="Z33" s="9"/>
      <c r="AA33" s="9">
        <v>5</v>
      </c>
      <c r="AB33" s="15">
        <f t="shared" si="3"/>
        <v>5</v>
      </c>
      <c r="AC33" s="9"/>
      <c r="AD33" s="15"/>
    </row>
    <row r="34" spans="1:30" ht="15.5" x14ac:dyDescent="0.35">
      <c r="B34" s="47" t="s">
        <v>248</v>
      </c>
      <c r="C34" s="47" t="s">
        <v>315</v>
      </c>
      <c r="N34" s="15"/>
      <c r="O34" s="47" t="s">
        <v>619</v>
      </c>
      <c r="P34" s="47" t="s">
        <v>122</v>
      </c>
      <c r="Q34" s="47" t="s">
        <v>201</v>
      </c>
      <c r="R34" s="8">
        <v>6</v>
      </c>
      <c r="S34" s="12">
        <v>8</v>
      </c>
      <c r="T34" s="15">
        <f t="shared" si="5"/>
        <v>14</v>
      </c>
      <c r="U34" s="9">
        <v>1</v>
      </c>
      <c r="V34" s="15"/>
      <c r="W34" s="47" t="s">
        <v>650</v>
      </c>
      <c r="X34" s="55" t="s">
        <v>123</v>
      </c>
      <c r="Y34" s="55" t="s">
        <v>54</v>
      </c>
      <c r="Z34" s="9"/>
      <c r="AA34" s="9">
        <v>5</v>
      </c>
      <c r="AB34" s="15">
        <f t="shared" si="3"/>
        <v>5</v>
      </c>
      <c r="AC34" s="9">
        <v>2</v>
      </c>
      <c r="AD34" s="15"/>
    </row>
    <row r="35" spans="1:30" ht="15.5" x14ac:dyDescent="0.35">
      <c r="B35" s="47" t="s">
        <v>725</v>
      </c>
      <c r="C35" s="47" t="s">
        <v>212</v>
      </c>
      <c r="N35" s="15"/>
      <c r="O35" s="47" t="s">
        <v>618</v>
      </c>
      <c r="P35" s="47" t="s">
        <v>74</v>
      </c>
      <c r="Q35" s="47" t="s">
        <v>201</v>
      </c>
      <c r="R35" s="9">
        <v>8</v>
      </c>
      <c r="S35" s="9">
        <v>5</v>
      </c>
      <c r="T35" s="15">
        <f t="shared" si="5"/>
        <v>13</v>
      </c>
      <c r="U35" s="9">
        <v>5</v>
      </c>
      <c r="V35" s="15"/>
      <c r="W35" s="47" t="s">
        <v>651</v>
      </c>
      <c r="X35" s="47" t="s">
        <v>147</v>
      </c>
      <c r="Y35" s="47" t="s">
        <v>142</v>
      </c>
      <c r="Z35" s="9"/>
      <c r="AA35" s="9">
        <v>5</v>
      </c>
      <c r="AB35" s="15">
        <f t="shared" si="3"/>
        <v>5</v>
      </c>
      <c r="AC35" s="9">
        <v>3</v>
      </c>
      <c r="AD35" s="15"/>
    </row>
    <row r="36" spans="1:30" ht="15.5" x14ac:dyDescent="0.35">
      <c r="E36" s="8"/>
      <c r="F36" s="47"/>
      <c r="N36" s="15"/>
      <c r="O36" s="47" t="s">
        <v>579</v>
      </c>
      <c r="P36" s="55" t="s">
        <v>72</v>
      </c>
      <c r="Q36" s="55" t="s">
        <v>65</v>
      </c>
      <c r="R36" s="9">
        <v>6</v>
      </c>
      <c r="S36" s="11">
        <v>7</v>
      </c>
      <c r="T36" s="15">
        <f t="shared" si="5"/>
        <v>13</v>
      </c>
      <c r="U36" s="9">
        <v>1</v>
      </c>
      <c r="V36" s="15"/>
      <c r="W36" s="50" t="s">
        <v>636</v>
      </c>
      <c r="X36" s="50" t="s">
        <v>254</v>
      </c>
      <c r="Y36" s="50" t="s">
        <v>158</v>
      </c>
      <c r="Z36" s="11">
        <v>1</v>
      </c>
      <c r="AA36" s="9">
        <v>3</v>
      </c>
      <c r="AB36" s="15">
        <f t="shared" si="3"/>
        <v>4</v>
      </c>
      <c r="AC36" s="9"/>
      <c r="AD36" s="15"/>
    </row>
    <row r="37" spans="1:30" ht="18" x14ac:dyDescent="0.4">
      <c r="A37" s="56"/>
      <c r="B37" s="38" t="s">
        <v>103</v>
      </c>
      <c r="C37" s="50"/>
      <c r="D37" s="129">
        <v>2</v>
      </c>
      <c r="E37" s="8">
        <v>2</v>
      </c>
      <c r="F37" s="47" t="s">
        <v>726</v>
      </c>
      <c r="N37" s="15"/>
      <c r="O37" s="47" t="s">
        <v>611</v>
      </c>
      <c r="P37" s="177" t="s">
        <v>99</v>
      </c>
      <c r="Q37" s="55" t="s">
        <v>141</v>
      </c>
      <c r="R37" s="11">
        <v>6</v>
      </c>
      <c r="S37" s="9">
        <v>7</v>
      </c>
      <c r="T37" s="15">
        <f t="shared" si="5"/>
        <v>13</v>
      </c>
      <c r="U37" s="9">
        <v>1</v>
      </c>
      <c r="V37" s="15"/>
      <c r="W37" s="47" t="s">
        <v>646</v>
      </c>
      <c r="X37" s="47" t="s">
        <v>5</v>
      </c>
      <c r="Y37" s="47" t="s">
        <v>201</v>
      </c>
      <c r="Z37" s="9"/>
      <c r="AA37" s="11">
        <v>4</v>
      </c>
      <c r="AB37" s="15">
        <f t="shared" si="3"/>
        <v>4</v>
      </c>
      <c r="AC37" s="9">
        <v>2</v>
      </c>
      <c r="AD37" s="15"/>
    </row>
    <row r="38" spans="1:30" ht="18" x14ac:dyDescent="0.4">
      <c r="A38" s="56" t="s">
        <v>37</v>
      </c>
      <c r="B38" s="47" t="s">
        <v>78</v>
      </c>
      <c r="C38" s="56" t="s">
        <v>268</v>
      </c>
      <c r="D38" s="129"/>
      <c r="E38" s="8">
        <v>2</v>
      </c>
      <c r="F38" s="47" t="s">
        <v>727</v>
      </c>
      <c r="N38" s="15"/>
      <c r="O38" s="47" t="s">
        <v>621</v>
      </c>
      <c r="P38" s="47" t="s">
        <v>70</v>
      </c>
      <c r="Q38" s="47" t="s">
        <v>158</v>
      </c>
      <c r="R38" s="9">
        <v>8</v>
      </c>
      <c r="S38" s="11">
        <v>4</v>
      </c>
      <c r="T38" s="15">
        <f t="shared" si="5"/>
        <v>12</v>
      </c>
      <c r="U38" s="9">
        <v>2</v>
      </c>
      <c r="V38" s="69"/>
      <c r="W38" s="47" t="s">
        <v>647</v>
      </c>
      <c r="X38" s="47" t="s">
        <v>13</v>
      </c>
      <c r="Y38" s="47" t="s">
        <v>54</v>
      </c>
      <c r="Z38" s="9"/>
      <c r="AA38" s="9">
        <v>4</v>
      </c>
      <c r="AB38" s="15">
        <f t="shared" si="3"/>
        <v>4</v>
      </c>
      <c r="AC38" s="9">
        <v>2</v>
      </c>
      <c r="AD38" s="15"/>
    </row>
    <row r="39" spans="1:30" ht="15.5" x14ac:dyDescent="0.35">
      <c r="N39" s="15"/>
      <c r="O39" s="47" t="s">
        <v>585</v>
      </c>
      <c r="P39" s="47" t="s">
        <v>131</v>
      </c>
      <c r="Q39" s="47" t="s">
        <v>54</v>
      </c>
      <c r="R39" s="9">
        <v>7</v>
      </c>
      <c r="S39" s="9">
        <v>5</v>
      </c>
      <c r="T39" s="15">
        <f t="shared" si="5"/>
        <v>12</v>
      </c>
      <c r="U39" s="9">
        <v>1</v>
      </c>
      <c r="V39" s="15"/>
      <c r="W39" s="47" t="s">
        <v>648</v>
      </c>
      <c r="X39" s="55" t="s">
        <v>296</v>
      </c>
      <c r="Y39" s="55" t="s">
        <v>65</v>
      </c>
      <c r="Z39" s="9"/>
      <c r="AA39" s="9">
        <v>4</v>
      </c>
      <c r="AB39" s="15">
        <f t="shared" si="3"/>
        <v>4</v>
      </c>
      <c r="AC39" s="9"/>
      <c r="AD39" s="15"/>
    </row>
    <row r="40" spans="1:30" ht="18" x14ac:dyDescent="0.4">
      <c r="A40" s="82"/>
      <c r="B40" s="173"/>
      <c r="C40" s="77"/>
      <c r="D40" s="163"/>
      <c r="E40" s="77" t="s">
        <v>50</v>
      </c>
      <c r="F40" s="83"/>
      <c r="G40" s="84"/>
      <c r="H40" s="84"/>
      <c r="I40" s="84"/>
      <c r="J40" s="85"/>
      <c r="K40" s="84"/>
      <c r="L40" s="84"/>
      <c r="M40" s="84"/>
      <c r="N40" s="69"/>
      <c r="O40" s="47" t="s">
        <v>662</v>
      </c>
      <c r="P40" s="47" t="s">
        <v>26</v>
      </c>
      <c r="Q40" s="47" t="s">
        <v>53</v>
      </c>
      <c r="R40" s="9">
        <v>6</v>
      </c>
      <c r="S40" s="11">
        <v>4</v>
      </c>
      <c r="T40" s="15">
        <f t="shared" si="5"/>
        <v>10</v>
      </c>
      <c r="U40" s="9">
        <v>1</v>
      </c>
      <c r="V40" s="15"/>
      <c r="W40" s="47" t="s">
        <v>668</v>
      </c>
      <c r="X40" s="177" t="s">
        <v>217</v>
      </c>
      <c r="Y40" s="55" t="s">
        <v>199</v>
      </c>
      <c r="Z40" s="9">
        <v>3</v>
      </c>
      <c r="AA40" s="9"/>
      <c r="AB40" s="15">
        <f t="shared" si="3"/>
        <v>3</v>
      </c>
      <c r="AC40" s="9">
        <v>1</v>
      </c>
      <c r="AD40" s="15"/>
    </row>
    <row r="41" spans="1:30" ht="18" x14ac:dyDescent="0.4">
      <c r="A41" s="53" t="s">
        <v>41</v>
      </c>
      <c r="B41" s="38" t="s">
        <v>210</v>
      </c>
      <c r="C41" s="47"/>
      <c r="D41" s="25">
        <v>2</v>
      </c>
      <c r="E41" s="9">
        <v>1</v>
      </c>
      <c r="F41" s="47" t="s">
        <v>615</v>
      </c>
      <c r="G41" s="46"/>
      <c r="H41" s="51"/>
      <c r="I41" s="51"/>
      <c r="J41" s="52"/>
      <c r="K41" s="51"/>
      <c r="L41" s="51"/>
      <c r="M41" s="51"/>
      <c r="N41" s="69"/>
      <c r="O41" s="47" t="s">
        <v>581</v>
      </c>
      <c r="P41" s="47" t="s">
        <v>65</v>
      </c>
      <c r="Q41" s="47" t="s">
        <v>65</v>
      </c>
      <c r="R41" s="9">
        <v>5</v>
      </c>
      <c r="S41" s="11">
        <v>5</v>
      </c>
      <c r="T41" s="15">
        <f t="shared" si="5"/>
        <v>10</v>
      </c>
      <c r="U41" s="11">
        <v>3</v>
      </c>
      <c r="V41" s="15"/>
      <c r="W41" s="47" t="s">
        <v>652</v>
      </c>
      <c r="X41" s="94" t="s">
        <v>208</v>
      </c>
      <c r="Y41" s="47" t="s">
        <v>201</v>
      </c>
      <c r="Z41" s="9">
        <v>1</v>
      </c>
      <c r="AA41" s="11">
        <v>2</v>
      </c>
      <c r="AB41" s="15">
        <f t="shared" si="3"/>
        <v>3</v>
      </c>
      <c r="AC41" s="9">
        <v>1</v>
      </c>
      <c r="AD41" s="15"/>
    </row>
    <row r="42" spans="1:30" ht="18" x14ac:dyDescent="0.4">
      <c r="A42" s="56" t="s">
        <v>37</v>
      </c>
      <c r="B42" s="60" t="s">
        <v>74</v>
      </c>
      <c r="C42" s="50" t="s">
        <v>216</v>
      </c>
      <c r="D42" s="25"/>
      <c r="E42" s="9">
        <v>2</v>
      </c>
      <c r="F42" s="47" t="s">
        <v>742</v>
      </c>
      <c r="G42" s="46"/>
      <c r="H42" s="51"/>
      <c r="I42" s="46"/>
      <c r="J42" s="48"/>
      <c r="K42" s="51"/>
      <c r="L42" s="51"/>
      <c r="M42" s="42"/>
      <c r="N42" s="15"/>
      <c r="O42" s="47" t="s">
        <v>605</v>
      </c>
      <c r="P42" s="47" t="s">
        <v>133</v>
      </c>
      <c r="Q42" s="47" t="s">
        <v>142</v>
      </c>
      <c r="R42" s="11">
        <v>4</v>
      </c>
      <c r="S42" s="11">
        <v>6</v>
      </c>
      <c r="T42" s="15">
        <f t="shared" si="5"/>
        <v>10</v>
      </c>
      <c r="U42" s="165"/>
      <c r="V42" s="15"/>
      <c r="W42" s="47" t="s">
        <v>671</v>
      </c>
      <c r="X42" s="55" t="s">
        <v>24</v>
      </c>
      <c r="Y42" s="55" t="s">
        <v>199</v>
      </c>
      <c r="Z42" s="9">
        <v>1</v>
      </c>
      <c r="AA42" s="9">
        <v>2</v>
      </c>
      <c r="AB42" s="15">
        <f t="shared" si="3"/>
        <v>3</v>
      </c>
      <c r="AC42" s="9">
        <v>1</v>
      </c>
      <c r="AD42" s="15"/>
    </row>
    <row r="43" spans="1:30" ht="15.5" x14ac:dyDescent="0.35">
      <c r="B43" s="60" t="s">
        <v>61</v>
      </c>
      <c r="C43" s="50" t="s">
        <v>216</v>
      </c>
      <c r="E43" s="9"/>
      <c r="N43" s="69"/>
      <c r="O43" s="60" t="s">
        <v>663</v>
      </c>
      <c r="P43" s="60" t="s">
        <v>81</v>
      </c>
      <c r="Q43" s="178" t="s">
        <v>53</v>
      </c>
      <c r="R43" s="11">
        <v>1</v>
      </c>
      <c r="S43" s="11">
        <v>9</v>
      </c>
      <c r="T43" s="15">
        <f t="shared" si="5"/>
        <v>10</v>
      </c>
      <c r="U43" s="9"/>
      <c r="V43" s="15"/>
      <c r="W43" s="47" t="s">
        <v>669</v>
      </c>
      <c r="X43" s="55" t="s">
        <v>207</v>
      </c>
      <c r="Y43" s="55" t="s">
        <v>53</v>
      </c>
      <c r="Z43" s="9"/>
      <c r="AA43" s="9">
        <v>3</v>
      </c>
      <c r="AB43" s="15">
        <f t="shared" si="3"/>
        <v>3</v>
      </c>
      <c r="AC43" s="9">
        <v>1</v>
      </c>
      <c r="AD43" s="15"/>
    </row>
    <row r="44" spans="1:30" ht="15.5" x14ac:dyDescent="0.35">
      <c r="B44" s="60"/>
      <c r="C44" s="50"/>
      <c r="E44" s="9"/>
      <c r="F44" s="47"/>
      <c r="N44" s="15"/>
      <c r="O44" s="47" t="s">
        <v>586</v>
      </c>
      <c r="P44" s="47" t="s">
        <v>213</v>
      </c>
      <c r="Q44" s="47" t="s">
        <v>54</v>
      </c>
      <c r="R44" s="9">
        <v>5</v>
      </c>
      <c r="S44" s="11">
        <v>4</v>
      </c>
      <c r="T44" s="15">
        <f t="shared" si="5"/>
        <v>9</v>
      </c>
      <c r="U44" s="9">
        <v>1</v>
      </c>
      <c r="V44" s="15"/>
      <c r="W44" s="47" t="s">
        <v>653</v>
      </c>
      <c r="X44" s="47" t="s">
        <v>162</v>
      </c>
      <c r="Y44" s="47" t="s">
        <v>201</v>
      </c>
      <c r="Z44" s="9"/>
      <c r="AA44" s="9">
        <v>3</v>
      </c>
      <c r="AB44" s="15">
        <f t="shared" si="3"/>
        <v>3</v>
      </c>
      <c r="AC44" s="9">
        <v>2</v>
      </c>
      <c r="AD44" s="15"/>
    </row>
    <row r="45" spans="1:30" ht="18" x14ac:dyDescent="0.4">
      <c r="B45" s="38" t="s">
        <v>150</v>
      </c>
      <c r="C45" s="64"/>
      <c r="D45" s="26">
        <v>2</v>
      </c>
      <c r="E45" s="9">
        <v>1</v>
      </c>
      <c r="F45" s="47" t="s">
        <v>728</v>
      </c>
      <c r="N45" s="15"/>
      <c r="O45" s="47" t="s">
        <v>590</v>
      </c>
      <c r="P45" s="47" t="s">
        <v>84</v>
      </c>
      <c r="Q45" s="47" t="s">
        <v>199</v>
      </c>
      <c r="R45" s="9">
        <v>4</v>
      </c>
      <c r="S45" s="9">
        <v>5</v>
      </c>
      <c r="T45" s="15">
        <f t="shared" si="5"/>
        <v>9</v>
      </c>
      <c r="U45" s="9">
        <v>2</v>
      </c>
      <c r="V45" s="15"/>
      <c r="W45" s="47" t="s">
        <v>654</v>
      </c>
      <c r="X45" s="47" t="s">
        <v>45</v>
      </c>
      <c r="Y45" s="47" t="s">
        <v>142</v>
      </c>
      <c r="Z45" s="9"/>
      <c r="AA45" s="11">
        <v>3</v>
      </c>
      <c r="AB45" s="15">
        <f t="shared" si="3"/>
        <v>3</v>
      </c>
      <c r="AC45" s="9">
        <v>1</v>
      </c>
      <c r="AD45" s="15"/>
    </row>
    <row r="46" spans="1:30" ht="18" x14ac:dyDescent="0.4">
      <c r="A46" s="97" t="s">
        <v>37</v>
      </c>
      <c r="B46" s="94" t="s">
        <v>250</v>
      </c>
      <c r="C46" s="50" t="s">
        <v>268</v>
      </c>
      <c r="D46" s="26"/>
      <c r="E46" s="9">
        <v>2</v>
      </c>
      <c r="F46" s="47" t="s">
        <v>729</v>
      </c>
      <c r="N46" s="15"/>
      <c r="O46" s="47" t="s">
        <v>664</v>
      </c>
      <c r="P46" s="47" t="s">
        <v>49</v>
      </c>
      <c r="Q46" s="47" t="s">
        <v>199</v>
      </c>
      <c r="R46" s="9">
        <v>1</v>
      </c>
      <c r="S46" s="11">
        <v>8</v>
      </c>
      <c r="T46" s="15">
        <f t="shared" si="5"/>
        <v>9</v>
      </c>
      <c r="U46" s="9">
        <v>4</v>
      </c>
      <c r="V46" s="15"/>
      <c r="W46" s="47" t="s">
        <v>670</v>
      </c>
      <c r="X46" s="47" t="s">
        <v>18</v>
      </c>
      <c r="Y46" s="47" t="s">
        <v>53</v>
      </c>
      <c r="Z46" s="9">
        <v>1</v>
      </c>
      <c r="AA46" s="11">
        <v>1</v>
      </c>
      <c r="AB46" s="15">
        <f t="shared" si="3"/>
        <v>2</v>
      </c>
      <c r="AC46" s="9"/>
      <c r="AD46" s="15"/>
    </row>
    <row r="47" spans="1:30" ht="15.5" x14ac:dyDescent="0.35">
      <c r="N47" s="69"/>
      <c r="O47" s="60" t="s">
        <v>620</v>
      </c>
      <c r="P47" s="60" t="s">
        <v>240</v>
      </c>
      <c r="Q47" s="178" t="s">
        <v>201</v>
      </c>
      <c r="R47" s="9"/>
      <c r="S47" s="9">
        <v>9</v>
      </c>
      <c r="T47" s="15">
        <f t="shared" ref="T47:T60" si="6">SUM(R47:S47)</f>
        <v>9</v>
      </c>
      <c r="U47" s="9">
        <v>2</v>
      </c>
      <c r="V47" s="15"/>
      <c r="W47" s="47" t="s">
        <v>672</v>
      </c>
      <c r="X47" s="47" t="s">
        <v>137</v>
      </c>
      <c r="Y47" s="47" t="s">
        <v>53</v>
      </c>
      <c r="Z47" s="9">
        <v>1</v>
      </c>
      <c r="AA47" s="9">
        <v>1</v>
      </c>
      <c r="AB47" s="15">
        <f t="shared" si="3"/>
        <v>2</v>
      </c>
      <c r="AC47" s="9">
        <v>1</v>
      </c>
      <c r="AD47" s="15"/>
    </row>
    <row r="48" spans="1:30" ht="18" x14ac:dyDescent="0.4">
      <c r="A48" s="122"/>
      <c r="B48" s="123"/>
      <c r="C48" s="123"/>
      <c r="D48" s="164"/>
      <c r="E48" s="124"/>
      <c r="F48" s="123"/>
      <c r="G48" s="125"/>
      <c r="H48" s="125"/>
      <c r="I48" s="125"/>
      <c r="J48" s="126"/>
      <c r="K48" s="125"/>
      <c r="L48" s="125"/>
      <c r="M48" s="124"/>
      <c r="N48" s="15"/>
      <c r="O48" s="47" t="s">
        <v>587</v>
      </c>
      <c r="P48" s="47" t="s">
        <v>163</v>
      </c>
      <c r="Q48" s="47" t="s">
        <v>54</v>
      </c>
      <c r="R48" s="9">
        <v>3</v>
      </c>
      <c r="S48" s="9">
        <v>5</v>
      </c>
      <c r="T48" s="15">
        <f t="shared" si="6"/>
        <v>8</v>
      </c>
      <c r="U48" s="9"/>
      <c r="V48" s="15"/>
      <c r="W48" s="47" t="s">
        <v>630</v>
      </c>
      <c r="X48" s="47" t="s">
        <v>22</v>
      </c>
      <c r="Y48" s="47" t="s">
        <v>142</v>
      </c>
      <c r="Z48" s="9">
        <v>1</v>
      </c>
      <c r="AA48" s="9">
        <v>1</v>
      </c>
      <c r="AB48" s="15">
        <f t="shared" si="3"/>
        <v>2</v>
      </c>
      <c r="AC48" s="9"/>
      <c r="AD48" s="15"/>
    </row>
    <row r="49" spans="1:30" ht="18" x14ac:dyDescent="0.4">
      <c r="C49" s="47" t="s">
        <v>42</v>
      </c>
      <c r="D49" s="112">
        <f>SUM(D16:D48)</f>
        <v>17</v>
      </c>
      <c r="E49" s="24"/>
      <c r="F49" s="47" t="s">
        <v>44</v>
      </c>
      <c r="G49" s="38"/>
      <c r="H49" s="54"/>
      <c r="I49" s="70">
        <v>10</v>
      </c>
      <c r="J49" s="25"/>
      <c r="N49" s="69"/>
      <c r="O49" s="47" t="s">
        <v>604</v>
      </c>
      <c r="P49" s="47" t="s">
        <v>134</v>
      </c>
      <c r="Q49" s="47" t="s">
        <v>142</v>
      </c>
      <c r="R49" s="9">
        <v>3</v>
      </c>
      <c r="S49" s="11">
        <v>5</v>
      </c>
      <c r="T49" s="15">
        <f t="shared" si="6"/>
        <v>8</v>
      </c>
      <c r="U49" s="9">
        <v>1</v>
      </c>
      <c r="V49" s="15"/>
      <c r="W49" s="50" t="s">
        <v>655</v>
      </c>
      <c r="X49" s="50" t="s">
        <v>63</v>
      </c>
      <c r="Y49" s="50" t="s">
        <v>142</v>
      </c>
      <c r="Z49" s="9"/>
      <c r="AA49" s="11">
        <v>2</v>
      </c>
      <c r="AB49" s="15">
        <f t="shared" si="3"/>
        <v>2</v>
      </c>
      <c r="AC49" s="9">
        <v>1</v>
      </c>
      <c r="AD49" s="15"/>
    </row>
    <row r="50" spans="1:30" ht="15.5" x14ac:dyDescent="0.35">
      <c r="N50" s="69"/>
      <c r="O50" s="47" t="s">
        <v>589</v>
      </c>
      <c r="P50" s="177" t="s">
        <v>426</v>
      </c>
      <c r="Q50" s="55" t="s">
        <v>54</v>
      </c>
      <c r="R50" s="9">
        <v>3</v>
      </c>
      <c r="S50" s="9">
        <v>5</v>
      </c>
      <c r="T50" s="15">
        <f t="shared" si="6"/>
        <v>8</v>
      </c>
      <c r="U50" s="9"/>
      <c r="V50" s="15"/>
      <c r="W50" s="47" t="s">
        <v>634</v>
      </c>
      <c r="X50" s="47" t="s">
        <v>249</v>
      </c>
      <c r="Y50" s="47" t="s">
        <v>199</v>
      </c>
      <c r="Z50" s="9"/>
      <c r="AA50" s="11">
        <v>2</v>
      </c>
      <c r="AB50" s="15">
        <f t="shared" si="3"/>
        <v>2</v>
      </c>
      <c r="AC50" s="9"/>
      <c r="AD50" s="15"/>
    </row>
    <row r="51" spans="1:30" ht="15.5" x14ac:dyDescent="0.35">
      <c r="N51" s="69"/>
      <c r="O51" s="47" t="s">
        <v>622</v>
      </c>
      <c r="P51" s="55" t="s">
        <v>161</v>
      </c>
      <c r="Q51" s="55" t="s">
        <v>201</v>
      </c>
      <c r="R51" s="9">
        <v>3</v>
      </c>
      <c r="S51" s="9">
        <v>5</v>
      </c>
      <c r="T51" s="15">
        <f t="shared" si="6"/>
        <v>8</v>
      </c>
      <c r="U51" s="9">
        <v>1</v>
      </c>
      <c r="V51" s="15"/>
      <c r="W51" s="47" t="s">
        <v>627</v>
      </c>
      <c r="X51" s="47" t="s">
        <v>253</v>
      </c>
      <c r="Y51" s="47" t="s">
        <v>158</v>
      </c>
      <c r="Z51" s="9"/>
      <c r="AA51" s="9">
        <v>2</v>
      </c>
      <c r="AB51" s="15">
        <f t="shared" si="3"/>
        <v>2</v>
      </c>
      <c r="AC51" s="9">
        <v>3</v>
      </c>
      <c r="AD51" s="15"/>
    </row>
    <row r="52" spans="1:30" ht="15.5" x14ac:dyDescent="0.35">
      <c r="N52" s="15"/>
      <c r="O52" s="60" t="s">
        <v>588</v>
      </c>
      <c r="P52" s="60" t="s">
        <v>148</v>
      </c>
      <c r="Q52" s="178" t="s">
        <v>54</v>
      </c>
      <c r="R52" s="11">
        <v>2</v>
      </c>
      <c r="S52" s="9">
        <v>6</v>
      </c>
      <c r="T52" s="15">
        <f t="shared" si="6"/>
        <v>8</v>
      </c>
      <c r="U52" s="9">
        <v>1</v>
      </c>
      <c r="V52" s="15"/>
      <c r="W52" s="47" t="s">
        <v>628</v>
      </c>
      <c r="X52" s="47" t="s">
        <v>125</v>
      </c>
      <c r="Y52" s="47" t="s">
        <v>65</v>
      </c>
      <c r="Z52" s="9"/>
      <c r="AA52" s="9">
        <v>2</v>
      </c>
      <c r="AB52" s="15">
        <f t="shared" si="3"/>
        <v>2</v>
      </c>
      <c r="AC52" s="9"/>
      <c r="AD52" s="15"/>
    </row>
    <row r="53" spans="1:30" ht="15.5" x14ac:dyDescent="0.35">
      <c r="N53" s="15"/>
      <c r="O53" s="47" t="s">
        <v>612</v>
      </c>
      <c r="P53" s="47" t="s">
        <v>174</v>
      </c>
      <c r="Q53" s="47" t="s">
        <v>141</v>
      </c>
      <c r="R53" s="9">
        <v>1</v>
      </c>
      <c r="S53" s="9">
        <v>7</v>
      </c>
      <c r="T53" s="15">
        <f t="shared" si="6"/>
        <v>8</v>
      </c>
      <c r="U53" s="9">
        <v>1</v>
      </c>
      <c r="V53" s="15"/>
      <c r="W53" s="47" t="s">
        <v>631</v>
      </c>
      <c r="X53" s="47" t="s">
        <v>205</v>
      </c>
      <c r="Y53" s="47" t="s">
        <v>158</v>
      </c>
      <c r="Z53" s="9"/>
      <c r="AA53" s="9">
        <v>2</v>
      </c>
      <c r="AB53" s="15">
        <f t="shared" si="3"/>
        <v>2</v>
      </c>
      <c r="AC53" s="9"/>
      <c r="AD53" s="15"/>
    </row>
    <row r="54" spans="1:30" ht="18" x14ac:dyDescent="0.4">
      <c r="D54" s="23" t="s">
        <v>741</v>
      </c>
      <c r="L54" s="23" t="s">
        <v>738</v>
      </c>
      <c r="N54" s="69"/>
      <c r="O54" s="47" t="s">
        <v>743</v>
      </c>
      <c r="P54" s="47" t="s">
        <v>17</v>
      </c>
      <c r="Q54" s="47" t="s">
        <v>158</v>
      </c>
      <c r="R54" s="9">
        <v>1</v>
      </c>
      <c r="S54" s="9">
        <v>7</v>
      </c>
      <c r="T54" s="15">
        <f t="shared" si="6"/>
        <v>8</v>
      </c>
      <c r="U54" s="9">
        <v>1</v>
      </c>
      <c r="V54" s="15"/>
      <c r="W54" s="47" t="s">
        <v>634</v>
      </c>
      <c r="X54" s="47" t="s">
        <v>164</v>
      </c>
      <c r="Y54" s="47" t="s">
        <v>142</v>
      </c>
      <c r="Z54" s="9"/>
      <c r="AA54" s="9">
        <v>2</v>
      </c>
      <c r="AB54" s="15">
        <f t="shared" si="3"/>
        <v>2</v>
      </c>
      <c r="AC54" s="9">
        <v>3</v>
      </c>
      <c r="AD54" s="15"/>
    </row>
    <row r="55" spans="1:30" ht="18" x14ac:dyDescent="0.4">
      <c r="A55" s="4"/>
      <c r="B55" s="181" t="s">
        <v>94</v>
      </c>
      <c r="C55" s="22"/>
      <c r="D55" s="23">
        <v>40896</v>
      </c>
      <c r="E55" s="61"/>
      <c r="F55" s="61"/>
      <c r="G55" s="61"/>
      <c r="H55" s="31"/>
      <c r="I55" s="31"/>
      <c r="J55" s="181" t="s">
        <v>96</v>
      </c>
      <c r="K55" s="22"/>
      <c r="L55" s="23">
        <v>40903</v>
      </c>
      <c r="N55" s="69"/>
      <c r="O55" s="47" t="s">
        <v>626</v>
      </c>
      <c r="P55" s="47" t="s">
        <v>78</v>
      </c>
      <c r="Q55" s="47" t="s">
        <v>53</v>
      </c>
      <c r="R55" s="9">
        <v>4</v>
      </c>
      <c r="S55" s="11">
        <v>3</v>
      </c>
      <c r="T55" s="15">
        <f t="shared" si="6"/>
        <v>7</v>
      </c>
      <c r="U55" s="9">
        <v>2</v>
      </c>
      <c r="V55" s="15"/>
      <c r="W55" s="47" t="s">
        <v>635</v>
      </c>
      <c r="X55" s="177" t="s">
        <v>146</v>
      </c>
      <c r="Y55" s="55" t="s">
        <v>199</v>
      </c>
      <c r="Z55" s="9"/>
      <c r="AA55" s="9">
        <v>2</v>
      </c>
      <c r="AB55" s="15">
        <f t="shared" si="3"/>
        <v>2</v>
      </c>
      <c r="AC55" s="11">
        <v>1</v>
      </c>
      <c r="AD55" s="15"/>
    </row>
    <row r="56" spans="1:30" ht="17.5" x14ac:dyDescent="0.35">
      <c r="A56" s="4"/>
      <c r="B56" s="180" t="s">
        <v>95</v>
      </c>
      <c r="C56" s="180" t="s">
        <v>93</v>
      </c>
      <c r="D56" s="180" t="s">
        <v>127</v>
      </c>
      <c r="E56" s="47"/>
      <c r="F56" s="47"/>
      <c r="G56" s="47"/>
      <c r="H56" s="54"/>
      <c r="I56" s="54"/>
      <c r="J56" s="180" t="s">
        <v>95</v>
      </c>
      <c r="K56" s="180" t="s">
        <v>93</v>
      </c>
      <c r="L56" s="180" t="s">
        <v>127</v>
      </c>
      <c r="N56" s="15"/>
      <c r="O56" s="47" t="s">
        <v>606</v>
      </c>
      <c r="P56" s="47" t="s">
        <v>8</v>
      </c>
      <c r="Q56" s="47" t="s">
        <v>158</v>
      </c>
      <c r="R56" s="9">
        <v>3</v>
      </c>
      <c r="S56" s="11">
        <v>4</v>
      </c>
      <c r="T56" s="15">
        <f t="shared" si="6"/>
        <v>7</v>
      </c>
      <c r="U56" s="9">
        <v>5</v>
      </c>
      <c r="V56" s="15"/>
      <c r="W56" s="47" t="s">
        <v>629</v>
      </c>
      <c r="X56" s="47" t="s">
        <v>144</v>
      </c>
      <c r="Y56" s="55" t="s">
        <v>158</v>
      </c>
      <c r="Z56" s="9"/>
      <c r="AA56" s="9">
        <v>1</v>
      </c>
      <c r="AB56" s="15">
        <f t="shared" si="3"/>
        <v>1</v>
      </c>
      <c r="AC56" s="9"/>
      <c r="AD56" s="15"/>
    </row>
    <row r="57" spans="1:30" ht="18" x14ac:dyDescent="0.4">
      <c r="A57" s="49"/>
      <c r="B57" s="28">
        <v>0.38541666666666669</v>
      </c>
      <c r="C57" s="25" t="s">
        <v>153</v>
      </c>
      <c r="D57" s="29" t="s">
        <v>262</v>
      </c>
      <c r="E57" s="47"/>
      <c r="F57" s="47"/>
      <c r="G57" s="47"/>
      <c r="H57" s="24"/>
      <c r="I57" s="24"/>
      <c r="J57" s="28">
        <v>0.38541666666666669</v>
      </c>
      <c r="K57" s="25" t="s">
        <v>153</v>
      </c>
      <c r="L57" s="29" t="s">
        <v>712</v>
      </c>
      <c r="N57" s="69"/>
      <c r="O57" s="47" t="s">
        <v>623</v>
      </c>
      <c r="P57" s="55" t="s">
        <v>129</v>
      </c>
      <c r="Q57" s="55" t="s">
        <v>158</v>
      </c>
      <c r="R57" s="9">
        <v>2</v>
      </c>
      <c r="S57" s="11">
        <v>5</v>
      </c>
      <c r="T57" s="15">
        <f t="shared" si="6"/>
        <v>7</v>
      </c>
      <c r="U57" s="9">
        <v>1</v>
      </c>
      <c r="V57" s="15"/>
      <c r="W57" s="47" t="s">
        <v>638</v>
      </c>
      <c r="X57" s="47" t="s">
        <v>110</v>
      </c>
      <c r="Y57" s="47" t="s">
        <v>141</v>
      </c>
      <c r="Z57" s="9"/>
      <c r="AA57" s="11">
        <v>1</v>
      </c>
      <c r="AB57" s="15">
        <v>0</v>
      </c>
      <c r="AC57" s="9">
        <v>1</v>
      </c>
      <c r="AD57" s="15"/>
    </row>
    <row r="58" spans="1:30" ht="18" x14ac:dyDescent="0.4">
      <c r="A58" s="26"/>
      <c r="B58" s="28">
        <v>0.38541666666666669</v>
      </c>
      <c r="C58" s="25" t="s">
        <v>154</v>
      </c>
      <c r="D58" s="29" t="s">
        <v>686</v>
      </c>
      <c r="E58" s="47"/>
      <c r="F58" s="47"/>
      <c r="G58" s="47"/>
      <c r="H58" s="24"/>
      <c r="I58" s="24"/>
      <c r="J58" s="28">
        <v>0.38541666666666669</v>
      </c>
      <c r="K58" s="25" t="s">
        <v>154</v>
      </c>
      <c r="L58" s="29" t="s">
        <v>394</v>
      </c>
      <c r="N58" s="15"/>
      <c r="O58" s="47" t="s">
        <v>624</v>
      </c>
      <c r="P58" s="47" t="s">
        <v>2</v>
      </c>
      <c r="Q58" s="47" t="s">
        <v>53</v>
      </c>
      <c r="R58" s="9">
        <v>1</v>
      </c>
      <c r="S58" s="11">
        <v>6</v>
      </c>
      <c r="T58" s="15">
        <f t="shared" si="6"/>
        <v>7</v>
      </c>
      <c r="U58" s="9">
        <v>2</v>
      </c>
      <c r="V58" s="15"/>
      <c r="W58" s="47" t="s">
        <v>673</v>
      </c>
      <c r="X58" s="47" t="s">
        <v>28</v>
      </c>
      <c r="Y58" s="47" t="s">
        <v>53</v>
      </c>
      <c r="Z58" s="9"/>
      <c r="AA58" s="9"/>
      <c r="AB58" s="15">
        <f>SUM(Z58:AA58)</f>
        <v>0</v>
      </c>
      <c r="AC58" s="9">
        <v>2</v>
      </c>
      <c r="AD58" s="15"/>
    </row>
    <row r="59" spans="1:30" ht="18" x14ac:dyDescent="0.4">
      <c r="A59" s="26"/>
      <c r="B59" s="28">
        <v>0.42708333333333331</v>
      </c>
      <c r="C59" s="25" t="s">
        <v>153</v>
      </c>
      <c r="D59" s="29" t="s">
        <v>713</v>
      </c>
      <c r="E59" s="47"/>
      <c r="F59" s="47"/>
      <c r="G59" s="47"/>
      <c r="H59" s="24"/>
      <c r="I59" s="24"/>
      <c r="J59" s="28">
        <v>0.42708333333333331</v>
      </c>
      <c r="K59" s="25" t="s">
        <v>153</v>
      </c>
      <c r="L59" s="29" t="s">
        <v>686</v>
      </c>
      <c r="N59" s="15"/>
      <c r="O59" s="47" t="s">
        <v>614</v>
      </c>
      <c r="P59" s="47" t="s">
        <v>300</v>
      </c>
      <c r="Q59" s="47" t="s">
        <v>141</v>
      </c>
      <c r="R59" s="9"/>
      <c r="S59" s="9">
        <v>7</v>
      </c>
      <c r="T59" s="15">
        <f t="shared" si="6"/>
        <v>7</v>
      </c>
      <c r="U59" s="9"/>
      <c r="V59" s="15"/>
      <c r="W59" s="47" t="s">
        <v>632</v>
      </c>
      <c r="X59" s="47" t="s">
        <v>57</v>
      </c>
      <c r="Y59" s="47" t="s">
        <v>199</v>
      </c>
      <c r="Z59" s="11"/>
      <c r="AA59" s="11"/>
      <c r="AB59" s="15">
        <f>SUM(Z59:AA59)</f>
        <v>0</v>
      </c>
      <c r="AC59" s="9">
        <v>3</v>
      </c>
      <c r="AD59" s="15"/>
    </row>
    <row r="60" spans="1:30" ht="18" x14ac:dyDescent="0.4">
      <c r="A60" s="100"/>
      <c r="B60" s="28">
        <v>0.42708333333333331</v>
      </c>
      <c r="C60" s="25" t="s">
        <v>154</v>
      </c>
      <c r="D60" s="29" t="s">
        <v>513</v>
      </c>
      <c r="J60" s="28">
        <v>0.42708333333333331</v>
      </c>
      <c r="K60" s="25" t="s">
        <v>154</v>
      </c>
      <c r="L60" s="29" t="s">
        <v>392</v>
      </c>
      <c r="N60" s="69"/>
      <c r="O60" s="47" t="s">
        <v>625</v>
      </c>
      <c r="P60" s="47" t="s">
        <v>61</v>
      </c>
      <c r="Q60" s="47" t="s">
        <v>201</v>
      </c>
      <c r="R60" s="9">
        <v>3</v>
      </c>
      <c r="S60" s="9">
        <v>3</v>
      </c>
      <c r="T60" s="15">
        <f t="shared" si="6"/>
        <v>6</v>
      </c>
      <c r="U60" s="9">
        <v>1</v>
      </c>
      <c r="V60" s="15"/>
      <c r="W60" s="47" t="s">
        <v>633</v>
      </c>
      <c r="X60" s="47" t="s">
        <v>80</v>
      </c>
      <c r="Y60" s="47" t="s">
        <v>201</v>
      </c>
      <c r="Z60" s="9"/>
      <c r="AA60" s="11"/>
      <c r="AB60" s="15">
        <f>SUM(Z60:AA60)</f>
        <v>0</v>
      </c>
      <c r="AC60" s="9">
        <v>1</v>
      </c>
      <c r="AD60" s="15"/>
    </row>
    <row r="61" spans="1:30" ht="15.5" x14ac:dyDescent="0.35">
      <c r="N61" s="69"/>
      <c r="O61" s="47" t="s">
        <v>665</v>
      </c>
      <c r="P61" s="179" t="s">
        <v>152</v>
      </c>
      <c r="Q61" s="47" t="s">
        <v>199</v>
      </c>
      <c r="R61" s="9">
        <v>3</v>
      </c>
      <c r="S61" s="11">
        <v>3</v>
      </c>
      <c r="T61" s="15">
        <f t="shared" si="5"/>
        <v>6</v>
      </c>
      <c r="U61" s="9">
        <v>1</v>
      </c>
      <c r="V61" s="15"/>
      <c r="W61" s="47" t="s">
        <v>637</v>
      </c>
      <c r="X61" s="47" t="s">
        <v>169</v>
      </c>
      <c r="Y61" s="50" t="s">
        <v>158</v>
      </c>
      <c r="Z61" s="9"/>
      <c r="AA61" s="11"/>
      <c r="AB61" s="15">
        <f>SUM(Z61:AA61)</f>
        <v>0</v>
      </c>
      <c r="AC61" s="11"/>
      <c r="AD61" s="15"/>
    </row>
    <row r="62" spans="1:30" ht="15.5" x14ac:dyDescent="0.35">
      <c r="N62" s="69"/>
      <c r="O62" s="47" t="s">
        <v>606</v>
      </c>
      <c r="P62" s="47" t="s">
        <v>116</v>
      </c>
      <c r="Q62" s="47" t="s">
        <v>142</v>
      </c>
      <c r="R62" s="9">
        <v>3</v>
      </c>
      <c r="S62" s="11">
        <v>3</v>
      </c>
      <c r="T62" s="15">
        <f t="shared" si="5"/>
        <v>6</v>
      </c>
      <c r="U62" s="9"/>
      <c r="V62" s="69"/>
      <c r="W62" s="47"/>
      <c r="X62" s="47"/>
      <c r="Y62" s="47"/>
      <c r="Z62" s="9"/>
      <c r="AA62" s="9"/>
      <c r="AB62" s="15"/>
      <c r="AC62" s="9"/>
      <c r="AD62" s="15"/>
    </row>
    <row r="63" spans="1:30" ht="19.5" customHeight="1" x14ac:dyDescent="0.35">
      <c r="N63" s="69"/>
      <c r="O63" s="47"/>
      <c r="P63" s="55"/>
      <c r="Q63" s="55"/>
      <c r="R63" s="9"/>
      <c r="S63" s="11"/>
      <c r="T63" s="15"/>
      <c r="U63" s="9"/>
      <c r="V63" s="15"/>
      <c r="AB63" s="15"/>
      <c r="AC63" s="168"/>
      <c r="AD63" s="15"/>
    </row>
    <row r="64" spans="1:30" ht="18.75" customHeight="1" x14ac:dyDescent="0.35">
      <c r="N64" s="69"/>
      <c r="O64" s="47"/>
      <c r="P64" s="47"/>
      <c r="Q64" s="47"/>
      <c r="R64" s="9"/>
      <c r="S64" s="9"/>
      <c r="T64" s="15"/>
      <c r="U64" s="9"/>
      <c r="V64" s="15"/>
      <c r="AB64" s="15"/>
      <c r="AC64" s="168"/>
      <c r="AD64" s="69"/>
    </row>
    <row r="65" spans="1:30" ht="16" thickBot="1" x14ac:dyDescent="0.4">
      <c r="N65" s="15"/>
      <c r="T65" s="15"/>
      <c r="V65" s="15"/>
      <c r="W65" s="47" t="s">
        <v>732</v>
      </c>
      <c r="X65" s="177"/>
      <c r="Y65" s="55"/>
      <c r="Z65" s="9">
        <v>39</v>
      </c>
      <c r="AA65" s="9">
        <v>53</v>
      </c>
      <c r="AB65" s="15">
        <f t="shared" ref="AB65" si="7">SUM(Z65:AA65)</f>
        <v>92</v>
      </c>
      <c r="AC65" s="11">
        <v>20</v>
      </c>
      <c r="AD65" s="69"/>
    </row>
    <row r="66" spans="1:30" ht="35.5" thickBot="1" x14ac:dyDescent="0.75">
      <c r="D66" s="201" t="s">
        <v>735</v>
      </c>
      <c r="E66" s="202"/>
      <c r="F66" s="202"/>
      <c r="G66" s="202"/>
      <c r="H66" s="202"/>
      <c r="I66" s="202"/>
      <c r="J66" s="202"/>
      <c r="N66" s="17"/>
      <c r="O66" s="17"/>
      <c r="P66" s="17"/>
      <c r="Q66" s="17"/>
      <c r="R66" s="18">
        <f>SUM(R22:R65)</f>
        <v>221</v>
      </c>
      <c r="S66" s="18">
        <f>SUM(S22:S65)</f>
        <v>267</v>
      </c>
      <c r="T66" s="18">
        <f>SUM(T22:T63)</f>
        <v>488</v>
      </c>
      <c r="U66" s="18">
        <f>SUM(U22:U64)</f>
        <v>54</v>
      </c>
      <c r="V66" s="15"/>
      <c r="W66" s="61" t="s">
        <v>46</v>
      </c>
      <c r="X66" s="61"/>
      <c r="Y66" s="61"/>
      <c r="Z66" s="18">
        <f>SUM(Z22:Z65)+R66</f>
        <v>281</v>
      </c>
      <c r="AA66" s="18">
        <f>SUM(AA22:AA65)+S66</f>
        <v>430</v>
      </c>
      <c r="AB66" s="18">
        <f>SUM(AB22:AB65)+T66</f>
        <v>710</v>
      </c>
      <c r="AC66" s="18">
        <f>SUM(AC22:AC65)+U66</f>
        <v>118</v>
      </c>
      <c r="AD66" s="69"/>
    </row>
    <row r="67" spans="1:30" ht="21.75" customHeight="1" thickTop="1" x14ac:dyDescent="0.35"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68" spans="1:30" ht="15.5" x14ac:dyDescent="0.35">
      <c r="N68" s="166"/>
      <c r="O68" s="166"/>
      <c r="P68" s="166"/>
      <c r="Q68" s="166"/>
      <c r="R68" s="199" t="s">
        <v>730</v>
      </c>
      <c r="S68" s="198"/>
      <c r="T68" s="198"/>
      <c r="U68" s="199"/>
      <c r="V68" s="199"/>
      <c r="W68" s="199"/>
      <c r="X68" s="166"/>
      <c r="Y68" s="166"/>
      <c r="Z68" s="166"/>
      <c r="AA68" s="166"/>
      <c r="AB68" s="166"/>
      <c r="AC68" s="166"/>
      <c r="AD68" s="166"/>
    </row>
    <row r="69" spans="1:30" ht="15.5" x14ac:dyDescent="0.35">
      <c r="A69" s="1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</row>
    <row r="72" spans="1:30" ht="18" x14ac:dyDescent="0.4">
      <c r="A72" s="39"/>
      <c r="B72" s="194"/>
      <c r="C72" s="195"/>
      <c r="D72" s="196"/>
      <c r="E72" s="195"/>
      <c r="F72" s="196"/>
      <c r="G72" s="195"/>
      <c r="H72" s="196"/>
      <c r="I72" s="195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169"/>
      <c r="D74" s="170"/>
      <c r="E74" s="169"/>
      <c r="F74" s="170"/>
      <c r="G74" s="169"/>
      <c r="H74" s="170"/>
      <c r="I74" s="169"/>
      <c r="J74" s="39"/>
      <c r="K74" s="39"/>
    </row>
    <row r="75" spans="1:30" ht="18" x14ac:dyDescent="0.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90"/>
      <c r="C77" s="39"/>
      <c r="D77" s="39"/>
      <c r="E77" s="37"/>
      <c r="F77" s="39"/>
      <c r="G77" s="39"/>
      <c r="H77" s="39"/>
      <c r="I77" s="89"/>
      <c r="J77" s="89"/>
      <c r="K77" s="89"/>
    </row>
    <row r="78" spans="1:30" ht="18" x14ac:dyDescent="0.4">
      <c r="A78" s="39"/>
      <c r="B78" s="90"/>
      <c r="C78" s="41"/>
      <c r="D78" s="41"/>
      <c r="E78" s="37"/>
      <c r="F78" s="39"/>
      <c r="G78" s="58"/>
      <c r="H78" s="39"/>
      <c r="I78" s="89"/>
      <c r="J78" s="89"/>
      <c r="K78" s="89"/>
      <c r="O78" s="5"/>
      <c r="P78" s="5"/>
      <c r="Q78" s="7"/>
    </row>
    <row r="79" spans="1:30" ht="18" x14ac:dyDescent="0.4">
      <c r="A79" s="39"/>
      <c r="B79" s="90"/>
      <c r="C79" s="39"/>
      <c r="D79" s="37"/>
      <c r="E79" s="37"/>
      <c r="F79" s="89"/>
      <c r="G79" s="39"/>
      <c r="H79" s="89"/>
      <c r="I79" s="89"/>
      <c r="J79" s="89"/>
      <c r="K79" s="89"/>
      <c r="O79" s="7"/>
      <c r="P79" s="7"/>
      <c r="Q79" s="7"/>
    </row>
    <row r="80" spans="1:30" ht="18" x14ac:dyDescent="0.4">
      <c r="A80" s="39"/>
      <c r="B80" s="90"/>
      <c r="C80" s="39"/>
      <c r="D80" s="37"/>
      <c r="E80" s="37"/>
      <c r="F80" s="39"/>
      <c r="G80" s="58"/>
      <c r="H80" s="39"/>
      <c r="I80" s="89"/>
      <c r="J80" s="89"/>
      <c r="K80" s="89"/>
      <c r="O80" s="7"/>
      <c r="P80" s="7"/>
      <c r="Q80" s="7"/>
    </row>
    <row r="81" spans="1:12" ht="18" x14ac:dyDescent="0.4">
      <c r="A81" s="39"/>
      <c r="B81" s="90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2" ht="23" x14ac:dyDescent="0.5">
      <c r="A83" s="92"/>
      <c r="B83" s="95"/>
      <c r="C83" s="37"/>
      <c r="D83" s="37"/>
      <c r="E83" s="37"/>
      <c r="F83" s="39"/>
      <c r="G83" s="58"/>
      <c r="H83" s="39"/>
      <c r="I83" s="89"/>
      <c r="J83" s="89"/>
      <c r="K83" s="89"/>
    </row>
    <row r="84" spans="1:12" ht="18" x14ac:dyDescent="0.4">
      <c r="A84" s="39"/>
      <c r="B84" s="90"/>
      <c r="C84" s="39"/>
      <c r="D84" s="90"/>
      <c r="E84" s="37"/>
      <c r="F84" s="89"/>
      <c r="G84" s="39"/>
      <c r="H84" s="39"/>
      <c r="I84" s="89"/>
      <c r="J84" s="37"/>
      <c r="K84" s="89"/>
    </row>
    <row r="85" spans="1:12" ht="18" x14ac:dyDescent="0.4">
      <c r="A85" s="39"/>
      <c r="B85" s="37"/>
      <c r="C85" s="37"/>
      <c r="D85" s="37"/>
      <c r="E85" s="37"/>
      <c r="F85" s="37"/>
      <c r="G85" s="39"/>
      <c r="H85" s="37"/>
      <c r="I85" s="37"/>
      <c r="J85" s="37"/>
      <c r="K85" s="89"/>
    </row>
    <row r="86" spans="1:12" ht="18" x14ac:dyDescent="0.4">
      <c r="A86" s="39"/>
      <c r="B86" s="90"/>
      <c r="C86" s="90"/>
      <c r="D86" s="90"/>
      <c r="E86" s="89"/>
      <c r="F86" s="89"/>
      <c r="G86" s="39"/>
      <c r="H86" s="89"/>
      <c r="I86" s="89"/>
      <c r="J86" s="37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23" x14ac:dyDescent="0.5">
      <c r="A88" s="89"/>
      <c r="B88" s="62"/>
      <c r="C88" s="95"/>
      <c r="D88" s="95"/>
      <c r="E88" s="62"/>
      <c r="F88" s="39"/>
      <c r="G88" s="58"/>
      <c r="H88" s="39"/>
      <c r="I88" s="89"/>
      <c r="J88" s="89"/>
      <c r="K88" s="89"/>
    </row>
    <row r="89" spans="1:12" ht="18" x14ac:dyDescent="0.4">
      <c r="A89" s="89"/>
      <c r="B89" s="37"/>
      <c r="C89" s="90"/>
      <c r="D89" s="90"/>
      <c r="E89" s="37"/>
      <c r="F89" s="39"/>
      <c r="G89" s="58"/>
      <c r="H89" s="39"/>
      <c r="I89" s="89"/>
      <c r="J89" s="89"/>
      <c r="K89" s="89"/>
    </row>
    <row r="90" spans="1:12" ht="18" x14ac:dyDescent="0.4">
      <c r="A90" s="39"/>
      <c r="B90" s="37"/>
      <c r="C90" s="37"/>
      <c r="D90" s="37"/>
      <c r="E90" s="37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37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9"/>
      <c r="F92" s="39"/>
      <c r="G92" s="58"/>
      <c r="H92" s="39"/>
      <c r="I92" s="89"/>
      <c r="J92" s="37"/>
      <c r="K92" s="37"/>
      <c r="L92" s="1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  <row r="95" spans="1:12" ht="18" x14ac:dyDescent="0.4">
      <c r="A95" s="105"/>
      <c r="B95" s="106"/>
      <c r="C95" s="107"/>
      <c r="D95" s="108"/>
      <c r="E95" s="105"/>
      <c r="F95" s="105"/>
      <c r="G95" s="105"/>
      <c r="H95" s="105"/>
      <c r="I95" s="109"/>
      <c r="J95" s="106"/>
      <c r="K95" s="106"/>
      <c r="L95" s="110"/>
    </row>
    <row r="96" spans="1:12" ht="18" x14ac:dyDescent="0.4">
      <c r="A96" s="39"/>
      <c r="B96" s="37"/>
      <c r="C96" s="93"/>
      <c r="D96" s="90"/>
      <c r="E96" s="39"/>
      <c r="F96" s="39"/>
      <c r="G96" s="58"/>
      <c r="H96" s="39"/>
      <c r="I96" s="89"/>
      <c r="J96" s="37"/>
      <c r="K96" s="37"/>
      <c r="L96" s="1"/>
    </row>
    <row r="97" spans="1:12" ht="18" x14ac:dyDescent="0.4">
      <c r="A97" s="39"/>
      <c r="B97" s="37"/>
      <c r="C97" s="93"/>
      <c r="D97" s="90"/>
      <c r="E97" s="37"/>
      <c r="F97" s="39"/>
      <c r="G97" s="58"/>
      <c r="H97" s="39"/>
      <c r="I97" s="89"/>
      <c r="J97" s="37"/>
      <c r="K97" s="37"/>
      <c r="L97" s="1"/>
    </row>
  </sheetData>
  <sortState ref="N47:U60">
    <sortCondition ref="N46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tabSelected="1" view="pageBreakPreview" zoomScale="85" zoomScaleNormal="75" zoomScaleSheetLayoutView="85" workbookViewId="0">
      <selection activeCell="O72" sqref="O72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5.81640625" customWidth="1"/>
    <col min="30" max="30" width="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0.5" customHeight="1" x14ac:dyDescent="0.5">
      <c r="A2" s="14"/>
      <c r="B2" s="185" t="s">
        <v>1192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41026</v>
      </c>
      <c r="N2" s="17"/>
      <c r="AD2" s="17"/>
    </row>
    <row r="3" spans="1:30" ht="25" x14ac:dyDescent="0.5">
      <c r="A3" s="4"/>
      <c r="B3" s="188"/>
      <c r="C3" s="188"/>
      <c r="D3" s="32"/>
      <c r="E3" s="27" t="s">
        <v>990</v>
      </c>
      <c r="F3" s="24"/>
      <c r="G3" s="24"/>
      <c r="H3" s="215"/>
      <c r="I3" s="32"/>
      <c r="J3" s="24"/>
      <c r="K3" s="25" t="s">
        <v>35</v>
      </c>
      <c r="L3" s="24"/>
      <c r="M3" s="25" t="s">
        <v>991</v>
      </c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Y3" s="144" t="s">
        <v>992</v>
      </c>
      <c r="AD3" s="17"/>
    </row>
    <row r="4" spans="1:30" ht="18" x14ac:dyDescent="0.4">
      <c r="A4" s="7"/>
      <c r="B4" s="188" t="s">
        <v>1195</v>
      </c>
      <c r="C4" s="188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88</v>
      </c>
      <c r="I4" s="40" t="s">
        <v>59</v>
      </c>
      <c r="J4" s="25" t="s">
        <v>107</v>
      </c>
      <c r="K4" s="25" t="s">
        <v>88</v>
      </c>
      <c r="L4" s="25" t="s">
        <v>112</v>
      </c>
      <c r="M4" s="25" t="s">
        <v>55</v>
      </c>
      <c r="N4" s="88"/>
      <c r="O4" s="47" t="s">
        <v>34</v>
      </c>
      <c r="P4" s="47" t="s">
        <v>100</v>
      </c>
      <c r="Q4" s="47" t="s">
        <v>54</v>
      </c>
      <c r="R4" s="7"/>
      <c r="S4" s="11">
        <v>29</v>
      </c>
      <c r="T4" s="9">
        <v>52</v>
      </c>
      <c r="U4" s="9">
        <v>5</v>
      </c>
      <c r="V4" s="9">
        <v>0</v>
      </c>
      <c r="W4" s="218">
        <f>T4/S4</f>
        <v>1.7931034482758621</v>
      </c>
      <c r="X4" s="17"/>
      <c r="Y4" s="17"/>
      <c r="Z4" s="15" t="s">
        <v>104</v>
      </c>
      <c r="AA4" s="15" t="s">
        <v>105</v>
      </c>
      <c r="AB4" s="15" t="s">
        <v>106</v>
      </c>
      <c r="AC4" s="15" t="s">
        <v>993</v>
      </c>
      <c r="AD4" s="17"/>
    </row>
    <row r="5" spans="1:30" ht="18" x14ac:dyDescent="0.4">
      <c r="A5" s="9"/>
      <c r="B5" s="38" t="s">
        <v>186</v>
      </c>
      <c r="C5" s="27"/>
      <c r="D5" s="25">
        <v>6</v>
      </c>
      <c r="E5" s="25">
        <v>2</v>
      </c>
      <c r="F5" s="25">
        <v>0</v>
      </c>
      <c r="G5" s="25">
        <v>21</v>
      </c>
      <c r="H5" s="25">
        <v>16</v>
      </c>
      <c r="I5" s="40">
        <f t="shared" ref="I5:I11" si="0">D5*2+F5*1</f>
        <v>12</v>
      </c>
      <c r="J5" s="25">
        <f>47+G5</f>
        <v>68</v>
      </c>
      <c r="K5" s="25">
        <f>60+H5</f>
        <v>76</v>
      </c>
      <c r="L5" s="25">
        <v>111</v>
      </c>
      <c r="M5" s="129">
        <v>28</v>
      </c>
      <c r="N5" s="88"/>
      <c r="O5" s="47" t="s">
        <v>160</v>
      </c>
      <c r="P5" s="47" t="s">
        <v>1225</v>
      </c>
      <c r="Q5" s="47" t="s">
        <v>142</v>
      </c>
      <c r="R5" s="4"/>
      <c r="S5" s="11">
        <v>29</v>
      </c>
      <c r="T5" s="9">
        <v>53</v>
      </c>
      <c r="U5" s="9">
        <v>7</v>
      </c>
      <c r="V5" s="9">
        <v>2</v>
      </c>
      <c r="W5" s="218">
        <f>T5/S5</f>
        <v>1.8275862068965518</v>
      </c>
      <c r="X5" s="38" t="s">
        <v>150</v>
      </c>
      <c r="Y5" s="27"/>
      <c r="Z5" s="25">
        <v>12</v>
      </c>
      <c r="AA5" s="25">
        <v>5</v>
      </c>
      <c r="AB5" s="25">
        <v>6</v>
      </c>
      <c r="AC5" s="40">
        <f t="shared" ref="AC5:AC12" si="1">Z5*2+AB5</f>
        <v>30</v>
      </c>
      <c r="AD5" s="17"/>
    </row>
    <row r="6" spans="1:30" ht="18" x14ac:dyDescent="0.4">
      <c r="A6" s="9"/>
      <c r="B6" s="38" t="s">
        <v>103</v>
      </c>
      <c r="C6" s="27"/>
      <c r="D6" s="25">
        <v>4</v>
      </c>
      <c r="E6" s="25">
        <v>2</v>
      </c>
      <c r="F6" s="25">
        <v>2</v>
      </c>
      <c r="G6" s="25">
        <v>21</v>
      </c>
      <c r="H6" s="25">
        <v>14</v>
      </c>
      <c r="I6" s="40">
        <f t="shared" si="0"/>
        <v>10</v>
      </c>
      <c r="J6" s="25">
        <f>47+G6</f>
        <v>68</v>
      </c>
      <c r="K6" s="25">
        <f>62+H6</f>
        <v>76</v>
      </c>
      <c r="L6" s="25">
        <v>98</v>
      </c>
      <c r="M6" s="129">
        <v>31</v>
      </c>
      <c r="N6" s="88"/>
      <c r="O6" s="47" t="s">
        <v>73</v>
      </c>
      <c r="P6" s="47" t="s">
        <v>110</v>
      </c>
      <c r="Q6" s="47" t="s">
        <v>141</v>
      </c>
      <c r="R6" s="7"/>
      <c r="S6" s="11">
        <v>31</v>
      </c>
      <c r="T6" s="9">
        <v>68</v>
      </c>
      <c r="U6" s="9">
        <v>6</v>
      </c>
      <c r="V6" s="9">
        <v>2</v>
      </c>
      <c r="W6" s="160">
        <f>T6/S6</f>
        <v>2.193548387096774</v>
      </c>
      <c r="X6" s="38" t="s">
        <v>102</v>
      </c>
      <c r="Y6" s="27"/>
      <c r="Z6" s="25">
        <v>11</v>
      </c>
      <c r="AA6" s="25">
        <v>5</v>
      </c>
      <c r="AB6" s="25">
        <v>7</v>
      </c>
      <c r="AC6" s="40">
        <f t="shared" si="1"/>
        <v>29</v>
      </c>
      <c r="AD6" s="17"/>
    </row>
    <row r="7" spans="1:30" ht="18" x14ac:dyDescent="0.4">
      <c r="A7" s="9"/>
      <c r="B7" s="38" t="s">
        <v>1224</v>
      </c>
      <c r="C7" s="27"/>
      <c r="D7" s="25">
        <v>4</v>
      </c>
      <c r="E7" s="25">
        <v>2</v>
      </c>
      <c r="F7" s="25">
        <v>2</v>
      </c>
      <c r="G7" s="25">
        <v>21</v>
      </c>
      <c r="H7" s="25">
        <v>17</v>
      </c>
      <c r="I7" s="40">
        <f t="shared" si="0"/>
        <v>10</v>
      </c>
      <c r="J7" s="25">
        <f>79+G7</f>
        <v>100</v>
      </c>
      <c r="K7" s="25">
        <f>53+H7</f>
        <v>70</v>
      </c>
      <c r="L7" s="25">
        <v>160</v>
      </c>
      <c r="M7" s="25">
        <v>43</v>
      </c>
      <c r="N7" s="88"/>
      <c r="O7" s="47" t="s">
        <v>68</v>
      </c>
      <c r="P7" s="47" t="s">
        <v>138</v>
      </c>
      <c r="Q7" s="47" t="s">
        <v>158</v>
      </c>
      <c r="R7" s="7"/>
      <c r="S7" s="11">
        <v>31</v>
      </c>
      <c r="T7" s="9">
        <v>69</v>
      </c>
      <c r="U7" s="9">
        <v>4</v>
      </c>
      <c r="V7" s="9">
        <v>2</v>
      </c>
      <c r="W7" s="160">
        <f>T7/S7</f>
        <v>2.225806451612903</v>
      </c>
      <c r="X7" s="38" t="s">
        <v>151</v>
      </c>
      <c r="Y7" s="27"/>
      <c r="Z7" s="25">
        <v>10</v>
      </c>
      <c r="AA7" s="25">
        <v>9</v>
      </c>
      <c r="AB7" s="25">
        <v>4</v>
      </c>
      <c r="AC7" s="40">
        <f t="shared" si="1"/>
        <v>24</v>
      </c>
      <c r="AD7" s="17"/>
    </row>
    <row r="8" spans="1:30" ht="18" x14ac:dyDescent="0.4">
      <c r="A8" s="9"/>
      <c r="B8" s="38" t="s">
        <v>151</v>
      </c>
      <c r="C8" s="27"/>
      <c r="D8" s="25">
        <v>4</v>
      </c>
      <c r="E8" s="25">
        <v>3</v>
      </c>
      <c r="F8" s="25">
        <v>1</v>
      </c>
      <c r="G8" s="25">
        <v>19</v>
      </c>
      <c r="H8" s="25">
        <v>16</v>
      </c>
      <c r="I8" s="40">
        <f t="shared" si="0"/>
        <v>9</v>
      </c>
      <c r="J8" s="25">
        <f>53+G8</f>
        <v>72</v>
      </c>
      <c r="K8" s="25">
        <f>44+H8</f>
        <v>60</v>
      </c>
      <c r="L8" s="25">
        <v>113</v>
      </c>
      <c r="M8" s="25">
        <v>26</v>
      </c>
      <c r="N8" s="67"/>
      <c r="O8" s="47" t="s">
        <v>9</v>
      </c>
      <c r="P8" s="47" t="s">
        <v>155</v>
      </c>
      <c r="Q8" s="47" t="s">
        <v>201</v>
      </c>
      <c r="R8" s="4"/>
      <c r="S8" s="11">
        <v>27</v>
      </c>
      <c r="T8" s="9">
        <v>65</v>
      </c>
      <c r="U8" s="9">
        <v>1</v>
      </c>
      <c r="V8" s="9">
        <v>0</v>
      </c>
      <c r="W8" s="160">
        <f t="shared" ref="W8:W12" si="2">T8/S8</f>
        <v>2.4074074074074074</v>
      </c>
      <c r="X8" s="38" t="s">
        <v>156</v>
      </c>
      <c r="Y8" s="27"/>
      <c r="Z8" s="25">
        <v>10</v>
      </c>
      <c r="AA8" s="25">
        <v>9</v>
      </c>
      <c r="AB8" s="25">
        <v>4</v>
      </c>
      <c r="AC8" s="40">
        <f t="shared" si="1"/>
        <v>24</v>
      </c>
      <c r="AD8" s="17"/>
    </row>
    <row r="9" spans="1:30" ht="18" x14ac:dyDescent="0.4">
      <c r="A9" s="9"/>
      <c r="B9" s="38" t="s">
        <v>988</v>
      </c>
      <c r="C9" s="27"/>
      <c r="D9" s="25">
        <v>3</v>
      </c>
      <c r="E9" s="25">
        <v>3</v>
      </c>
      <c r="F9" s="25">
        <v>2</v>
      </c>
      <c r="G9" s="25">
        <v>15</v>
      </c>
      <c r="H9" s="25">
        <v>13</v>
      </c>
      <c r="I9" s="40">
        <f t="shared" si="0"/>
        <v>8</v>
      </c>
      <c r="J9" s="25">
        <f>56+G9</f>
        <v>71</v>
      </c>
      <c r="K9" s="25">
        <f>40+H9</f>
        <v>53</v>
      </c>
      <c r="L9" s="25">
        <v>125</v>
      </c>
      <c r="M9" s="129">
        <v>28</v>
      </c>
      <c r="N9" s="15"/>
      <c r="O9" s="47" t="s">
        <v>73</v>
      </c>
      <c r="P9" s="47" t="s">
        <v>218</v>
      </c>
      <c r="Q9" s="47" t="s">
        <v>53</v>
      </c>
      <c r="R9" s="4"/>
      <c r="S9" s="11">
        <v>30</v>
      </c>
      <c r="T9" s="9">
        <v>75</v>
      </c>
      <c r="U9" s="9">
        <v>3</v>
      </c>
      <c r="V9" s="9">
        <v>1</v>
      </c>
      <c r="W9" s="160">
        <f>T9/S9</f>
        <v>2.5</v>
      </c>
      <c r="X9" s="38" t="s">
        <v>103</v>
      </c>
      <c r="Y9" s="27"/>
      <c r="Z9" s="25">
        <v>8</v>
      </c>
      <c r="AA9" s="25">
        <v>11</v>
      </c>
      <c r="AB9" s="25">
        <v>4</v>
      </c>
      <c r="AC9" s="40">
        <f t="shared" si="1"/>
        <v>20</v>
      </c>
      <c r="AD9" s="17"/>
    </row>
    <row r="10" spans="1:30" ht="18" x14ac:dyDescent="0.4">
      <c r="A10" s="9"/>
      <c r="B10" s="38" t="s">
        <v>101</v>
      </c>
      <c r="C10" s="27"/>
      <c r="D10" s="25">
        <v>3</v>
      </c>
      <c r="E10" s="25">
        <v>4</v>
      </c>
      <c r="F10" s="25">
        <v>1</v>
      </c>
      <c r="G10" s="25">
        <v>16</v>
      </c>
      <c r="H10" s="25">
        <v>20</v>
      </c>
      <c r="I10" s="40">
        <f t="shared" si="0"/>
        <v>7</v>
      </c>
      <c r="J10" s="25">
        <f>61+G10</f>
        <v>77</v>
      </c>
      <c r="K10" s="25">
        <f>68+H10</f>
        <v>88</v>
      </c>
      <c r="L10" s="25">
        <v>114</v>
      </c>
      <c r="M10" s="129">
        <v>34</v>
      </c>
      <c r="N10" s="88"/>
      <c r="O10" s="47" t="s">
        <v>119</v>
      </c>
      <c r="P10" s="47" t="s">
        <v>170</v>
      </c>
      <c r="Q10" s="47" t="s">
        <v>199</v>
      </c>
      <c r="R10" s="4"/>
      <c r="S10" s="11">
        <v>18</v>
      </c>
      <c r="T10" s="9">
        <v>50</v>
      </c>
      <c r="U10" s="9">
        <v>1</v>
      </c>
      <c r="V10" s="9">
        <v>0</v>
      </c>
      <c r="W10" s="160">
        <f>T10/S10</f>
        <v>2.7777777777777777</v>
      </c>
      <c r="X10" s="38" t="s">
        <v>209</v>
      </c>
      <c r="Y10" s="27"/>
      <c r="Z10" s="25">
        <v>7</v>
      </c>
      <c r="AA10" s="25">
        <v>10</v>
      </c>
      <c r="AB10" s="25">
        <v>6</v>
      </c>
      <c r="AC10" s="40">
        <f t="shared" si="1"/>
        <v>20</v>
      </c>
      <c r="AD10" s="17"/>
    </row>
    <row r="11" spans="1:30" ht="18" x14ac:dyDescent="0.4">
      <c r="A11" s="9"/>
      <c r="B11" s="38" t="s">
        <v>188</v>
      </c>
      <c r="C11" s="27"/>
      <c r="D11" s="25">
        <v>2</v>
      </c>
      <c r="E11" s="25">
        <v>4</v>
      </c>
      <c r="F11" s="25">
        <v>2</v>
      </c>
      <c r="G11" s="25">
        <v>14</v>
      </c>
      <c r="H11" s="25">
        <v>18</v>
      </c>
      <c r="I11" s="40">
        <f t="shared" si="0"/>
        <v>6</v>
      </c>
      <c r="J11" s="25">
        <f>49+G11</f>
        <v>63</v>
      </c>
      <c r="K11" s="25">
        <f>60+H11</f>
        <v>78</v>
      </c>
      <c r="L11" s="25">
        <v>93</v>
      </c>
      <c r="M11" s="129">
        <v>37</v>
      </c>
      <c r="N11" s="88"/>
      <c r="O11" s="55" t="s">
        <v>198</v>
      </c>
      <c r="P11" s="47" t="s">
        <v>109</v>
      </c>
      <c r="Q11" s="47" t="s">
        <v>108</v>
      </c>
      <c r="R11" s="7"/>
      <c r="S11" s="11">
        <v>29</v>
      </c>
      <c r="T11" s="9">
        <v>81</v>
      </c>
      <c r="U11" s="9">
        <v>1</v>
      </c>
      <c r="V11" s="9">
        <v>2</v>
      </c>
      <c r="W11" s="160">
        <f>T11/S11</f>
        <v>2.7931034482758621</v>
      </c>
      <c r="X11" s="38" t="s">
        <v>210</v>
      </c>
      <c r="Y11" s="27"/>
      <c r="Z11" s="25">
        <v>7</v>
      </c>
      <c r="AA11" s="25">
        <v>11</v>
      </c>
      <c r="AB11" s="25">
        <v>5</v>
      </c>
      <c r="AC11" s="40">
        <f t="shared" si="1"/>
        <v>19</v>
      </c>
      <c r="AD11" s="17"/>
    </row>
    <row r="12" spans="1:30" ht="18.5" thickBot="1" x14ac:dyDescent="0.45">
      <c r="A12" s="9"/>
      <c r="B12" s="38" t="s">
        <v>156</v>
      </c>
      <c r="C12" s="27"/>
      <c r="D12" s="25">
        <v>0</v>
      </c>
      <c r="E12" s="25">
        <v>6</v>
      </c>
      <c r="F12" s="25">
        <v>2</v>
      </c>
      <c r="G12" s="25">
        <v>11</v>
      </c>
      <c r="H12" s="25">
        <v>24</v>
      </c>
      <c r="I12" s="40">
        <f t="shared" ref="I12" si="3">D12*2+F12*1</f>
        <v>2</v>
      </c>
      <c r="J12" s="25">
        <f>42+G12</f>
        <v>53</v>
      </c>
      <c r="K12" s="25">
        <f>47+H12</f>
        <v>71</v>
      </c>
      <c r="L12" s="25">
        <v>87</v>
      </c>
      <c r="M12" s="57">
        <v>34</v>
      </c>
      <c r="N12" s="88"/>
      <c r="O12" s="47" t="s">
        <v>128</v>
      </c>
      <c r="P12" s="47" t="s">
        <v>0</v>
      </c>
      <c r="Q12" s="47"/>
      <c r="R12" s="4"/>
      <c r="S12" s="11">
        <v>24</v>
      </c>
      <c r="T12" s="9">
        <v>50</v>
      </c>
      <c r="U12" s="9">
        <v>4</v>
      </c>
      <c r="V12" s="9">
        <v>0</v>
      </c>
      <c r="W12" s="160">
        <f t="shared" si="2"/>
        <v>2.0833333333333335</v>
      </c>
      <c r="X12" s="38" t="s">
        <v>101</v>
      </c>
      <c r="Y12" s="27"/>
      <c r="Z12" s="25">
        <v>7</v>
      </c>
      <c r="AA12" s="25">
        <v>12</v>
      </c>
      <c r="AB12" s="25">
        <v>4</v>
      </c>
      <c r="AC12" s="40">
        <f t="shared" si="1"/>
        <v>18</v>
      </c>
      <c r="AD12" s="17"/>
    </row>
    <row r="13" spans="1:30" ht="18.5" thickBot="1" x14ac:dyDescent="0.45">
      <c r="A13" s="4"/>
      <c r="B13" s="71"/>
      <c r="C13" s="71"/>
      <c r="D13" s="71">
        <f t="shared" ref="D13:M13" si="4">SUM(D5:D12)</f>
        <v>26</v>
      </c>
      <c r="E13" s="71">
        <f t="shared" si="4"/>
        <v>26</v>
      </c>
      <c r="F13" s="71">
        <f t="shared" si="4"/>
        <v>12</v>
      </c>
      <c r="G13" s="71">
        <f t="shared" si="4"/>
        <v>138</v>
      </c>
      <c r="H13" s="71">
        <f t="shared" si="4"/>
        <v>138</v>
      </c>
      <c r="I13" s="71"/>
      <c r="J13" s="71">
        <f t="shared" si="4"/>
        <v>572</v>
      </c>
      <c r="K13" s="71">
        <f t="shared" si="4"/>
        <v>572</v>
      </c>
      <c r="L13" s="71">
        <f t="shared" si="4"/>
        <v>901</v>
      </c>
      <c r="M13" s="71">
        <f t="shared" si="4"/>
        <v>261</v>
      </c>
      <c r="N13" s="17"/>
      <c r="O13" s="17"/>
      <c r="P13" s="17"/>
      <c r="Q13" s="61" t="s">
        <v>35</v>
      </c>
      <c r="R13" s="14"/>
      <c r="S13" s="18">
        <f>SUM(S4:S12)</f>
        <v>248</v>
      </c>
      <c r="T13" s="18">
        <f>SUM(T4:T12)</f>
        <v>563</v>
      </c>
      <c r="U13" s="18">
        <f>SUM(U4:U12)</f>
        <v>32</v>
      </c>
      <c r="V13" s="18">
        <f>SUM(V4:V12)</f>
        <v>9</v>
      </c>
      <c r="W13" s="19">
        <f>(T13+V13)/S13</f>
        <v>2.306451612903226</v>
      </c>
      <c r="X13" s="17"/>
      <c r="Y13" s="17"/>
      <c r="Z13" s="71">
        <f>SUM(Z5:Z12)</f>
        <v>72</v>
      </c>
      <c r="AA13" s="71">
        <f>SUM(AA5:AA12)</f>
        <v>72</v>
      </c>
      <c r="AB13" s="71">
        <f>SUM(AB5:AB12)</f>
        <v>40</v>
      </c>
      <c r="AC13" s="71"/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1193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186</v>
      </c>
      <c r="C16" s="75"/>
      <c r="D16" s="25">
        <v>2</v>
      </c>
      <c r="E16" s="9">
        <v>1</v>
      </c>
      <c r="F16" s="47" t="s">
        <v>1209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97</v>
      </c>
      <c r="C17" s="47"/>
      <c r="D17" s="25"/>
      <c r="E17" s="9">
        <v>2</v>
      </c>
      <c r="F17" s="47" t="s">
        <v>1210</v>
      </c>
      <c r="J17" s="4"/>
      <c r="N17" s="17"/>
      <c r="P17" s="47" t="s">
        <v>97</v>
      </c>
      <c r="Q17" s="24"/>
      <c r="R17" s="47"/>
      <c r="S17" s="47"/>
      <c r="T17" s="47" t="s">
        <v>772</v>
      </c>
      <c r="U17" s="47"/>
      <c r="V17" s="25"/>
      <c r="W17" s="47"/>
      <c r="X17" s="47"/>
      <c r="Y17" s="47" t="s">
        <v>97</v>
      </c>
      <c r="Z17" s="47"/>
      <c r="AD17" s="17"/>
    </row>
    <row r="18" spans="1:30" ht="15.5" x14ac:dyDescent="0.35">
      <c r="A18" s="45"/>
      <c r="B18" s="47"/>
      <c r="C18" s="47"/>
      <c r="D18" s="55"/>
      <c r="E18" s="9"/>
      <c r="F18" s="47"/>
      <c r="J18" s="4"/>
      <c r="N18" s="17"/>
      <c r="P18" s="47"/>
      <c r="S18" s="47"/>
      <c r="T18" s="47" t="s">
        <v>1197</v>
      </c>
      <c r="U18" s="47"/>
      <c r="X18" s="47"/>
      <c r="Y18" s="47"/>
      <c r="AD18" s="17"/>
    </row>
    <row r="19" spans="1:30" ht="18" x14ac:dyDescent="0.4">
      <c r="A19" s="45" t="s">
        <v>166</v>
      </c>
      <c r="B19" s="38" t="s">
        <v>103</v>
      </c>
      <c r="C19" s="98"/>
      <c r="D19" s="128">
        <v>1</v>
      </c>
      <c r="E19" s="9">
        <v>1</v>
      </c>
      <c r="F19" s="47" t="s">
        <v>1211</v>
      </c>
      <c r="N19" s="17"/>
      <c r="P19" s="38"/>
      <c r="U19" s="47"/>
      <c r="Y19" s="47"/>
      <c r="AD19" s="17"/>
    </row>
    <row r="20" spans="1:30" ht="18" x14ac:dyDescent="0.4">
      <c r="A20" s="97" t="s">
        <v>37</v>
      </c>
      <c r="B20" s="47" t="s">
        <v>97</v>
      </c>
      <c r="C20" s="47"/>
      <c r="D20" s="128"/>
      <c r="E20" s="9"/>
      <c r="F20" s="47"/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8" x14ac:dyDescent="0.4">
      <c r="A22" s="79"/>
      <c r="B22" s="173"/>
      <c r="C22" s="81"/>
      <c r="D22" s="163"/>
      <c r="E22" s="77" t="s">
        <v>50</v>
      </c>
      <c r="F22" s="77"/>
      <c r="G22" s="76"/>
      <c r="H22" s="76"/>
      <c r="I22" s="76"/>
      <c r="J22" s="78"/>
      <c r="K22" s="76"/>
      <c r="L22" s="76"/>
      <c r="M22" s="76"/>
      <c r="N22" s="69"/>
      <c r="O22" s="47" t="s">
        <v>584</v>
      </c>
      <c r="P22" s="47" t="s">
        <v>131</v>
      </c>
      <c r="Q22" s="47" t="s">
        <v>54</v>
      </c>
      <c r="R22" s="9">
        <v>23</v>
      </c>
      <c r="S22" s="9">
        <v>24</v>
      </c>
      <c r="T22" s="15">
        <f t="shared" ref="T22:T59" si="5">SUM(R22:S22)</f>
        <v>47</v>
      </c>
      <c r="U22" s="9">
        <v>1</v>
      </c>
      <c r="V22" s="69"/>
      <c r="W22" s="47" t="s">
        <v>801</v>
      </c>
      <c r="X22" s="47" t="s">
        <v>116</v>
      </c>
      <c r="Y22" s="47" t="s">
        <v>142</v>
      </c>
      <c r="Z22" s="9">
        <v>8</v>
      </c>
      <c r="AA22" s="11">
        <v>3</v>
      </c>
      <c r="AB22" s="15">
        <f t="shared" ref="AB22:AB62" si="6">SUM(Z22:AA22)</f>
        <v>11</v>
      </c>
      <c r="AC22" s="9"/>
      <c r="AD22" s="15"/>
    </row>
    <row r="23" spans="1:30" ht="18" x14ac:dyDescent="0.4">
      <c r="A23" s="53" t="s">
        <v>39</v>
      </c>
      <c r="B23" s="38" t="s">
        <v>151</v>
      </c>
      <c r="D23" s="25">
        <v>1</v>
      </c>
      <c r="E23" s="8">
        <v>1</v>
      </c>
      <c r="F23" s="47" t="s">
        <v>1212</v>
      </c>
      <c r="G23" s="47"/>
      <c r="M23" s="42"/>
      <c r="N23" s="15"/>
      <c r="O23" s="47" t="s">
        <v>603</v>
      </c>
      <c r="P23" s="47" t="s">
        <v>138</v>
      </c>
      <c r="Q23" s="47" t="s">
        <v>142</v>
      </c>
      <c r="R23" s="9">
        <v>23</v>
      </c>
      <c r="S23" s="9">
        <v>21</v>
      </c>
      <c r="T23" s="15">
        <f t="shared" si="5"/>
        <v>44</v>
      </c>
      <c r="U23" s="9">
        <v>5</v>
      </c>
      <c r="V23" s="15"/>
      <c r="W23" s="47" t="s">
        <v>1170</v>
      </c>
      <c r="X23" s="47" t="s">
        <v>78</v>
      </c>
      <c r="Y23" s="47" t="s">
        <v>53</v>
      </c>
      <c r="Z23" s="9">
        <v>5</v>
      </c>
      <c r="AA23" s="11">
        <v>6</v>
      </c>
      <c r="AB23" s="15">
        <f t="shared" ref="AB23:AB30" si="7">SUM(Z23:AA23)</f>
        <v>11</v>
      </c>
      <c r="AC23" s="9">
        <v>3</v>
      </c>
      <c r="AD23" s="15"/>
    </row>
    <row r="24" spans="1:30" ht="15.5" x14ac:dyDescent="0.35">
      <c r="A24" s="56" t="s">
        <v>37</v>
      </c>
      <c r="B24" s="47" t="s">
        <v>1213</v>
      </c>
      <c r="C24" s="47" t="s">
        <v>212</v>
      </c>
      <c r="E24" s="8"/>
      <c r="F24" s="47"/>
      <c r="N24" s="69"/>
      <c r="O24" s="47" t="s">
        <v>609</v>
      </c>
      <c r="P24" s="47" t="s">
        <v>252</v>
      </c>
      <c r="Q24" s="47" t="s">
        <v>141</v>
      </c>
      <c r="R24" s="9">
        <v>21</v>
      </c>
      <c r="S24" s="9">
        <v>19</v>
      </c>
      <c r="T24" s="15">
        <f t="shared" si="5"/>
        <v>40</v>
      </c>
      <c r="U24" s="9">
        <v>5</v>
      </c>
      <c r="V24" s="69"/>
      <c r="W24" s="47" t="s">
        <v>890</v>
      </c>
      <c r="X24" s="55" t="s">
        <v>24</v>
      </c>
      <c r="Y24" s="55" t="s">
        <v>199</v>
      </c>
      <c r="Z24" s="9">
        <v>5</v>
      </c>
      <c r="AA24" s="9">
        <v>6</v>
      </c>
      <c r="AB24" s="15">
        <f t="shared" si="7"/>
        <v>11</v>
      </c>
      <c r="AC24" s="9">
        <v>1</v>
      </c>
      <c r="AD24" s="15"/>
    </row>
    <row r="25" spans="1:30" ht="15.5" x14ac:dyDescent="0.35">
      <c r="E25" s="8"/>
      <c r="F25" s="47"/>
      <c r="N25" s="15"/>
      <c r="O25" s="174" t="s">
        <v>610</v>
      </c>
      <c r="P25" s="47" t="s">
        <v>159</v>
      </c>
      <c r="Q25" s="47" t="s">
        <v>141</v>
      </c>
      <c r="R25" s="9">
        <v>26</v>
      </c>
      <c r="S25" s="11">
        <v>13</v>
      </c>
      <c r="T25" s="15">
        <f t="shared" si="5"/>
        <v>39</v>
      </c>
      <c r="U25" s="9">
        <v>3</v>
      </c>
      <c r="V25" s="69"/>
      <c r="W25" s="47" t="s">
        <v>637</v>
      </c>
      <c r="X25" s="47" t="s">
        <v>134</v>
      </c>
      <c r="Y25" s="47" t="s">
        <v>142</v>
      </c>
      <c r="Z25" s="9">
        <v>3</v>
      </c>
      <c r="AA25" s="11">
        <v>8</v>
      </c>
      <c r="AB25" s="15">
        <f t="shared" si="7"/>
        <v>11</v>
      </c>
      <c r="AC25" s="9">
        <v>1</v>
      </c>
      <c r="AD25" s="15"/>
    </row>
    <row r="26" spans="1:30" ht="18" x14ac:dyDescent="0.4">
      <c r="A26" s="45"/>
      <c r="B26" s="38" t="s">
        <v>1224</v>
      </c>
      <c r="D26" s="25">
        <v>1</v>
      </c>
      <c r="E26" s="99">
        <v>1</v>
      </c>
      <c r="F26" s="47" t="s">
        <v>1214</v>
      </c>
      <c r="N26" s="69"/>
      <c r="O26" s="47" t="s">
        <v>661</v>
      </c>
      <c r="P26" s="47" t="s">
        <v>122</v>
      </c>
      <c r="Q26" s="47" t="s">
        <v>53</v>
      </c>
      <c r="R26" s="9">
        <v>30</v>
      </c>
      <c r="S26" s="9">
        <v>6</v>
      </c>
      <c r="T26" s="15">
        <f t="shared" ref="T26:T34" si="8">SUM(R26:S26)</f>
        <v>36</v>
      </c>
      <c r="U26" s="9">
        <v>1</v>
      </c>
      <c r="V26" s="15"/>
      <c r="W26" s="47" t="s">
        <v>672</v>
      </c>
      <c r="X26" s="47" t="s">
        <v>137</v>
      </c>
      <c r="Y26" s="47" t="s">
        <v>53</v>
      </c>
      <c r="Z26" s="9">
        <v>3</v>
      </c>
      <c r="AA26" s="9">
        <v>8</v>
      </c>
      <c r="AB26" s="15">
        <f t="shared" si="7"/>
        <v>11</v>
      </c>
      <c r="AC26" s="9">
        <v>1</v>
      </c>
      <c r="AD26" s="15"/>
    </row>
    <row r="27" spans="1:30" ht="15.5" x14ac:dyDescent="0.35">
      <c r="A27" s="56" t="s">
        <v>37</v>
      </c>
      <c r="B27" s="47" t="s">
        <v>97</v>
      </c>
      <c r="C27" s="47"/>
      <c r="E27" s="99"/>
      <c r="F27" s="47"/>
      <c r="N27" s="15"/>
      <c r="O27" s="47" t="s">
        <v>585</v>
      </c>
      <c r="P27" s="47" t="s">
        <v>131</v>
      </c>
      <c r="Q27" s="47" t="s">
        <v>54</v>
      </c>
      <c r="R27" s="9">
        <v>17</v>
      </c>
      <c r="S27" s="9">
        <v>19</v>
      </c>
      <c r="T27" s="15">
        <f t="shared" si="8"/>
        <v>36</v>
      </c>
      <c r="U27" s="9">
        <v>3</v>
      </c>
      <c r="V27" s="69"/>
      <c r="W27" s="47" t="s">
        <v>1124</v>
      </c>
      <c r="X27" s="55" t="s">
        <v>129</v>
      </c>
      <c r="Y27" s="55" t="s">
        <v>158</v>
      </c>
      <c r="Z27" s="9">
        <v>3</v>
      </c>
      <c r="AA27" s="11">
        <v>8</v>
      </c>
      <c r="AB27" s="15">
        <f t="shared" si="7"/>
        <v>11</v>
      </c>
      <c r="AC27" s="9">
        <v>1</v>
      </c>
      <c r="AD27" s="15"/>
    </row>
    <row r="28" spans="1:30" ht="15.5" x14ac:dyDescent="0.35">
      <c r="N28" s="69"/>
      <c r="O28" s="47" t="s">
        <v>607</v>
      </c>
      <c r="P28" s="177" t="s">
        <v>250</v>
      </c>
      <c r="Q28" s="55" t="s">
        <v>141</v>
      </c>
      <c r="R28" s="9">
        <v>21</v>
      </c>
      <c r="S28" s="9">
        <v>13</v>
      </c>
      <c r="T28" s="15">
        <f t="shared" si="8"/>
        <v>34</v>
      </c>
      <c r="U28" s="9">
        <v>4</v>
      </c>
      <c r="V28" s="15"/>
      <c r="W28" s="60" t="s">
        <v>828</v>
      </c>
      <c r="X28" s="60" t="s">
        <v>148</v>
      </c>
      <c r="Y28" s="178" t="s">
        <v>54</v>
      </c>
      <c r="Z28" s="11">
        <v>3</v>
      </c>
      <c r="AA28" s="9">
        <v>8</v>
      </c>
      <c r="AB28" s="15">
        <f t="shared" si="7"/>
        <v>11</v>
      </c>
      <c r="AC28" s="9">
        <v>2</v>
      </c>
      <c r="AD28" s="15"/>
    </row>
    <row r="29" spans="1:30" ht="18" x14ac:dyDescent="0.4">
      <c r="A29" s="82" t="s">
        <v>167</v>
      </c>
      <c r="B29" s="173"/>
      <c r="C29" s="172"/>
      <c r="D29" s="163"/>
      <c r="E29" s="77" t="s">
        <v>50</v>
      </c>
      <c r="F29" s="77"/>
      <c r="G29" s="84"/>
      <c r="H29" s="84"/>
      <c r="I29" s="84"/>
      <c r="J29" s="85"/>
      <c r="K29" s="84"/>
      <c r="L29" s="84"/>
      <c r="M29" s="84"/>
      <c r="N29" s="69"/>
      <c r="O29" s="47" t="s">
        <v>580</v>
      </c>
      <c r="P29" s="47" t="s">
        <v>120</v>
      </c>
      <c r="Q29" s="47" t="s">
        <v>199</v>
      </c>
      <c r="R29" s="9">
        <v>15</v>
      </c>
      <c r="S29" s="11">
        <v>18</v>
      </c>
      <c r="T29" s="15">
        <f t="shared" si="8"/>
        <v>33</v>
      </c>
      <c r="U29" s="9">
        <v>2</v>
      </c>
      <c r="V29" s="69"/>
      <c r="W29" s="47" t="s">
        <v>1122</v>
      </c>
      <c r="X29" s="47" t="s">
        <v>174</v>
      </c>
      <c r="Y29" s="47" t="s">
        <v>141</v>
      </c>
      <c r="Z29" s="9">
        <v>1</v>
      </c>
      <c r="AA29" s="9">
        <v>10</v>
      </c>
      <c r="AB29" s="15">
        <f t="shared" si="7"/>
        <v>11</v>
      </c>
      <c r="AC29" s="9">
        <v>6</v>
      </c>
      <c r="AD29" s="15"/>
    </row>
    <row r="30" spans="1:30" ht="18" x14ac:dyDescent="0.4">
      <c r="A30" s="53" t="s">
        <v>40</v>
      </c>
      <c r="B30" s="38" t="s">
        <v>188</v>
      </c>
      <c r="D30" s="25">
        <v>1</v>
      </c>
      <c r="E30" s="8">
        <v>1</v>
      </c>
      <c r="F30" s="47" t="s">
        <v>963</v>
      </c>
      <c r="G30" s="175"/>
      <c r="H30" s="175"/>
      <c r="I30" s="102"/>
      <c r="J30" s="102"/>
      <c r="K30" s="102"/>
      <c r="L30" s="102"/>
      <c r="M30" s="102"/>
      <c r="N30" s="69"/>
      <c r="O30" s="47" t="s">
        <v>608</v>
      </c>
      <c r="P30" s="47" t="s">
        <v>132</v>
      </c>
      <c r="Q30" s="47" t="s">
        <v>141</v>
      </c>
      <c r="R30" s="9">
        <v>6</v>
      </c>
      <c r="S30" s="11">
        <v>26</v>
      </c>
      <c r="T30" s="15">
        <f t="shared" si="8"/>
        <v>32</v>
      </c>
      <c r="U30" s="9">
        <v>1</v>
      </c>
      <c r="V30" s="15"/>
      <c r="W30" s="47" t="s">
        <v>651</v>
      </c>
      <c r="X30" s="47" t="s">
        <v>147</v>
      </c>
      <c r="Y30" s="47" t="s">
        <v>142</v>
      </c>
      <c r="Z30" s="9">
        <v>1</v>
      </c>
      <c r="AA30" s="9">
        <v>10</v>
      </c>
      <c r="AB30" s="15">
        <f t="shared" si="7"/>
        <v>11</v>
      </c>
      <c r="AC30" s="9">
        <v>5</v>
      </c>
      <c r="AD30" s="15"/>
    </row>
    <row r="31" spans="1:30" ht="15.5" x14ac:dyDescent="0.35">
      <c r="A31" s="45" t="s">
        <v>37</v>
      </c>
      <c r="B31" s="47" t="s">
        <v>1052</v>
      </c>
      <c r="C31" s="47" t="s">
        <v>216</v>
      </c>
      <c r="D31" s="9"/>
      <c r="E31" s="8"/>
      <c r="F31" s="47"/>
      <c r="N31" s="15"/>
      <c r="O31" s="47" t="s">
        <v>619</v>
      </c>
      <c r="P31" s="47" t="s">
        <v>122</v>
      </c>
      <c r="Q31" s="47" t="s">
        <v>201</v>
      </c>
      <c r="R31" s="8">
        <v>19</v>
      </c>
      <c r="S31" s="12">
        <v>11</v>
      </c>
      <c r="T31" s="15">
        <f t="shared" si="8"/>
        <v>30</v>
      </c>
      <c r="U31" s="9">
        <v>1</v>
      </c>
      <c r="V31" s="15"/>
      <c r="W31" s="47" t="s">
        <v>830</v>
      </c>
      <c r="X31" s="47" t="s">
        <v>2</v>
      </c>
      <c r="Y31" s="47" t="s">
        <v>53</v>
      </c>
      <c r="Z31" s="9">
        <v>2</v>
      </c>
      <c r="AA31" s="11">
        <v>8</v>
      </c>
      <c r="AB31" s="15">
        <f t="shared" si="6"/>
        <v>10</v>
      </c>
      <c r="AC31" s="9">
        <v>7</v>
      </c>
      <c r="AD31" s="15"/>
    </row>
    <row r="32" spans="1:30" ht="15.5" x14ac:dyDescent="0.35">
      <c r="N32" s="69"/>
      <c r="O32" s="47" t="s">
        <v>577</v>
      </c>
      <c r="P32" s="47" t="s">
        <v>244</v>
      </c>
      <c r="Q32" s="55" t="s">
        <v>65</v>
      </c>
      <c r="R32" s="9">
        <v>18</v>
      </c>
      <c r="S32" s="9">
        <v>12</v>
      </c>
      <c r="T32" s="15">
        <f t="shared" si="8"/>
        <v>30</v>
      </c>
      <c r="U32" s="9">
        <v>1</v>
      </c>
      <c r="V32" s="69"/>
      <c r="W32" s="47" t="s">
        <v>654</v>
      </c>
      <c r="X32" s="47" t="s">
        <v>45</v>
      </c>
      <c r="Y32" s="47" t="s">
        <v>142</v>
      </c>
      <c r="Z32" s="9">
        <v>1</v>
      </c>
      <c r="AA32" s="11">
        <v>8</v>
      </c>
      <c r="AB32" s="15">
        <f t="shared" si="6"/>
        <v>9</v>
      </c>
      <c r="AC32" s="9">
        <v>1</v>
      </c>
      <c r="AD32" s="15"/>
    </row>
    <row r="33" spans="1:30" ht="15.75" customHeight="1" x14ac:dyDescent="0.4">
      <c r="A33" s="56"/>
      <c r="B33" s="38" t="s">
        <v>988</v>
      </c>
      <c r="C33" s="50"/>
      <c r="D33" s="129">
        <v>3</v>
      </c>
      <c r="E33" s="8">
        <v>1</v>
      </c>
      <c r="F33" s="47" t="s">
        <v>1215</v>
      </c>
      <c r="N33" s="15"/>
      <c r="O33" s="47" t="s">
        <v>618</v>
      </c>
      <c r="P33" s="47" t="s">
        <v>74</v>
      </c>
      <c r="Q33" s="47" t="s">
        <v>201</v>
      </c>
      <c r="R33" s="9">
        <v>14</v>
      </c>
      <c r="S33" s="9">
        <v>17</v>
      </c>
      <c r="T33" s="15">
        <f t="shared" si="8"/>
        <v>31</v>
      </c>
      <c r="U33" s="9">
        <v>9</v>
      </c>
      <c r="V33" s="15"/>
      <c r="W33" s="47" t="s">
        <v>675</v>
      </c>
      <c r="X33" s="47" t="s">
        <v>20</v>
      </c>
      <c r="Y33" s="47" t="s">
        <v>141</v>
      </c>
      <c r="Z33" s="9">
        <v>1</v>
      </c>
      <c r="AA33" s="11">
        <v>8</v>
      </c>
      <c r="AB33" s="15">
        <f t="shared" si="6"/>
        <v>9</v>
      </c>
      <c r="AC33" s="9">
        <v>1</v>
      </c>
      <c r="AD33" s="15"/>
    </row>
    <row r="34" spans="1:30" ht="18" x14ac:dyDescent="0.4">
      <c r="A34" s="56" t="s">
        <v>37</v>
      </c>
      <c r="B34" s="47" t="s">
        <v>213</v>
      </c>
      <c r="C34" s="65" t="s">
        <v>216</v>
      </c>
      <c r="D34" s="129"/>
      <c r="E34" s="99">
        <v>2</v>
      </c>
      <c r="F34" s="47" t="s">
        <v>1216</v>
      </c>
      <c r="N34" s="15"/>
      <c r="O34" s="47" t="s">
        <v>621</v>
      </c>
      <c r="P34" s="47" t="s">
        <v>70</v>
      </c>
      <c r="Q34" s="47" t="s">
        <v>158</v>
      </c>
      <c r="R34" s="9">
        <v>20</v>
      </c>
      <c r="S34" s="11">
        <v>9</v>
      </c>
      <c r="T34" s="15">
        <f t="shared" si="8"/>
        <v>29</v>
      </c>
      <c r="U34" s="9">
        <v>5</v>
      </c>
      <c r="V34" s="69"/>
      <c r="W34" s="47" t="s">
        <v>649</v>
      </c>
      <c r="X34" s="47" t="s">
        <v>25</v>
      </c>
      <c r="Y34" s="55" t="s">
        <v>142</v>
      </c>
      <c r="Z34" s="9"/>
      <c r="AA34" s="9">
        <v>9</v>
      </c>
      <c r="AB34" s="15">
        <f t="shared" si="6"/>
        <v>9</v>
      </c>
      <c r="AC34" s="9"/>
      <c r="AD34" s="15"/>
    </row>
    <row r="35" spans="1:30" ht="15.5" x14ac:dyDescent="0.35">
      <c r="E35" s="99">
        <v>2</v>
      </c>
      <c r="F35" s="47" t="s">
        <v>1217</v>
      </c>
      <c r="N35" s="69"/>
      <c r="O35" s="47" t="s">
        <v>1037</v>
      </c>
      <c r="P35" s="55" t="s">
        <v>1038</v>
      </c>
      <c r="Q35" s="55" t="s">
        <v>199</v>
      </c>
      <c r="R35" s="9">
        <v>19</v>
      </c>
      <c r="S35" s="11">
        <v>10</v>
      </c>
      <c r="T35" s="15">
        <f>SUM(R35:S35)</f>
        <v>29</v>
      </c>
      <c r="U35" s="9">
        <v>7</v>
      </c>
      <c r="V35" s="15"/>
      <c r="W35" s="47" t="s">
        <v>641</v>
      </c>
      <c r="X35" s="177" t="s">
        <v>23</v>
      </c>
      <c r="Y35" s="55" t="s">
        <v>201</v>
      </c>
      <c r="Z35" s="9">
        <v>3</v>
      </c>
      <c r="AA35" s="9">
        <v>5</v>
      </c>
      <c r="AB35" s="15">
        <f t="shared" si="6"/>
        <v>8</v>
      </c>
      <c r="AC35" s="9">
        <v>3</v>
      </c>
      <c r="AD35" s="15"/>
    </row>
    <row r="36" spans="1:30" ht="15.5" x14ac:dyDescent="0.35">
      <c r="N36" s="69"/>
      <c r="O36" s="47" t="s">
        <v>611</v>
      </c>
      <c r="P36" s="177" t="s">
        <v>99</v>
      </c>
      <c r="Q36" s="55" t="s">
        <v>141</v>
      </c>
      <c r="R36" s="11">
        <v>10</v>
      </c>
      <c r="S36" s="9">
        <v>19</v>
      </c>
      <c r="T36" s="15">
        <f>SUM(R36:S36)</f>
        <v>29</v>
      </c>
      <c r="U36" s="9">
        <v>5</v>
      </c>
      <c r="V36" s="69"/>
      <c r="W36" s="47" t="s">
        <v>869</v>
      </c>
      <c r="X36" s="47" t="s">
        <v>163</v>
      </c>
      <c r="Y36" s="47" t="s">
        <v>54</v>
      </c>
      <c r="Z36" s="9">
        <v>3</v>
      </c>
      <c r="AA36" s="9">
        <v>5</v>
      </c>
      <c r="AB36" s="15">
        <f t="shared" si="6"/>
        <v>8</v>
      </c>
      <c r="AC36" s="9"/>
      <c r="AD36" s="15"/>
    </row>
    <row r="37" spans="1:30" ht="18" x14ac:dyDescent="0.4">
      <c r="A37" s="82"/>
      <c r="B37" s="173"/>
      <c r="C37" s="77"/>
      <c r="D37" s="163"/>
      <c r="E37" s="77" t="s">
        <v>50</v>
      </c>
      <c r="F37" s="83"/>
      <c r="G37" s="84"/>
      <c r="H37" s="84"/>
      <c r="I37" s="84"/>
      <c r="J37" s="85"/>
      <c r="K37" s="84"/>
      <c r="L37" s="84"/>
      <c r="M37" s="84"/>
      <c r="N37" s="15"/>
      <c r="O37" s="60" t="s">
        <v>582</v>
      </c>
      <c r="P37" s="60" t="s">
        <v>248</v>
      </c>
      <c r="Q37" s="178" t="s">
        <v>65</v>
      </c>
      <c r="R37" s="11">
        <v>11</v>
      </c>
      <c r="S37" s="9">
        <v>11</v>
      </c>
      <c r="T37" s="15">
        <f t="shared" si="5"/>
        <v>22</v>
      </c>
      <c r="U37" s="9">
        <v>2</v>
      </c>
      <c r="V37" s="15"/>
      <c r="W37" s="47" t="s">
        <v>669</v>
      </c>
      <c r="X37" s="55" t="s">
        <v>207</v>
      </c>
      <c r="Y37" s="55" t="s">
        <v>53</v>
      </c>
      <c r="Z37" s="9">
        <v>1</v>
      </c>
      <c r="AA37" s="9">
        <v>7</v>
      </c>
      <c r="AB37" s="15">
        <f t="shared" si="6"/>
        <v>8</v>
      </c>
      <c r="AC37" s="9">
        <v>1</v>
      </c>
      <c r="AD37" s="15"/>
    </row>
    <row r="38" spans="1:30" ht="18" x14ac:dyDescent="0.4">
      <c r="A38" s="53" t="s">
        <v>41</v>
      </c>
      <c r="B38" s="38" t="s">
        <v>101</v>
      </c>
      <c r="C38" s="47"/>
      <c r="D38" s="25">
        <v>5</v>
      </c>
      <c r="E38" s="9">
        <v>1</v>
      </c>
      <c r="F38" s="47" t="s">
        <v>1218</v>
      </c>
      <c r="G38" s="46"/>
      <c r="H38" s="51"/>
      <c r="I38" s="51"/>
      <c r="J38" s="52"/>
      <c r="K38" s="51"/>
      <c r="L38" s="51"/>
      <c r="M38" s="51"/>
      <c r="N38" s="69"/>
      <c r="O38" s="47" t="s">
        <v>662</v>
      </c>
      <c r="P38" s="47" t="s">
        <v>26</v>
      </c>
      <c r="Q38" s="47" t="s">
        <v>53</v>
      </c>
      <c r="R38" s="9">
        <v>9</v>
      </c>
      <c r="S38" s="11">
        <v>13</v>
      </c>
      <c r="T38" s="15">
        <f t="shared" si="5"/>
        <v>22</v>
      </c>
      <c r="U38" s="9">
        <v>2</v>
      </c>
      <c r="V38" s="69"/>
      <c r="W38" s="47" t="s">
        <v>670</v>
      </c>
      <c r="X38" s="47" t="s">
        <v>18</v>
      </c>
      <c r="Y38" s="47" t="s">
        <v>53</v>
      </c>
      <c r="Z38" s="9">
        <v>1</v>
      </c>
      <c r="AA38" s="11">
        <v>7</v>
      </c>
      <c r="AB38" s="15">
        <f t="shared" si="6"/>
        <v>8</v>
      </c>
      <c r="AC38" s="9">
        <v>1</v>
      </c>
      <c r="AD38" s="15"/>
    </row>
    <row r="39" spans="1:30" ht="18" x14ac:dyDescent="0.4">
      <c r="A39" s="56" t="s">
        <v>37</v>
      </c>
      <c r="B39" s="60" t="s">
        <v>97</v>
      </c>
      <c r="C39" s="50"/>
      <c r="D39" s="25"/>
      <c r="E39" s="9">
        <v>1</v>
      </c>
      <c r="F39" s="47" t="s">
        <v>1219</v>
      </c>
      <c r="G39" s="46"/>
      <c r="H39" s="51"/>
      <c r="I39" s="46"/>
      <c r="J39" s="48"/>
      <c r="K39" s="51"/>
      <c r="L39" s="51"/>
      <c r="M39" s="42"/>
      <c r="N39" s="15"/>
      <c r="O39" s="47" t="s">
        <v>605</v>
      </c>
      <c r="P39" s="47" t="s">
        <v>133</v>
      </c>
      <c r="Q39" s="47" t="s">
        <v>142</v>
      </c>
      <c r="R39" s="11">
        <v>9</v>
      </c>
      <c r="S39" s="11">
        <v>13</v>
      </c>
      <c r="T39" s="15">
        <f t="shared" si="5"/>
        <v>22</v>
      </c>
      <c r="U39" s="165">
        <v>1</v>
      </c>
      <c r="V39" s="15"/>
      <c r="W39" s="47" t="s">
        <v>647</v>
      </c>
      <c r="X39" s="47" t="s">
        <v>13</v>
      </c>
      <c r="Y39" s="47" t="s">
        <v>54</v>
      </c>
      <c r="Z39" s="9"/>
      <c r="AA39" s="9">
        <v>8</v>
      </c>
      <c r="AB39" s="15">
        <f t="shared" si="6"/>
        <v>8</v>
      </c>
      <c r="AC39" s="9">
        <v>3</v>
      </c>
      <c r="AD39" s="15"/>
    </row>
    <row r="40" spans="1:30" ht="15.5" x14ac:dyDescent="0.35">
      <c r="E40" s="9">
        <v>1</v>
      </c>
      <c r="F40" s="47" t="s">
        <v>1220</v>
      </c>
      <c r="N40" s="69"/>
      <c r="O40" s="47" t="s">
        <v>581</v>
      </c>
      <c r="P40" s="47" t="s">
        <v>65</v>
      </c>
      <c r="Q40" s="47" t="s">
        <v>65</v>
      </c>
      <c r="R40" s="9">
        <v>9</v>
      </c>
      <c r="S40" s="11">
        <v>13</v>
      </c>
      <c r="T40" s="15">
        <f t="shared" ref="T40:T58" si="9">SUM(R40:S40)</f>
        <v>22</v>
      </c>
      <c r="U40" s="11">
        <v>4</v>
      </c>
      <c r="V40" s="69"/>
      <c r="W40" s="47" t="s">
        <v>630</v>
      </c>
      <c r="X40" s="47" t="s">
        <v>22</v>
      </c>
      <c r="Y40" s="47" t="s">
        <v>142</v>
      </c>
      <c r="Z40" s="9">
        <v>2</v>
      </c>
      <c r="AA40" s="9">
        <v>5</v>
      </c>
      <c r="AB40" s="15">
        <f t="shared" si="6"/>
        <v>7</v>
      </c>
      <c r="AC40" s="9">
        <v>2</v>
      </c>
      <c r="AD40" s="15"/>
    </row>
    <row r="41" spans="1:30" ht="15.5" x14ac:dyDescent="0.35">
      <c r="B41" s="47"/>
      <c r="C41" s="65"/>
      <c r="E41" s="99">
        <v>1</v>
      </c>
      <c r="F41" s="47" t="s">
        <v>1221</v>
      </c>
      <c r="N41" s="69"/>
      <c r="O41" s="47" t="s">
        <v>578</v>
      </c>
      <c r="P41" s="47" t="s">
        <v>67</v>
      </c>
      <c r="Q41" s="47" t="s">
        <v>65</v>
      </c>
      <c r="R41" s="9">
        <v>9</v>
      </c>
      <c r="S41" s="9">
        <v>12</v>
      </c>
      <c r="T41" s="15">
        <f t="shared" si="9"/>
        <v>21</v>
      </c>
      <c r="U41" s="9">
        <v>3</v>
      </c>
      <c r="V41" s="15"/>
      <c r="W41" s="47" t="s">
        <v>634</v>
      </c>
      <c r="X41" s="47" t="s">
        <v>164</v>
      </c>
      <c r="Y41" s="47" t="s">
        <v>142</v>
      </c>
      <c r="Z41" s="9"/>
      <c r="AA41" s="9">
        <v>7</v>
      </c>
      <c r="AB41" s="15">
        <f t="shared" si="6"/>
        <v>7</v>
      </c>
      <c r="AC41" s="9">
        <v>4</v>
      </c>
      <c r="AD41" s="15"/>
    </row>
    <row r="42" spans="1:30" ht="15.5" x14ac:dyDescent="0.35">
      <c r="E42" s="99">
        <v>1</v>
      </c>
      <c r="F42" s="47" t="s">
        <v>1222</v>
      </c>
      <c r="N42" s="15"/>
      <c r="O42" s="47" t="s">
        <v>586</v>
      </c>
      <c r="P42" s="47" t="s">
        <v>213</v>
      </c>
      <c r="Q42" s="47" t="s">
        <v>54</v>
      </c>
      <c r="R42" s="9">
        <v>7</v>
      </c>
      <c r="S42" s="11">
        <v>14</v>
      </c>
      <c r="T42" s="15">
        <f t="shared" si="9"/>
        <v>21</v>
      </c>
      <c r="U42" s="9">
        <v>2</v>
      </c>
      <c r="V42" s="69"/>
      <c r="W42" s="47" t="s">
        <v>628</v>
      </c>
      <c r="X42" s="47" t="s">
        <v>125</v>
      </c>
      <c r="Y42" s="47" t="s">
        <v>65</v>
      </c>
      <c r="Z42" s="9">
        <v>2</v>
      </c>
      <c r="AA42" s="9">
        <v>4</v>
      </c>
      <c r="AB42" s="15">
        <f t="shared" si="6"/>
        <v>6</v>
      </c>
      <c r="AC42" s="9">
        <v>1</v>
      </c>
      <c r="AD42" s="15"/>
    </row>
    <row r="43" spans="1:30" ht="15.5" x14ac:dyDescent="0.35">
      <c r="N43" s="15"/>
      <c r="O43" s="47" t="s">
        <v>579</v>
      </c>
      <c r="P43" s="55" t="s">
        <v>72</v>
      </c>
      <c r="Q43" s="55" t="s">
        <v>65</v>
      </c>
      <c r="R43" s="9">
        <v>7</v>
      </c>
      <c r="S43" s="11">
        <v>12</v>
      </c>
      <c r="T43" s="15">
        <f t="shared" si="9"/>
        <v>19</v>
      </c>
      <c r="U43" s="9">
        <v>2</v>
      </c>
      <c r="V43" s="15"/>
      <c r="W43" s="47" t="s">
        <v>831</v>
      </c>
      <c r="X43" s="47" t="s">
        <v>76</v>
      </c>
      <c r="Y43" s="47" t="s">
        <v>65</v>
      </c>
      <c r="Z43" s="9">
        <v>2</v>
      </c>
      <c r="AA43" s="9">
        <v>4</v>
      </c>
      <c r="AB43" s="15">
        <f t="shared" si="6"/>
        <v>6</v>
      </c>
      <c r="AC43" s="9">
        <v>2</v>
      </c>
      <c r="AD43" s="15"/>
    </row>
    <row r="44" spans="1:30" ht="18" x14ac:dyDescent="0.4">
      <c r="B44" s="38" t="s">
        <v>156</v>
      </c>
      <c r="C44" s="64"/>
      <c r="D44" s="26">
        <v>1</v>
      </c>
      <c r="E44" s="9">
        <v>2</v>
      </c>
      <c r="F44" s="47" t="s">
        <v>1223</v>
      </c>
      <c r="N44" s="69"/>
      <c r="O44" s="47" t="s">
        <v>826</v>
      </c>
      <c r="P44" s="55" t="s">
        <v>4</v>
      </c>
      <c r="Q44" s="55" t="s">
        <v>158</v>
      </c>
      <c r="R44" s="9">
        <v>7</v>
      </c>
      <c r="S44" s="11">
        <v>12</v>
      </c>
      <c r="T44" s="15">
        <f t="shared" si="9"/>
        <v>19</v>
      </c>
      <c r="U44" s="9"/>
      <c r="V44" s="69"/>
      <c r="W44" s="47" t="s">
        <v>637</v>
      </c>
      <c r="X44" s="47" t="s">
        <v>169</v>
      </c>
      <c r="Y44" s="50" t="s">
        <v>158</v>
      </c>
      <c r="Z44" s="9">
        <v>1</v>
      </c>
      <c r="AA44" s="11">
        <v>5</v>
      </c>
      <c r="AB44" s="15">
        <f t="shared" si="6"/>
        <v>6</v>
      </c>
      <c r="AC44" s="11">
        <v>3</v>
      </c>
      <c r="AD44" s="15"/>
    </row>
    <row r="45" spans="1:30" ht="18" x14ac:dyDescent="0.4">
      <c r="A45" s="97" t="s">
        <v>37</v>
      </c>
      <c r="B45" s="94" t="s">
        <v>205</v>
      </c>
      <c r="C45" s="50" t="s">
        <v>212</v>
      </c>
      <c r="D45" s="26"/>
      <c r="E45" s="9"/>
      <c r="N45" s="69"/>
      <c r="O45" s="60" t="s">
        <v>663</v>
      </c>
      <c r="P45" s="60" t="s">
        <v>81</v>
      </c>
      <c r="Q45" s="178" t="s">
        <v>53</v>
      </c>
      <c r="R45" s="11">
        <v>3</v>
      </c>
      <c r="S45" s="11">
        <v>16</v>
      </c>
      <c r="T45" s="15">
        <f t="shared" si="9"/>
        <v>19</v>
      </c>
      <c r="U45" s="9"/>
      <c r="V45" s="15"/>
      <c r="W45" s="47" t="s">
        <v>635</v>
      </c>
      <c r="X45" s="177" t="s">
        <v>146</v>
      </c>
      <c r="Y45" s="55" t="s">
        <v>199</v>
      </c>
      <c r="Z45" s="9"/>
      <c r="AA45" s="9">
        <v>6</v>
      </c>
      <c r="AB45" s="15">
        <f t="shared" si="6"/>
        <v>6</v>
      </c>
      <c r="AC45" s="11">
        <v>2</v>
      </c>
      <c r="AD45" s="15"/>
    </row>
    <row r="46" spans="1:30" ht="15.5" x14ac:dyDescent="0.35">
      <c r="N46" s="69"/>
      <c r="O46" s="47" t="s">
        <v>1009</v>
      </c>
      <c r="P46" s="177" t="s">
        <v>217</v>
      </c>
      <c r="Q46" s="55" t="s">
        <v>199</v>
      </c>
      <c r="R46" s="9">
        <v>10</v>
      </c>
      <c r="S46" s="9">
        <v>8</v>
      </c>
      <c r="T46" s="15">
        <f t="shared" si="9"/>
        <v>18</v>
      </c>
      <c r="U46" s="9">
        <v>3</v>
      </c>
      <c r="V46" s="69"/>
      <c r="W46" s="47" t="s">
        <v>645</v>
      </c>
      <c r="X46" s="47" t="s">
        <v>149</v>
      </c>
      <c r="Y46" s="47" t="s">
        <v>54</v>
      </c>
      <c r="Z46" s="9"/>
      <c r="AA46" s="9">
        <v>6</v>
      </c>
      <c r="AB46" s="15">
        <f t="shared" si="6"/>
        <v>6</v>
      </c>
      <c r="AC46" s="9">
        <v>9</v>
      </c>
      <c r="AD46" s="15"/>
    </row>
    <row r="47" spans="1:30" ht="18" x14ac:dyDescent="0.4">
      <c r="A47" s="122"/>
      <c r="B47" s="123"/>
      <c r="C47" s="123"/>
      <c r="D47" s="164"/>
      <c r="E47" s="124"/>
      <c r="F47" s="123"/>
      <c r="G47" s="125"/>
      <c r="H47" s="125"/>
      <c r="I47" s="125"/>
      <c r="J47" s="126"/>
      <c r="K47" s="125"/>
      <c r="L47" s="125"/>
      <c r="M47" s="124"/>
      <c r="N47" s="15"/>
      <c r="O47" s="50" t="s">
        <v>871</v>
      </c>
      <c r="P47" s="50" t="s">
        <v>254</v>
      </c>
      <c r="Q47" s="50" t="s">
        <v>158</v>
      </c>
      <c r="R47" s="11">
        <v>4</v>
      </c>
      <c r="S47" s="9">
        <v>14</v>
      </c>
      <c r="T47" s="15">
        <f t="shared" si="9"/>
        <v>18</v>
      </c>
      <c r="U47" s="9">
        <v>2</v>
      </c>
      <c r="V47" s="15"/>
      <c r="W47" s="47" t="s">
        <v>646</v>
      </c>
      <c r="X47" s="47" t="s">
        <v>1196</v>
      </c>
      <c r="Y47" s="47" t="s">
        <v>201</v>
      </c>
      <c r="Z47" s="9"/>
      <c r="AA47" s="11">
        <v>6</v>
      </c>
      <c r="AB47" s="15">
        <f t="shared" si="6"/>
        <v>6</v>
      </c>
      <c r="AC47" s="9">
        <v>5</v>
      </c>
      <c r="AD47" s="15"/>
    </row>
    <row r="48" spans="1:30" ht="18" x14ac:dyDescent="0.4">
      <c r="C48" s="47" t="s">
        <v>967</v>
      </c>
      <c r="D48" s="112">
        <f>SUM(D16:D47)</f>
        <v>15</v>
      </c>
      <c r="E48" s="24"/>
      <c r="F48" s="47" t="s">
        <v>1082</v>
      </c>
      <c r="G48" s="38"/>
      <c r="H48" s="54"/>
      <c r="I48" s="70">
        <v>4</v>
      </c>
      <c r="J48" s="25"/>
      <c r="N48" s="15"/>
      <c r="O48" s="47" t="s">
        <v>799</v>
      </c>
      <c r="P48" s="55" t="s">
        <v>123</v>
      </c>
      <c r="Q48" s="55" t="s">
        <v>54</v>
      </c>
      <c r="R48" s="9">
        <v>2</v>
      </c>
      <c r="S48" s="9">
        <v>16</v>
      </c>
      <c r="T48" s="15">
        <f t="shared" si="9"/>
        <v>18</v>
      </c>
      <c r="U48" s="9">
        <v>4</v>
      </c>
      <c r="V48" s="69"/>
      <c r="W48" s="47" t="s">
        <v>634</v>
      </c>
      <c r="X48" s="47" t="s">
        <v>249</v>
      </c>
      <c r="Y48" s="47" t="s">
        <v>199</v>
      </c>
      <c r="Z48" s="9"/>
      <c r="AA48" s="11">
        <v>6</v>
      </c>
      <c r="AB48" s="15">
        <f t="shared" si="6"/>
        <v>6</v>
      </c>
      <c r="AC48" s="9"/>
      <c r="AD48" s="15"/>
    </row>
    <row r="49" spans="1:30" ht="15.5" x14ac:dyDescent="0.35">
      <c r="N49" s="69"/>
      <c r="O49" s="47" t="s">
        <v>583</v>
      </c>
      <c r="P49" s="47" t="s">
        <v>72</v>
      </c>
      <c r="Q49" s="47" t="s">
        <v>65</v>
      </c>
      <c r="R49" s="9">
        <v>7</v>
      </c>
      <c r="S49" s="11">
        <v>10</v>
      </c>
      <c r="T49" s="15">
        <f t="shared" si="9"/>
        <v>17</v>
      </c>
      <c r="U49" s="9">
        <v>3</v>
      </c>
      <c r="V49" s="15"/>
      <c r="W49" s="47" t="s">
        <v>653</v>
      </c>
      <c r="X49" s="47" t="s">
        <v>162</v>
      </c>
      <c r="Y49" s="47" t="s">
        <v>201</v>
      </c>
      <c r="Z49" s="9"/>
      <c r="AA49" s="9">
        <v>6</v>
      </c>
      <c r="AB49" s="15">
        <f>SUM(Z49:AA49)</f>
        <v>6</v>
      </c>
      <c r="AC49" s="9">
        <v>4</v>
      </c>
      <c r="AD49" s="15"/>
    </row>
    <row r="50" spans="1:30" ht="15.5" x14ac:dyDescent="0.35">
      <c r="N50" s="69"/>
      <c r="O50" s="47" t="s">
        <v>1126</v>
      </c>
      <c r="P50" s="47" t="s">
        <v>820</v>
      </c>
      <c r="Q50" s="50" t="s">
        <v>142</v>
      </c>
      <c r="R50" s="9">
        <v>7</v>
      </c>
      <c r="S50" s="11">
        <v>9</v>
      </c>
      <c r="T50" s="15">
        <f t="shared" si="9"/>
        <v>16</v>
      </c>
      <c r="U50" s="11">
        <v>2</v>
      </c>
      <c r="V50" s="15"/>
      <c r="W50" s="47" t="s">
        <v>648</v>
      </c>
      <c r="X50" s="55" t="s">
        <v>1227</v>
      </c>
      <c r="Y50" s="55" t="s">
        <v>65</v>
      </c>
      <c r="Z50" s="9"/>
      <c r="AA50" s="9">
        <v>6</v>
      </c>
      <c r="AB50" s="15">
        <f>SUM(Z50:AA50)</f>
        <v>6</v>
      </c>
      <c r="AC50" s="9"/>
      <c r="AD50" s="15"/>
    </row>
    <row r="51" spans="1:30" ht="15.5" x14ac:dyDescent="0.35">
      <c r="N51" s="15"/>
      <c r="O51" s="47" t="s">
        <v>590</v>
      </c>
      <c r="P51" s="47" t="s">
        <v>84</v>
      </c>
      <c r="Q51" s="47" t="s">
        <v>199</v>
      </c>
      <c r="R51" s="9">
        <v>5</v>
      </c>
      <c r="S51" s="9">
        <v>11</v>
      </c>
      <c r="T51" s="15">
        <f t="shared" si="9"/>
        <v>16</v>
      </c>
      <c r="U51" s="9">
        <v>2</v>
      </c>
      <c r="V51" s="69"/>
      <c r="W51" s="47" t="s">
        <v>644</v>
      </c>
      <c r="X51" s="47" t="s">
        <v>43</v>
      </c>
      <c r="Y51" s="47" t="s">
        <v>65</v>
      </c>
      <c r="Z51" s="9"/>
      <c r="AA51" s="9">
        <v>5</v>
      </c>
      <c r="AB51" s="15">
        <f>SUM(Z51:AA51)</f>
        <v>5</v>
      </c>
      <c r="AC51" s="9">
        <v>6</v>
      </c>
      <c r="AD51" s="15"/>
    </row>
    <row r="52" spans="1:30" ht="15.5" x14ac:dyDescent="0.35">
      <c r="N52" s="69"/>
      <c r="O52" s="47" t="s">
        <v>613</v>
      </c>
      <c r="P52" s="47" t="s">
        <v>389</v>
      </c>
      <c r="Q52" s="47" t="s">
        <v>141</v>
      </c>
      <c r="R52" s="9">
        <v>3</v>
      </c>
      <c r="S52" s="11">
        <v>13</v>
      </c>
      <c r="T52" s="15">
        <f t="shared" si="9"/>
        <v>16</v>
      </c>
      <c r="U52" s="9">
        <v>4</v>
      </c>
      <c r="V52" s="69"/>
      <c r="W52" s="47" t="s">
        <v>631</v>
      </c>
      <c r="X52" s="47" t="s">
        <v>205</v>
      </c>
      <c r="Y52" s="47" t="s">
        <v>158</v>
      </c>
      <c r="Z52" s="9"/>
      <c r="AA52" s="9">
        <v>5</v>
      </c>
      <c r="AB52" s="15">
        <f t="shared" si="6"/>
        <v>5</v>
      </c>
      <c r="AC52" s="9">
        <v>2</v>
      </c>
      <c r="AD52" s="15"/>
    </row>
    <row r="53" spans="1:30" ht="15.5" x14ac:dyDescent="0.35">
      <c r="N53" s="15"/>
      <c r="O53" s="47" t="s">
        <v>664</v>
      </c>
      <c r="P53" s="47" t="s">
        <v>49</v>
      </c>
      <c r="Q53" s="47" t="s">
        <v>199</v>
      </c>
      <c r="R53" s="9">
        <v>1</v>
      </c>
      <c r="S53" s="11">
        <v>15</v>
      </c>
      <c r="T53" s="15">
        <f t="shared" si="9"/>
        <v>16</v>
      </c>
      <c r="U53" s="9">
        <v>7</v>
      </c>
      <c r="V53" s="15"/>
      <c r="W53" s="47" t="s">
        <v>627</v>
      </c>
      <c r="X53" s="47" t="s">
        <v>253</v>
      </c>
      <c r="Y53" s="47" t="s">
        <v>158</v>
      </c>
      <c r="Z53" s="9"/>
      <c r="AA53" s="9">
        <v>4</v>
      </c>
      <c r="AB53" s="15">
        <f t="shared" si="6"/>
        <v>4</v>
      </c>
      <c r="AC53" s="9">
        <v>3</v>
      </c>
      <c r="AD53" s="15"/>
    </row>
    <row r="54" spans="1:30" ht="17.5" x14ac:dyDescent="0.35">
      <c r="B54" s="38"/>
      <c r="I54" s="38"/>
      <c r="J54" s="219"/>
      <c r="K54" s="219"/>
      <c r="L54" s="219"/>
      <c r="N54" s="15"/>
      <c r="O54" s="47" t="s">
        <v>665</v>
      </c>
      <c r="P54" s="179" t="s">
        <v>152</v>
      </c>
      <c r="Q54" s="47" t="s">
        <v>199</v>
      </c>
      <c r="R54" s="9">
        <v>7</v>
      </c>
      <c r="S54" s="11">
        <v>8</v>
      </c>
      <c r="T54" s="15">
        <f t="shared" si="9"/>
        <v>15</v>
      </c>
      <c r="U54" s="9">
        <v>1</v>
      </c>
      <c r="V54" s="69"/>
      <c r="W54" s="47" t="s">
        <v>652</v>
      </c>
      <c r="X54" s="94" t="s">
        <v>208</v>
      </c>
      <c r="Y54" s="47" t="s">
        <v>201</v>
      </c>
      <c r="Z54" s="9">
        <v>1</v>
      </c>
      <c r="AA54" s="11">
        <v>2</v>
      </c>
      <c r="AB54" s="15">
        <f t="shared" si="6"/>
        <v>3</v>
      </c>
      <c r="AC54" s="9">
        <v>1</v>
      </c>
      <c r="AD54" s="15"/>
    </row>
    <row r="55" spans="1:30" ht="17.5" x14ac:dyDescent="0.35">
      <c r="A55" s="4"/>
      <c r="B55" s="38"/>
      <c r="I55" s="38"/>
      <c r="J55" s="219"/>
      <c r="K55" s="219"/>
      <c r="L55" s="219"/>
      <c r="N55" s="69"/>
      <c r="O55" s="47" t="s">
        <v>918</v>
      </c>
      <c r="P55" s="177" t="s">
        <v>426</v>
      </c>
      <c r="Q55" s="55" t="s">
        <v>54</v>
      </c>
      <c r="R55" s="9">
        <v>7</v>
      </c>
      <c r="S55" s="9">
        <v>8</v>
      </c>
      <c r="T55" s="15">
        <f t="shared" si="9"/>
        <v>15</v>
      </c>
      <c r="U55" s="9">
        <v>2</v>
      </c>
      <c r="V55" s="15"/>
      <c r="W55" s="60" t="s">
        <v>859</v>
      </c>
      <c r="X55" s="60" t="s">
        <v>170</v>
      </c>
      <c r="Y55" s="178" t="s">
        <v>199</v>
      </c>
      <c r="Z55" s="11"/>
      <c r="AA55" s="9">
        <v>3</v>
      </c>
      <c r="AB55" s="15">
        <f t="shared" si="6"/>
        <v>3</v>
      </c>
      <c r="AC55" s="9"/>
      <c r="AD55" s="15"/>
    </row>
    <row r="56" spans="1:30" ht="17.5" x14ac:dyDescent="0.35">
      <c r="A56" s="4"/>
      <c r="B56" s="38"/>
      <c r="N56" s="15"/>
      <c r="O56" s="47" t="s">
        <v>606</v>
      </c>
      <c r="P56" s="47" t="s">
        <v>8</v>
      </c>
      <c r="Q56" s="47" t="s">
        <v>158</v>
      </c>
      <c r="R56" s="9">
        <v>6</v>
      </c>
      <c r="S56" s="11">
        <v>9</v>
      </c>
      <c r="T56" s="15">
        <f t="shared" si="9"/>
        <v>15</v>
      </c>
      <c r="U56" s="9">
        <v>9</v>
      </c>
      <c r="V56" s="69"/>
      <c r="W56" s="50" t="s">
        <v>655</v>
      </c>
      <c r="X56" s="50" t="s">
        <v>63</v>
      </c>
      <c r="Y56" s="50" t="s">
        <v>142</v>
      </c>
      <c r="Z56" s="9"/>
      <c r="AA56" s="11">
        <v>2</v>
      </c>
      <c r="AB56" s="15">
        <f t="shared" si="6"/>
        <v>2</v>
      </c>
      <c r="AC56" s="9">
        <v>1</v>
      </c>
      <c r="AD56" s="15"/>
    </row>
    <row r="57" spans="1:30" ht="15.5" x14ac:dyDescent="0.35">
      <c r="A57" s="4"/>
      <c r="K57" s="200"/>
      <c r="L57" s="200"/>
      <c r="N57" s="69"/>
      <c r="O57" s="47" t="s">
        <v>824</v>
      </c>
      <c r="P57" s="47" t="s">
        <v>61</v>
      </c>
      <c r="Q57" s="47" t="s">
        <v>201</v>
      </c>
      <c r="R57" s="9">
        <v>4</v>
      </c>
      <c r="S57" s="9">
        <v>11</v>
      </c>
      <c r="T57" s="15">
        <f t="shared" si="9"/>
        <v>15</v>
      </c>
      <c r="U57" s="9">
        <v>1</v>
      </c>
      <c r="V57" s="15"/>
      <c r="W57" s="47" t="s">
        <v>673</v>
      </c>
      <c r="X57" s="47" t="s">
        <v>28</v>
      </c>
      <c r="Y57" s="47" t="s">
        <v>53</v>
      </c>
      <c r="Z57" s="9"/>
      <c r="AA57" s="9">
        <v>2</v>
      </c>
      <c r="AB57" s="15">
        <f t="shared" si="6"/>
        <v>2</v>
      </c>
      <c r="AC57" s="9">
        <v>7</v>
      </c>
      <c r="AD57" s="15"/>
    </row>
    <row r="58" spans="1:30" ht="15.5" x14ac:dyDescent="0.35">
      <c r="A58" s="4"/>
      <c r="N58" s="15"/>
      <c r="O58" s="47" t="s">
        <v>965</v>
      </c>
      <c r="P58" s="47" t="s">
        <v>117</v>
      </c>
      <c r="Q58" s="47" t="s">
        <v>53</v>
      </c>
      <c r="R58" s="9">
        <v>1</v>
      </c>
      <c r="S58" s="11">
        <v>14</v>
      </c>
      <c r="T58" s="15">
        <f t="shared" si="9"/>
        <v>15</v>
      </c>
      <c r="U58" s="9">
        <v>2</v>
      </c>
      <c r="V58" s="69"/>
      <c r="W58" s="47" t="s">
        <v>633</v>
      </c>
      <c r="X58" s="47" t="s">
        <v>80</v>
      </c>
      <c r="Y58" s="47" t="s">
        <v>201</v>
      </c>
      <c r="Z58" s="9"/>
      <c r="AA58" s="11">
        <v>2</v>
      </c>
      <c r="AB58" s="15">
        <f t="shared" si="6"/>
        <v>2</v>
      </c>
      <c r="AC58" s="9">
        <v>1</v>
      </c>
      <c r="AD58" s="15"/>
    </row>
    <row r="59" spans="1:30" ht="17.5" x14ac:dyDescent="0.35">
      <c r="A59" s="4"/>
      <c r="D59" s="216" t="s">
        <v>1161</v>
      </c>
      <c r="E59" s="46"/>
      <c r="F59" s="46"/>
      <c r="G59" s="46"/>
      <c r="H59" s="46"/>
      <c r="I59" s="46"/>
      <c r="J59" s="46"/>
      <c r="K59" s="200"/>
      <c r="L59" s="216" t="s">
        <v>1194</v>
      </c>
      <c r="N59" s="69"/>
      <c r="O59" s="47" t="s">
        <v>872</v>
      </c>
      <c r="P59" s="94" t="s">
        <v>113</v>
      </c>
      <c r="Q59" s="47" t="s">
        <v>199</v>
      </c>
      <c r="R59" s="9">
        <v>2</v>
      </c>
      <c r="S59" s="11">
        <v>12</v>
      </c>
      <c r="T59" s="15">
        <f t="shared" si="5"/>
        <v>14</v>
      </c>
      <c r="U59" s="9">
        <v>1</v>
      </c>
      <c r="V59" s="15"/>
      <c r="W59" s="47" t="s">
        <v>629</v>
      </c>
      <c r="X59" s="47" t="s">
        <v>144</v>
      </c>
      <c r="Y59" s="55" t="s">
        <v>158</v>
      </c>
      <c r="Z59" s="9"/>
      <c r="AA59" s="9">
        <v>1</v>
      </c>
      <c r="AB59" s="15">
        <f t="shared" si="6"/>
        <v>1</v>
      </c>
      <c r="AC59" s="9"/>
      <c r="AD59" s="15"/>
    </row>
    <row r="60" spans="1:30" ht="18" x14ac:dyDescent="0.4">
      <c r="A60" s="4"/>
      <c r="B60" s="181" t="s">
        <v>94</v>
      </c>
      <c r="C60" s="22"/>
      <c r="D60" s="23">
        <v>41162</v>
      </c>
      <c r="E60" s="61"/>
      <c r="F60" s="61"/>
      <c r="G60" s="61"/>
      <c r="H60" s="31"/>
      <c r="I60" s="31"/>
      <c r="J60" s="181" t="s">
        <v>96</v>
      </c>
      <c r="K60" s="22"/>
      <c r="L60" s="23">
        <v>41169</v>
      </c>
      <c r="N60" s="15"/>
      <c r="O60" s="47" t="s">
        <v>1140</v>
      </c>
      <c r="P60" s="94" t="s">
        <v>30</v>
      </c>
      <c r="Q60" s="47" t="s">
        <v>141</v>
      </c>
      <c r="R60" s="11">
        <v>1</v>
      </c>
      <c r="S60" s="11">
        <v>12</v>
      </c>
      <c r="T60" s="15">
        <f t="shared" ref="T60:T65" si="10">SUM(R60:S60)</f>
        <v>13</v>
      </c>
      <c r="U60" s="9">
        <v>2</v>
      </c>
      <c r="V60" s="69"/>
      <c r="W60" s="47" t="s">
        <v>638</v>
      </c>
      <c r="X60" s="47" t="s">
        <v>110</v>
      </c>
      <c r="Y60" s="47" t="s">
        <v>141</v>
      </c>
      <c r="Z60" s="9"/>
      <c r="AA60" s="11">
        <v>1</v>
      </c>
      <c r="AB60" s="15">
        <f t="shared" si="6"/>
        <v>1</v>
      </c>
      <c r="AC60" s="9">
        <v>1</v>
      </c>
      <c r="AD60" s="15"/>
    </row>
    <row r="61" spans="1:30" ht="17.5" x14ac:dyDescent="0.35">
      <c r="B61" s="180" t="s">
        <v>95</v>
      </c>
      <c r="C61" s="180" t="s">
        <v>93</v>
      </c>
      <c r="D61" s="180" t="s">
        <v>127</v>
      </c>
      <c r="E61" s="47"/>
      <c r="F61" s="47"/>
      <c r="G61" s="47"/>
      <c r="H61" s="54"/>
      <c r="I61" s="54"/>
      <c r="J61" s="180" t="s">
        <v>95</v>
      </c>
      <c r="K61" s="180" t="s">
        <v>93</v>
      </c>
      <c r="L61" s="180" t="s">
        <v>127</v>
      </c>
      <c r="M61" s="45"/>
      <c r="N61" s="69"/>
      <c r="O61" s="47" t="s">
        <v>874</v>
      </c>
      <c r="P61" s="47" t="s">
        <v>300</v>
      </c>
      <c r="Q61" s="47" t="s">
        <v>141</v>
      </c>
      <c r="R61" s="9"/>
      <c r="S61" s="9">
        <v>13</v>
      </c>
      <c r="T61" s="15">
        <f t="shared" si="10"/>
        <v>13</v>
      </c>
      <c r="U61" s="9">
        <v>2</v>
      </c>
      <c r="V61" s="15"/>
      <c r="W61" s="47" t="s">
        <v>1006</v>
      </c>
      <c r="X61" s="47" t="s">
        <v>218</v>
      </c>
      <c r="Y61" s="50" t="s">
        <v>53</v>
      </c>
      <c r="Z61" s="9"/>
      <c r="AA61" s="11">
        <v>1</v>
      </c>
      <c r="AB61" s="15">
        <f t="shared" si="6"/>
        <v>1</v>
      </c>
      <c r="AC61" s="11"/>
      <c r="AD61" s="15"/>
    </row>
    <row r="62" spans="1:30" ht="18" x14ac:dyDescent="0.4">
      <c r="B62" s="28">
        <v>0.38541666666666669</v>
      </c>
      <c r="C62" s="25" t="s">
        <v>153</v>
      </c>
      <c r="D62" s="217" t="s">
        <v>395</v>
      </c>
      <c r="E62" s="47"/>
      <c r="F62" s="47"/>
      <c r="G62" s="47"/>
      <c r="H62" s="24"/>
      <c r="I62" s="24"/>
      <c r="J62" s="28">
        <v>0.38541666666666669</v>
      </c>
      <c r="K62" s="25" t="s">
        <v>153</v>
      </c>
      <c r="L62" s="217" t="s">
        <v>193</v>
      </c>
      <c r="M62" s="45"/>
      <c r="N62" s="69"/>
      <c r="O62" s="50" t="s">
        <v>639</v>
      </c>
      <c r="P62" s="65" t="s">
        <v>243</v>
      </c>
      <c r="Q62" s="65" t="s">
        <v>54</v>
      </c>
      <c r="R62" s="9">
        <v>6</v>
      </c>
      <c r="S62" s="11">
        <v>6</v>
      </c>
      <c r="T62" s="15">
        <f t="shared" si="10"/>
        <v>12</v>
      </c>
      <c r="U62" s="9"/>
      <c r="V62" s="69"/>
      <c r="W62" s="47" t="s">
        <v>632</v>
      </c>
      <c r="X62" s="47" t="s">
        <v>57</v>
      </c>
      <c r="Y62" s="47" t="s">
        <v>199</v>
      </c>
      <c r="Z62" s="11"/>
      <c r="AA62" s="11"/>
      <c r="AB62" s="15">
        <f t="shared" si="6"/>
        <v>0</v>
      </c>
      <c r="AC62" s="9">
        <v>1</v>
      </c>
      <c r="AD62" s="15"/>
    </row>
    <row r="63" spans="1:30" ht="19.5" customHeight="1" x14ac:dyDescent="0.4">
      <c r="B63" s="28">
        <v>0.38541666666666669</v>
      </c>
      <c r="C63" s="25" t="s">
        <v>154</v>
      </c>
      <c r="D63" s="217" t="s">
        <v>685</v>
      </c>
      <c r="E63" s="47"/>
      <c r="F63" s="47"/>
      <c r="G63" s="47"/>
      <c r="H63" s="24"/>
      <c r="I63" s="24"/>
      <c r="J63" s="28">
        <v>0.38541666666666669</v>
      </c>
      <c r="K63" s="25" t="s">
        <v>154</v>
      </c>
      <c r="L63" s="217" t="s">
        <v>194</v>
      </c>
      <c r="M63" s="45"/>
      <c r="N63" s="15"/>
      <c r="O63" s="47" t="s">
        <v>743</v>
      </c>
      <c r="P63" s="47" t="s">
        <v>17</v>
      </c>
      <c r="Q63" s="47" t="s">
        <v>158</v>
      </c>
      <c r="R63" s="9">
        <v>4</v>
      </c>
      <c r="S63" s="9">
        <v>8</v>
      </c>
      <c r="T63" s="15">
        <f t="shared" si="10"/>
        <v>12</v>
      </c>
      <c r="U63" s="9">
        <v>5</v>
      </c>
      <c r="V63" s="15"/>
      <c r="W63" s="47"/>
      <c r="X63" s="55"/>
      <c r="Y63" s="55"/>
      <c r="Z63" s="9"/>
      <c r="AA63" s="9"/>
      <c r="AB63" s="15"/>
      <c r="AC63" s="9"/>
      <c r="AD63" s="15"/>
    </row>
    <row r="64" spans="1:30" ht="18" x14ac:dyDescent="0.4">
      <c r="B64" s="28">
        <v>0.42708333333333331</v>
      </c>
      <c r="C64" s="25" t="s">
        <v>153</v>
      </c>
      <c r="D64" s="217" t="s">
        <v>686</v>
      </c>
      <c r="E64" s="47"/>
      <c r="F64" s="47"/>
      <c r="G64" s="47"/>
      <c r="H64" s="24"/>
      <c r="I64" s="24"/>
      <c r="J64" s="28">
        <v>0.42708333333333331</v>
      </c>
      <c r="K64" s="25" t="s">
        <v>153</v>
      </c>
      <c r="L64" s="217" t="s">
        <v>195</v>
      </c>
      <c r="M64" s="45"/>
      <c r="N64" s="15"/>
      <c r="O64" s="47" t="s">
        <v>1136</v>
      </c>
      <c r="P64" s="55" t="s">
        <v>1226</v>
      </c>
      <c r="Q64" s="55" t="s">
        <v>201</v>
      </c>
      <c r="R64" s="9">
        <v>4</v>
      </c>
      <c r="S64" s="9">
        <v>8</v>
      </c>
      <c r="T64" s="15">
        <f t="shared" si="10"/>
        <v>12</v>
      </c>
      <c r="U64" s="9">
        <v>1</v>
      </c>
      <c r="V64" s="15"/>
      <c r="W64" s="50"/>
      <c r="X64" s="65"/>
      <c r="Y64" s="65"/>
      <c r="Z64" s="9"/>
      <c r="AA64" s="11"/>
      <c r="AB64" s="15"/>
      <c r="AC64" s="9"/>
      <c r="AD64" s="69"/>
    </row>
    <row r="65" spans="1:30" ht="18" customHeight="1" x14ac:dyDescent="0.4">
      <c r="B65" s="28">
        <v>0.42708333333333331</v>
      </c>
      <c r="C65" s="25" t="s">
        <v>154</v>
      </c>
      <c r="D65" s="29" t="s">
        <v>687</v>
      </c>
      <c r="J65" s="28">
        <v>0.42708333333333331</v>
      </c>
      <c r="K65" s="25" t="s">
        <v>154</v>
      </c>
      <c r="L65" s="29" t="s">
        <v>196</v>
      </c>
      <c r="M65" s="45"/>
      <c r="N65" s="69"/>
      <c r="O65" s="60" t="s">
        <v>1139</v>
      </c>
      <c r="P65" s="60" t="s">
        <v>240</v>
      </c>
      <c r="Q65" s="178" t="s">
        <v>201</v>
      </c>
      <c r="R65" s="9">
        <v>2</v>
      </c>
      <c r="S65" s="9">
        <v>10</v>
      </c>
      <c r="T65" s="15">
        <f t="shared" si="10"/>
        <v>12</v>
      </c>
      <c r="U65" s="9">
        <v>3</v>
      </c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9" customHeight="1" thickBot="1" x14ac:dyDescent="0.45">
      <c r="C66" s="195"/>
      <c r="D66" s="194"/>
      <c r="E66" s="213"/>
      <c r="F66" s="214"/>
      <c r="G66" s="213"/>
      <c r="H66" s="214"/>
      <c r="I66" s="213"/>
      <c r="J66" s="214"/>
      <c r="K66" s="213"/>
      <c r="N66" s="69"/>
      <c r="O66" s="47"/>
      <c r="P66" s="94"/>
      <c r="Q66" s="47"/>
      <c r="R66" s="9"/>
      <c r="S66" s="11"/>
      <c r="T66" s="15"/>
      <c r="U66" s="9"/>
      <c r="V66" s="15"/>
      <c r="W66" s="47" t="s">
        <v>732</v>
      </c>
      <c r="X66" s="177"/>
      <c r="Y66" s="55"/>
      <c r="Z66" s="9">
        <v>84</v>
      </c>
      <c r="AA66" s="9">
        <v>112</v>
      </c>
      <c r="AB66" s="15">
        <f t="shared" ref="AB66" si="11">SUM(Z66:AA66)</f>
        <v>196</v>
      </c>
      <c r="AC66" s="11">
        <v>44</v>
      </c>
      <c r="AD66" s="166"/>
    </row>
    <row r="67" spans="1:30" ht="16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SUM(R22:R65)</f>
        <v>436</v>
      </c>
      <c r="S67" s="18">
        <f>SUM(S22:S65)</f>
        <v>568</v>
      </c>
      <c r="T67" s="18">
        <f>SUM(T22:T65)</f>
        <v>1004</v>
      </c>
      <c r="U67" s="18">
        <f>SUM(U22:U65)</f>
        <v>125</v>
      </c>
      <c r="V67" s="15"/>
      <c r="W67" s="61" t="s">
        <v>46</v>
      </c>
      <c r="X67" s="61"/>
      <c r="Y67" s="61"/>
      <c r="Z67" s="18">
        <f>SUM(Z22:Z66)+R67</f>
        <v>572</v>
      </c>
      <c r="AA67" s="18">
        <f>SUM(AA22:AA66)+S67</f>
        <v>901</v>
      </c>
      <c r="AB67" s="18">
        <f>SUM(AB22:AB66)+T67</f>
        <v>1473</v>
      </c>
      <c r="AC67" s="18">
        <f>SUM(AC22:AC66)+U67</f>
        <v>261</v>
      </c>
      <c r="AD67" s="166"/>
    </row>
    <row r="68" spans="1:30" ht="13" thickTop="1" x14ac:dyDescent="0.25"/>
    <row r="69" spans="1:30" ht="18" x14ac:dyDescent="0.4">
      <c r="A69" s="39"/>
      <c r="B69" s="194"/>
      <c r="C69" s="195"/>
      <c r="D69" s="29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29"/>
      <c r="E70" s="213"/>
      <c r="F70" s="214"/>
      <c r="G70" s="213"/>
      <c r="H70" s="214"/>
      <c r="I70" s="213"/>
      <c r="J70" s="214"/>
      <c r="K70" s="213"/>
    </row>
    <row r="71" spans="1:30" ht="18" x14ac:dyDescent="0.4">
      <c r="A71" s="39"/>
      <c r="B71" s="39"/>
      <c r="C71" s="169"/>
      <c r="D71" s="29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2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N35:U36">
    <sortCondition ref="N34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A22" zoomScale="80" zoomScaleNormal="75" zoomScaleSheetLayoutView="80" workbookViewId="0">
      <selection activeCell="M35" sqref="M35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8.8164062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5.1796875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678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40889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680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13</v>
      </c>
      <c r="T4" s="9">
        <v>24</v>
      </c>
      <c r="U4" s="9">
        <v>3</v>
      </c>
      <c r="V4" s="9">
        <v>0</v>
      </c>
      <c r="W4" s="160">
        <f t="shared" ref="W4:W10" si="0">T4/S4</f>
        <v>1.8461538461538463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8</v>
      </c>
      <c r="F5" s="25">
        <v>2</v>
      </c>
      <c r="G5" s="25">
        <v>3</v>
      </c>
      <c r="H5" s="25">
        <v>54</v>
      </c>
      <c r="I5" s="25">
        <v>31</v>
      </c>
      <c r="J5" s="40">
        <f t="shared" ref="J5:J12" si="1">E5*2+G5*1</f>
        <v>19</v>
      </c>
      <c r="K5" s="25">
        <v>85</v>
      </c>
      <c r="L5" s="25">
        <v>13</v>
      </c>
      <c r="M5" s="9">
        <v>1</v>
      </c>
      <c r="N5" s="88"/>
      <c r="O5" s="47" t="s">
        <v>68</v>
      </c>
      <c r="P5" s="47" t="s">
        <v>138</v>
      </c>
      <c r="Q5" s="47" t="s">
        <v>158</v>
      </c>
      <c r="R5" s="7"/>
      <c r="S5" s="11">
        <v>13</v>
      </c>
      <c r="T5" s="9">
        <v>28</v>
      </c>
      <c r="U5" s="9">
        <v>1</v>
      </c>
      <c r="V5" s="9">
        <v>1</v>
      </c>
      <c r="W5" s="160">
        <f t="shared" si="0"/>
        <v>2.1538461538461537</v>
      </c>
      <c r="AD5" s="17"/>
    </row>
    <row r="6" spans="1:30" ht="18" x14ac:dyDescent="0.4">
      <c r="B6" s="9"/>
      <c r="C6" s="38" t="s">
        <v>151</v>
      </c>
      <c r="D6" s="27"/>
      <c r="E6" s="25">
        <v>5</v>
      </c>
      <c r="F6" s="25">
        <v>4</v>
      </c>
      <c r="G6" s="25">
        <v>4</v>
      </c>
      <c r="H6" s="25">
        <v>33</v>
      </c>
      <c r="I6" s="25">
        <v>24</v>
      </c>
      <c r="J6" s="40">
        <f t="shared" si="1"/>
        <v>14</v>
      </c>
      <c r="K6" s="25">
        <v>53</v>
      </c>
      <c r="L6" s="25">
        <v>12</v>
      </c>
      <c r="M6" s="9">
        <v>3</v>
      </c>
      <c r="N6" s="88"/>
      <c r="O6" s="47" t="s">
        <v>73</v>
      </c>
      <c r="P6" s="47" t="s">
        <v>110</v>
      </c>
      <c r="Q6" s="47" t="s">
        <v>141</v>
      </c>
      <c r="R6" s="7"/>
      <c r="S6" s="11">
        <v>13</v>
      </c>
      <c r="T6" s="9">
        <v>30</v>
      </c>
      <c r="U6" s="9">
        <v>2</v>
      </c>
      <c r="V6" s="9">
        <v>1</v>
      </c>
      <c r="W6" s="160">
        <f t="shared" si="0"/>
        <v>2.3076923076923075</v>
      </c>
      <c r="Y6" s="9"/>
      <c r="AD6" s="17"/>
    </row>
    <row r="7" spans="1:30" ht="18" x14ac:dyDescent="0.4">
      <c r="B7" s="9"/>
      <c r="C7" s="38" t="s">
        <v>101</v>
      </c>
      <c r="D7" s="27"/>
      <c r="E7" s="25">
        <v>6</v>
      </c>
      <c r="F7" s="25">
        <v>6</v>
      </c>
      <c r="G7" s="25">
        <v>1</v>
      </c>
      <c r="H7" s="25">
        <v>48</v>
      </c>
      <c r="I7" s="25">
        <v>38</v>
      </c>
      <c r="J7" s="40">
        <f t="shared" si="1"/>
        <v>13</v>
      </c>
      <c r="K7" s="25">
        <v>71</v>
      </c>
      <c r="L7" s="25">
        <v>16</v>
      </c>
      <c r="M7" s="9">
        <v>2</v>
      </c>
      <c r="N7" s="88"/>
      <c r="O7" s="47" t="s">
        <v>34</v>
      </c>
      <c r="P7" s="47" t="s">
        <v>100</v>
      </c>
      <c r="Q7" s="47" t="s">
        <v>54</v>
      </c>
      <c r="R7" s="7"/>
      <c r="S7" s="11">
        <v>13</v>
      </c>
      <c r="T7" s="9">
        <v>30</v>
      </c>
      <c r="U7" s="9">
        <v>1</v>
      </c>
      <c r="V7" s="9">
        <v>0</v>
      </c>
      <c r="W7" s="160">
        <f t="shared" si="0"/>
        <v>2.3076923076923075</v>
      </c>
      <c r="AD7" s="17"/>
    </row>
    <row r="8" spans="1:30" ht="18" x14ac:dyDescent="0.4">
      <c r="A8" s="9"/>
      <c r="B8" s="9"/>
      <c r="C8" s="38" t="s">
        <v>102</v>
      </c>
      <c r="D8" s="27"/>
      <c r="E8" s="25">
        <v>4</v>
      </c>
      <c r="F8" s="25">
        <v>4</v>
      </c>
      <c r="G8" s="25">
        <v>5</v>
      </c>
      <c r="H8" s="25">
        <v>31</v>
      </c>
      <c r="I8" s="25">
        <v>30</v>
      </c>
      <c r="J8" s="40">
        <f t="shared" si="1"/>
        <v>13</v>
      </c>
      <c r="K8" s="25">
        <v>51</v>
      </c>
      <c r="L8" s="25">
        <v>11</v>
      </c>
      <c r="M8" s="9">
        <v>4</v>
      </c>
      <c r="N8" s="67"/>
      <c r="O8" s="47" t="s">
        <v>9</v>
      </c>
      <c r="P8" s="47" t="s">
        <v>155</v>
      </c>
      <c r="Q8" s="47" t="s">
        <v>201</v>
      </c>
      <c r="R8" s="4"/>
      <c r="S8" s="11">
        <v>9</v>
      </c>
      <c r="T8" s="9">
        <v>22</v>
      </c>
      <c r="U8" s="9">
        <v>0</v>
      </c>
      <c r="V8" s="9">
        <v>0</v>
      </c>
      <c r="W8" s="160">
        <f t="shared" si="0"/>
        <v>2.4444444444444446</v>
      </c>
      <c r="AD8" s="17"/>
    </row>
    <row r="9" spans="1:30" ht="18" x14ac:dyDescent="0.4">
      <c r="A9" s="9"/>
      <c r="B9" s="9"/>
      <c r="C9" s="38" t="s">
        <v>210</v>
      </c>
      <c r="D9" s="27"/>
      <c r="E9" s="25">
        <v>5</v>
      </c>
      <c r="F9" s="25">
        <v>6</v>
      </c>
      <c r="G9" s="25">
        <v>2</v>
      </c>
      <c r="H9" s="25">
        <v>30</v>
      </c>
      <c r="I9" s="25">
        <v>35</v>
      </c>
      <c r="J9" s="40">
        <f t="shared" si="1"/>
        <v>12</v>
      </c>
      <c r="K9" s="25">
        <v>48</v>
      </c>
      <c r="L9" s="25">
        <v>16</v>
      </c>
      <c r="M9" s="9">
        <v>5</v>
      </c>
      <c r="N9" s="88"/>
      <c r="O9" s="55" t="s">
        <v>198</v>
      </c>
      <c r="P9" s="47" t="s">
        <v>109</v>
      </c>
      <c r="Q9" s="47" t="s">
        <v>108</v>
      </c>
      <c r="R9" s="7"/>
      <c r="S9" s="11">
        <v>12</v>
      </c>
      <c r="T9" s="9">
        <v>34</v>
      </c>
      <c r="U9" s="9">
        <v>1</v>
      </c>
      <c r="V9" s="9">
        <v>2</v>
      </c>
      <c r="W9" s="160">
        <f t="shared" si="0"/>
        <v>2.8333333333333335</v>
      </c>
      <c r="AD9" s="17"/>
    </row>
    <row r="10" spans="1:30" ht="18" x14ac:dyDescent="0.4">
      <c r="A10" s="9"/>
      <c r="B10" s="9"/>
      <c r="C10" s="38" t="s">
        <v>209</v>
      </c>
      <c r="D10" s="27"/>
      <c r="E10" s="129">
        <v>4</v>
      </c>
      <c r="F10" s="129">
        <v>6</v>
      </c>
      <c r="G10" s="129">
        <v>3</v>
      </c>
      <c r="H10" s="25">
        <v>26</v>
      </c>
      <c r="I10" s="25">
        <v>41</v>
      </c>
      <c r="J10" s="40">
        <f t="shared" si="1"/>
        <v>11</v>
      </c>
      <c r="K10" s="25">
        <v>37</v>
      </c>
      <c r="L10" s="129">
        <v>13</v>
      </c>
      <c r="M10" s="9">
        <v>7</v>
      </c>
      <c r="N10" s="15"/>
      <c r="O10" s="47" t="s">
        <v>73</v>
      </c>
      <c r="P10" s="47" t="s">
        <v>218</v>
      </c>
      <c r="Q10" s="47" t="s">
        <v>53</v>
      </c>
      <c r="R10" s="4"/>
      <c r="S10" s="11">
        <v>12</v>
      </c>
      <c r="T10" s="9">
        <v>36</v>
      </c>
      <c r="U10" s="9">
        <v>2</v>
      </c>
      <c r="V10" s="9">
        <v>0</v>
      </c>
      <c r="W10" s="160">
        <f t="shared" si="0"/>
        <v>3</v>
      </c>
      <c r="AD10" s="17"/>
    </row>
    <row r="11" spans="1:30" ht="18" x14ac:dyDescent="0.4">
      <c r="A11" s="9"/>
      <c r="B11" s="9"/>
      <c r="C11" s="38" t="s">
        <v>103</v>
      </c>
      <c r="D11" s="27"/>
      <c r="E11" s="129">
        <v>4</v>
      </c>
      <c r="F11" s="129">
        <v>6</v>
      </c>
      <c r="G11" s="129">
        <v>3</v>
      </c>
      <c r="H11" s="25">
        <v>23</v>
      </c>
      <c r="I11" s="25">
        <v>36</v>
      </c>
      <c r="J11" s="40">
        <f t="shared" si="1"/>
        <v>11</v>
      </c>
      <c r="K11" s="25">
        <v>33</v>
      </c>
      <c r="L11" s="129">
        <v>11</v>
      </c>
      <c r="M11" s="9">
        <v>6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10</v>
      </c>
      <c r="T11" s="9">
        <v>33</v>
      </c>
      <c r="U11" s="9">
        <v>0</v>
      </c>
      <c r="V11" s="9">
        <v>0</v>
      </c>
      <c r="W11" s="160">
        <f t="shared" ref="W11:W12" si="2">T11/S11</f>
        <v>3.3</v>
      </c>
      <c r="AD11" s="17"/>
    </row>
    <row r="12" spans="1:30" ht="18.5" thickBot="1" x14ac:dyDescent="0.45">
      <c r="A12" s="9"/>
      <c r="B12" s="9"/>
      <c r="C12" s="38" t="s">
        <v>156</v>
      </c>
      <c r="D12" s="27"/>
      <c r="E12" s="57">
        <v>4</v>
      </c>
      <c r="F12" s="57">
        <v>6</v>
      </c>
      <c r="G12" s="57">
        <v>3</v>
      </c>
      <c r="H12" s="25">
        <v>19</v>
      </c>
      <c r="I12" s="25">
        <v>29</v>
      </c>
      <c r="J12" s="40">
        <f t="shared" si="1"/>
        <v>11</v>
      </c>
      <c r="K12" s="25">
        <v>31</v>
      </c>
      <c r="L12" s="57">
        <v>16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9</v>
      </c>
      <c r="T12" s="9">
        <v>23</v>
      </c>
      <c r="U12" s="9">
        <v>1</v>
      </c>
      <c r="V12" s="9">
        <v>0</v>
      </c>
      <c r="W12" s="160">
        <f t="shared" si="2"/>
        <v>2.5555555555555554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40</v>
      </c>
      <c r="F13" s="71">
        <f>SUM(F5:F12)</f>
        <v>40</v>
      </c>
      <c r="G13" s="71">
        <f>SUM(G5:G12)</f>
        <v>24</v>
      </c>
      <c r="H13" s="71">
        <f>SUM(H5:H12)</f>
        <v>264</v>
      </c>
      <c r="I13" s="71">
        <f>SUM(I5:I12)</f>
        <v>264</v>
      </c>
      <c r="J13" s="30"/>
      <c r="K13" s="71">
        <f>SUM(K5:K12)</f>
        <v>409</v>
      </c>
      <c r="L13" s="71">
        <f>SUM(L5:L12)</f>
        <v>108</v>
      </c>
      <c r="M13" s="4"/>
      <c r="N13" s="17"/>
      <c r="O13" s="17"/>
      <c r="P13" s="17"/>
      <c r="Q13" s="61" t="s">
        <v>35</v>
      </c>
      <c r="R13" s="14"/>
      <c r="S13" s="18">
        <f>SUM(S4:S12)</f>
        <v>104</v>
      </c>
      <c r="T13" s="18">
        <f>SUM(T4:T12)</f>
        <v>260</v>
      </c>
      <c r="U13" s="18">
        <f>SUM(U4:U12)</f>
        <v>11</v>
      </c>
      <c r="V13" s="18">
        <f>SUM(V4:V12)</f>
        <v>4</v>
      </c>
      <c r="W13" s="19">
        <f>(T13+V13)/S13</f>
        <v>2.5384615384615383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679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209</v>
      </c>
      <c r="C16" s="75"/>
      <c r="D16" s="25">
        <v>2</v>
      </c>
      <c r="E16" s="9">
        <v>1</v>
      </c>
      <c r="F16" s="47" t="s">
        <v>690</v>
      </c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97</v>
      </c>
      <c r="C17" s="47"/>
      <c r="D17" s="25"/>
      <c r="E17" s="9">
        <v>2</v>
      </c>
      <c r="F17" s="47" t="s">
        <v>691</v>
      </c>
      <c r="J17" s="4"/>
      <c r="N17" s="17"/>
      <c r="P17" s="47" t="s">
        <v>683</v>
      </c>
      <c r="Q17" s="24"/>
      <c r="R17" s="47"/>
      <c r="S17" s="47" t="s">
        <v>684</v>
      </c>
      <c r="T17" s="25"/>
      <c r="U17" s="25"/>
      <c r="V17" s="25"/>
      <c r="W17" s="47"/>
      <c r="X17" s="47"/>
      <c r="Y17" s="47" t="s">
        <v>97</v>
      </c>
      <c r="Z17" s="46"/>
      <c r="AD17" s="17"/>
    </row>
    <row r="18" spans="1:30" ht="15.5" x14ac:dyDescent="0.35">
      <c r="A18" s="45"/>
      <c r="B18" s="47"/>
      <c r="C18" s="47"/>
      <c r="D18" s="55"/>
      <c r="E18" s="9"/>
      <c r="F18" s="47"/>
      <c r="J18" s="4"/>
      <c r="N18" s="17"/>
      <c r="S18" s="47"/>
      <c r="X18" s="47"/>
      <c r="AD18" s="17"/>
    </row>
    <row r="19" spans="1:30" ht="18" x14ac:dyDescent="0.4">
      <c r="A19" s="45" t="s">
        <v>166</v>
      </c>
      <c r="B19" s="38" t="s">
        <v>156</v>
      </c>
      <c r="C19" s="98"/>
      <c r="D19" s="128">
        <v>2</v>
      </c>
      <c r="E19" s="9">
        <v>1</v>
      </c>
      <c r="F19" s="47" t="s">
        <v>689</v>
      </c>
      <c r="N19" s="17"/>
      <c r="AD19" s="17"/>
    </row>
    <row r="20" spans="1:30" ht="18" x14ac:dyDescent="0.4">
      <c r="A20" s="97" t="s">
        <v>37</v>
      </c>
      <c r="B20" s="47" t="s">
        <v>8</v>
      </c>
      <c r="C20" s="47" t="s">
        <v>216</v>
      </c>
      <c r="D20" s="128"/>
      <c r="E20" s="9">
        <v>2</v>
      </c>
      <c r="F20" s="47" t="s">
        <v>689</v>
      </c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F21" s="47"/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8" x14ac:dyDescent="0.4">
      <c r="A22" s="79"/>
      <c r="B22" s="173"/>
      <c r="C22" s="81"/>
      <c r="D22" s="163"/>
      <c r="E22" s="77" t="s">
        <v>50</v>
      </c>
      <c r="F22" s="77"/>
      <c r="G22" s="76"/>
      <c r="H22" s="76"/>
      <c r="I22" s="76"/>
      <c r="J22" s="78"/>
      <c r="K22" s="76"/>
      <c r="L22" s="76"/>
      <c r="M22" s="76"/>
      <c r="N22" s="69"/>
      <c r="O22" s="47" t="s">
        <v>607</v>
      </c>
      <c r="P22" s="177" t="s">
        <v>250</v>
      </c>
      <c r="Q22" s="55" t="s">
        <v>141</v>
      </c>
      <c r="R22" s="9">
        <v>17</v>
      </c>
      <c r="S22" s="9">
        <v>9</v>
      </c>
      <c r="T22" s="15">
        <f t="shared" ref="T22" si="3">SUM(R22:S22)</f>
        <v>26</v>
      </c>
      <c r="U22" s="9">
        <v>2</v>
      </c>
      <c r="V22" s="69"/>
      <c r="W22" s="47" t="s">
        <v>681</v>
      </c>
      <c r="X22" s="47" t="s">
        <v>17</v>
      </c>
      <c r="Y22" s="47" t="s">
        <v>158</v>
      </c>
      <c r="Z22" s="9">
        <v>1</v>
      </c>
      <c r="AA22" s="9">
        <v>5</v>
      </c>
      <c r="AB22" s="15">
        <f t="shared" ref="AB22" si="4">SUM(Z22:AA22)</f>
        <v>6</v>
      </c>
      <c r="AC22" s="9">
        <v>1</v>
      </c>
      <c r="AD22" s="15"/>
    </row>
    <row r="23" spans="1:30" ht="18" x14ac:dyDescent="0.4">
      <c r="A23" s="53" t="s">
        <v>39</v>
      </c>
      <c r="B23" s="38" t="s">
        <v>102</v>
      </c>
      <c r="D23" s="25">
        <v>2</v>
      </c>
      <c r="E23" s="8">
        <v>1</v>
      </c>
      <c r="F23" s="47" t="s">
        <v>692</v>
      </c>
      <c r="M23" s="42"/>
      <c r="N23" s="69"/>
      <c r="O23" s="47" t="s">
        <v>609</v>
      </c>
      <c r="P23" s="47" t="s">
        <v>252</v>
      </c>
      <c r="Q23" s="47" t="s">
        <v>141</v>
      </c>
      <c r="R23" s="9">
        <v>11</v>
      </c>
      <c r="S23" s="9">
        <v>13</v>
      </c>
      <c r="T23" s="15">
        <f>SUM(R23:S23)</f>
        <v>24</v>
      </c>
      <c r="U23" s="9">
        <v>1</v>
      </c>
      <c r="V23" s="15"/>
      <c r="W23" s="47" t="s">
        <v>682</v>
      </c>
      <c r="X23" s="47" t="s">
        <v>389</v>
      </c>
      <c r="Y23" s="47" t="s">
        <v>141</v>
      </c>
      <c r="Z23" s="9">
        <v>1</v>
      </c>
      <c r="AA23" s="11">
        <v>5</v>
      </c>
      <c r="AB23" s="15">
        <f t="shared" ref="AB23" si="5">SUM(Z23:AA23)</f>
        <v>6</v>
      </c>
      <c r="AC23" s="9"/>
      <c r="AD23" s="15"/>
    </row>
    <row r="24" spans="1:30" ht="15.5" x14ac:dyDescent="0.35">
      <c r="A24" s="56" t="s">
        <v>37</v>
      </c>
      <c r="B24" s="47" t="s">
        <v>97</v>
      </c>
      <c r="C24" s="47"/>
      <c r="E24" s="8">
        <v>2</v>
      </c>
      <c r="F24" s="47" t="s">
        <v>693</v>
      </c>
      <c r="N24" s="15"/>
      <c r="O24" s="47" t="s">
        <v>608</v>
      </c>
      <c r="P24" s="47" t="s">
        <v>132</v>
      </c>
      <c r="Q24" s="47" t="s">
        <v>141</v>
      </c>
      <c r="R24" s="9">
        <v>5</v>
      </c>
      <c r="S24" s="11">
        <v>18</v>
      </c>
      <c r="T24" s="15">
        <f>SUM(R24:S24)</f>
        <v>23</v>
      </c>
      <c r="U24" s="9"/>
      <c r="V24" s="15"/>
      <c r="W24" s="47" t="s">
        <v>675</v>
      </c>
      <c r="X24" s="47" t="s">
        <v>20</v>
      </c>
      <c r="Y24" s="47" t="s">
        <v>141</v>
      </c>
      <c r="Z24" s="9"/>
      <c r="AA24" s="11">
        <v>6</v>
      </c>
      <c r="AB24" s="15">
        <f t="shared" ref="AB24:AB39" si="6">SUM(Z24:AA24)</f>
        <v>6</v>
      </c>
      <c r="AC24" s="9"/>
      <c r="AD24" s="15"/>
    </row>
    <row r="25" spans="1:30" ht="15.5" x14ac:dyDescent="0.35">
      <c r="N25" s="69"/>
      <c r="O25" s="47" t="s">
        <v>603</v>
      </c>
      <c r="P25" s="47" t="s">
        <v>138</v>
      </c>
      <c r="Q25" s="47" t="s">
        <v>142</v>
      </c>
      <c r="R25" s="9">
        <v>11</v>
      </c>
      <c r="S25" s="9">
        <v>10</v>
      </c>
      <c r="T25" s="15">
        <f t="shared" ref="T25:T60" si="7">SUM(R25:S25)</f>
        <v>21</v>
      </c>
      <c r="U25" s="9">
        <v>1</v>
      </c>
      <c r="V25" s="69"/>
      <c r="W25" s="47" t="s">
        <v>676</v>
      </c>
      <c r="X25" s="94" t="s">
        <v>30</v>
      </c>
      <c r="Y25" s="47" t="s">
        <v>141</v>
      </c>
      <c r="Z25" s="11"/>
      <c r="AA25" s="11">
        <v>6</v>
      </c>
      <c r="AB25" s="15">
        <f t="shared" si="6"/>
        <v>6</v>
      </c>
      <c r="AC25" s="9">
        <v>1</v>
      </c>
      <c r="AD25" s="15"/>
    </row>
    <row r="26" spans="1:30" ht="18" x14ac:dyDescent="0.4">
      <c r="A26" s="45"/>
      <c r="B26" s="38" t="s">
        <v>210</v>
      </c>
      <c r="D26" s="25">
        <v>2</v>
      </c>
      <c r="E26" s="8">
        <v>2</v>
      </c>
      <c r="F26" s="47" t="s">
        <v>694</v>
      </c>
      <c r="G26" s="59"/>
      <c r="N26" s="69"/>
      <c r="O26" s="47" t="s">
        <v>577</v>
      </c>
      <c r="P26" s="47" t="s">
        <v>244</v>
      </c>
      <c r="Q26" s="55" t="s">
        <v>65</v>
      </c>
      <c r="R26" s="9">
        <v>11</v>
      </c>
      <c r="S26" s="9">
        <v>6</v>
      </c>
      <c r="T26" s="15">
        <f t="shared" si="7"/>
        <v>17</v>
      </c>
      <c r="U26" s="9"/>
      <c r="V26" s="15"/>
      <c r="W26" s="50" t="s">
        <v>639</v>
      </c>
      <c r="X26" s="65" t="s">
        <v>243</v>
      </c>
      <c r="Y26" s="65" t="s">
        <v>54</v>
      </c>
      <c r="Z26" s="9">
        <v>4</v>
      </c>
      <c r="AA26" s="11">
        <v>1</v>
      </c>
      <c r="AB26" s="15">
        <f t="shared" si="6"/>
        <v>5</v>
      </c>
      <c r="AC26" s="9"/>
      <c r="AD26" s="15"/>
    </row>
    <row r="27" spans="1:30" ht="18" x14ac:dyDescent="0.4">
      <c r="A27" s="56" t="s">
        <v>37</v>
      </c>
      <c r="B27" s="47" t="s">
        <v>97</v>
      </c>
      <c r="C27" s="47"/>
      <c r="E27" s="99">
        <v>2</v>
      </c>
      <c r="F27" s="47" t="s">
        <v>695</v>
      </c>
      <c r="G27" s="59"/>
      <c r="M27" s="29"/>
      <c r="N27" s="15"/>
      <c r="O27" s="174" t="s">
        <v>610</v>
      </c>
      <c r="P27" s="47" t="s">
        <v>159</v>
      </c>
      <c r="Q27" s="47" t="s">
        <v>141</v>
      </c>
      <c r="R27" s="9">
        <v>11</v>
      </c>
      <c r="S27" s="11">
        <v>5</v>
      </c>
      <c r="T27" s="15">
        <f>SUM(R27:S27)</f>
        <v>16</v>
      </c>
      <c r="U27" s="9">
        <v>2</v>
      </c>
      <c r="V27" s="15"/>
      <c r="W27" s="47" t="s">
        <v>641</v>
      </c>
      <c r="X27" s="177" t="s">
        <v>23</v>
      </c>
      <c r="Y27" s="55" t="s">
        <v>201</v>
      </c>
      <c r="Z27" s="9">
        <v>2</v>
      </c>
      <c r="AA27" s="9">
        <v>3</v>
      </c>
      <c r="AB27" s="15">
        <f t="shared" si="6"/>
        <v>5</v>
      </c>
      <c r="AC27" s="9"/>
      <c r="AD27" s="15"/>
    </row>
    <row r="28" spans="1:30" ht="18" x14ac:dyDescent="0.4">
      <c r="B28" s="47"/>
      <c r="C28" s="47"/>
      <c r="F28" s="47"/>
      <c r="G28" s="59"/>
      <c r="M28" s="29"/>
      <c r="N28" s="69"/>
      <c r="O28" s="47" t="s">
        <v>580</v>
      </c>
      <c r="P28" s="47" t="s">
        <v>120</v>
      </c>
      <c r="Q28" s="47" t="s">
        <v>199</v>
      </c>
      <c r="R28" s="9">
        <v>10</v>
      </c>
      <c r="S28" s="11">
        <v>6</v>
      </c>
      <c r="T28" s="15">
        <f>SUM(R28:S28)</f>
        <v>16</v>
      </c>
      <c r="U28" s="9">
        <v>1</v>
      </c>
      <c r="V28" s="15"/>
      <c r="W28" s="47" t="s">
        <v>642</v>
      </c>
      <c r="X28" s="55" t="s">
        <v>4</v>
      </c>
      <c r="Y28" s="55" t="s">
        <v>158</v>
      </c>
      <c r="Z28" s="9">
        <v>2</v>
      </c>
      <c r="AA28" s="11">
        <v>3</v>
      </c>
      <c r="AB28" s="15">
        <f t="shared" si="6"/>
        <v>5</v>
      </c>
      <c r="AC28" s="9"/>
      <c r="AD28" s="15"/>
    </row>
    <row r="29" spans="1:30" ht="18" x14ac:dyDescent="0.4">
      <c r="A29" s="82" t="s">
        <v>167</v>
      </c>
      <c r="B29" s="173"/>
      <c r="C29" s="172"/>
      <c r="D29" s="163"/>
      <c r="E29" s="77" t="s">
        <v>50</v>
      </c>
      <c r="F29" s="77"/>
      <c r="G29" s="84"/>
      <c r="H29" s="84"/>
      <c r="I29" s="84"/>
      <c r="J29" s="85"/>
      <c r="K29" s="84"/>
      <c r="L29" s="84"/>
      <c r="M29" s="84"/>
      <c r="N29" s="69"/>
      <c r="O29" s="47" t="s">
        <v>583</v>
      </c>
      <c r="P29" s="47" t="s">
        <v>72</v>
      </c>
      <c r="Q29" s="47" t="s">
        <v>65</v>
      </c>
      <c r="R29" s="9">
        <v>7</v>
      </c>
      <c r="S29" s="11">
        <v>9</v>
      </c>
      <c r="T29" s="15">
        <f>SUM(R29:S29)</f>
        <v>16</v>
      </c>
      <c r="U29" s="9">
        <v>1</v>
      </c>
      <c r="V29" s="15"/>
      <c r="W29" s="47" t="s">
        <v>674</v>
      </c>
      <c r="X29" s="47" t="s">
        <v>76</v>
      </c>
      <c r="Y29" s="47" t="s">
        <v>65</v>
      </c>
      <c r="Z29" s="9">
        <v>2</v>
      </c>
      <c r="AA29" s="9">
        <v>3</v>
      </c>
      <c r="AB29" s="15">
        <f t="shared" si="6"/>
        <v>5</v>
      </c>
      <c r="AC29" s="9">
        <v>1</v>
      </c>
      <c r="AD29" s="15"/>
    </row>
    <row r="30" spans="1:30" ht="18" x14ac:dyDescent="0.4">
      <c r="A30" s="53" t="s">
        <v>40</v>
      </c>
      <c r="B30" s="38" t="s">
        <v>103</v>
      </c>
      <c r="D30" s="25">
        <v>2</v>
      </c>
      <c r="E30" s="8">
        <v>1</v>
      </c>
      <c r="F30" s="47" t="s">
        <v>490</v>
      </c>
      <c r="G30" s="175"/>
      <c r="H30" s="175"/>
      <c r="I30" s="102"/>
      <c r="J30" s="102"/>
      <c r="K30" s="102"/>
      <c r="L30" s="102"/>
      <c r="M30" s="102"/>
      <c r="N30" s="69"/>
      <c r="O30" s="47" t="s">
        <v>584</v>
      </c>
      <c r="P30" s="47" t="s">
        <v>131</v>
      </c>
      <c r="Q30" s="47" t="s">
        <v>54</v>
      </c>
      <c r="R30" s="9">
        <v>7</v>
      </c>
      <c r="S30" s="9">
        <v>9</v>
      </c>
      <c r="T30" s="15">
        <f>SUM(R30:S30)</f>
        <v>16</v>
      </c>
      <c r="U30" s="9"/>
      <c r="V30" s="15"/>
      <c r="W30" s="47" t="s">
        <v>666</v>
      </c>
      <c r="X30" s="94" t="s">
        <v>113</v>
      </c>
      <c r="Y30" s="47" t="s">
        <v>199</v>
      </c>
      <c r="Z30" s="9">
        <v>1</v>
      </c>
      <c r="AA30" s="11">
        <v>4</v>
      </c>
      <c r="AB30" s="15">
        <f t="shared" si="6"/>
        <v>5</v>
      </c>
      <c r="AC30" s="9"/>
      <c r="AD30" s="15"/>
    </row>
    <row r="31" spans="1:30" ht="15.5" x14ac:dyDescent="0.35">
      <c r="A31" s="45" t="s">
        <v>37</v>
      </c>
      <c r="B31" s="47" t="s">
        <v>2</v>
      </c>
      <c r="C31" s="47" t="s">
        <v>284</v>
      </c>
      <c r="D31" s="9"/>
      <c r="E31" s="8">
        <v>2</v>
      </c>
      <c r="F31" s="47" t="s">
        <v>696</v>
      </c>
      <c r="N31" s="69"/>
      <c r="O31" s="60" t="s">
        <v>582</v>
      </c>
      <c r="P31" s="60" t="s">
        <v>248</v>
      </c>
      <c r="Q31" s="178" t="s">
        <v>65</v>
      </c>
      <c r="R31" s="11">
        <v>9</v>
      </c>
      <c r="S31" s="9">
        <v>6</v>
      </c>
      <c r="T31" s="15">
        <f t="shared" si="7"/>
        <v>15</v>
      </c>
      <c r="U31" s="9"/>
      <c r="V31" s="15"/>
      <c r="W31" s="47" t="s">
        <v>644</v>
      </c>
      <c r="X31" s="47" t="s">
        <v>43</v>
      </c>
      <c r="Y31" s="47" t="s">
        <v>65</v>
      </c>
      <c r="Z31" s="9"/>
      <c r="AA31" s="9">
        <v>5</v>
      </c>
      <c r="AB31" s="15">
        <f t="shared" si="6"/>
        <v>5</v>
      </c>
      <c r="AC31" s="9">
        <v>5</v>
      </c>
      <c r="AD31" s="15"/>
    </row>
    <row r="32" spans="1:30" ht="15.5" x14ac:dyDescent="0.35">
      <c r="B32" s="47"/>
      <c r="C32" s="47"/>
      <c r="E32" s="8"/>
      <c r="F32" s="47"/>
      <c r="N32" s="15"/>
      <c r="O32" s="47" t="s">
        <v>578</v>
      </c>
      <c r="P32" s="47" t="s">
        <v>67</v>
      </c>
      <c r="Q32" s="47" t="s">
        <v>65</v>
      </c>
      <c r="R32" s="9">
        <v>5</v>
      </c>
      <c r="S32" s="9">
        <v>10</v>
      </c>
      <c r="T32" s="15">
        <f t="shared" si="7"/>
        <v>15</v>
      </c>
      <c r="U32" s="9">
        <v>2</v>
      </c>
      <c r="V32" s="15"/>
      <c r="W32" s="47" t="s">
        <v>645</v>
      </c>
      <c r="X32" s="47" t="s">
        <v>149</v>
      </c>
      <c r="Y32" s="47" t="s">
        <v>54</v>
      </c>
      <c r="Z32" s="9"/>
      <c r="AA32" s="9">
        <v>5</v>
      </c>
      <c r="AB32" s="15">
        <f t="shared" si="6"/>
        <v>5</v>
      </c>
      <c r="AC32" s="9">
        <v>4</v>
      </c>
      <c r="AD32" s="15"/>
    </row>
    <row r="33" spans="1:30" ht="15.75" customHeight="1" x14ac:dyDescent="0.4">
      <c r="A33" s="56"/>
      <c r="B33" s="38" t="s">
        <v>150</v>
      </c>
      <c r="C33" s="50"/>
      <c r="D33" s="129">
        <v>6</v>
      </c>
      <c r="E33" s="8">
        <v>1</v>
      </c>
      <c r="F33" s="47" t="s">
        <v>697</v>
      </c>
      <c r="N33" s="15"/>
      <c r="O33" s="47" t="s">
        <v>618</v>
      </c>
      <c r="P33" s="47" t="s">
        <v>74</v>
      </c>
      <c r="Q33" s="47" t="s">
        <v>201</v>
      </c>
      <c r="R33" s="9">
        <v>8</v>
      </c>
      <c r="S33" s="9">
        <v>5</v>
      </c>
      <c r="T33" s="15">
        <f t="shared" si="7"/>
        <v>13</v>
      </c>
      <c r="U33" s="9">
        <v>4</v>
      </c>
      <c r="V33" s="15"/>
      <c r="W33" s="47" t="s">
        <v>667</v>
      </c>
      <c r="X33" s="47" t="s">
        <v>117</v>
      </c>
      <c r="Y33" s="47" t="s">
        <v>53</v>
      </c>
      <c r="Z33" s="9"/>
      <c r="AA33" s="11">
        <v>5</v>
      </c>
      <c r="AB33" s="15">
        <f t="shared" si="6"/>
        <v>5</v>
      </c>
      <c r="AC33" s="9"/>
      <c r="AD33" s="15"/>
    </row>
    <row r="34" spans="1:30" ht="18" x14ac:dyDescent="0.4">
      <c r="A34" s="56" t="s">
        <v>37</v>
      </c>
      <c r="B34" s="47" t="s">
        <v>97</v>
      </c>
      <c r="C34" s="56"/>
      <c r="D34" s="129"/>
      <c r="E34" s="8">
        <v>1</v>
      </c>
      <c r="F34" s="47" t="s">
        <v>698</v>
      </c>
      <c r="N34" s="15"/>
      <c r="O34" s="47" t="s">
        <v>619</v>
      </c>
      <c r="P34" s="47" t="s">
        <v>122</v>
      </c>
      <c r="Q34" s="47" t="s">
        <v>201</v>
      </c>
      <c r="R34" s="8">
        <v>5</v>
      </c>
      <c r="S34" s="12">
        <v>8</v>
      </c>
      <c r="T34" s="15">
        <f t="shared" si="7"/>
        <v>13</v>
      </c>
      <c r="U34" s="9">
        <v>1</v>
      </c>
      <c r="V34" s="15"/>
      <c r="W34" s="47" t="s">
        <v>649</v>
      </c>
      <c r="X34" s="47" t="s">
        <v>25</v>
      </c>
      <c r="Y34" s="55" t="s">
        <v>142</v>
      </c>
      <c r="Z34" s="9"/>
      <c r="AA34" s="9">
        <v>5</v>
      </c>
      <c r="AB34" s="15">
        <f t="shared" si="6"/>
        <v>5</v>
      </c>
      <c r="AC34" s="9"/>
      <c r="AD34" s="15"/>
    </row>
    <row r="35" spans="1:30" ht="15.5" x14ac:dyDescent="0.35">
      <c r="E35" s="8">
        <v>1</v>
      </c>
      <c r="F35" s="47" t="s">
        <v>699</v>
      </c>
      <c r="N35" s="69"/>
      <c r="O35" s="47" t="s">
        <v>661</v>
      </c>
      <c r="P35" s="47" t="s">
        <v>122</v>
      </c>
      <c r="Q35" s="47" t="s">
        <v>53</v>
      </c>
      <c r="R35" s="9">
        <v>10</v>
      </c>
      <c r="S35" s="9">
        <v>2</v>
      </c>
      <c r="T35" s="15">
        <f>SUM(R35:S35)</f>
        <v>12</v>
      </c>
      <c r="U35" s="9"/>
      <c r="V35" s="15"/>
      <c r="W35" s="47" t="s">
        <v>650</v>
      </c>
      <c r="X35" s="55" t="s">
        <v>123</v>
      </c>
      <c r="Y35" s="55" t="s">
        <v>54</v>
      </c>
      <c r="Z35" s="9"/>
      <c r="AA35" s="9">
        <v>5</v>
      </c>
      <c r="AB35" s="15">
        <f t="shared" si="6"/>
        <v>5</v>
      </c>
      <c r="AC35" s="9">
        <v>2</v>
      </c>
      <c r="AD35" s="15"/>
    </row>
    <row r="36" spans="1:30" ht="15.5" x14ac:dyDescent="0.35">
      <c r="E36" s="8">
        <v>1</v>
      </c>
      <c r="F36" s="47" t="s">
        <v>700</v>
      </c>
      <c r="N36" s="15"/>
      <c r="O36" s="47" t="s">
        <v>579</v>
      </c>
      <c r="P36" s="55" t="s">
        <v>72</v>
      </c>
      <c r="Q36" s="55" t="s">
        <v>65</v>
      </c>
      <c r="R36" s="9">
        <v>5</v>
      </c>
      <c r="S36" s="11">
        <v>7</v>
      </c>
      <c r="T36" s="15">
        <f>SUM(R36:S36)</f>
        <v>12</v>
      </c>
      <c r="U36" s="9">
        <v>1</v>
      </c>
      <c r="V36" s="15"/>
      <c r="W36" s="47" t="s">
        <v>651</v>
      </c>
      <c r="X36" s="47" t="s">
        <v>147</v>
      </c>
      <c r="Y36" s="47" t="s">
        <v>142</v>
      </c>
      <c r="Z36" s="9"/>
      <c r="AA36" s="9">
        <v>5</v>
      </c>
      <c r="AB36" s="15">
        <f t="shared" si="6"/>
        <v>5</v>
      </c>
      <c r="AC36" s="9">
        <v>3</v>
      </c>
      <c r="AD36" s="15"/>
    </row>
    <row r="37" spans="1:30" ht="15.5" x14ac:dyDescent="0.35">
      <c r="E37" s="8">
        <v>2</v>
      </c>
      <c r="F37" s="47" t="s">
        <v>701</v>
      </c>
      <c r="N37" s="15"/>
      <c r="O37" s="47" t="s">
        <v>611</v>
      </c>
      <c r="P37" s="177" t="s">
        <v>99</v>
      </c>
      <c r="Q37" s="55" t="s">
        <v>141</v>
      </c>
      <c r="R37" s="11">
        <v>5</v>
      </c>
      <c r="S37" s="9">
        <v>7</v>
      </c>
      <c r="T37" s="15">
        <f>SUM(R37:S37)</f>
        <v>12</v>
      </c>
      <c r="U37" s="9">
        <v>1</v>
      </c>
      <c r="V37" s="15"/>
      <c r="W37" s="47" t="s">
        <v>646</v>
      </c>
      <c r="X37" s="47" t="s">
        <v>5</v>
      </c>
      <c r="Y37" s="47" t="s">
        <v>201</v>
      </c>
      <c r="Z37" s="9"/>
      <c r="AA37" s="11">
        <v>4</v>
      </c>
      <c r="AB37" s="15">
        <f t="shared" si="6"/>
        <v>4</v>
      </c>
      <c r="AC37" s="9">
        <v>2</v>
      </c>
      <c r="AD37" s="15"/>
    </row>
    <row r="38" spans="1:30" ht="15.5" x14ac:dyDescent="0.35">
      <c r="E38" s="8">
        <v>2</v>
      </c>
      <c r="F38" s="47" t="s">
        <v>701</v>
      </c>
      <c r="N38" s="15"/>
      <c r="O38" s="47" t="s">
        <v>585</v>
      </c>
      <c r="P38" s="47" t="s">
        <v>131</v>
      </c>
      <c r="Q38" s="47" t="s">
        <v>54</v>
      </c>
      <c r="R38" s="9">
        <v>7</v>
      </c>
      <c r="S38" s="9">
        <v>4</v>
      </c>
      <c r="T38" s="15">
        <f>SUM(R38:S38)</f>
        <v>11</v>
      </c>
      <c r="U38" s="9">
        <v>1</v>
      </c>
      <c r="V38" s="69"/>
      <c r="W38" s="47" t="s">
        <v>647</v>
      </c>
      <c r="X38" s="47" t="s">
        <v>13</v>
      </c>
      <c r="Y38" s="47" t="s">
        <v>54</v>
      </c>
      <c r="Z38" s="9"/>
      <c r="AA38" s="9">
        <v>4</v>
      </c>
      <c r="AB38" s="15">
        <f t="shared" si="6"/>
        <v>4</v>
      </c>
      <c r="AC38" s="9">
        <v>1</v>
      </c>
      <c r="AD38" s="15"/>
    </row>
    <row r="39" spans="1:30" ht="15.5" x14ac:dyDescent="0.35">
      <c r="N39" s="69"/>
      <c r="O39" s="47" t="s">
        <v>662</v>
      </c>
      <c r="P39" s="47" t="s">
        <v>26</v>
      </c>
      <c r="Q39" s="47" t="s">
        <v>53</v>
      </c>
      <c r="R39" s="9">
        <v>6</v>
      </c>
      <c r="S39" s="11">
        <v>4</v>
      </c>
      <c r="T39" s="15">
        <f t="shared" si="7"/>
        <v>10</v>
      </c>
      <c r="U39" s="9">
        <v>1</v>
      </c>
      <c r="V39" s="15"/>
      <c r="W39" s="47" t="s">
        <v>648</v>
      </c>
      <c r="X39" s="55" t="s">
        <v>296</v>
      </c>
      <c r="Y39" s="55" t="s">
        <v>65</v>
      </c>
      <c r="Z39" s="9"/>
      <c r="AA39" s="9">
        <v>4</v>
      </c>
      <c r="AB39" s="15">
        <f t="shared" si="6"/>
        <v>4</v>
      </c>
      <c r="AC39" s="9"/>
      <c r="AD39" s="15"/>
    </row>
    <row r="40" spans="1:30" ht="18" x14ac:dyDescent="0.4">
      <c r="A40" s="82"/>
      <c r="B40" s="173"/>
      <c r="C40" s="77"/>
      <c r="D40" s="163"/>
      <c r="E40" s="77" t="s">
        <v>50</v>
      </c>
      <c r="F40" s="83"/>
      <c r="G40" s="84"/>
      <c r="H40" s="84"/>
      <c r="I40" s="84"/>
      <c r="J40" s="85"/>
      <c r="K40" s="84"/>
      <c r="L40" s="84"/>
      <c r="M40" s="84"/>
      <c r="N40" s="69"/>
      <c r="O40" s="47" t="s">
        <v>581</v>
      </c>
      <c r="P40" s="47" t="s">
        <v>65</v>
      </c>
      <c r="Q40" s="47" t="s">
        <v>65</v>
      </c>
      <c r="R40" s="9">
        <v>5</v>
      </c>
      <c r="S40" s="11">
        <v>5</v>
      </c>
      <c r="T40" s="15">
        <f t="shared" si="7"/>
        <v>10</v>
      </c>
      <c r="U40" s="11">
        <v>3</v>
      </c>
      <c r="V40" s="15"/>
      <c r="W40" s="47" t="s">
        <v>668</v>
      </c>
      <c r="X40" s="177" t="s">
        <v>217</v>
      </c>
      <c r="Y40" s="55" t="s">
        <v>199</v>
      </c>
      <c r="Z40" s="9">
        <v>3</v>
      </c>
      <c r="AA40" s="9"/>
      <c r="AB40" s="15">
        <f t="shared" ref="AB40:AB44" si="8">SUM(Z40:AA40)</f>
        <v>3</v>
      </c>
      <c r="AC40" s="9">
        <v>1</v>
      </c>
      <c r="AD40" s="15"/>
    </row>
    <row r="41" spans="1:30" ht="18" x14ac:dyDescent="0.4">
      <c r="A41" s="53" t="s">
        <v>41</v>
      </c>
      <c r="B41" s="38" t="s">
        <v>151</v>
      </c>
      <c r="C41" s="47"/>
      <c r="D41" s="25">
        <v>4</v>
      </c>
      <c r="E41" s="9">
        <v>1</v>
      </c>
      <c r="F41" s="47" t="s">
        <v>702</v>
      </c>
      <c r="G41" s="46"/>
      <c r="H41" s="51"/>
      <c r="I41" s="51"/>
      <c r="J41" s="52"/>
      <c r="K41" s="51"/>
      <c r="L41" s="51"/>
      <c r="M41" s="51"/>
      <c r="N41" s="15"/>
      <c r="O41" s="47" t="s">
        <v>605</v>
      </c>
      <c r="P41" s="47" t="s">
        <v>133</v>
      </c>
      <c r="Q41" s="47" t="s">
        <v>142</v>
      </c>
      <c r="R41" s="11">
        <v>4</v>
      </c>
      <c r="S41" s="11">
        <v>6</v>
      </c>
      <c r="T41" s="15">
        <f t="shared" si="7"/>
        <v>10</v>
      </c>
      <c r="U41" s="165"/>
      <c r="V41" s="15"/>
      <c r="W41" s="47" t="s">
        <v>652</v>
      </c>
      <c r="X41" s="94" t="s">
        <v>208</v>
      </c>
      <c r="Y41" s="47" t="s">
        <v>201</v>
      </c>
      <c r="Z41" s="9">
        <v>1</v>
      </c>
      <c r="AA41" s="11">
        <v>2</v>
      </c>
      <c r="AB41" s="15">
        <f t="shared" si="8"/>
        <v>3</v>
      </c>
      <c r="AC41" s="9">
        <v>1</v>
      </c>
      <c r="AD41" s="15"/>
    </row>
    <row r="42" spans="1:30" ht="18" x14ac:dyDescent="0.4">
      <c r="A42" s="56" t="s">
        <v>37</v>
      </c>
      <c r="B42" s="60" t="s">
        <v>598</v>
      </c>
      <c r="C42" s="50" t="s">
        <v>212</v>
      </c>
      <c r="D42" s="25"/>
      <c r="E42" s="9">
        <v>1</v>
      </c>
      <c r="F42" s="47" t="s">
        <v>704</v>
      </c>
      <c r="G42" s="46"/>
      <c r="H42" s="51"/>
      <c r="I42" s="46"/>
      <c r="J42" s="48"/>
      <c r="K42" s="51"/>
      <c r="L42" s="51"/>
      <c r="M42" s="42"/>
      <c r="N42" s="15"/>
      <c r="O42" s="47" t="s">
        <v>621</v>
      </c>
      <c r="P42" s="47" t="s">
        <v>70</v>
      </c>
      <c r="Q42" s="47" t="s">
        <v>158</v>
      </c>
      <c r="R42" s="9">
        <v>7</v>
      </c>
      <c r="S42" s="11">
        <v>2</v>
      </c>
      <c r="T42" s="15">
        <f t="shared" ref="T42:T53" si="9">SUM(R42:S42)</f>
        <v>9</v>
      </c>
      <c r="U42" s="9">
        <v>2</v>
      </c>
      <c r="V42" s="15"/>
      <c r="W42" s="47" t="s">
        <v>669</v>
      </c>
      <c r="X42" s="55" t="s">
        <v>207</v>
      </c>
      <c r="Y42" s="55" t="s">
        <v>53</v>
      </c>
      <c r="Z42" s="9"/>
      <c r="AA42" s="9">
        <v>3</v>
      </c>
      <c r="AB42" s="15">
        <f t="shared" si="8"/>
        <v>3</v>
      </c>
      <c r="AC42" s="9">
        <v>1</v>
      </c>
      <c r="AD42" s="15"/>
    </row>
    <row r="43" spans="1:30" ht="15.5" x14ac:dyDescent="0.35">
      <c r="B43" s="60"/>
      <c r="C43" s="50"/>
      <c r="E43" s="9">
        <v>1</v>
      </c>
      <c r="F43" s="47" t="s">
        <v>703</v>
      </c>
      <c r="N43" s="15"/>
      <c r="O43" s="47" t="s">
        <v>590</v>
      </c>
      <c r="P43" s="47" t="s">
        <v>84</v>
      </c>
      <c r="Q43" s="47" t="s">
        <v>199</v>
      </c>
      <c r="R43" s="9">
        <v>4</v>
      </c>
      <c r="S43" s="9">
        <v>5</v>
      </c>
      <c r="T43" s="15">
        <f t="shared" si="9"/>
        <v>9</v>
      </c>
      <c r="U43" s="9">
        <v>2</v>
      </c>
      <c r="V43" s="15"/>
      <c r="W43" s="47" t="s">
        <v>653</v>
      </c>
      <c r="X43" s="47" t="s">
        <v>162</v>
      </c>
      <c r="Y43" s="47" t="s">
        <v>201</v>
      </c>
      <c r="Z43" s="9"/>
      <c r="AA43" s="9">
        <v>3</v>
      </c>
      <c r="AB43" s="15">
        <f t="shared" si="8"/>
        <v>3</v>
      </c>
      <c r="AC43" s="9">
        <v>2</v>
      </c>
      <c r="AD43" s="15"/>
    </row>
    <row r="44" spans="1:30" ht="15.5" x14ac:dyDescent="0.35">
      <c r="B44" s="60"/>
      <c r="C44" s="50"/>
      <c r="E44" s="9">
        <v>2</v>
      </c>
      <c r="F44" s="47" t="s">
        <v>705</v>
      </c>
      <c r="N44" s="69"/>
      <c r="O44" s="60" t="s">
        <v>663</v>
      </c>
      <c r="P44" s="60" t="s">
        <v>81</v>
      </c>
      <c r="Q44" s="178" t="s">
        <v>53</v>
      </c>
      <c r="R44" s="11">
        <v>1</v>
      </c>
      <c r="S44" s="11">
        <v>8</v>
      </c>
      <c r="T44" s="15">
        <f t="shared" si="9"/>
        <v>9</v>
      </c>
      <c r="U44" s="9"/>
      <c r="V44" s="15"/>
      <c r="W44" s="47" t="s">
        <v>654</v>
      </c>
      <c r="X44" s="47" t="s">
        <v>45</v>
      </c>
      <c r="Y44" s="47" t="s">
        <v>142</v>
      </c>
      <c r="Z44" s="9"/>
      <c r="AA44" s="11">
        <v>3</v>
      </c>
      <c r="AB44" s="15">
        <f t="shared" si="8"/>
        <v>3</v>
      </c>
      <c r="AC44" s="9">
        <v>1</v>
      </c>
      <c r="AD44" s="15"/>
    </row>
    <row r="45" spans="1:30" ht="15.5" x14ac:dyDescent="0.35">
      <c r="N45" s="15"/>
      <c r="O45" s="47" t="s">
        <v>664</v>
      </c>
      <c r="P45" s="47" t="s">
        <v>49</v>
      </c>
      <c r="Q45" s="47" t="s">
        <v>199</v>
      </c>
      <c r="R45" s="9">
        <v>1</v>
      </c>
      <c r="S45" s="11">
        <v>8</v>
      </c>
      <c r="T45" s="15">
        <f t="shared" si="9"/>
        <v>9</v>
      </c>
      <c r="U45" s="9">
        <v>4</v>
      </c>
      <c r="V45" s="15"/>
      <c r="W45" s="47" t="s">
        <v>670</v>
      </c>
      <c r="X45" s="47" t="s">
        <v>18</v>
      </c>
      <c r="Y45" s="47" t="s">
        <v>53</v>
      </c>
      <c r="Z45" s="9">
        <v>1</v>
      </c>
      <c r="AA45" s="11">
        <v>1</v>
      </c>
      <c r="AB45" s="15">
        <f t="shared" ref="AB45:AB60" si="10">SUM(Z45:AA45)</f>
        <v>2</v>
      </c>
      <c r="AC45" s="9"/>
      <c r="AD45" s="15"/>
    </row>
    <row r="46" spans="1:30" ht="18" x14ac:dyDescent="0.4">
      <c r="B46" s="38" t="s">
        <v>101</v>
      </c>
      <c r="C46" s="64"/>
      <c r="D46" s="26">
        <v>3</v>
      </c>
      <c r="E46" s="9">
        <v>1</v>
      </c>
      <c r="F46" s="174" t="s">
        <v>706</v>
      </c>
      <c r="N46" s="15"/>
      <c r="O46" s="47" t="s">
        <v>586</v>
      </c>
      <c r="P46" s="47" t="s">
        <v>213</v>
      </c>
      <c r="Q46" s="47" t="s">
        <v>54</v>
      </c>
      <c r="R46" s="9">
        <v>4</v>
      </c>
      <c r="S46" s="11">
        <v>4</v>
      </c>
      <c r="T46" s="15">
        <f t="shared" si="9"/>
        <v>8</v>
      </c>
      <c r="U46" s="9">
        <v>1</v>
      </c>
      <c r="V46" s="15"/>
      <c r="W46" s="47" t="s">
        <v>672</v>
      </c>
      <c r="X46" s="47" t="s">
        <v>137</v>
      </c>
      <c r="Y46" s="47" t="s">
        <v>53</v>
      </c>
      <c r="Z46" s="9">
        <v>1</v>
      </c>
      <c r="AA46" s="9">
        <v>1</v>
      </c>
      <c r="AB46" s="15">
        <f t="shared" si="10"/>
        <v>2</v>
      </c>
      <c r="AC46" s="9">
        <v>1</v>
      </c>
      <c r="AD46" s="15"/>
    </row>
    <row r="47" spans="1:30" ht="18" x14ac:dyDescent="0.4">
      <c r="A47" s="97" t="s">
        <v>37</v>
      </c>
      <c r="B47" s="94" t="s">
        <v>97</v>
      </c>
      <c r="C47" s="50"/>
      <c r="D47" s="26"/>
      <c r="E47" s="9">
        <v>1</v>
      </c>
      <c r="F47" s="174" t="s">
        <v>707</v>
      </c>
      <c r="N47" s="15"/>
      <c r="O47" s="47" t="s">
        <v>587</v>
      </c>
      <c r="P47" s="47" t="s">
        <v>163</v>
      </c>
      <c r="Q47" s="47" t="s">
        <v>54</v>
      </c>
      <c r="R47" s="9">
        <v>3</v>
      </c>
      <c r="S47" s="9">
        <v>5</v>
      </c>
      <c r="T47" s="15">
        <f t="shared" si="9"/>
        <v>8</v>
      </c>
      <c r="U47" s="9"/>
      <c r="V47" s="15"/>
      <c r="W47" s="50" t="s">
        <v>655</v>
      </c>
      <c r="X47" s="50" t="s">
        <v>63</v>
      </c>
      <c r="Y47" s="50" t="s">
        <v>142</v>
      </c>
      <c r="Z47" s="9"/>
      <c r="AA47" s="11">
        <v>2</v>
      </c>
      <c r="AB47" s="15">
        <f t="shared" si="10"/>
        <v>2</v>
      </c>
      <c r="AC47" s="9">
        <v>1</v>
      </c>
      <c r="AD47" s="15"/>
    </row>
    <row r="48" spans="1:30" ht="15.5" x14ac:dyDescent="0.35">
      <c r="B48" s="94"/>
      <c r="C48" s="50"/>
      <c r="E48" s="9">
        <v>2</v>
      </c>
      <c r="F48" s="174" t="s">
        <v>708</v>
      </c>
      <c r="N48" s="69"/>
      <c r="O48" s="47" t="s">
        <v>604</v>
      </c>
      <c r="P48" s="47" t="s">
        <v>134</v>
      </c>
      <c r="Q48" s="47" t="s">
        <v>142</v>
      </c>
      <c r="R48" s="9">
        <v>3</v>
      </c>
      <c r="S48" s="11">
        <v>5</v>
      </c>
      <c r="T48" s="15">
        <f t="shared" si="9"/>
        <v>8</v>
      </c>
      <c r="U48" s="9"/>
      <c r="V48" s="15"/>
      <c r="W48" s="47" t="s">
        <v>634</v>
      </c>
      <c r="X48" s="47" t="s">
        <v>249</v>
      </c>
      <c r="Y48" s="47" t="s">
        <v>199</v>
      </c>
      <c r="Z48" s="9"/>
      <c r="AA48" s="11">
        <v>2</v>
      </c>
      <c r="AB48" s="15">
        <f t="shared" si="10"/>
        <v>2</v>
      </c>
      <c r="AC48" s="9"/>
      <c r="AD48" s="15"/>
    </row>
    <row r="49" spans="1:30" ht="15.5" x14ac:dyDescent="0.35">
      <c r="N49" s="15"/>
      <c r="O49" s="60" t="s">
        <v>588</v>
      </c>
      <c r="P49" s="60" t="s">
        <v>148</v>
      </c>
      <c r="Q49" s="178" t="s">
        <v>54</v>
      </c>
      <c r="R49" s="11">
        <v>2</v>
      </c>
      <c r="S49" s="9">
        <v>6</v>
      </c>
      <c r="T49" s="15">
        <f t="shared" si="9"/>
        <v>8</v>
      </c>
      <c r="U49" s="9">
        <v>1</v>
      </c>
      <c r="V49" s="15"/>
      <c r="W49" s="47" t="s">
        <v>671</v>
      </c>
      <c r="X49" s="55" t="s">
        <v>24</v>
      </c>
      <c r="Y49" s="55" t="s">
        <v>199</v>
      </c>
      <c r="Z49" s="9"/>
      <c r="AA49" s="9">
        <v>2</v>
      </c>
      <c r="AB49" s="15">
        <f t="shared" si="10"/>
        <v>2</v>
      </c>
      <c r="AC49" s="9">
        <v>1</v>
      </c>
      <c r="AD49" s="15"/>
    </row>
    <row r="50" spans="1:30" ht="18" x14ac:dyDescent="0.4">
      <c r="A50" s="122"/>
      <c r="B50" s="123"/>
      <c r="C50" s="123"/>
      <c r="D50" s="164"/>
      <c r="E50" s="124"/>
      <c r="F50" s="123"/>
      <c r="G50" s="125"/>
      <c r="H50" s="125"/>
      <c r="I50" s="125"/>
      <c r="J50" s="126"/>
      <c r="K50" s="125"/>
      <c r="L50" s="125"/>
      <c r="M50" s="124"/>
      <c r="N50" s="69"/>
      <c r="O50" s="60" t="s">
        <v>620</v>
      </c>
      <c r="P50" s="60" t="s">
        <v>240</v>
      </c>
      <c r="Q50" s="178" t="s">
        <v>201</v>
      </c>
      <c r="R50" s="9"/>
      <c r="S50" s="9">
        <v>8</v>
      </c>
      <c r="T50" s="15">
        <f t="shared" si="9"/>
        <v>8</v>
      </c>
      <c r="U50" s="9">
        <v>2</v>
      </c>
      <c r="V50" s="15"/>
      <c r="W50" s="47" t="s">
        <v>627</v>
      </c>
      <c r="X50" s="47" t="s">
        <v>253</v>
      </c>
      <c r="Y50" s="47" t="s">
        <v>158</v>
      </c>
      <c r="Z50" s="9"/>
      <c r="AA50" s="9">
        <v>2</v>
      </c>
      <c r="AB50" s="15">
        <f t="shared" si="10"/>
        <v>2</v>
      </c>
      <c r="AC50" s="9">
        <v>3</v>
      </c>
      <c r="AD50" s="15"/>
    </row>
    <row r="51" spans="1:30" ht="18" x14ac:dyDescent="0.4">
      <c r="C51" s="47" t="s">
        <v>42</v>
      </c>
      <c r="D51" s="112">
        <f>SUM(D16:D50)</f>
        <v>23</v>
      </c>
      <c r="E51" s="24"/>
      <c r="F51" s="47" t="s">
        <v>44</v>
      </c>
      <c r="G51" s="38"/>
      <c r="H51" s="54"/>
      <c r="I51" s="70">
        <v>3</v>
      </c>
      <c r="J51" s="25"/>
      <c r="N51" s="15"/>
      <c r="O51" s="47" t="s">
        <v>606</v>
      </c>
      <c r="P51" s="47" t="s">
        <v>8</v>
      </c>
      <c r="Q51" s="47" t="s">
        <v>158</v>
      </c>
      <c r="R51" s="9">
        <v>3</v>
      </c>
      <c r="S51" s="11">
        <v>4</v>
      </c>
      <c r="T51" s="15">
        <f t="shared" si="9"/>
        <v>7</v>
      </c>
      <c r="U51" s="9">
        <v>5</v>
      </c>
      <c r="V51" s="15"/>
      <c r="W51" s="47" t="s">
        <v>628</v>
      </c>
      <c r="X51" s="47" t="s">
        <v>125</v>
      </c>
      <c r="Y51" s="47" t="s">
        <v>65</v>
      </c>
      <c r="Z51" s="9"/>
      <c r="AA51" s="9">
        <v>2</v>
      </c>
      <c r="AB51" s="15">
        <f t="shared" si="10"/>
        <v>2</v>
      </c>
      <c r="AC51" s="9"/>
      <c r="AD51" s="15"/>
    </row>
    <row r="52" spans="1:30" ht="15.5" x14ac:dyDescent="0.35">
      <c r="N52" s="69"/>
      <c r="O52" s="47" t="s">
        <v>589</v>
      </c>
      <c r="P52" s="177" t="s">
        <v>426</v>
      </c>
      <c r="Q52" s="55" t="s">
        <v>54</v>
      </c>
      <c r="R52" s="9">
        <v>3</v>
      </c>
      <c r="S52" s="9">
        <v>4</v>
      </c>
      <c r="T52" s="15">
        <f t="shared" si="9"/>
        <v>7</v>
      </c>
      <c r="U52" s="9"/>
      <c r="V52" s="15"/>
      <c r="W52" s="50" t="s">
        <v>636</v>
      </c>
      <c r="X52" s="50" t="s">
        <v>254</v>
      </c>
      <c r="Y52" s="50" t="s">
        <v>158</v>
      </c>
      <c r="Z52" s="11"/>
      <c r="AA52" s="9">
        <v>2</v>
      </c>
      <c r="AB52" s="15">
        <f t="shared" si="10"/>
        <v>2</v>
      </c>
      <c r="AC52" s="9"/>
      <c r="AD52" s="15"/>
    </row>
    <row r="53" spans="1:30" ht="15.5" x14ac:dyDescent="0.35">
      <c r="N53" s="69"/>
      <c r="O53" s="47" t="s">
        <v>622</v>
      </c>
      <c r="P53" s="55" t="s">
        <v>161</v>
      </c>
      <c r="Q53" s="55" t="s">
        <v>201</v>
      </c>
      <c r="R53" s="9">
        <v>3</v>
      </c>
      <c r="S53" s="9">
        <v>4</v>
      </c>
      <c r="T53" s="15">
        <f t="shared" si="9"/>
        <v>7</v>
      </c>
      <c r="U53" s="9">
        <v>1</v>
      </c>
      <c r="V53" s="15"/>
      <c r="W53" s="47" t="s">
        <v>629</v>
      </c>
      <c r="X53" s="47" t="s">
        <v>144</v>
      </c>
      <c r="Y53" s="55" t="s">
        <v>158</v>
      </c>
      <c r="Z53" s="9"/>
      <c r="AA53" s="9">
        <v>1</v>
      </c>
      <c r="AB53" s="15">
        <f t="shared" si="10"/>
        <v>1</v>
      </c>
      <c r="AC53" s="9"/>
      <c r="AD53" s="15"/>
    </row>
    <row r="54" spans="1:30" ht="15.5" x14ac:dyDescent="0.35">
      <c r="N54" s="69"/>
      <c r="O54" s="47" t="s">
        <v>623</v>
      </c>
      <c r="P54" s="55" t="s">
        <v>129</v>
      </c>
      <c r="Q54" s="55" t="s">
        <v>158</v>
      </c>
      <c r="R54" s="9">
        <v>2</v>
      </c>
      <c r="S54" s="11">
        <v>5</v>
      </c>
      <c r="T54" s="15">
        <f t="shared" si="7"/>
        <v>7</v>
      </c>
      <c r="U54" s="9">
        <v>1</v>
      </c>
      <c r="V54" s="15"/>
      <c r="W54" s="47" t="s">
        <v>630</v>
      </c>
      <c r="X54" s="47" t="s">
        <v>22</v>
      </c>
      <c r="Y54" s="47" t="s">
        <v>142</v>
      </c>
      <c r="Z54" s="9"/>
      <c r="AA54" s="9">
        <v>1</v>
      </c>
      <c r="AB54" s="15">
        <f t="shared" si="10"/>
        <v>1</v>
      </c>
      <c r="AC54" s="9"/>
      <c r="AD54" s="15"/>
    </row>
    <row r="55" spans="1:30" ht="18" x14ac:dyDescent="0.4">
      <c r="A55" s="4"/>
      <c r="B55" s="181" t="s">
        <v>94</v>
      </c>
      <c r="C55" s="22"/>
      <c r="D55" s="23">
        <v>40889</v>
      </c>
      <c r="E55" s="61"/>
      <c r="F55" s="61"/>
      <c r="G55" s="61"/>
      <c r="H55" s="31"/>
      <c r="I55" s="31"/>
      <c r="J55" s="181" t="s">
        <v>96</v>
      </c>
      <c r="K55" s="22"/>
      <c r="L55" s="23">
        <v>40896</v>
      </c>
      <c r="N55" s="15"/>
      <c r="O55" s="47" t="s">
        <v>612</v>
      </c>
      <c r="P55" s="47" t="s">
        <v>174</v>
      </c>
      <c r="Q55" s="47" t="s">
        <v>141</v>
      </c>
      <c r="R55" s="9">
        <v>1</v>
      </c>
      <c r="S55" s="9">
        <v>6</v>
      </c>
      <c r="T55" s="15">
        <f t="shared" si="7"/>
        <v>7</v>
      </c>
      <c r="U55" s="9">
        <v>1</v>
      </c>
      <c r="V55" s="15"/>
      <c r="W55" s="47" t="s">
        <v>631</v>
      </c>
      <c r="X55" s="47" t="s">
        <v>205</v>
      </c>
      <c r="Y55" s="47" t="s">
        <v>158</v>
      </c>
      <c r="Z55" s="9"/>
      <c r="AA55" s="9">
        <v>1</v>
      </c>
      <c r="AB55" s="15">
        <f t="shared" si="10"/>
        <v>1</v>
      </c>
      <c r="AC55" s="9"/>
      <c r="AD55" s="15"/>
    </row>
    <row r="56" spans="1:30" ht="17.5" x14ac:dyDescent="0.35">
      <c r="A56" s="4"/>
      <c r="B56" s="180" t="s">
        <v>95</v>
      </c>
      <c r="C56" s="180" t="s">
        <v>93</v>
      </c>
      <c r="D56" s="180" t="s">
        <v>127</v>
      </c>
      <c r="E56" s="47"/>
      <c r="F56" s="47"/>
      <c r="G56" s="47"/>
      <c r="H56" s="54"/>
      <c r="I56" s="54"/>
      <c r="J56" s="180" t="s">
        <v>95</v>
      </c>
      <c r="K56" s="180" t="s">
        <v>93</v>
      </c>
      <c r="L56" s="180" t="s">
        <v>127</v>
      </c>
      <c r="M56" s="197" t="s">
        <v>688</v>
      </c>
      <c r="N56" s="15"/>
      <c r="O56" s="47" t="s">
        <v>624</v>
      </c>
      <c r="P56" s="47" t="s">
        <v>2</v>
      </c>
      <c r="Q56" s="47" t="s">
        <v>53</v>
      </c>
      <c r="R56" s="9">
        <v>1</v>
      </c>
      <c r="S56" s="11">
        <v>6</v>
      </c>
      <c r="T56" s="15">
        <f t="shared" si="7"/>
        <v>7</v>
      </c>
      <c r="U56" s="9">
        <v>2</v>
      </c>
      <c r="V56" s="15"/>
      <c r="W56" s="47" t="s">
        <v>634</v>
      </c>
      <c r="X56" s="47" t="s">
        <v>164</v>
      </c>
      <c r="Y56" s="47" t="s">
        <v>142</v>
      </c>
      <c r="Z56" s="9"/>
      <c r="AA56" s="9">
        <v>1</v>
      </c>
      <c r="AB56" s="15">
        <f t="shared" si="10"/>
        <v>1</v>
      </c>
      <c r="AC56" s="9">
        <v>3</v>
      </c>
      <c r="AD56" s="15"/>
    </row>
    <row r="57" spans="1:30" ht="18" x14ac:dyDescent="0.4">
      <c r="A57" s="49"/>
      <c r="B57" s="28">
        <v>0.38541666666666669</v>
      </c>
      <c r="C57" s="25" t="s">
        <v>153</v>
      </c>
      <c r="D57" s="29" t="s">
        <v>564</v>
      </c>
      <c r="E57" s="47"/>
      <c r="F57" s="47"/>
      <c r="G57" s="47"/>
      <c r="H57" s="24"/>
      <c r="I57" s="24"/>
      <c r="J57" s="28">
        <v>0.38541666666666669</v>
      </c>
      <c r="K57" s="25" t="s">
        <v>153</v>
      </c>
      <c r="L57" s="29" t="s">
        <v>395</v>
      </c>
      <c r="M57" s="197" t="s">
        <v>688</v>
      </c>
      <c r="N57" s="15"/>
      <c r="O57" s="47" t="s">
        <v>614</v>
      </c>
      <c r="P57" s="47" t="s">
        <v>300</v>
      </c>
      <c r="Q57" s="47" t="s">
        <v>141</v>
      </c>
      <c r="R57" s="9"/>
      <c r="S57" s="9">
        <v>7</v>
      </c>
      <c r="T57" s="15">
        <f t="shared" si="7"/>
        <v>7</v>
      </c>
      <c r="U57" s="9"/>
      <c r="V57" s="15"/>
      <c r="W57" s="47" t="s">
        <v>635</v>
      </c>
      <c r="X57" s="177" t="s">
        <v>146</v>
      </c>
      <c r="Y57" s="55" t="s">
        <v>199</v>
      </c>
      <c r="Z57" s="9"/>
      <c r="AA57" s="9">
        <v>1</v>
      </c>
      <c r="AB57" s="15">
        <f t="shared" si="10"/>
        <v>1</v>
      </c>
      <c r="AC57" s="11">
        <v>1</v>
      </c>
      <c r="AD57" s="15"/>
    </row>
    <row r="58" spans="1:30" ht="18" x14ac:dyDescent="0.4">
      <c r="A58" s="26"/>
      <c r="B58" s="28">
        <v>0.38541666666666669</v>
      </c>
      <c r="C58" s="25" t="s">
        <v>154</v>
      </c>
      <c r="D58" s="29" t="s">
        <v>369</v>
      </c>
      <c r="E58" s="47"/>
      <c r="F58" s="47"/>
      <c r="G58" s="47"/>
      <c r="H58" s="24"/>
      <c r="I58" s="24"/>
      <c r="J58" s="28">
        <v>0.38541666666666669</v>
      </c>
      <c r="K58" s="25" t="s">
        <v>154</v>
      </c>
      <c r="L58" s="29" t="s">
        <v>685</v>
      </c>
      <c r="M58" s="197" t="s">
        <v>688</v>
      </c>
      <c r="N58" s="69"/>
      <c r="O58" s="47" t="s">
        <v>665</v>
      </c>
      <c r="P58" s="179" t="s">
        <v>152</v>
      </c>
      <c r="Q58" s="47" t="s">
        <v>199</v>
      </c>
      <c r="R58" s="9">
        <v>3</v>
      </c>
      <c r="S58" s="11">
        <v>3</v>
      </c>
      <c r="T58" s="15">
        <f t="shared" si="7"/>
        <v>6</v>
      </c>
      <c r="U58" s="9">
        <v>1</v>
      </c>
      <c r="V58" s="15"/>
      <c r="W58" s="47" t="s">
        <v>673</v>
      </c>
      <c r="X58" s="47" t="s">
        <v>28</v>
      </c>
      <c r="Y58" s="47" t="s">
        <v>53</v>
      </c>
      <c r="Z58" s="9"/>
      <c r="AA58" s="9"/>
      <c r="AB58" s="15">
        <f t="shared" si="10"/>
        <v>0</v>
      </c>
      <c r="AC58" s="9">
        <v>2</v>
      </c>
      <c r="AD58" s="15"/>
    </row>
    <row r="59" spans="1:30" ht="18" x14ac:dyDescent="0.4">
      <c r="A59" s="26"/>
      <c r="B59" s="28">
        <v>0.42708333333333331</v>
      </c>
      <c r="C59" s="25" t="s">
        <v>153</v>
      </c>
      <c r="D59" s="29" t="s">
        <v>370</v>
      </c>
      <c r="E59" s="47"/>
      <c r="F59" s="47"/>
      <c r="G59" s="47"/>
      <c r="H59" s="24"/>
      <c r="I59" s="24"/>
      <c r="J59" s="28">
        <v>0.42708333333333331</v>
      </c>
      <c r="K59" s="25" t="s">
        <v>153</v>
      </c>
      <c r="L59" s="29" t="s">
        <v>686</v>
      </c>
      <c r="M59" s="197" t="s">
        <v>688</v>
      </c>
      <c r="N59" s="69"/>
      <c r="O59" s="47" t="s">
        <v>625</v>
      </c>
      <c r="P59" s="47" t="s">
        <v>61</v>
      </c>
      <c r="Q59" s="47" t="s">
        <v>201</v>
      </c>
      <c r="R59" s="9">
        <v>3</v>
      </c>
      <c r="S59" s="9">
        <v>3</v>
      </c>
      <c r="T59" s="15">
        <f t="shared" si="7"/>
        <v>6</v>
      </c>
      <c r="U59" s="9"/>
      <c r="V59" s="15"/>
      <c r="W59" s="47" t="s">
        <v>632</v>
      </c>
      <c r="X59" s="47" t="s">
        <v>57</v>
      </c>
      <c r="Y59" s="47" t="s">
        <v>199</v>
      </c>
      <c r="Z59" s="11"/>
      <c r="AA59" s="11"/>
      <c r="AB59" s="15">
        <f t="shared" si="10"/>
        <v>0</v>
      </c>
      <c r="AC59" s="9">
        <v>3</v>
      </c>
      <c r="AD59" s="15"/>
    </row>
    <row r="60" spans="1:30" ht="18" x14ac:dyDescent="0.4">
      <c r="A60" s="100"/>
      <c r="B60" s="28">
        <v>0.42708333333333331</v>
      </c>
      <c r="C60" s="25" t="s">
        <v>154</v>
      </c>
      <c r="D60" s="29" t="s">
        <v>565</v>
      </c>
      <c r="J60" s="28">
        <v>0.42708333333333331</v>
      </c>
      <c r="K60" s="25" t="s">
        <v>154</v>
      </c>
      <c r="L60" s="29" t="s">
        <v>687</v>
      </c>
      <c r="M60" s="197" t="s">
        <v>688</v>
      </c>
      <c r="N60" s="69"/>
      <c r="O60" s="47" t="s">
        <v>626</v>
      </c>
      <c r="P60" s="47" t="s">
        <v>78</v>
      </c>
      <c r="Q60" s="47" t="s">
        <v>53</v>
      </c>
      <c r="R60" s="9">
        <v>3</v>
      </c>
      <c r="S60" s="11">
        <v>3</v>
      </c>
      <c r="T60" s="15">
        <f t="shared" si="7"/>
        <v>6</v>
      </c>
      <c r="U60" s="9">
        <v>1</v>
      </c>
      <c r="V60" s="15"/>
      <c r="W60" s="47" t="s">
        <v>633</v>
      </c>
      <c r="X60" s="47" t="s">
        <v>80</v>
      </c>
      <c r="Y60" s="47" t="s">
        <v>201</v>
      </c>
      <c r="Z60" s="9"/>
      <c r="AA60" s="11"/>
      <c r="AB60" s="15">
        <f t="shared" si="10"/>
        <v>0</v>
      </c>
      <c r="AC60" s="9">
        <v>1</v>
      </c>
      <c r="AD60" s="15"/>
    </row>
    <row r="61" spans="1:30" ht="15.5" x14ac:dyDescent="0.35">
      <c r="N61" s="69"/>
      <c r="O61" s="47" t="s">
        <v>606</v>
      </c>
      <c r="P61" s="47" t="s">
        <v>116</v>
      </c>
      <c r="Q61" s="47" t="s">
        <v>142</v>
      </c>
      <c r="R61" s="9">
        <v>3</v>
      </c>
      <c r="S61" s="11">
        <v>3</v>
      </c>
      <c r="T61" s="15">
        <f>SUM(R61:S61)</f>
        <v>6</v>
      </c>
      <c r="U61" s="9"/>
      <c r="V61" s="15"/>
      <c r="W61" s="47" t="s">
        <v>637</v>
      </c>
      <c r="X61" s="47" t="s">
        <v>169</v>
      </c>
      <c r="Y61" s="50" t="s">
        <v>158</v>
      </c>
      <c r="Z61" s="9"/>
      <c r="AA61" s="11"/>
      <c r="AB61" s="15">
        <f t="shared" ref="AB61" si="11">SUM(Z61:AA61)</f>
        <v>0</v>
      </c>
      <c r="AC61" s="11"/>
      <c r="AD61" s="15"/>
    </row>
    <row r="62" spans="1:30" ht="15.5" x14ac:dyDescent="0.35">
      <c r="N62" s="69"/>
      <c r="O62" s="47"/>
      <c r="P62" s="47"/>
      <c r="Q62" s="47"/>
      <c r="R62" s="9"/>
      <c r="S62" s="9"/>
      <c r="T62" s="15"/>
      <c r="U62" s="9"/>
      <c r="V62" s="15"/>
      <c r="W62" s="47" t="s">
        <v>638</v>
      </c>
      <c r="X62" s="47" t="s">
        <v>110</v>
      </c>
      <c r="Y62" s="47" t="s">
        <v>141</v>
      </c>
      <c r="Z62" s="9"/>
      <c r="AA62" s="11">
        <v>1</v>
      </c>
      <c r="AB62" s="15">
        <v>0</v>
      </c>
      <c r="AC62" s="9">
        <v>1</v>
      </c>
      <c r="AD62" s="15"/>
    </row>
    <row r="63" spans="1:30" ht="19.5" customHeight="1" x14ac:dyDescent="0.35">
      <c r="N63" s="69"/>
      <c r="O63" s="47"/>
      <c r="P63" s="55"/>
      <c r="Q63" s="55"/>
      <c r="R63" s="9"/>
      <c r="S63" s="11"/>
      <c r="T63" s="15"/>
      <c r="U63" s="9"/>
      <c r="V63" s="15"/>
      <c r="AB63" s="15"/>
      <c r="AC63" s="168"/>
      <c r="AD63" s="15"/>
    </row>
    <row r="64" spans="1:30" ht="18.75" customHeight="1" x14ac:dyDescent="0.35">
      <c r="N64" s="69"/>
      <c r="O64" s="47"/>
      <c r="P64" s="47"/>
      <c r="Q64" s="47"/>
      <c r="R64" s="9"/>
      <c r="S64" s="9"/>
      <c r="T64" s="15"/>
      <c r="U64" s="9"/>
      <c r="V64" s="15"/>
      <c r="AB64" s="15"/>
      <c r="AC64" s="168"/>
      <c r="AD64" s="69"/>
    </row>
    <row r="65" spans="1:30" ht="16" thickBot="1" x14ac:dyDescent="0.4">
      <c r="N65" s="15"/>
      <c r="T65" s="15"/>
      <c r="V65" s="15"/>
      <c r="W65" s="47" t="s">
        <v>165</v>
      </c>
      <c r="X65" s="177"/>
      <c r="Y65" s="55"/>
      <c r="Z65" s="9">
        <v>36</v>
      </c>
      <c r="AA65" s="9">
        <v>52</v>
      </c>
      <c r="AB65" s="15">
        <f t="shared" ref="AB65" si="12">SUM(Z65:AA65)</f>
        <v>88</v>
      </c>
      <c r="AC65" s="11">
        <v>19</v>
      </c>
      <c r="AD65" s="69"/>
    </row>
    <row r="66" spans="1:30" ht="16" thickBot="1" x14ac:dyDescent="0.4">
      <c r="N66" s="17"/>
      <c r="O66" s="17"/>
      <c r="P66" s="17"/>
      <c r="Q66" s="17"/>
      <c r="R66" s="18">
        <f>SUM(R22:R65)</f>
        <v>209</v>
      </c>
      <c r="S66" s="18">
        <f>SUM(S22:S65)</f>
        <v>248</v>
      </c>
      <c r="T66" s="18">
        <f>SUM(T22:T63)</f>
        <v>457</v>
      </c>
      <c r="U66" s="18">
        <f>SUM(U22:U64)</f>
        <v>46</v>
      </c>
      <c r="V66" s="15"/>
      <c r="W66" s="61" t="s">
        <v>46</v>
      </c>
      <c r="X66" s="61"/>
      <c r="Y66" s="61"/>
      <c r="Z66" s="18">
        <f>SUM(Z22:Z65)+R66</f>
        <v>264</v>
      </c>
      <c r="AA66" s="18">
        <f>SUM(AA22:AA65)+S66</f>
        <v>409</v>
      </c>
      <c r="AB66" s="18">
        <f>SUM(AB22:AB65)+T66</f>
        <v>672</v>
      </c>
      <c r="AC66" s="18">
        <f>SUM(AC22:AC65)+U66</f>
        <v>108</v>
      </c>
      <c r="AD66" s="69"/>
    </row>
    <row r="67" spans="1:30" ht="21.75" customHeight="1" thickTop="1" x14ac:dyDescent="0.35"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68" spans="1:30" ht="13" x14ac:dyDescent="0.3">
      <c r="Z68" s="168"/>
      <c r="AA68" s="168"/>
      <c r="AB68" s="168"/>
      <c r="AC68" s="168"/>
    </row>
    <row r="70" spans="1:30" ht="15.5" x14ac:dyDescent="0.35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3" spans="1:30" ht="18" x14ac:dyDescent="0.4">
      <c r="A73" s="39"/>
      <c r="B73" s="194"/>
      <c r="C73" s="195"/>
      <c r="D73" s="196"/>
      <c r="E73" s="195"/>
      <c r="F73" s="196"/>
      <c r="G73" s="195"/>
      <c r="H73" s="196"/>
      <c r="I73" s="195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N42:U53">
    <sortCondition ref="N41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A16" zoomScale="90" zoomScaleNormal="75" zoomScaleSheetLayoutView="90" workbookViewId="0">
      <selection activeCell="A3" sqref="A3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8.81640625" customWidth="1"/>
    <col min="14" max="14" width="3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5.1796875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562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40882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575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12</v>
      </c>
      <c r="T4" s="9">
        <v>21</v>
      </c>
      <c r="U4" s="9">
        <v>3</v>
      </c>
      <c r="V4" s="9">
        <v>0</v>
      </c>
      <c r="W4" s="160">
        <f>T4/S4</f>
        <v>1.75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7</v>
      </c>
      <c r="F5" s="25">
        <v>2</v>
      </c>
      <c r="G5" s="25">
        <v>3</v>
      </c>
      <c r="H5" s="25">
        <v>48</v>
      </c>
      <c r="I5" s="25">
        <v>29</v>
      </c>
      <c r="J5" s="40">
        <f t="shared" ref="J5:J12" si="0">E5*2+G5*1</f>
        <v>17</v>
      </c>
      <c r="K5" s="25">
        <v>73</v>
      </c>
      <c r="L5" s="25">
        <v>13</v>
      </c>
      <c r="M5" s="9">
        <v>1</v>
      </c>
      <c r="N5" s="88"/>
      <c r="O5" s="47" t="s">
        <v>68</v>
      </c>
      <c r="P5" s="47" t="s">
        <v>138</v>
      </c>
      <c r="Q5" s="47" t="s">
        <v>158</v>
      </c>
      <c r="R5" s="7"/>
      <c r="S5" s="11">
        <v>12</v>
      </c>
      <c r="T5" s="9">
        <v>26</v>
      </c>
      <c r="U5" s="9">
        <v>1</v>
      </c>
      <c r="V5" s="9">
        <v>1</v>
      </c>
      <c r="W5" s="160">
        <f>T5/S5</f>
        <v>2.1666666666666665</v>
      </c>
      <c r="AD5" s="17"/>
    </row>
    <row r="6" spans="1:30" ht="18" x14ac:dyDescent="0.4">
      <c r="B6" s="9"/>
      <c r="C6" s="38" t="s">
        <v>101</v>
      </c>
      <c r="D6" s="27"/>
      <c r="E6" s="25">
        <v>6</v>
      </c>
      <c r="F6" s="25">
        <v>5</v>
      </c>
      <c r="G6" s="25">
        <v>1</v>
      </c>
      <c r="H6" s="25">
        <v>45</v>
      </c>
      <c r="I6" s="25">
        <v>34</v>
      </c>
      <c r="J6" s="40">
        <f t="shared" si="0"/>
        <v>13</v>
      </c>
      <c r="K6" s="25">
        <v>66</v>
      </c>
      <c r="L6" s="25">
        <v>16</v>
      </c>
      <c r="M6" s="9">
        <v>3</v>
      </c>
      <c r="N6" s="88"/>
      <c r="O6" s="47" t="s">
        <v>73</v>
      </c>
      <c r="P6" s="47" t="s">
        <v>110</v>
      </c>
      <c r="Q6" s="47" t="s">
        <v>141</v>
      </c>
      <c r="R6" s="7"/>
      <c r="S6" s="11">
        <v>12</v>
      </c>
      <c r="T6" s="9">
        <v>28</v>
      </c>
      <c r="U6" s="9">
        <v>2</v>
      </c>
      <c r="V6" s="9">
        <v>1</v>
      </c>
      <c r="W6" s="160">
        <f>T6/S6</f>
        <v>2.3333333333333335</v>
      </c>
      <c r="Y6" s="9"/>
      <c r="AD6" s="17"/>
    </row>
    <row r="7" spans="1:30" ht="18" x14ac:dyDescent="0.4">
      <c r="B7" s="9"/>
      <c r="C7" s="38" t="s">
        <v>151</v>
      </c>
      <c r="D7" s="27"/>
      <c r="E7" s="25">
        <v>4</v>
      </c>
      <c r="F7" s="25">
        <v>4</v>
      </c>
      <c r="G7" s="25">
        <v>4</v>
      </c>
      <c r="H7" s="25">
        <v>29</v>
      </c>
      <c r="I7" s="25">
        <v>21</v>
      </c>
      <c r="J7" s="40">
        <f t="shared" si="0"/>
        <v>12</v>
      </c>
      <c r="K7" s="25">
        <v>45</v>
      </c>
      <c r="L7" s="25">
        <v>11</v>
      </c>
      <c r="M7" s="9">
        <v>5</v>
      </c>
      <c r="N7" s="88"/>
      <c r="O7" s="47" t="s">
        <v>34</v>
      </c>
      <c r="P7" s="47" t="s">
        <v>100</v>
      </c>
      <c r="Q7" s="47" t="s">
        <v>54</v>
      </c>
      <c r="R7" s="7"/>
      <c r="S7" s="11">
        <v>12</v>
      </c>
      <c r="T7" s="9">
        <v>28</v>
      </c>
      <c r="U7" s="9">
        <v>1</v>
      </c>
      <c r="V7" s="9">
        <v>0</v>
      </c>
      <c r="W7" s="160">
        <f>T7/S7</f>
        <v>2.3333333333333335</v>
      </c>
      <c r="AD7" s="17"/>
    </row>
    <row r="8" spans="1:30" ht="18" x14ac:dyDescent="0.4">
      <c r="A8" s="9"/>
      <c r="B8" s="9"/>
      <c r="C8" s="38" t="s">
        <v>102</v>
      </c>
      <c r="D8" s="27"/>
      <c r="E8" s="25">
        <v>4</v>
      </c>
      <c r="F8" s="25">
        <v>4</v>
      </c>
      <c r="G8" s="25">
        <v>4</v>
      </c>
      <c r="H8" s="25">
        <v>29</v>
      </c>
      <c r="I8" s="25">
        <v>28</v>
      </c>
      <c r="J8" s="40">
        <f t="shared" si="0"/>
        <v>12</v>
      </c>
      <c r="K8" s="25">
        <v>49</v>
      </c>
      <c r="L8" s="25">
        <v>11</v>
      </c>
      <c r="M8" s="9">
        <v>2</v>
      </c>
      <c r="N8" s="67"/>
      <c r="O8" s="47" t="s">
        <v>9</v>
      </c>
      <c r="P8" s="47" t="s">
        <v>155</v>
      </c>
      <c r="Q8" s="47" t="s">
        <v>201</v>
      </c>
      <c r="R8" s="4"/>
      <c r="S8" s="11">
        <v>8</v>
      </c>
      <c r="T8" s="9">
        <v>20</v>
      </c>
      <c r="U8" s="9">
        <v>0</v>
      </c>
      <c r="V8" s="9">
        <v>0</v>
      </c>
      <c r="W8" s="160">
        <f t="shared" ref="W8:W12" si="1">T8/S8</f>
        <v>2.5</v>
      </c>
      <c r="AD8" s="17"/>
    </row>
    <row r="9" spans="1:30" ht="18" x14ac:dyDescent="0.4">
      <c r="A9" s="9"/>
      <c r="B9" s="9"/>
      <c r="C9" s="38" t="s">
        <v>210</v>
      </c>
      <c r="D9" s="27"/>
      <c r="E9" s="25">
        <v>5</v>
      </c>
      <c r="F9" s="25">
        <v>6</v>
      </c>
      <c r="G9" s="25">
        <v>1</v>
      </c>
      <c r="H9" s="25">
        <v>28</v>
      </c>
      <c r="I9" s="25">
        <v>33</v>
      </c>
      <c r="J9" s="40">
        <f t="shared" si="0"/>
        <v>11</v>
      </c>
      <c r="K9" s="25">
        <v>45</v>
      </c>
      <c r="L9" s="25">
        <v>16</v>
      </c>
      <c r="M9" s="9">
        <v>4</v>
      </c>
      <c r="N9" s="15"/>
      <c r="O9" s="47" t="s">
        <v>73</v>
      </c>
      <c r="P9" s="47" t="s">
        <v>218</v>
      </c>
      <c r="Q9" s="47" t="s">
        <v>53</v>
      </c>
      <c r="R9" s="4"/>
      <c r="S9" s="11">
        <v>11</v>
      </c>
      <c r="T9" s="9">
        <v>30</v>
      </c>
      <c r="U9" s="9">
        <v>2</v>
      </c>
      <c r="V9" s="9">
        <v>0</v>
      </c>
      <c r="W9" s="160">
        <f t="shared" si="1"/>
        <v>2.7272727272727271</v>
      </c>
      <c r="AD9" s="17"/>
    </row>
    <row r="10" spans="1:30" ht="18" x14ac:dyDescent="0.4">
      <c r="A10" s="9"/>
      <c r="B10" s="9"/>
      <c r="C10" s="38" t="s">
        <v>103</v>
      </c>
      <c r="D10" s="27"/>
      <c r="E10" s="129">
        <v>4</v>
      </c>
      <c r="F10" s="129">
        <v>5</v>
      </c>
      <c r="G10" s="129">
        <v>3</v>
      </c>
      <c r="H10" s="25">
        <v>21</v>
      </c>
      <c r="I10" s="25">
        <v>30</v>
      </c>
      <c r="J10" s="40">
        <f t="shared" si="0"/>
        <v>11</v>
      </c>
      <c r="K10" s="25">
        <v>32</v>
      </c>
      <c r="L10" s="129">
        <v>10</v>
      </c>
      <c r="M10" s="9">
        <v>6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11</v>
      </c>
      <c r="T10" s="9">
        <v>30</v>
      </c>
      <c r="U10" s="9">
        <v>1</v>
      </c>
      <c r="V10" s="9">
        <v>2</v>
      </c>
      <c r="W10" s="160">
        <f t="shared" si="1"/>
        <v>2.7272727272727271</v>
      </c>
      <c r="AD10" s="17"/>
    </row>
    <row r="11" spans="1:30" ht="18" x14ac:dyDescent="0.4">
      <c r="A11" s="9"/>
      <c r="B11" s="9"/>
      <c r="C11" s="38" t="s">
        <v>209</v>
      </c>
      <c r="D11" s="27"/>
      <c r="E11" s="129">
        <v>4</v>
      </c>
      <c r="F11" s="129">
        <v>6</v>
      </c>
      <c r="G11" s="129">
        <v>2</v>
      </c>
      <c r="H11" s="25">
        <v>24</v>
      </c>
      <c r="I11" s="25">
        <v>39</v>
      </c>
      <c r="J11" s="40">
        <f t="shared" si="0"/>
        <v>10</v>
      </c>
      <c r="K11" s="25">
        <v>34</v>
      </c>
      <c r="L11" s="129">
        <v>13</v>
      </c>
      <c r="M11" s="9">
        <v>7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9</v>
      </c>
      <c r="T11" s="9">
        <v>31</v>
      </c>
      <c r="U11" s="9">
        <v>0</v>
      </c>
      <c r="V11" s="9">
        <v>0</v>
      </c>
      <c r="W11" s="160">
        <f t="shared" si="1"/>
        <v>3.4444444444444446</v>
      </c>
      <c r="AD11" s="17"/>
    </row>
    <row r="12" spans="1:30" ht="18.5" thickBot="1" x14ac:dyDescent="0.45">
      <c r="A12" s="9"/>
      <c r="B12" s="9"/>
      <c r="C12" s="38" t="s">
        <v>156</v>
      </c>
      <c r="D12" s="27"/>
      <c r="E12" s="57">
        <v>4</v>
      </c>
      <c r="F12" s="57">
        <v>6</v>
      </c>
      <c r="G12" s="57">
        <v>2</v>
      </c>
      <c r="H12" s="25">
        <v>17</v>
      </c>
      <c r="I12" s="25">
        <v>27</v>
      </c>
      <c r="J12" s="40">
        <f t="shared" si="0"/>
        <v>10</v>
      </c>
      <c r="K12" s="25">
        <v>29</v>
      </c>
      <c r="L12" s="57">
        <v>15</v>
      </c>
      <c r="M12" s="9">
        <v>8</v>
      </c>
      <c r="N12" s="88"/>
      <c r="O12" s="47" t="s">
        <v>128</v>
      </c>
      <c r="P12" s="47" t="s">
        <v>0</v>
      </c>
      <c r="Q12" s="47"/>
      <c r="R12" s="4"/>
      <c r="S12" s="11">
        <v>9</v>
      </c>
      <c r="T12" s="9">
        <v>23</v>
      </c>
      <c r="U12" s="9">
        <v>1</v>
      </c>
      <c r="V12" s="9">
        <v>0</v>
      </c>
      <c r="W12" s="160">
        <f t="shared" si="1"/>
        <v>2.5555555555555554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38</v>
      </c>
      <c r="F13" s="71">
        <f>SUM(F5:F12)</f>
        <v>38</v>
      </c>
      <c r="G13" s="71">
        <f>SUM(G5:G12)</f>
        <v>20</v>
      </c>
      <c r="H13" s="71">
        <f>SUM(H5:H12)</f>
        <v>241</v>
      </c>
      <c r="I13" s="71">
        <f>SUM(I5:I12)</f>
        <v>241</v>
      </c>
      <c r="J13" s="30"/>
      <c r="K13" s="71">
        <f>SUM(K5:K12)</f>
        <v>373</v>
      </c>
      <c r="L13" s="71">
        <f>SUM(L5:L12)</f>
        <v>105</v>
      </c>
      <c r="M13" s="4"/>
      <c r="N13" s="17"/>
      <c r="O13" s="17"/>
      <c r="P13" s="17"/>
      <c r="Q13" s="61" t="s">
        <v>35</v>
      </c>
      <c r="R13" s="14"/>
      <c r="S13" s="18">
        <f>SUM(S4:S12)</f>
        <v>96</v>
      </c>
      <c r="T13" s="18">
        <f>SUM(T4:T12)</f>
        <v>237</v>
      </c>
      <c r="U13" s="18">
        <f>SUM(U4:U12)</f>
        <v>11</v>
      </c>
      <c r="V13" s="18">
        <f>SUM(V4:V12)</f>
        <v>4</v>
      </c>
      <c r="W13" s="19">
        <f>(T13+V13)/S13</f>
        <v>2.5104166666666665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563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101</v>
      </c>
      <c r="C16" s="75"/>
      <c r="D16" s="25">
        <v>4</v>
      </c>
      <c r="E16" s="9">
        <v>1</v>
      </c>
      <c r="F16" s="174" t="s">
        <v>591</v>
      </c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65</v>
      </c>
      <c r="C17" s="47" t="s">
        <v>268</v>
      </c>
      <c r="D17" s="25"/>
      <c r="E17" s="9">
        <v>1</v>
      </c>
      <c r="F17" s="174" t="s">
        <v>592</v>
      </c>
      <c r="J17" s="4"/>
      <c r="N17" s="17"/>
      <c r="P17" s="47" t="s">
        <v>97</v>
      </c>
      <c r="Q17" s="24"/>
      <c r="R17" s="47"/>
      <c r="S17" s="47" t="s">
        <v>576</v>
      </c>
      <c r="T17" s="25"/>
      <c r="U17" s="25"/>
      <c r="V17" s="25"/>
      <c r="W17" s="47"/>
      <c r="X17" s="47"/>
      <c r="Y17" s="47" t="s">
        <v>97</v>
      </c>
      <c r="Z17" s="46"/>
      <c r="AD17" s="17"/>
    </row>
    <row r="18" spans="1:30" ht="15.5" x14ac:dyDescent="0.35">
      <c r="A18" s="45"/>
      <c r="B18" s="47" t="s">
        <v>43</v>
      </c>
      <c r="C18" s="47" t="s">
        <v>268</v>
      </c>
      <c r="D18" s="55"/>
      <c r="E18" s="9">
        <v>1</v>
      </c>
      <c r="F18" s="174" t="s">
        <v>594</v>
      </c>
      <c r="J18" s="4"/>
      <c r="N18" s="17"/>
      <c r="S18" s="47"/>
      <c r="X18" s="47"/>
      <c r="AD18" s="17"/>
    </row>
    <row r="19" spans="1:30" ht="15.5" x14ac:dyDescent="0.35">
      <c r="B19" s="47" t="s">
        <v>43</v>
      </c>
      <c r="C19" s="47" t="s">
        <v>378</v>
      </c>
      <c r="E19" s="9">
        <v>2</v>
      </c>
      <c r="F19" s="174" t="s">
        <v>593</v>
      </c>
      <c r="H19" s="59"/>
      <c r="I19" s="59"/>
      <c r="J19" s="96"/>
      <c r="K19" s="59"/>
      <c r="L19" s="59"/>
      <c r="M19" s="59"/>
      <c r="N19" s="17"/>
      <c r="AD19" s="17"/>
    </row>
    <row r="20" spans="1:30" ht="15.5" x14ac:dyDescent="0.35">
      <c r="B20" s="47"/>
      <c r="C20" s="47"/>
      <c r="E20" s="9"/>
      <c r="M20" s="59"/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8" x14ac:dyDescent="0.4">
      <c r="A21" s="45" t="s">
        <v>166</v>
      </c>
      <c r="B21" s="38" t="s">
        <v>102</v>
      </c>
      <c r="C21" s="98"/>
      <c r="D21" s="128">
        <v>1</v>
      </c>
      <c r="E21" s="9">
        <v>1</v>
      </c>
      <c r="F21" s="47" t="s">
        <v>595</v>
      </c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8" x14ac:dyDescent="0.4">
      <c r="A22" s="97" t="s">
        <v>37</v>
      </c>
      <c r="B22" s="47" t="s">
        <v>97</v>
      </c>
      <c r="C22" s="47"/>
      <c r="D22" s="128"/>
      <c r="E22" s="9"/>
      <c r="F22" s="47"/>
      <c r="N22" s="69"/>
      <c r="O22" s="47" t="s">
        <v>607</v>
      </c>
      <c r="P22" s="177" t="s">
        <v>250</v>
      </c>
      <c r="Q22" s="55" t="s">
        <v>141</v>
      </c>
      <c r="R22" s="9">
        <v>16</v>
      </c>
      <c r="S22" s="9">
        <v>5</v>
      </c>
      <c r="T22" s="15">
        <f t="shared" ref="T22:T24" si="2">SUM(R22:S22)</f>
        <v>21</v>
      </c>
      <c r="U22" s="9">
        <v>2</v>
      </c>
      <c r="V22" s="69"/>
      <c r="W22" s="50" t="s">
        <v>639</v>
      </c>
      <c r="X22" s="65" t="s">
        <v>243</v>
      </c>
      <c r="Y22" s="65" t="s">
        <v>54</v>
      </c>
      <c r="Z22" s="9">
        <v>4</v>
      </c>
      <c r="AA22" s="11">
        <v>1</v>
      </c>
      <c r="AB22" s="15">
        <f t="shared" ref="AB22:AB23" si="3">SUM(Z22:AA22)</f>
        <v>5</v>
      </c>
      <c r="AC22" s="9"/>
      <c r="AD22" s="15"/>
    </row>
    <row r="23" spans="1:30" ht="15.5" x14ac:dyDescent="0.35">
      <c r="N23" s="15"/>
      <c r="O23" s="47" t="s">
        <v>608</v>
      </c>
      <c r="P23" s="47" t="s">
        <v>132</v>
      </c>
      <c r="Q23" s="47" t="s">
        <v>141</v>
      </c>
      <c r="R23" s="9">
        <v>4</v>
      </c>
      <c r="S23" s="11">
        <v>16</v>
      </c>
      <c r="T23" s="15">
        <f t="shared" si="2"/>
        <v>20</v>
      </c>
      <c r="U23" s="9"/>
      <c r="V23" s="69"/>
      <c r="W23" s="47" t="s">
        <v>640</v>
      </c>
      <c r="X23" s="47" t="s">
        <v>116</v>
      </c>
      <c r="Y23" s="47" t="s">
        <v>142</v>
      </c>
      <c r="Z23" s="9">
        <v>3</v>
      </c>
      <c r="AA23" s="11">
        <v>2</v>
      </c>
      <c r="AB23" s="15">
        <f t="shared" si="3"/>
        <v>5</v>
      </c>
      <c r="AC23" s="9"/>
      <c r="AD23" s="15"/>
    </row>
    <row r="24" spans="1:30" ht="18" x14ac:dyDescent="0.4">
      <c r="A24" s="79"/>
      <c r="B24" s="173"/>
      <c r="C24" s="81"/>
      <c r="D24" s="163"/>
      <c r="E24" s="77" t="s">
        <v>50</v>
      </c>
      <c r="F24" s="77"/>
      <c r="G24" s="76"/>
      <c r="H24" s="76"/>
      <c r="I24" s="76"/>
      <c r="J24" s="78"/>
      <c r="K24" s="76"/>
      <c r="L24" s="76"/>
      <c r="M24" s="76"/>
      <c r="N24" s="69"/>
      <c r="O24" s="47" t="s">
        <v>609</v>
      </c>
      <c r="P24" s="47" t="s">
        <v>252</v>
      </c>
      <c r="Q24" s="47" t="s">
        <v>141</v>
      </c>
      <c r="R24" s="9">
        <v>8</v>
      </c>
      <c r="S24" s="9">
        <v>11</v>
      </c>
      <c r="T24" s="15">
        <f t="shared" si="2"/>
        <v>19</v>
      </c>
      <c r="U24" s="9">
        <v>1</v>
      </c>
      <c r="V24" s="15"/>
      <c r="W24" s="47" t="s">
        <v>641</v>
      </c>
      <c r="X24" s="177" t="s">
        <v>23</v>
      </c>
      <c r="Y24" s="55" t="s">
        <v>201</v>
      </c>
      <c r="Z24" s="9">
        <v>2</v>
      </c>
      <c r="AA24" s="9">
        <v>3</v>
      </c>
      <c r="AB24" s="15">
        <f>SUM(Z24:AA24)</f>
        <v>5</v>
      </c>
      <c r="AC24" s="9"/>
      <c r="AD24" s="15"/>
    </row>
    <row r="25" spans="1:30" ht="18" x14ac:dyDescent="0.4">
      <c r="A25" s="53" t="s">
        <v>39</v>
      </c>
      <c r="B25" s="38" t="s">
        <v>151</v>
      </c>
      <c r="D25" s="25">
        <v>3</v>
      </c>
      <c r="E25" s="8">
        <v>1</v>
      </c>
      <c r="F25" s="47" t="s">
        <v>487</v>
      </c>
      <c r="M25" s="42"/>
      <c r="N25" s="69"/>
      <c r="O25" s="47" t="s">
        <v>603</v>
      </c>
      <c r="P25" s="47" t="s">
        <v>138</v>
      </c>
      <c r="Q25" s="47" t="s">
        <v>142</v>
      </c>
      <c r="R25" s="9">
        <v>9</v>
      </c>
      <c r="S25" s="9">
        <v>9</v>
      </c>
      <c r="T25" s="15">
        <f t="shared" ref="T25:T38" si="4">SUM(R25:S25)</f>
        <v>18</v>
      </c>
      <c r="U25" s="9">
        <v>1</v>
      </c>
      <c r="V25" s="15"/>
      <c r="W25" s="47" t="s">
        <v>642</v>
      </c>
      <c r="X25" s="55" t="s">
        <v>4</v>
      </c>
      <c r="Y25" s="55" t="s">
        <v>158</v>
      </c>
      <c r="Z25" s="9">
        <v>2</v>
      </c>
      <c r="AA25" s="11">
        <v>3</v>
      </c>
      <c r="AB25" s="15">
        <f>SUM(Z25:AA25)</f>
        <v>5</v>
      </c>
      <c r="AC25" s="9"/>
      <c r="AD25" s="15"/>
    </row>
    <row r="26" spans="1:30" ht="15.5" x14ac:dyDescent="0.35">
      <c r="A26" s="56" t="s">
        <v>37</v>
      </c>
      <c r="B26" s="47" t="s">
        <v>598</v>
      </c>
      <c r="C26" s="47" t="s">
        <v>212</v>
      </c>
      <c r="E26" s="8">
        <v>2</v>
      </c>
      <c r="F26" s="47" t="s">
        <v>596</v>
      </c>
      <c r="N26" s="69"/>
      <c r="O26" s="47" t="s">
        <v>577</v>
      </c>
      <c r="P26" s="47" t="s">
        <v>244</v>
      </c>
      <c r="Q26" s="55" t="s">
        <v>65</v>
      </c>
      <c r="R26" s="9">
        <v>11</v>
      </c>
      <c r="S26" s="9">
        <v>6</v>
      </c>
      <c r="T26" s="15">
        <f t="shared" si="4"/>
        <v>17</v>
      </c>
      <c r="U26" s="9"/>
      <c r="V26" s="15"/>
      <c r="W26" s="47" t="s">
        <v>674</v>
      </c>
      <c r="X26" s="47" t="s">
        <v>76</v>
      </c>
      <c r="Y26" s="47" t="s">
        <v>65</v>
      </c>
      <c r="Z26" s="9">
        <v>2</v>
      </c>
      <c r="AA26" s="9">
        <v>3</v>
      </c>
      <c r="AB26" s="15">
        <f t="shared" ref="AB26:AB60" si="5">SUM(Z26:AA26)</f>
        <v>5</v>
      </c>
      <c r="AC26" s="9">
        <v>1</v>
      </c>
      <c r="AD26" s="15"/>
    </row>
    <row r="27" spans="1:30" ht="18" x14ac:dyDescent="0.4">
      <c r="B27" s="47"/>
      <c r="C27" s="47"/>
      <c r="E27" s="8">
        <v>2</v>
      </c>
      <c r="F27" s="47" t="s">
        <v>597</v>
      </c>
      <c r="M27" s="29"/>
      <c r="N27" s="69"/>
      <c r="O27" s="47" t="s">
        <v>583</v>
      </c>
      <c r="P27" s="47" t="s">
        <v>72</v>
      </c>
      <c r="Q27" s="47" t="s">
        <v>65</v>
      </c>
      <c r="R27" s="9">
        <v>7</v>
      </c>
      <c r="S27" s="11">
        <v>9</v>
      </c>
      <c r="T27" s="15">
        <f t="shared" si="4"/>
        <v>16</v>
      </c>
      <c r="U27" s="9">
        <v>1</v>
      </c>
      <c r="V27" s="15"/>
      <c r="W27" s="47" t="s">
        <v>666</v>
      </c>
      <c r="X27" s="94" t="s">
        <v>113</v>
      </c>
      <c r="Y27" s="47" t="s">
        <v>199</v>
      </c>
      <c r="Z27" s="9">
        <v>1</v>
      </c>
      <c r="AA27" s="11">
        <v>4</v>
      </c>
      <c r="AB27" s="15">
        <f t="shared" si="5"/>
        <v>5</v>
      </c>
      <c r="AC27" s="9"/>
      <c r="AD27" s="15"/>
    </row>
    <row r="28" spans="1:30" ht="18" x14ac:dyDescent="0.4">
      <c r="B28" s="47"/>
      <c r="C28" s="47"/>
      <c r="G28" s="59"/>
      <c r="M28" s="29"/>
      <c r="N28" s="15"/>
      <c r="O28" s="174" t="s">
        <v>610</v>
      </c>
      <c r="P28" s="47" t="s">
        <v>159</v>
      </c>
      <c r="Q28" s="47" t="s">
        <v>141</v>
      </c>
      <c r="R28" s="9">
        <v>10</v>
      </c>
      <c r="S28" s="11">
        <v>5</v>
      </c>
      <c r="T28" s="15">
        <f t="shared" si="4"/>
        <v>15</v>
      </c>
      <c r="U28" s="9">
        <v>2</v>
      </c>
      <c r="V28" s="15"/>
      <c r="W28" s="47" t="s">
        <v>644</v>
      </c>
      <c r="X28" s="47" t="s">
        <v>43</v>
      </c>
      <c r="Y28" s="47" t="s">
        <v>65</v>
      </c>
      <c r="Z28" s="9"/>
      <c r="AA28" s="9">
        <v>5</v>
      </c>
      <c r="AB28" s="15">
        <f t="shared" si="5"/>
        <v>5</v>
      </c>
      <c r="AC28" s="9">
        <v>5</v>
      </c>
      <c r="AD28" s="15"/>
    </row>
    <row r="29" spans="1:30" ht="18" x14ac:dyDescent="0.4">
      <c r="A29" s="45"/>
      <c r="B29" s="38" t="s">
        <v>150</v>
      </c>
      <c r="D29" s="25">
        <v>3</v>
      </c>
      <c r="E29" s="8">
        <v>1</v>
      </c>
      <c r="F29" s="47" t="s">
        <v>601</v>
      </c>
      <c r="G29" s="59"/>
      <c r="K29" s="42"/>
      <c r="L29" s="42"/>
      <c r="M29" s="29"/>
      <c r="N29" s="69"/>
      <c r="O29" s="47" t="s">
        <v>580</v>
      </c>
      <c r="P29" s="47" t="s">
        <v>120</v>
      </c>
      <c r="Q29" s="47" t="s">
        <v>199</v>
      </c>
      <c r="R29" s="9">
        <v>10</v>
      </c>
      <c r="S29" s="11">
        <v>5</v>
      </c>
      <c r="T29" s="15">
        <f t="shared" si="4"/>
        <v>15</v>
      </c>
      <c r="U29" s="9">
        <v>1</v>
      </c>
      <c r="V29" s="15"/>
      <c r="W29" s="47" t="s">
        <v>645</v>
      </c>
      <c r="X29" s="47" t="s">
        <v>149</v>
      </c>
      <c r="Y29" s="47" t="s">
        <v>54</v>
      </c>
      <c r="Z29" s="9"/>
      <c r="AA29" s="9">
        <v>5</v>
      </c>
      <c r="AB29" s="15">
        <f t="shared" si="5"/>
        <v>5</v>
      </c>
      <c r="AC29" s="9">
        <v>4</v>
      </c>
      <c r="AD29" s="15"/>
    </row>
    <row r="30" spans="1:30" ht="18" x14ac:dyDescent="0.4">
      <c r="A30" s="56" t="s">
        <v>37</v>
      </c>
      <c r="B30" s="47" t="s">
        <v>599</v>
      </c>
      <c r="C30" s="47" t="s">
        <v>216</v>
      </c>
      <c r="E30" s="99">
        <v>1</v>
      </c>
      <c r="F30" s="47" t="s">
        <v>600</v>
      </c>
      <c r="G30" s="59"/>
      <c r="M30" s="29"/>
      <c r="N30" s="69"/>
      <c r="O30" s="47" t="s">
        <v>584</v>
      </c>
      <c r="P30" s="47" t="s">
        <v>131</v>
      </c>
      <c r="Q30" s="47" t="s">
        <v>54</v>
      </c>
      <c r="R30" s="9">
        <v>6</v>
      </c>
      <c r="S30" s="9">
        <v>9</v>
      </c>
      <c r="T30" s="15">
        <f t="shared" si="4"/>
        <v>15</v>
      </c>
      <c r="U30" s="9"/>
      <c r="V30" s="15"/>
      <c r="W30" s="47" t="s">
        <v>667</v>
      </c>
      <c r="X30" s="47" t="s">
        <v>117</v>
      </c>
      <c r="Y30" s="47" t="s">
        <v>53</v>
      </c>
      <c r="Z30" s="9"/>
      <c r="AA30" s="11">
        <v>5</v>
      </c>
      <c r="AB30" s="15">
        <f t="shared" si="5"/>
        <v>5</v>
      </c>
      <c r="AC30" s="9"/>
      <c r="AD30" s="15"/>
    </row>
    <row r="31" spans="1:30" ht="15.5" x14ac:dyDescent="0.35">
      <c r="E31" s="8">
        <v>2</v>
      </c>
      <c r="F31" s="47" t="s">
        <v>602</v>
      </c>
      <c r="N31" s="69"/>
      <c r="O31" s="60" t="s">
        <v>582</v>
      </c>
      <c r="P31" s="60" t="s">
        <v>248</v>
      </c>
      <c r="Q31" s="178" t="s">
        <v>65</v>
      </c>
      <c r="R31" s="11">
        <v>9</v>
      </c>
      <c r="S31" s="9">
        <v>5</v>
      </c>
      <c r="T31" s="15">
        <f t="shared" si="4"/>
        <v>14</v>
      </c>
      <c r="U31" s="9"/>
      <c r="V31" s="15"/>
      <c r="W31" s="47" t="s">
        <v>675</v>
      </c>
      <c r="X31" s="47" t="s">
        <v>20</v>
      </c>
      <c r="Y31" s="47" t="s">
        <v>141</v>
      </c>
      <c r="Z31" s="9"/>
      <c r="AA31" s="11">
        <v>5</v>
      </c>
      <c r="AB31" s="15">
        <f t="shared" si="5"/>
        <v>5</v>
      </c>
      <c r="AC31" s="9"/>
      <c r="AD31" s="15"/>
    </row>
    <row r="32" spans="1:30" ht="15.5" x14ac:dyDescent="0.35">
      <c r="E32" s="8"/>
      <c r="F32" s="47"/>
      <c r="N32" s="15"/>
      <c r="O32" s="47" t="s">
        <v>578</v>
      </c>
      <c r="P32" s="47" t="s">
        <v>67</v>
      </c>
      <c r="Q32" s="47" t="s">
        <v>65</v>
      </c>
      <c r="R32" s="9">
        <v>4</v>
      </c>
      <c r="S32" s="9">
        <v>10</v>
      </c>
      <c r="T32" s="15">
        <f t="shared" si="4"/>
        <v>14</v>
      </c>
      <c r="U32" s="9">
        <v>2</v>
      </c>
      <c r="V32" s="15"/>
      <c r="W32" s="47" t="s">
        <v>676</v>
      </c>
      <c r="X32" s="94" t="s">
        <v>30</v>
      </c>
      <c r="Y32" s="47" t="s">
        <v>141</v>
      </c>
      <c r="Z32" s="11"/>
      <c r="AA32" s="11">
        <v>5</v>
      </c>
      <c r="AB32" s="15">
        <f t="shared" si="5"/>
        <v>5</v>
      </c>
      <c r="AC32" s="9">
        <v>1</v>
      </c>
      <c r="AD32" s="15"/>
    </row>
    <row r="33" spans="1:30" ht="15.75" customHeight="1" x14ac:dyDescent="0.4">
      <c r="A33" s="82" t="s">
        <v>167</v>
      </c>
      <c r="B33" s="173"/>
      <c r="C33" s="172"/>
      <c r="D33" s="163"/>
      <c r="E33" s="77" t="s">
        <v>50</v>
      </c>
      <c r="F33" s="77"/>
      <c r="G33" s="84"/>
      <c r="H33" s="84"/>
      <c r="I33" s="84"/>
      <c r="J33" s="85"/>
      <c r="K33" s="84"/>
      <c r="L33" s="84"/>
      <c r="M33" s="84"/>
      <c r="N33" s="15"/>
      <c r="O33" s="47" t="s">
        <v>618</v>
      </c>
      <c r="P33" s="47" t="s">
        <v>74</v>
      </c>
      <c r="Q33" s="47" t="s">
        <v>201</v>
      </c>
      <c r="R33" s="9">
        <v>7</v>
      </c>
      <c r="S33" s="9">
        <v>5</v>
      </c>
      <c r="T33" s="15">
        <f t="shared" si="4"/>
        <v>12</v>
      </c>
      <c r="U33" s="9">
        <v>4</v>
      </c>
      <c r="V33" s="15"/>
      <c r="W33" s="47" t="s">
        <v>646</v>
      </c>
      <c r="X33" s="47" t="s">
        <v>5</v>
      </c>
      <c r="Y33" s="47" t="s">
        <v>201</v>
      </c>
      <c r="Z33" s="9"/>
      <c r="AA33" s="11">
        <v>4</v>
      </c>
      <c r="AB33" s="15">
        <f t="shared" si="5"/>
        <v>4</v>
      </c>
      <c r="AC33" s="9">
        <v>2</v>
      </c>
      <c r="AD33" s="15"/>
    </row>
    <row r="34" spans="1:30" ht="18" x14ac:dyDescent="0.4">
      <c r="A34" s="53" t="s">
        <v>40</v>
      </c>
      <c r="B34" s="38" t="s">
        <v>156</v>
      </c>
      <c r="D34" s="25">
        <v>3</v>
      </c>
      <c r="E34" s="8">
        <v>1</v>
      </c>
      <c r="F34" s="47" t="s">
        <v>616</v>
      </c>
      <c r="G34" s="175"/>
      <c r="H34" s="175"/>
      <c r="I34" s="102"/>
      <c r="J34" s="102"/>
      <c r="K34" s="102"/>
      <c r="L34" s="102"/>
      <c r="M34" s="102"/>
      <c r="N34" s="15"/>
      <c r="O34" s="47" t="s">
        <v>619</v>
      </c>
      <c r="P34" s="47" t="s">
        <v>122</v>
      </c>
      <c r="Q34" s="47" t="s">
        <v>201</v>
      </c>
      <c r="R34" s="8">
        <v>5</v>
      </c>
      <c r="S34" s="12">
        <v>7</v>
      </c>
      <c r="T34" s="15">
        <f t="shared" si="4"/>
        <v>12</v>
      </c>
      <c r="U34" s="9">
        <v>1</v>
      </c>
      <c r="V34" s="15"/>
      <c r="W34" s="47" t="s">
        <v>647</v>
      </c>
      <c r="X34" s="47" t="s">
        <v>13</v>
      </c>
      <c r="Y34" s="47" t="s">
        <v>54</v>
      </c>
      <c r="Z34" s="9"/>
      <c r="AA34" s="9">
        <v>4</v>
      </c>
      <c r="AB34" s="15">
        <f t="shared" si="5"/>
        <v>4</v>
      </c>
      <c r="AC34" s="9">
        <v>1</v>
      </c>
      <c r="AD34" s="15"/>
    </row>
    <row r="35" spans="1:30" ht="15.5" x14ac:dyDescent="0.35">
      <c r="A35" s="45" t="s">
        <v>37</v>
      </c>
      <c r="B35" s="47" t="s">
        <v>253</v>
      </c>
      <c r="C35" s="47" t="s">
        <v>211</v>
      </c>
      <c r="D35" s="9"/>
      <c r="E35" s="8">
        <v>2</v>
      </c>
      <c r="F35" s="47" t="s">
        <v>677</v>
      </c>
      <c r="N35" s="15"/>
      <c r="O35" s="47" t="s">
        <v>579</v>
      </c>
      <c r="P35" s="55" t="s">
        <v>72</v>
      </c>
      <c r="Q35" s="55" t="s">
        <v>65</v>
      </c>
      <c r="R35" s="9">
        <v>5</v>
      </c>
      <c r="S35" s="11">
        <v>7</v>
      </c>
      <c r="T35" s="15">
        <f t="shared" si="4"/>
        <v>12</v>
      </c>
      <c r="U35" s="9">
        <v>1</v>
      </c>
      <c r="V35" s="69"/>
      <c r="W35" s="47" t="s">
        <v>648</v>
      </c>
      <c r="X35" s="55" t="s">
        <v>296</v>
      </c>
      <c r="Y35" s="55" t="s">
        <v>65</v>
      </c>
      <c r="Z35" s="9"/>
      <c r="AA35" s="9">
        <v>4</v>
      </c>
      <c r="AB35" s="15">
        <f t="shared" si="5"/>
        <v>4</v>
      </c>
      <c r="AC35" s="9"/>
      <c r="AD35" s="15"/>
    </row>
    <row r="36" spans="1:30" ht="15.5" x14ac:dyDescent="0.35">
      <c r="B36" s="47"/>
      <c r="C36" s="47"/>
      <c r="E36" s="8">
        <v>2</v>
      </c>
      <c r="F36" s="47" t="s">
        <v>617</v>
      </c>
      <c r="N36" s="69"/>
      <c r="O36" s="47" t="s">
        <v>661</v>
      </c>
      <c r="P36" s="47" t="s">
        <v>122</v>
      </c>
      <c r="Q36" s="47" t="s">
        <v>53</v>
      </c>
      <c r="R36" s="9">
        <v>9</v>
      </c>
      <c r="S36" s="9">
        <v>2</v>
      </c>
      <c r="T36" s="15">
        <f t="shared" si="4"/>
        <v>11</v>
      </c>
      <c r="U36" s="9"/>
      <c r="V36" s="15"/>
      <c r="W36" s="47" t="s">
        <v>649</v>
      </c>
      <c r="X36" s="47" t="s">
        <v>25</v>
      </c>
      <c r="Y36" s="55" t="s">
        <v>142</v>
      </c>
      <c r="Z36" s="9"/>
      <c r="AA36" s="9">
        <v>4</v>
      </c>
      <c r="AB36" s="15">
        <f t="shared" si="5"/>
        <v>4</v>
      </c>
      <c r="AC36" s="9"/>
      <c r="AD36" s="15"/>
    </row>
    <row r="37" spans="1:30" ht="15.5" x14ac:dyDescent="0.35">
      <c r="N37" s="15"/>
      <c r="O37" s="47" t="s">
        <v>585</v>
      </c>
      <c r="P37" s="47" t="s">
        <v>131</v>
      </c>
      <c r="Q37" s="47" t="s">
        <v>54</v>
      </c>
      <c r="R37" s="9">
        <v>7</v>
      </c>
      <c r="S37" s="9">
        <v>4</v>
      </c>
      <c r="T37" s="15">
        <f t="shared" si="4"/>
        <v>11</v>
      </c>
      <c r="U37" s="9">
        <v>1</v>
      </c>
      <c r="V37" s="15"/>
      <c r="W37" s="47" t="s">
        <v>650</v>
      </c>
      <c r="X37" s="55" t="s">
        <v>123</v>
      </c>
      <c r="Y37" s="55" t="s">
        <v>54</v>
      </c>
      <c r="Z37" s="9"/>
      <c r="AA37" s="9">
        <v>4</v>
      </c>
      <c r="AB37" s="15">
        <f t="shared" si="5"/>
        <v>4</v>
      </c>
      <c r="AC37" s="9">
        <v>2</v>
      </c>
      <c r="AD37" s="15"/>
    </row>
    <row r="38" spans="1:30" ht="18" x14ac:dyDescent="0.4">
      <c r="A38" s="56"/>
      <c r="B38" s="38" t="s">
        <v>210</v>
      </c>
      <c r="C38" s="50"/>
      <c r="D38" s="129">
        <v>1</v>
      </c>
      <c r="E38" s="8">
        <v>1</v>
      </c>
      <c r="F38" s="47" t="s">
        <v>615</v>
      </c>
      <c r="N38" s="15"/>
      <c r="O38" s="47" t="s">
        <v>611</v>
      </c>
      <c r="P38" s="177" t="s">
        <v>99</v>
      </c>
      <c r="Q38" s="55" t="s">
        <v>141</v>
      </c>
      <c r="R38" s="11">
        <v>5</v>
      </c>
      <c r="S38" s="9">
        <v>6</v>
      </c>
      <c r="T38" s="15">
        <f t="shared" si="4"/>
        <v>11</v>
      </c>
      <c r="U38" s="9">
        <v>1</v>
      </c>
      <c r="V38" s="15"/>
      <c r="W38" s="47" t="s">
        <v>651</v>
      </c>
      <c r="X38" s="47" t="s">
        <v>147</v>
      </c>
      <c r="Y38" s="47" t="s">
        <v>142</v>
      </c>
      <c r="Z38" s="9"/>
      <c r="AA38" s="9">
        <v>4</v>
      </c>
      <c r="AB38" s="15">
        <f t="shared" si="5"/>
        <v>4</v>
      </c>
      <c r="AC38" s="9">
        <v>2</v>
      </c>
      <c r="AD38" s="15"/>
    </row>
    <row r="39" spans="1:30" ht="18" x14ac:dyDescent="0.4">
      <c r="A39" s="56" t="s">
        <v>37</v>
      </c>
      <c r="B39" s="47" t="s">
        <v>97</v>
      </c>
      <c r="C39" s="56"/>
      <c r="D39" s="129"/>
      <c r="E39" s="8"/>
      <c r="F39" s="47"/>
      <c r="N39" s="69"/>
      <c r="O39" s="47" t="s">
        <v>662</v>
      </c>
      <c r="P39" s="47" t="s">
        <v>26</v>
      </c>
      <c r="Q39" s="47" t="s">
        <v>53</v>
      </c>
      <c r="R39" s="9">
        <v>6</v>
      </c>
      <c r="S39" s="11">
        <v>3</v>
      </c>
      <c r="T39" s="15">
        <f t="shared" ref="T39" si="6">SUM(R39:S39)</f>
        <v>9</v>
      </c>
      <c r="U39" s="9">
        <v>1</v>
      </c>
      <c r="V39" s="15"/>
      <c r="W39" s="47" t="s">
        <v>668</v>
      </c>
      <c r="X39" s="177" t="s">
        <v>217</v>
      </c>
      <c r="Y39" s="55" t="s">
        <v>199</v>
      </c>
      <c r="Z39" s="9">
        <v>3</v>
      </c>
      <c r="AA39" s="9"/>
      <c r="AB39" s="15">
        <f t="shared" si="5"/>
        <v>3</v>
      </c>
      <c r="AC39" s="9">
        <v>1</v>
      </c>
      <c r="AD39" s="15"/>
    </row>
    <row r="40" spans="1:30" ht="15.5" x14ac:dyDescent="0.35">
      <c r="E40" s="8"/>
      <c r="F40" s="47"/>
      <c r="N40" s="69"/>
      <c r="O40" s="47" t="s">
        <v>581</v>
      </c>
      <c r="P40" s="47" t="s">
        <v>65</v>
      </c>
      <c r="Q40" s="47" t="s">
        <v>65</v>
      </c>
      <c r="R40" s="9">
        <v>5</v>
      </c>
      <c r="S40" s="11">
        <v>4</v>
      </c>
      <c r="T40" s="15">
        <f t="shared" ref="T40:T62" si="7">SUM(R40:S40)</f>
        <v>9</v>
      </c>
      <c r="U40" s="11">
        <v>3</v>
      </c>
      <c r="V40" s="15"/>
      <c r="W40" s="47" t="s">
        <v>652</v>
      </c>
      <c r="X40" s="94" t="s">
        <v>208</v>
      </c>
      <c r="Y40" s="47" t="s">
        <v>201</v>
      </c>
      <c r="Z40" s="9">
        <v>1</v>
      </c>
      <c r="AA40" s="11">
        <v>2</v>
      </c>
      <c r="AB40" s="15">
        <f t="shared" si="5"/>
        <v>3</v>
      </c>
      <c r="AC40" s="9">
        <v>1</v>
      </c>
      <c r="AD40" s="15"/>
    </row>
    <row r="41" spans="1:30" ht="18" x14ac:dyDescent="0.4">
      <c r="A41" s="82"/>
      <c r="B41" s="173"/>
      <c r="C41" s="77"/>
      <c r="D41" s="163"/>
      <c r="E41" s="77" t="s">
        <v>50</v>
      </c>
      <c r="F41" s="83"/>
      <c r="G41" s="84"/>
      <c r="H41" s="84"/>
      <c r="I41" s="84"/>
      <c r="J41" s="85"/>
      <c r="K41" s="84"/>
      <c r="L41" s="84"/>
      <c r="M41" s="84"/>
      <c r="N41" s="15"/>
      <c r="O41" s="47" t="s">
        <v>605</v>
      </c>
      <c r="P41" s="47" t="s">
        <v>133</v>
      </c>
      <c r="Q41" s="47" t="s">
        <v>142</v>
      </c>
      <c r="R41" s="11">
        <v>3</v>
      </c>
      <c r="S41" s="11">
        <v>6</v>
      </c>
      <c r="T41" s="15">
        <f t="shared" si="7"/>
        <v>9</v>
      </c>
      <c r="U41" s="165"/>
      <c r="V41" s="15"/>
      <c r="W41" s="47" t="s">
        <v>669</v>
      </c>
      <c r="X41" s="55" t="s">
        <v>207</v>
      </c>
      <c r="Y41" s="55" t="s">
        <v>53</v>
      </c>
      <c r="Z41" s="9"/>
      <c r="AA41" s="9">
        <v>3</v>
      </c>
      <c r="AB41" s="15">
        <f t="shared" si="5"/>
        <v>3</v>
      </c>
      <c r="AC41" s="9">
        <v>1</v>
      </c>
      <c r="AD41" s="15"/>
    </row>
    <row r="42" spans="1:30" ht="18" x14ac:dyDescent="0.4">
      <c r="A42" s="53" t="s">
        <v>41</v>
      </c>
      <c r="B42" s="38" t="s">
        <v>209</v>
      </c>
      <c r="C42" s="47"/>
      <c r="D42" s="25">
        <v>4</v>
      </c>
      <c r="E42" s="9">
        <v>1</v>
      </c>
      <c r="F42" s="47" t="s">
        <v>659</v>
      </c>
      <c r="G42" s="46"/>
      <c r="H42" s="51"/>
      <c r="I42" s="51"/>
      <c r="J42" s="52"/>
      <c r="K42" s="51"/>
      <c r="L42" s="51"/>
      <c r="M42" s="51"/>
      <c r="N42" s="69"/>
      <c r="O42" s="60" t="s">
        <v>663</v>
      </c>
      <c r="P42" s="60" t="s">
        <v>81</v>
      </c>
      <c r="Q42" s="178" t="s">
        <v>53</v>
      </c>
      <c r="R42" s="11">
        <v>1</v>
      </c>
      <c r="S42" s="11">
        <v>8</v>
      </c>
      <c r="T42" s="15">
        <f t="shared" si="7"/>
        <v>9</v>
      </c>
      <c r="U42" s="9"/>
      <c r="V42" s="15"/>
      <c r="W42" s="47" t="s">
        <v>653</v>
      </c>
      <c r="X42" s="47" t="s">
        <v>162</v>
      </c>
      <c r="Y42" s="47" t="s">
        <v>201</v>
      </c>
      <c r="Z42" s="9"/>
      <c r="AA42" s="9">
        <v>3</v>
      </c>
      <c r="AB42" s="15">
        <f t="shared" si="5"/>
        <v>3</v>
      </c>
      <c r="AC42" s="9">
        <v>2</v>
      </c>
      <c r="AD42" s="15"/>
    </row>
    <row r="43" spans="1:30" ht="18" x14ac:dyDescent="0.4">
      <c r="A43" s="56" t="s">
        <v>37</v>
      </c>
      <c r="B43" s="60" t="s">
        <v>97</v>
      </c>
      <c r="C43" s="50"/>
      <c r="D43" s="25"/>
      <c r="E43" s="9">
        <v>1</v>
      </c>
      <c r="F43" s="47" t="s">
        <v>658</v>
      </c>
      <c r="G43" s="46"/>
      <c r="H43" s="51"/>
      <c r="I43" s="46"/>
      <c r="J43" s="48"/>
      <c r="K43" s="51"/>
      <c r="L43" s="51"/>
      <c r="M43" s="42"/>
      <c r="N43" s="15"/>
      <c r="O43" s="47" t="s">
        <v>664</v>
      </c>
      <c r="P43" s="47" t="s">
        <v>49</v>
      </c>
      <c r="Q43" s="47" t="s">
        <v>199</v>
      </c>
      <c r="R43" s="9">
        <v>1</v>
      </c>
      <c r="S43" s="11">
        <v>8</v>
      </c>
      <c r="T43" s="15">
        <f t="shared" si="7"/>
        <v>9</v>
      </c>
      <c r="U43" s="9">
        <v>4</v>
      </c>
      <c r="V43" s="15"/>
      <c r="W43" s="47" t="s">
        <v>654</v>
      </c>
      <c r="X43" s="47" t="s">
        <v>45</v>
      </c>
      <c r="Y43" s="47" t="s">
        <v>142</v>
      </c>
      <c r="Z43" s="9"/>
      <c r="AA43" s="11">
        <v>3</v>
      </c>
      <c r="AB43" s="15">
        <f t="shared" si="5"/>
        <v>3</v>
      </c>
      <c r="AC43" s="9">
        <v>1</v>
      </c>
      <c r="AD43" s="15"/>
    </row>
    <row r="44" spans="1:30" ht="15.5" x14ac:dyDescent="0.35">
      <c r="B44" s="60"/>
      <c r="C44" s="50"/>
      <c r="E44" s="9">
        <v>1</v>
      </c>
      <c r="F44" s="47" t="s">
        <v>657</v>
      </c>
      <c r="N44" s="15"/>
      <c r="O44" s="47" t="s">
        <v>586</v>
      </c>
      <c r="P44" s="47" t="s">
        <v>213</v>
      </c>
      <c r="Q44" s="47" t="s">
        <v>54</v>
      </c>
      <c r="R44" s="9">
        <v>4</v>
      </c>
      <c r="S44" s="11">
        <v>4</v>
      </c>
      <c r="T44" s="15">
        <f t="shared" si="7"/>
        <v>8</v>
      </c>
      <c r="U44" s="9">
        <v>1</v>
      </c>
      <c r="V44" s="15"/>
      <c r="W44" s="47" t="s">
        <v>670</v>
      </c>
      <c r="X44" s="47" t="s">
        <v>18</v>
      </c>
      <c r="Y44" s="47" t="s">
        <v>53</v>
      </c>
      <c r="Z44" s="9">
        <v>1</v>
      </c>
      <c r="AA44" s="11">
        <v>1</v>
      </c>
      <c r="AB44" s="15">
        <f t="shared" si="5"/>
        <v>2</v>
      </c>
      <c r="AC44" s="9"/>
      <c r="AD44" s="15"/>
    </row>
    <row r="45" spans="1:30" ht="15.5" x14ac:dyDescent="0.35">
      <c r="B45" s="60"/>
      <c r="C45" s="50"/>
      <c r="E45" s="9">
        <v>2</v>
      </c>
      <c r="F45" s="47" t="s">
        <v>656</v>
      </c>
      <c r="N45" s="15"/>
      <c r="O45" s="47" t="s">
        <v>587</v>
      </c>
      <c r="P45" s="47" t="s">
        <v>163</v>
      </c>
      <c r="Q45" s="47" t="s">
        <v>54</v>
      </c>
      <c r="R45" s="9">
        <v>3</v>
      </c>
      <c r="S45" s="9">
        <v>5</v>
      </c>
      <c r="T45" s="15">
        <f t="shared" si="7"/>
        <v>8</v>
      </c>
      <c r="U45" s="9"/>
      <c r="V45" s="15"/>
      <c r="W45" s="50" t="s">
        <v>655</v>
      </c>
      <c r="X45" s="50" t="s">
        <v>63</v>
      </c>
      <c r="Y45" s="50" t="s">
        <v>142</v>
      </c>
      <c r="Z45" s="9"/>
      <c r="AA45" s="11">
        <v>2</v>
      </c>
      <c r="AB45" s="15">
        <f t="shared" si="5"/>
        <v>2</v>
      </c>
      <c r="AC45" s="9">
        <v>1</v>
      </c>
      <c r="AD45" s="15"/>
    </row>
    <row r="46" spans="1:30" ht="15.5" x14ac:dyDescent="0.35">
      <c r="N46" s="15"/>
      <c r="O46" s="60" t="s">
        <v>588</v>
      </c>
      <c r="P46" s="60" t="s">
        <v>148</v>
      </c>
      <c r="Q46" s="178" t="s">
        <v>54</v>
      </c>
      <c r="R46" s="11">
        <v>2</v>
      </c>
      <c r="S46" s="9">
        <v>6</v>
      </c>
      <c r="T46" s="15">
        <f t="shared" si="7"/>
        <v>8</v>
      </c>
      <c r="U46" s="9">
        <v>1</v>
      </c>
      <c r="V46" s="15"/>
      <c r="W46" s="47" t="s">
        <v>634</v>
      </c>
      <c r="X46" s="47" t="s">
        <v>249</v>
      </c>
      <c r="Y46" s="47" t="s">
        <v>199</v>
      </c>
      <c r="Z46" s="9"/>
      <c r="AA46" s="11">
        <v>2</v>
      </c>
      <c r="AB46" s="15">
        <f t="shared" si="5"/>
        <v>2</v>
      </c>
      <c r="AC46" s="9"/>
      <c r="AD46" s="15"/>
    </row>
    <row r="47" spans="1:30" ht="18" x14ac:dyDescent="0.4">
      <c r="B47" s="38" t="s">
        <v>103</v>
      </c>
      <c r="C47" s="64"/>
      <c r="D47" s="26">
        <v>1</v>
      </c>
      <c r="E47" s="9">
        <v>2</v>
      </c>
      <c r="F47" s="47" t="s">
        <v>660</v>
      </c>
      <c r="N47" s="69"/>
      <c r="O47" s="60" t="s">
        <v>620</v>
      </c>
      <c r="P47" s="60" t="s">
        <v>240</v>
      </c>
      <c r="Q47" s="178" t="s">
        <v>201</v>
      </c>
      <c r="R47" s="9"/>
      <c r="S47" s="9">
        <v>8</v>
      </c>
      <c r="T47" s="15">
        <f t="shared" si="7"/>
        <v>8</v>
      </c>
      <c r="U47" s="9">
        <v>2</v>
      </c>
      <c r="V47" s="15"/>
      <c r="W47" s="47" t="s">
        <v>671</v>
      </c>
      <c r="X47" s="55" t="s">
        <v>24</v>
      </c>
      <c r="Y47" s="55" t="s">
        <v>199</v>
      </c>
      <c r="Z47" s="9"/>
      <c r="AA47" s="9">
        <v>2</v>
      </c>
      <c r="AB47" s="15">
        <f t="shared" si="5"/>
        <v>2</v>
      </c>
      <c r="AC47" s="9">
        <v>1</v>
      </c>
      <c r="AD47" s="15"/>
    </row>
    <row r="48" spans="1:30" ht="18" x14ac:dyDescent="0.4">
      <c r="A48" s="97" t="s">
        <v>37</v>
      </c>
      <c r="B48" s="94" t="s">
        <v>97</v>
      </c>
      <c r="C48" s="50"/>
      <c r="D48" s="26"/>
      <c r="E48" s="9"/>
      <c r="F48" s="47"/>
      <c r="N48" s="15"/>
      <c r="O48" s="47" t="s">
        <v>621</v>
      </c>
      <c r="P48" s="47" t="s">
        <v>70</v>
      </c>
      <c r="Q48" s="47" t="s">
        <v>158</v>
      </c>
      <c r="R48" s="9">
        <v>5</v>
      </c>
      <c r="S48" s="11">
        <v>2</v>
      </c>
      <c r="T48" s="15">
        <f t="shared" si="7"/>
        <v>7</v>
      </c>
      <c r="U48" s="9">
        <v>2</v>
      </c>
      <c r="V48" s="15"/>
      <c r="W48" s="47" t="s">
        <v>627</v>
      </c>
      <c r="X48" s="47" t="s">
        <v>253</v>
      </c>
      <c r="Y48" s="47" t="s">
        <v>158</v>
      </c>
      <c r="Z48" s="9"/>
      <c r="AA48" s="9">
        <v>2</v>
      </c>
      <c r="AB48" s="15">
        <f t="shared" si="5"/>
        <v>2</v>
      </c>
      <c r="AC48" s="9">
        <v>3</v>
      </c>
      <c r="AD48" s="15"/>
    </row>
    <row r="49" spans="1:30" ht="15.5" x14ac:dyDescent="0.35">
      <c r="B49" s="94"/>
      <c r="C49" s="50"/>
      <c r="E49" s="9"/>
      <c r="N49" s="15"/>
      <c r="O49" s="47" t="s">
        <v>606</v>
      </c>
      <c r="P49" s="47" t="s">
        <v>8</v>
      </c>
      <c r="Q49" s="47" t="s">
        <v>158</v>
      </c>
      <c r="R49" s="9">
        <v>3</v>
      </c>
      <c r="S49" s="11">
        <v>4</v>
      </c>
      <c r="T49" s="15">
        <f t="shared" si="7"/>
        <v>7</v>
      </c>
      <c r="U49" s="9">
        <v>4</v>
      </c>
      <c r="V49" s="15"/>
      <c r="W49" s="47" t="s">
        <v>628</v>
      </c>
      <c r="X49" s="47" t="s">
        <v>125</v>
      </c>
      <c r="Y49" s="47" t="s">
        <v>65</v>
      </c>
      <c r="Z49" s="9"/>
      <c r="AA49" s="9">
        <v>2</v>
      </c>
      <c r="AB49" s="15">
        <f t="shared" si="5"/>
        <v>2</v>
      </c>
      <c r="AC49" s="9"/>
      <c r="AD49" s="15"/>
    </row>
    <row r="50" spans="1:30" ht="18" x14ac:dyDescent="0.4">
      <c r="A50" s="122"/>
      <c r="B50" s="123"/>
      <c r="C50" s="123"/>
      <c r="D50" s="164"/>
      <c r="E50" s="124"/>
      <c r="F50" s="123"/>
      <c r="G50" s="125"/>
      <c r="H50" s="125"/>
      <c r="I50" s="125"/>
      <c r="J50" s="126"/>
      <c r="K50" s="125"/>
      <c r="L50" s="125"/>
      <c r="M50" s="124"/>
      <c r="N50" s="69"/>
      <c r="O50" s="47" t="s">
        <v>604</v>
      </c>
      <c r="P50" s="47" t="s">
        <v>134</v>
      </c>
      <c r="Q50" s="47" t="s">
        <v>142</v>
      </c>
      <c r="R50" s="9">
        <v>3</v>
      </c>
      <c r="S50" s="11">
        <v>4</v>
      </c>
      <c r="T50" s="15">
        <f t="shared" si="7"/>
        <v>7</v>
      </c>
      <c r="U50" s="9"/>
      <c r="V50" s="15"/>
      <c r="W50" s="47" t="s">
        <v>672</v>
      </c>
      <c r="X50" s="47" t="s">
        <v>137</v>
      </c>
      <c r="Y50" s="47" t="s">
        <v>53</v>
      </c>
      <c r="Z50" s="9"/>
      <c r="AA50" s="9">
        <v>1</v>
      </c>
      <c r="AB50" s="15">
        <f t="shared" si="5"/>
        <v>1</v>
      </c>
      <c r="AC50" s="9">
        <v>1</v>
      </c>
      <c r="AD50" s="15"/>
    </row>
    <row r="51" spans="1:30" ht="18" x14ac:dyDescent="0.4">
      <c r="C51" s="47" t="s">
        <v>42</v>
      </c>
      <c r="D51" s="112">
        <f>SUM(D16:D50)</f>
        <v>20</v>
      </c>
      <c r="E51" s="24"/>
      <c r="F51" s="47" t="s">
        <v>44</v>
      </c>
      <c r="G51" s="38"/>
      <c r="H51" s="54"/>
      <c r="I51" s="70">
        <v>6</v>
      </c>
      <c r="J51" s="25"/>
      <c r="N51" s="69"/>
      <c r="O51" s="47" t="s">
        <v>589</v>
      </c>
      <c r="P51" s="177" t="s">
        <v>426</v>
      </c>
      <c r="Q51" s="55" t="s">
        <v>54</v>
      </c>
      <c r="R51" s="9">
        <v>3</v>
      </c>
      <c r="S51" s="9">
        <v>4</v>
      </c>
      <c r="T51" s="15">
        <f t="shared" si="7"/>
        <v>7</v>
      </c>
      <c r="U51" s="9"/>
      <c r="V51" s="15"/>
      <c r="W51" s="47" t="s">
        <v>629</v>
      </c>
      <c r="X51" s="47" t="s">
        <v>144</v>
      </c>
      <c r="Y51" s="55" t="s">
        <v>158</v>
      </c>
      <c r="Z51" s="9"/>
      <c r="AA51" s="9">
        <v>1</v>
      </c>
      <c r="AB51" s="15">
        <f t="shared" si="5"/>
        <v>1</v>
      </c>
      <c r="AC51" s="9"/>
      <c r="AD51" s="15"/>
    </row>
    <row r="52" spans="1:30" ht="15.5" x14ac:dyDescent="0.35">
      <c r="N52" s="69"/>
      <c r="O52" s="47" t="s">
        <v>622</v>
      </c>
      <c r="P52" s="55" t="s">
        <v>161</v>
      </c>
      <c r="Q52" s="55" t="s">
        <v>201</v>
      </c>
      <c r="R52" s="9">
        <v>3</v>
      </c>
      <c r="S52" s="9">
        <v>4</v>
      </c>
      <c r="T52" s="15">
        <f t="shared" si="7"/>
        <v>7</v>
      </c>
      <c r="U52" s="9">
        <v>1</v>
      </c>
      <c r="V52" s="15"/>
      <c r="W52" s="47" t="s">
        <v>630</v>
      </c>
      <c r="X52" s="47" t="s">
        <v>22</v>
      </c>
      <c r="Y52" s="47" t="s">
        <v>142</v>
      </c>
      <c r="Z52" s="9"/>
      <c r="AA52" s="9">
        <v>1</v>
      </c>
      <c r="AB52" s="15">
        <f t="shared" si="5"/>
        <v>1</v>
      </c>
      <c r="AC52" s="9"/>
      <c r="AD52" s="15"/>
    </row>
    <row r="53" spans="1:30" ht="15.5" x14ac:dyDescent="0.35">
      <c r="N53" s="15"/>
      <c r="O53" s="47" t="s">
        <v>590</v>
      </c>
      <c r="P53" s="47" t="s">
        <v>84</v>
      </c>
      <c r="Q53" s="47" t="s">
        <v>199</v>
      </c>
      <c r="R53" s="9">
        <v>3</v>
      </c>
      <c r="S53" s="9">
        <v>4</v>
      </c>
      <c r="T53" s="15">
        <f t="shared" si="7"/>
        <v>7</v>
      </c>
      <c r="U53" s="9">
        <v>2</v>
      </c>
      <c r="V53" s="15"/>
      <c r="W53" s="47" t="s">
        <v>631</v>
      </c>
      <c r="X53" s="47" t="s">
        <v>205</v>
      </c>
      <c r="Y53" s="47" t="s">
        <v>158</v>
      </c>
      <c r="Z53" s="9"/>
      <c r="AA53" s="9">
        <v>1</v>
      </c>
      <c r="AB53" s="15">
        <f t="shared" si="5"/>
        <v>1</v>
      </c>
      <c r="AC53" s="9"/>
      <c r="AD53" s="15"/>
    </row>
    <row r="54" spans="1:30" ht="15.5" x14ac:dyDescent="0.35">
      <c r="N54" s="69"/>
      <c r="O54" s="47" t="s">
        <v>623</v>
      </c>
      <c r="P54" s="55" t="s">
        <v>129</v>
      </c>
      <c r="Q54" s="55" t="s">
        <v>158</v>
      </c>
      <c r="R54" s="9">
        <v>2</v>
      </c>
      <c r="S54" s="11">
        <v>5</v>
      </c>
      <c r="T54" s="15">
        <f t="shared" si="7"/>
        <v>7</v>
      </c>
      <c r="U54" s="9">
        <v>1</v>
      </c>
      <c r="V54" s="15"/>
      <c r="W54" s="47" t="s">
        <v>673</v>
      </c>
      <c r="X54" s="47" t="s">
        <v>28</v>
      </c>
      <c r="Y54" s="47" t="s">
        <v>53</v>
      </c>
      <c r="Z54" s="9"/>
      <c r="AA54" s="9"/>
      <c r="AB54" s="15">
        <f t="shared" si="5"/>
        <v>0</v>
      </c>
      <c r="AC54" s="9">
        <v>2</v>
      </c>
      <c r="AD54" s="15"/>
    </row>
    <row r="55" spans="1:30" ht="18" x14ac:dyDescent="0.4">
      <c r="A55" s="4"/>
      <c r="B55" s="181" t="s">
        <v>94</v>
      </c>
      <c r="C55" s="22"/>
      <c r="D55" s="23">
        <v>40882</v>
      </c>
      <c r="E55" s="61"/>
      <c r="F55" s="61"/>
      <c r="G55" s="61"/>
      <c r="H55" s="31"/>
      <c r="I55" s="31"/>
      <c r="J55" s="181" t="s">
        <v>96</v>
      </c>
      <c r="K55" s="22"/>
      <c r="L55" s="23">
        <v>40889</v>
      </c>
      <c r="N55" s="15"/>
      <c r="O55" s="47" t="s">
        <v>612</v>
      </c>
      <c r="P55" s="47" t="s">
        <v>174</v>
      </c>
      <c r="Q55" s="47" t="s">
        <v>141</v>
      </c>
      <c r="R55" s="9">
        <v>1</v>
      </c>
      <c r="S55" s="9">
        <v>6</v>
      </c>
      <c r="T55" s="15">
        <f t="shared" si="7"/>
        <v>7</v>
      </c>
      <c r="U55" s="9">
        <v>1</v>
      </c>
      <c r="V55" s="15"/>
      <c r="W55" s="47" t="s">
        <v>632</v>
      </c>
      <c r="X55" s="47" t="s">
        <v>57</v>
      </c>
      <c r="Y55" s="47" t="s">
        <v>199</v>
      </c>
      <c r="Z55" s="11"/>
      <c r="AA55" s="11"/>
      <c r="AB55" s="15">
        <f t="shared" si="5"/>
        <v>0</v>
      </c>
      <c r="AC55" s="9">
        <v>3</v>
      </c>
      <c r="AD55" s="15"/>
    </row>
    <row r="56" spans="1:30" ht="17.5" x14ac:dyDescent="0.35">
      <c r="A56" s="4"/>
      <c r="B56" s="180" t="s">
        <v>95</v>
      </c>
      <c r="C56" s="180" t="s">
        <v>93</v>
      </c>
      <c r="D56" s="180" t="s">
        <v>127</v>
      </c>
      <c r="E56" s="47"/>
      <c r="F56" s="47"/>
      <c r="G56" s="47"/>
      <c r="H56" s="54"/>
      <c r="I56" s="54"/>
      <c r="J56" s="180" t="s">
        <v>95</v>
      </c>
      <c r="K56" s="180" t="s">
        <v>93</v>
      </c>
      <c r="L56" s="180" t="s">
        <v>127</v>
      </c>
      <c r="N56" s="15"/>
      <c r="O56" s="47" t="s">
        <v>624</v>
      </c>
      <c r="P56" s="47" t="s">
        <v>2</v>
      </c>
      <c r="Q56" s="47" t="s">
        <v>53</v>
      </c>
      <c r="R56" s="9">
        <v>1</v>
      </c>
      <c r="S56" s="11">
        <v>6</v>
      </c>
      <c r="T56" s="15">
        <f t="shared" si="7"/>
        <v>7</v>
      </c>
      <c r="U56" s="9">
        <v>1</v>
      </c>
      <c r="V56" s="15"/>
      <c r="W56" s="47" t="s">
        <v>633</v>
      </c>
      <c r="X56" s="47" t="s">
        <v>80</v>
      </c>
      <c r="Y56" s="47" t="s">
        <v>201</v>
      </c>
      <c r="Z56" s="9"/>
      <c r="AA56" s="11"/>
      <c r="AB56" s="15">
        <f t="shared" si="5"/>
        <v>0</v>
      </c>
      <c r="AC56" s="9">
        <v>1</v>
      </c>
      <c r="AD56" s="15"/>
    </row>
    <row r="57" spans="1:30" ht="18" x14ac:dyDescent="0.4">
      <c r="A57" s="49"/>
      <c r="B57" s="28">
        <v>0.38541666666666669</v>
      </c>
      <c r="C57" s="25" t="s">
        <v>153</v>
      </c>
      <c r="D57" s="29" t="s">
        <v>536</v>
      </c>
      <c r="E57" s="47"/>
      <c r="F57" s="47"/>
      <c r="G57" s="47"/>
      <c r="H57" s="24"/>
      <c r="I57" s="24"/>
      <c r="J57" s="28">
        <v>0.38541666666666669</v>
      </c>
      <c r="K57" s="25" t="s">
        <v>153</v>
      </c>
      <c r="L57" s="29" t="s">
        <v>564</v>
      </c>
      <c r="N57" s="15"/>
      <c r="O57" s="47" t="s">
        <v>614</v>
      </c>
      <c r="P57" s="47" t="s">
        <v>300</v>
      </c>
      <c r="Q57" s="47" t="s">
        <v>141</v>
      </c>
      <c r="R57" s="9"/>
      <c r="S57" s="9">
        <v>7</v>
      </c>
      <c r="T57" s="15">
        <f t="shared" si="7"/>
        <v>7</v>
      </c>
      <c r="U57" s="9"/>
      <c r="V57" s="15"/>
      <c r="W57" s="47" t="s">
        <v>634</v>
      </c>
      <c r="X57" s="47" t="s">
        <v>164</v>
      </c>
      <c r="Y57" s="47" t="s">
        <v>142</v>
      </c>
      <c r="Z57" s="9"/>
      <c r="AA57" s="9"/>
      <c r="AB57" s="15">
        <f t="shared" si="5"/>
        <v>0</v>
      </c>
      <c r="AC57" s="9">
        <v>3</v>
      </c>
      <c r="AD57" s="15"/>
    </row>
    <row r="58" spans="1:30" ht="18" x14ac:dyDescent="0.4">
      <c r="A58" s="26"/>
      <c r="B58" s="28">
        <v>0.38541666666666669</v>
      </c>
      <c r="C58" s="25" t="s">
        <v>154</v>
      </c>
      <c r="D58" s="29" t="s">
        <v>339</v>
      </c>
      <c r="E58" s="47"/>
      <c r="F58" s="47"/>
      <c r="G58" s="47"/>
      <c r="H58" s="24"/>
      <c r="I58" s="24"/>
      <c r="J58" s="28">
        <v>0.38541666666666669</v>
      </c>
      <c r="K58" s="25" t="s">
        <v>154</v>
      </c>
      <c r="L58" s="29" t="s">
        <v>369</v>
      </c>
      <c r="N58" s="69"/>
      <c r="O58" s="47" t="s">
        <v>665</v>
      </c>
      <c r="P58" s="179" t="s">
        <v>152</v>
      </c>
      <c r="Q58" s="47" t="s">
        <v>199</v>
      </c>
      <c r="R58" s="9">
        <v>3</v>
      </c>
      <c r="S58" s="11">
        <v>3</v>
      </c>
      <c r="T58" s="15">
        <f t="shared" si="7"/>
        <v>6</v>
      </c>
      <c r="U58" s="9">
        <v>1</v>
      </c>
      <c r="V58" s="15"/>
      <c r="W58" s="47" t="s">
        <v>635</v>
      </c>
      <c r="X58" s="177" t="s">
        <v>146</v>
      </c>
      <c r="Y58" s="55" t="s">
        <v>199</v>
      </c>
      <c r="Z58" s="9"/>
      <c r="AA58" s="9"/>
      <c r="AB58" s="15">
        <f t="shared" si="5"/>
        <v>0</v>
      </c>
      <c r="AC58" s="11">
        <v>1</v>
      </c>
      <c r="AD58" s="15"/>
    </row>
    <row r="59" spans="1:30" ht="18" x14ac:dyDescent="0.4">
      <c r="A59" s="26"/>
      <c r="B59" s="28">
        <v>0.42708333333333331</v>
      </c>
      <c r="C59" s="25" t="s">
        <v>153</v>
      </c>
      <c r="D59" s="29" t="s">
        <v>537</v>
      </c>
      <c r="E59" s="47"/>
      <c r="F59" s="47"/>
      <c r="G59" s="47"/>
      <c r="H59" s="24"/>
      <c r="I59" s="24"/>
      <c r="J59" s="28">
        <v>0.42708333333333331</v>
      </c>
      <c r="K59" s="25" t="s">
        <v>153</v>
      </c>
      <c r="L59" s="29" t="s">
        <v>370</v>
      </c>
      <c r="N59" s="69"/>
      <c r="O59" s="47" t="s">
        <v>625</v>
      </c>
      <c r="P59" s="47" t="s">
        <v>61</v>
      </c>
      <c r="Q59" s="47" t="s">
        <v>201</v>
      </c>
      <c r="R59" s="9">
        <v>3</v>
      </c>
      <c r="S59" s="9">
        <v>3</v>
      </c>
      <c r="T59" s="15">
        <f t="shared" si="7"/>
        <v>6</v>
      </c>
      <c r="U59" s="9"/>
      <c r="V59" s="15"/>
      <c r="W59" s="50" t="s">
        <v>636</v>
      </c>
      <c r="X59" s="50" t="s">
        <v>254</v>
      </c>
      <c r="Y59" s="50" t="s">
        <v>158</v>
      </c>
      <c r="Z59" s="11"/>
      <c r="AA59" s="9"/>
      <c r="AB59" s="15">
        <f t="shared" si="5"/>
        <v>0</v>
      </c>
      <c r="AC59" s="9"/>
      <c r="AD59" s="15"/>
    </row>
    <row r="60" spans="1:30" ht="18" x14ac:dyDescent="0.4">
      <c r="A60" s="100"/>
      <c r="B60" s="28">
        <v>0.42708333333333331</v>
      </c>
      <c r="C60" s="25" t="s">
        <v>154</v>
      </c>
      <c r="D60" s="29" t="s">
        <v>538</v>
      </c>
      <c r="J60" s="28">
        <v>0.42708333333333331</v>
      </c>
      <c r="K60" s="25" t="s">
        <v>154</v>
      </c>
      <c r="L60" s="29" t="s">
        <v>565</v>
      </c>
      <c r="M60" s="47"/>
      <c r="N60" s="69"/>
      <c r="O60" s="47" t="s">
        <v>626</v>
      </c>
      <c r="P60" s="47" t="s">
        <v>78</v>
      </c>
      <c r="Q60" s="47" t="s">
        <v>53</v>
      </c>
      <c r="R60" s="9">
        <v>3</v>
      </c>
      <c r="S60" s="11">
        <v>3</v>
      </c>
      <c r="T60" s="15">
        <f t="shared" si="7"/>
        <v>6</v>
      </c>
      <c r="U60" s="9">
        <v>1</v>
      </c>
      <c r="V60" s="15"/>
      <c r="W60" s="47" t="s">
        <v>637</v>
      </c>
      <c r="X60" s="47" t="s">
        <v>169</v>
      </c>
      <c r="Y60" s="50" t="s">
        <v>158</v>
      </c>
      <c r="Z60" s="9"/>
      <c r="AA60" s="11"/>
      <c r="AB60" s="15">
        <f t="shared" si="5"/>
        <v>0</v>
      </c>
      <c r="AC60" s="11"/>
      <c r="AD60" s="15"/>
    </row>
    <row r="61" spans="1:30" ht="15.5" x14ac:dyDescent="0.35">
      <c r="N61" s="69"/>
      <c r="O61" s="47" t="s">
        <v>613</v>
      </c>
      <c r="P61" s="47" t="s">
        <v>389</v>
      </c>
      <c r="Q61" s="47" t="s">
        <v>141</v>
      </c>
      <c r="R61" s="9">
        <v>1</v>
      </c>
      <c r="S61" s="11">
        <v>5</v>
      </c>
      <c r="T61" s="15">
        <f t="shared" si="7"/>
        <v>6</v>
      </c>
      <c r="U61" s="9"/>
      <c r="V61" s="15"/>
      <c r="W61" s="47" t="s">
        <v>638</v>
      </c>
      <c r="X61" s="47" t="s">
        <v>110</v>
      </c>
      <c r="Y61" s="47" t="s">
        <v>141</v>
      </c>
      <c r="Z61" s="9"/>
      <c r="AA61" s="11"/>
      <c r="AB61" s="15">
        <v>0</v>
      </c>
      <c r="AC61" s="9">
        <v>1</v>
      </c>
      <c r="AD61" s="15"/>
    </row>
    <row r="62" spans="1:30" ht="15.5" x14ac:dyDescent="0.35">
      <c r="N62" s="69"/>
      <c r="O62" s="47" t="s">
        <v>643</v>
      </c>
      <c r="P62" s="47" t="s">
        <v>17</v>
      </c>
      <c r="Q62" s="47" t="s">
        <v>158</v>
      </c>
      <c r="R62" s="9">
        <v>1</v>
      </c>
      <c r="S62" s="9">
        <v>5</v>
      </c>
      <c r="T62" s="15">
        <f t="shared" si="7"/>
        <v>6</v>
      </c>
      <c r="U62" s="9">
        <v>1</v>
      </c>
      <c r="V62" s="15"/>
      <c r="W62" s="47"/>
      <c r="X62" s="47"/>
      <c r="Y62" s="47"/>
      <c r="Z62" s="9"/>
      <c r="AA62" s="11"/>
      <c r="AB62" s="15"/>
      <c r="AC62" s="9"/>
      <c r="AD62" s="15"/>
    </row>
    <row r="63" spans="1:30" ht="19.5" customHeight="1" x14ac:dyDescent="0.35">
      <c r="N63" s="69"/>
      <c r="O63" s="47"/>
      <c r="P63" s="55"/>
      <c r="Q63" s="55"/>
      <c r="R63" s="9"/>
      <c r="S63" s="11"/>
      <c r="T63" s="15"/>
      <c r="U63" s="9"/>
      <c r="V63" s="15"/>
      <c r="AB63" s="15"/>
      <c r="AC63" s="168"/>
      <c r="AD63" s="15"/>
    </row>
    <row r="64" spans="1:30" ht="18.75" customHeight="1" x14ac:dyDescent="0.35">
      <c r="N64" s="69"/>
      <c r="O64" s="47"/>
      <c r="P64" s="47"/>
      <c r="Q64" s="47"/>
      <c r="R64" s="9"/>
      <c r="S64" s="9"/>
      <c r="T64" s="15"/>
      <c r="U64" s="9"/>
      <c r="V64" s="15"/>
      <c r="AB64" s="15"/>
      <c r="AC64" s="168"/>
      <c r="AD64" s="69"/>
    </row>
    <row r="65" spans="1:30" ht="16" thickBot="1" x14ac:dyDescent="0.4">
      <c r="N65" s="15"/>
      <c r="T65" s="15"/>
      <c r="V65" s="15"/>
      <c r="W65" s="47" t="s">
        <v>165</v>
      </c>
      <c r="X65" s="177"/>
      <c r="Y65" s="55"/>
      <c r="Z65" s="9">
        <v>30</v>
      </c>
      <c r="AA65" s="9">
        <v>44</v>
      </c>
      <c r="AB65" s="15">
        <f t="shared" ref="AB65" si="8">SUM(Z65:AA65)</f>
        <v>74</v>
      </c>
      <c r="AC65" s="11">
        <v>19</v>
      </c>
      <c r="AD65" s="69"/>
    </row>
    <row r="66" spans="1:30" ht="16" thickBot="1" x14ac:dyDescent="0.4">
      <c r="N66" s="17"/>
      <c r="O66" s="17"/>
      <c r="P66" s="17"/>
      <c r="Q66" s="17"/>
      <c r="R66" s="18">
        <f>SUM(R22:R65)</f>
        <v>192</v>
      </c>
      <c r="S66" s="18">
        <f>SUM(S22:S65)</f>
        <v>238</v>
      </c>
      <c r="T66" s="18">
        <f>SUM(T22:T63)</f>
        <v>430</v>
      </c>
      <c r="U66" s="18">
        <f>SUM(U22:U64)</f>
        <v>45</v>
      </c>
      <c r="V66" s="15"/>
      <c r="W66" s="61" t="s">
        <v>46</v>
      </c>
      <c r="X66" s="61"/>
      <c r="Y66" s="61"/>
      <c r="Z66" s="18">
        <f>SUM(Z22:Z65)+R66</f>
        <v>241</v>
      </c>
      <c r="AA66" s="18">
        <f>SUM(AA22:AA65)+S66</f>
        <v>373</v>
      </c>
      <c r="AB66" s="18">
        <f>SUM(AB22:AB65)+T66</f>
        <v>614</v>
      </c>
      <c r="AC66" s="18">
        <f>SUM(AC22:AC65)+U66</f>
        <v>105</v>
      </c>
      <c r="AD66" s="69"/>
    </row>
    <row r="67" spans="1:30" ht="21.75" customHeight="1" thickTop="1" x14ac:dyDescent="0.35"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70" spans="1:30" ht="15.5" x14ac:dyDescent="0.35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3" spans="1:30" ht="18" x14ac:dyDescent="0.4">
      <c r="A73" s="39"/>
      <c r="B73" s="194"/>
      <c r="C73" s="195"/>
      <c r="D73" s="196"/>
      <c r="E73" s="195"/>
      <c r="F73" s="196"/>
      <c r="G73" s="195"/>
      <c r="H73" s="196"/>
      <c r="I73" s="195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B5:M12">
    <sortCondition ref="B5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A22" zoomScale="80" zoomScaleNormal="75" zoomScaleSheetLayoutView="80" workbookViewId="0">
      <selection activeCell="M24" sqref="M24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7.54296875" customWidth="1"/>
    <col min="14" max="14" width="4.54296875" customWidth="1"/>
    <col min="15" max="15" width="12.45312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0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5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534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40875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9" t="s">
        <v>574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11</v>
      </c>
      <c r="T4" s="9">
        <v>18</v>
      </c>
      <c r="U4" s="9">
        <v>3</v>
      </c>
      <c r="V4" s="9">
        <v>0</v>
      </c>
      <c r="W4" s="160">
        <f>T4/S4</f>
        <v>1.6363636363636365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7</v>
      </c>
      <c r="F5" s="25">
        <v>2</v>
      </c>
      <c r="G5" s="25">
        <v>2</v>
      </c>
      <c r="H5" s="25">
        <v>45</v>
      </c>
      <c r="I5" s="25">
        <v>26</v>
      </c>
      <c r="J5" s="40">
        <f t="shared" ref="J5:J12" si="0">E5*2+G5*1</f>
        <v>16</v>
      </c>
      <c r="K5" s="25">
        <v>71</v>
      </c>
      <c r="L5" s="25">
        <v>12</v>
      </c>
      <c r="M5" s="9">
        <v>1</v>
      </c>
      <c r="N5" s="88"/>
      <c r="O5" s="47" t="s">
        <v>34</v>
      </c>
      <c r="P5" s="47" t="s">
        <v>100</v>
      </c>
      <c r="Q5" s="47" t="s">
        <v>54</v>
      </c>
      <c r="R5" s="7"/>
      <c r="S5" s="11">
        <v>11</v>
      </c>
      <c r="T5" s="9">
        <v>24</v>
      </c>
      <c r="U5" s="9">
        <v>1</v>
      </c>
      <c r="V5" s="9">
        <v>0</v>
      </c>
      <c r="W5" s="160">
        <f>T5/S5</f>
        <v>2.1818181818181817</v>
      </c>
      <c r="AD5" s="17"/>
    </row>
    <row r="6" spans="1:30" ht="18" x14ac:dyDescent="0.4">
      <c r="B6" s="9"/>
      <c r="C6" s="38" t="s">
        <v>102</v>
      </c>
      <c r="D6" s="27"/>
      <c r="E6" s="25">
        <v>4</v>
      </c>
      <c r="F6" s="25">
        <v>3</v>
      </c>
      <c r="G6" s="25">
        <v>4</v>
      </c>
      <c r="H6" s="25">
        <v>28</v>
      </c>
      <c r="I6" s="25">
        <v>24</v>
      </c>
      <c r="J6" s="40">
        <f t="shared" si="0"/>
        <v>12</v>
      </c>
      <c r="K6" s="25">
        <v>47</v>
      </c>
      <c r="L6" s="25">
        <v>11</v>
      </c>
      <c r="M6" s="9">
        <v>6</v>
      </c>
      <c r="N6" s="88"/>
      <c r="O6" s="47" t="s">
        <v>73</v>
      </c>
      <c r="P6" s="47" t="s">
        <v>110</v>
      </c>
      <c r="Q6" s="47" t="s">
        <v>141</v>
      </c>
      <c r="R6" s="7"/>
      <c r="S6" s="11">
        <v>11</v>
      </c>
      <c r="T6" s="9">
        <v>25</v>
      </c>
      <c r="U6" s="9">
        <v>2</v>
      </c>
      <c r="V6" s="9">
        <v>1</v>
      </c>
      <c r="W6" s="160">
        <f>T6/S6</f>
        <v>2.2727272727272729</v>
      </c>
      <c r="Y6" s="9"/>
      <c r="AD6" s="17"/>
    </row>
    <row r="7" spans="1:30" ht="18" x14ac:dyDescent="0.4">
      <c r="B7" s="9"/>
      <c r="C7" s="38" t="s">
        <v>101</v>
      </c>
      <c r="D7" s="27"/>
      <c r="E7" s="25">
        <v>5</v>
      </c>
      <c r="F7" s="25">
        <v>5</v>
      </c>
      <c r="G7" s="25">
        <v>1</v>
      </c>
      <c r="H7" s="25">
        <v>41</v>
      </c>
      <c r="I7" s="25">
        <v>33</v>
      </c>
      <c r="J7" s="40">
        <f t="shared" si="0"/>
        <v>11</v>
      </c>
      <c r="K7" s="25">
        <v>58</v>
      </c>
      <c r="L7" s="25">
        <v>13</v>
      </c>
      <c r="M7" s="9">
        <v>2</v>
      </c>
      <c r="N7" s="88"/>
      <c r="O7" s="47" t="s">
        <v>68</v>
      </c>
      <c r="P7" s="47" t="s">
        <v>138</v>
      </c>
      <c r="Q7" s="47" t="s">
        <v>158</v>
      </c>
      <c r="R7" s="7"/>
      <c r="S7" s="11">
        <v>11</v>
      </c>
      <c r="T7" s="9">
        <v>25</v>
      </c>
      <c r="U7" s="9">
        <v>1</v>
      </c>
      <c r="V7" s="9">
        <v>1</v>
      </c>
      <c r="W7" s="160">
        <f>T7/S7</f>
        <v>2.2727272727272729</v>
      </c>
      <c r="AD7" s="17"/>
    </row>
    <row r="8" spans="1:30" ht="18" x14ac:dyDescent="0.4">
      <c r="A8" s="9"/>
      <c r="B8" s="9"/>
      <c r="C8" s="38" t="s">
        <v>210</v>
      </c>
      <c r="D8" s="27"/>
      <c r="E8" s="25">
        <v>5</v>
      </c>
      <c r="F8" s="25">
        <v>5</v>
      </c>
      <c r="G8" s="25">
        <v>1</v>
      </c>
      <c r="H8" s="25">
        <v>27</v>
      </c>
      <c r="I8" s="25">
        <v>30</v>
      </c>
      <c r="J8" s="40">
        <f t="shared" si="0"/>
        <v>11</v>
      </c>
      <c r="K8" s="25">
        <v>43</v>
      </c>
      <c r="L8" s="25">
        <v>16</v>
      </c>
      <c r="M8" s="9">
        <v>3</v>
      </c>
      <c r="N8" s="67"/>
      <c r="O8" s="47" t="s">
        <v>9</v>
      </c>
      <c r="P8" s="47" t="s">
        <v>155</v>
      </c>
      <c r="Q8" s="47" t="s">
        <v>201</v>
      </c>
      <c r="R8" s="4"/>
      <c r="S8" s="11">
        <v>7</v>
      </c>
      <c r="T8" s="9">
        <v>17</v>
      </c>
      <c r="U8" s="9">
        <v>0</v>
      </c>
      <c r="V8" s="9">
        <v>0</v>
      </c>
      <c r="W8" s="160">
        <f t="shared" ref="W8:W10" si="1">T8/S8</f>
        <v>2.4285714285714284</v>
      </c>
      <c r="AD8" s="17"/>
    </row>
    <row r="9" spans="1:30" ht="18" x14ac:dyDescent="0.4">
      <c r="A9" s="9"/>
      <c r="B9" s="9"/>
      <c r="C9" s="38" t="s">
        <v>151</v>
      </c>
      <c r="D9" s="27"/>
      <c r="E9" s="25">
        <v>4</v>
      </c>
      <c r="F9" s="25">
        <v>4</v>
      </c>
      <c r="G9" s="25">
        <v>3</v>
      </c>
      <c r="H9" s="25">
        <v>26</v>
      </c>
      <c r="I9" s="25">
        <v>18</v>
      </c>
      <c r="J9" s="40">
        <f t="shared" si="0"/>
        <v>11</v>
      </c>
      <c r="K9" s="25">
        <v>40</v>
      </c>
      <c r="L9" s="25">
        <v>10</v>
      </c>
      <c r="M9" s="9">
        <v>4</v>
      </c>
      <c r="N9" s="15"/>
      <c r="O9" s="47" t="s">
        <v>73</v>
      </c>
      <c r="P9" s="47" t="s">
        <v>218</v>
      </c>
      <c r="Q9" s="47" t="s">
        <v>53</v>
      </c>
      <c r="R9" s="4"/>
      <c r="S9" s="11">
        <v>10</v>
      </c>
      <c r="T9" s="9">
        <v>26</v>
      </c>
      <c r="U9" s="9">
        <v>2</v>
      </c>
      <c r="V9" s="9">
        <v>0</v>
      </c>
      <c r="W9" s="160">
        <f t="shared" si="1"/>
        <v>2.6</v>
      </c>
      <c r="AD9" s="17"/>
    </row>
    <row r="10" spans="1:30" ht="18" x14ac:dyDescent="0.4">
      <c r="A10" s="9"/>
      <c r="B10" s="9"/>
      <c r="C10" s="38" t="s">
        <v>103</v>
      </c>
      <c r="D10" s="27"/>
      <c r="E10" s="129">
        <v>4</v>
      </c>
      <c r="F10" s="129">
        <v>4</v>
      </c>
      <c r="G10" s="129">
        <v>3</v>
      </c>
      <c r="H10" s="25">
        <v>20</v>
      </c>
      <c r="I10" s="25">
        <v>26</v>
      </c>
      <c r="J10" s="40">
        <f t="shared" si="0"/>
        <v>11</v>
      </c>
      <c r="K10" s="25">
        <v>31</v>
      </c>
      <c r="L10" s="129">
        <v>10</v>
      </c>
      <c r="M10" s="9">
        <v>5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10</v>
      </c>
      <c r="T10" s="9">
        <v>29</v>
      </c>
      <c r="U10" s="9">
        <v>1</v>
      </c>
      <c r="V10" s="9">
        <v>2</v>
      </c>
      <c r="W10" s="160">
        <f t="shared" si="1"/>
        <v>2.9</v>
      </c>
      <c r="AD10" s="17"/>
    </row>
    <row r="11" spans="1:30" ht="18" x14ac:dyDescent="0.4">
      <c r="A11" s="9"/>
      <c r="B11" s="9"/>
      <c r="C11" s="38" t="s">
        <v>209</v>
      </c>
      <c r="D11" s="27"/>
      <c r="E11" s="129">
        <v>3</v>
      </c>
      <c r="F11" s="129">
        <v>6</v>
      </c>
      <c r="G11" s="129">
        <v>2</v>
      </c>
      <c r="H11" s="25">
        <v>20</v>
      </c>
      <c r="I11" s="25">
        <v>38</v>
      </c>
      <c r="J11" s="40">
        <f t="shared" si="0"/>
        <v>8</v>
      </c>
      <c r="K11" s="25">
        <v>26</v>
      </c>
      <c r="L11" s="129">
        <v>13</v>
      </c>
      <c r="M11" s="9">
        <v>8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9</v>
      </c>
      <c r="T11" s="9">
        <v>31</v>
      </c>
      <c r="U11" s="9">
        <v>0</v>
      </c>
      <c r="V11" s="9">
        <v>0</v>
      </c>
      <c r="W11" s="160">
        <f t="shared" ref="W11:W12" si="2">T11/S11</f>
        <v>3.4444444444444446</v>
      </c>
      <c r="AD11" s="17"/>
    </row>
    <row r="12" spans="1:30" ht="18.5" thickBot="1" x14ac:dyDescent="0.45">
      <c r="A12" s="9"/>
      <c r="B12" s="9"/>
      <c r="C12" s="38" t="s">
        <v>156</v>
      </c>
      <c r="D12" s="27"/>
      <c r="E12" s="57">
        <v>3</v>
      </c>
      <c r="F12" s="57">
        <v>6</v>
      </c>
      <c r="G12" s="57">
        <v>2</v>
      </c>
      <c r="H12" s="25">
        <v>14</v>
      </c>
      <c r="I12" s="25">
        <v>26</v>
      </c>
      <c r="J12" s="40">
        <f t="shared" si="0"/>
        <v>8</v>
      </c>
      <c r="K12" s="25">
        <v>24</v>
      </c>
      <c r="L12" s="57">
        <v>14</v>
      </c>
      <c r="M12" s="9">
        <v>7</v>
      </c>
      <c r="N12" s="88"/>
      <c r="O12" s="47" t="s">
        <v>128</v>
      </c>
      <c r="P12" s="47" t="s">
        <v>0</v>
      </c>
      <c r="Q12" s="47"/>
      <c r="R12" s="4"/>
      <c r="S12" s="11">
        <v>8</v>
      </c>
      <c r="T12" s="9">
        <v>22</v>
      </c>
      <c r="U12" s="9">
        <v>1</v>
      </c>
      <c r="V12" s="9">
        <v>0</v>
      </c>
      <c r="W12" s="160">
        <f t="shared" si="2"/>
        <v>2.75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35</v>
      </c>
      <c r="F13" s="71">
        <f>SUM(F5:F12)</f>
        <v>35</v>
      </c>
      <c r="G13" s="71">
        <f>SUM(G5:G12)</f>
        <v>18</v>
      </c>
      <c r="H13" s="71">
        <f>SUM(H5:H12)</f>
        <v>221</v>
      </c>
      <c r="I13" s="71">
        <f>SUM(I5:I12)</f>
        <v>221</v>
      </c>
      <c r="J13" s="30"/>
      <c r="K13" s="71">
        <f>SUM(K5:K12)</f>
        <v>340</v>
      </c>
      <c r="L13" s="71">
        <f>SUM(L5:L12)</f>
        <v>99</v>
      </c>
      <c r="M13" s="4"/>
      <c r="N13" s="17"/>
      <c r="O13" s="17"/>
      <c r="P13" s="17"/>
      <c r="Q13" s="61" t="s">
        <v>35</v>
      </c>
      <c r="R13" s="14"/>
      <c r="S13" s="18">
        <f>SUM(S4:S12)</f>
        <v>88</v>
      </c>
      <c r="T13" s="18">
        <f>SUM(T4:T12)</f>
        <v>217</v>
      </c>
      <c r="U13" s="18">
        <f>SUM(U4:U12)</f>
        <v>11</v>
      </c>
      <c r="V13" s="18">
        <f>SUM(V4:V12)</f>
        <v>4</v>
      </c>
      <c r="W13" s="19">
        <f>(T13+V13)/S13</f>
        <v>2.5113636363636362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535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150</v>
      </c>
      <c r="C16" s="75"/>
      <c r="D16" s="25">
        <v>6</v>
      </c>
      <c r="E16" s="9">
        <v>1</v>
      </c>
      <c r="F16" s="47" t="s">
        <v>567</v>
      </c>
      <c r="G16" s="59"/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553</v>
      </c>
      <c r="C17" s="47" t="s">
        <v>437</v>
      </c>
      <c r="D17" s="25"/>
      <c r="E17" s="9">
        <v>1</v>
      </c>
      <c r="F17" s="47" t="s">
        <v>568</v>
      </c>
      <c r="G17" s="59"/>
      <c r="J17" s="4"/>
      <c r="N17" s="17"/>
      <c r="P17" s="47" t="s">
        <v>97</v>
      </c>
      <c r="Q17" s="24"/>
      <c r="R17" s="47"/>
      <c r="S17" s="47" t="s">
        <v>566</v>
      </c>
      <c r="T17" s="25"/>
      <c r="U17" s="25"/>
      <c r="V17" s="25"/>
      <c r="W17" s="47"/>
      <c r="X17" s="47"/>
      <c r="Y17" s="47" t="s">
        <v>97</v>
      </c>
      <c r="Z17" s="46"/>
      <c r="AD17" s="17"/>
    </row>
    <row r="18" spans="1:30" ht="15.5" x14ac:dyDescent="0.35">
      <c r="A18" s="45"/>
      <c r="B18" s="60" t="s">
        <v>30</v>
      </c>
      <c r="C18" s="47" t="s">
        <v>437</v>
      </c>
      <c r="D18" s="55"/>
      <c r="E18" s="9">
        <v>1</v>
      </c>
      <c r="F18" s="47" t="s">
        <v>569</v>
      </c>
      <c r="G18" s="59"/>
      <c r="J18" s="4"/>
      <c r="N18" s="17"/>
      <c r="S18" s="47"/>
      <c r="X18" s="47"/>
      <c r="AD18" s="17"/>
    </row>
    <row r="19" spans="1:30" ht="15.5" x14ac:dyDescent="0.35">
      <c r="B19" s="47" t="s">
        <v>252</v>
      </c>
      <c r="C19" s="47" t="s">
        <v>268</v>
      </c>
      <c r="E19" s="9">
        <v>1</v>
      </c>
      <c r="F19" s="47" t="s">
        <v>570</v>
      </c>
      <c r="H19" s="59"/>
      <c r="I19" s="59"/>
      <c r="J19" s="96"/>
      <c r="K19" s="59"/>
      <c r="L19" s="59"/>
      <c r="M19" s="59"/>
      <c r="N19" s="17"/>
      <c r="AD19" s="17"/>
    </row>
    <row r="20" spans="1:30" ht="15.5" x14ac:dyDescent="0.35">
      <c r="B20" s="47" t="s">
        <v>99</v>
      </c>
      <c r="C20" s="47" t="s">
        <v>212</v>
      </c>
      <c r="E20" s="9">
        <v>2</v>
      </c>
      <c r="F20" s="47" t="s">
        <v>571</v>
      </c>
      <c r="M20" s="59"/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B21" s="47"/>
      <c r="C21" s="47"/>
      <c r="E21" s="9">
        <v>2</v>
      </c>
      <c r="F21" s="47" t="s">
        <v>572</v>
      </c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5.5" x14ac:dyDescent="0.35">
      <c r="N22" s="69"/>
      <c r="O22" s="47" t="s">
        <v>251</v>
      </c>
      <c r="P22" s="177" t="s">
        <v>250</v>
      </c>
      <c r="Q22" s="55" t="s">
        <v>141</v>
      </c>
      <c r="R22" s="9">
        <v>15</v>
      </c>
      <c r="S22" s="9">
        <v>5</v>
      </c>
      <c r="T22" s="15">
        <f t="shared" ref="T22:T25" si="3">SUM(R22:S22)</f>
        <v>20</v>
      </c>
      <c r="U22" s="9">
        <v>2</v>
      </c>
      <c r="V22" s="69"/>
      <c r="W22" s="50" t="s">
        <v>242</v>
      </c>
      <c r="X22" s="65" t="s">
        <v>243</v>
      </c>
      <c r="Y22" s="65" t="s">
        <v>54</v>
      </c>
      <c r="Z22" s="9">
        <v>4</v>
      </c>
      <c r="AA22" s="11">
        <v>1</v>
      </c>
      <c r="AB22" s="15">
        <f t="shared" ref="AB22:AB47" si="4">SUM(Z22:AA22)</f>
        <v>5</v>
      </c>
      <c r="AC22" s="9"/>
      <c r="AD22" s="15"/>
    </row>
    <row r="23" spans="1:30" ht="18" x14ac:dyDescent="0.4">
      <c r="A23" s="45" t="s">
        <v>166</v>
      </c>
      <c r="B23" s="38" t="s">
        <v>101</v>
      </c>
      <c r="C23" s="98"/>
      <c r="D23" s="128">
        <v>4</v>
      </c>
      <c r="E23" s="9">
        <v>1</v>
      </c>
      <c r="F23" s="174" t="s">
        <v>549</v>
      </c>
      <c r="N23" s="15"/>
      <c r="O23" s="47" t="s">
        <v>86</v>
      </c>
      <c r="P23" s="47" t="s">
        <v>132</v>
      </c>
      <c r="Q23" s="47" t="s">
        <v>141</v>
      </c>
      <c r="R23" s="9">
        <v>4</v>
      </c>
      <c r="S23" s="11">
        <v>16</v>
      </c>
      <c r="T23" s="15">
        <f t="shared" si="3"/>
        <v>20</v>
      </c>
      <c r="U23" s="9"/>
      <c r="V23" s="69"/>
      <c r="W23" s="47" t="s">
        <v>6</v>
      </c>
      <c r="X23" s="47" t="s">
        <v>116</v>
      </c>
      <c r="Y23" s="47" t="s">
        <v>142</v>
      </c>
      <c r="Z23" s="9">
        <v>3</v>
      </c>
      <c r="AA23" s="11">
        <v>2</v>
      </c>
      <c r="AB23" s="15">
        <f t="shared" si="4"/>
        <v>5</v>
      </c>
      <c r="AC23" s="9"/>
      <c r="AD23" s="15"/>
    </row>
    <row r="24" spans="1:30" ht="18" x14ac:dyDescent="0.4">
      <c r="A24" s="97" t="s">
        <v>37</v>
      </c>
      <c r="B24" s="47" t="s">
        <v>382</v>
      </c>
      <c r="C24" s="47" t="s">
        <v>268</v>
      </c>
      <c r="D24" s="128"/>
      <c r="E24" s="9">
        <v>2</v>
      </c>
      <c r="F24" s="174" t="s">
        <v>550</v>
      </c>
      <c r="N24" s="69"/>
      <c r="O24" s="47" t="s">
        <v>12</v>
      </c>
      <c r="P24" s="47" t="s">
        <v>252</v>
      </c>
      <c r="Q24" s="47" t="s">
        <v>141</v>
      </c>
      <c r="R24" s="9">
        <v>8</v>
      </c>
      <c r="S24" s="9">
        <v>10</v>
      </c>
      <c r="T24" s="15">
        <f t="shared" si="3"/>
        <v>18</v>
      </c>
      <c r="U24" s="9">
        <v>1</v>
      </c>
      <c r="V24" s="15"/>
      <c r="W24" s="47" t="s">
        <v>75</v>
      </c>
      <c r="X24" s="47" t="s">
        <v>76</v>
      </c>
      <c r="Y24" s="47" t="s">
        <v>65</v>
      </c>
      <c r="Z24" s="9">
        <v>2</v>
      </c>
      <c r="AA24" s="9">
        <v>3</v>
      </c>
      <c r="AB24" s="15">
        <f t="shared" si="4"/>
        <v>5</v>
      </c>
      <c r="AC24" s="9">
        <v>1</v>
      </c>
      <c r="AD24" s="15"/>
    </row>
    <row r="25" spans="1:30" ht="15.5" x14ac:dyDescent="0.35">
      <c r="E25" s="9">
        <v>2</v>
      </c>
      <c r="F25" s="174" t="s">
        <v>551</v>
      </c>
      <c r="N25" s="69"/>
      <c r="O25" s="47" t="s">
        <v>145</v>
      </c>
      <c r="P25" s="47" t="s">
        <v>244</v>
      </c>
      <c r="Q25" s="55" t="s">
        <v>65</v>
      </c>
      <c r="R25" s="9">
        <v>10</v>
      </c>
      <c r="S25" s="9">
        <v>6</v>
      </c>
      <c r="T25" s="15">
        <f t="shared" si="3"/>
        <v>16</v>
      </c>
      <c r="U25" s="9"/>
      <c r="V25" s="15"/>
      <c r="W25" s="47" t="s">
        <v>79</v>
      </c>
      <c r="X25" s="47" t="s">
        <v>78</v>
      </c>
      <c r="Y25" s="47" t="s">
        <v>53</v>
      </c>
      <c r="Z25" s="9">
        <v>2</v>
      </c>
      <c r="AA25" s="11">
        <v>3</v>
      </c>
      <c r="AB25" s="15">
        <f t="shared" si="4"/>
        <v>5</v>
      </c>
      <c r="AC25" s="9">
        <v>1</v>
      </c>
      <c r="AD25" s="15"/>
    </row>
    <row r="26" spans="1:30" ht="15.5" x14ac:dyDescent="0.35">
      <c r="E26" s="9">
        <v>2</v>
      </c>
      <c r="F26" s="174" t="s">
        <v>552</v>
      </c>
      <c r="N26" s="69"/>
      <c r="O26" s="47" t="s">
        <v>73</v>
      </c>
      <c r="P26" s="47" t="s">
        <v>138</v>
      </c>
      <c r="Q26" s="47" t="s">
        <v>142</v>
      </c>
      <c r="R26" s="9">
        <v>8</v>
      </c>
      <c r="S26" s="9">
        <v>7</v>
      </c>
      <c r="T26" s="15">
        <f t="shared" ref="T26:T62" si="5">SUM(R26:S26)</f>
        <v>15</v>
      </c>
      <c r="U26" s="9">
        <v>1</v>
      </c>
      <c r="V26" s="15"/>
      <c r="W26" s="47" t="s">
        <v>29</v>
      </c>
      <c r="X26" s="94" t="s">
        <v>30</v>
      </c>
      <c r="Y26" s="47" t="s">
        <v>141</v>
      </c>
      <c r="Z26" s="11"/>
      <c r="AA26" s="11">
        <v>5</v>
      </c>
      <c r="AB26" s="15">
        <f t="shared" si="4"/>
        <v>5</v>
      </c>
      <c r="AC26" s="9">
        <v>1</v>
      </c>
      <c r="AD26" s="15"/>
    </row>
    <row r="27" spans="1:30" ht="15.5" x14ac:dyDescent="0.35">
      <c r="N27" s="69"/>
      <c r="O27" s="47" t="s">
        <v>71</v>
      </c>
      <c r="P27" s="47" t="s">
        <v>72</v>
      </c>
      <c r="Q27" s="47" t="s">
        <v>65</v>
      </c>
      <c r="R27" s="9">
        <v>7</v>
      </c>
      <c r="S27" s="11">
        <v>8</v>
      </c>
      <c r="T27" s="15">
        <f t="shared" si="5"/>
        <v>15</v>
      </c>
      <c r="U27" s="9">
        <v>1</v>
      </c>
      <c r="V27" s="15"/>
      <c r="W27" s="47" t="s">
        <v>139</v>
      </c>
      <c r="X27" s="47" t="s">
        <v>389</v>
      </c>
      <c r="Y27" s="47" t="s">
        <v>141</v>
      </c>
      <c r="Z27" s="9"/>
      <c r="AA27" s="11">
        <v>5</v>
      </c>
      <c r="AB27" s="15">
        <f t="shared" si="4"/>
        <v>5</v>
      </c>
      <c r="AC27" s="9"/>
      <c r="AD27" s="15"/>
    </row>
    <row r="28" spans="1:30" ht="18" x14ac:dyDescent="0.4">
      <c r="A28" s="79"/>
      <c r="B28" s="173"/>
      <c r="C28" s="81"/>
      <c r="D28" s="163"/>
      <c r="E28" s="77" t="s">
        <v>50</v>
      </c>
      <c r="F28" s="77"/>
      <c r="G28" s="76"/>
      <c r="H28" s="76"/>
      <c r="I28" s="76"/>
      <c r="J28" s="78"/>
      <c r="K28" s="76"/>
      <c r="L28" s="76"/>
      <c r="M28" s="76"/>
      <c r="N28" s="69"/>
      <c r="O28" s="47" t="s">
        <v>1</v>
      </c>
      <c r="P28" s="47" t="s">
        <v>131</v>
      </c>
      <c r="Q28" s="47" t="s">
        <v>54</v>
      </c>
      <c r="R28" s="9">
        <v>6</v>
      </c>
      <c r="S28" s="9">
        <v>9</v>
      </c>
      <c r="T28" s="15">
        <f t="shared" si="5"/>
        <v>15</v>
      </c>
      <c r="U28" s="9"/>
      <c r="V28" s="15"/>
      <c r="W28" s="47" t="s">
        <v>118</v>
      </c>
      <c r="X28" s="47" t="s">
        <v>117</v>
      </c>
      <c r="Y28" s="47" t="s">
        <v>53</v>
      </c>
      <c r="Z28" s="9"/>
      <c r="AA28" s="11">
        <v>5</v>
      </c>
      <c r="AB28" s="15">
        <f t="shared" si="4"/>
        <v>5</v>
      </c>
      <c r="AC28" s="9"/>
      <c r="AD28" s="15"/>
    </row>
    <row r="29" spans="1:30" ht="18" x14ac:dyDescent="0.4">
      <c r="A29" s="53" t="s">
        <v>39</v>
      </c>
      <c r="B29" s="38" t="s">
        <v>209</v>
      </c>
      <c r="D29" s="25">
        <v>4</v>
      </c>
      <c r="E29" s="8">
        <v>1</v>
      </c>
      <c r="F29" s="47" t="s">
        <v>573</v>
      </c>
      <c r="M29" s="42"/>
      <c r="N29" s="15"/>
      <c r="O29" s="174" t="s">
        <v>160</v>
      </c>
      <c r="P29" s="47" t="s">
        <v>159</v>
      </c>
      <c r="Q29" s="47" t="s">
        <v>141</v>
      </c>
      <c r="R29" s="9">
        <v>9</v>
      </c>
      <c r="S29" s="11">
        <v>5</v>
      </c>
      <c r="T29" s="15">
        <f t="shared" si="5"/>
        <v>14</v>
      </c>
      <c r="U29" s="9">
        <v>2</v>
      </c>
      <c r="V29" s="15"/>
      <c r="W29" s="47" t="s">
        <v>82</v>
      </c>
      <c r="X29" s="47" t="s">
        <v>20</v>
      </c>
      <c r="Y29" s="47" t="s">
        <v>141</v>
      </c>
      <c r="Z29" s="9"/>
      <c r="AA29" s="11">
        <v>5</v>
      </c>
      <c r="AB29" s="15">
        <f t="shared" si="4"/>
        <v>5</v>
      </c>
      <c r="AC29" s="9"/>
      <c r="AD29" s="15"/>
    </row>
    <row r="30" spans="1:30" ht="15.5" x14ac:dyDescent="0.35">
      <c r="A30" s="56" t="s">
        <v>37</v>
      </c>
      <c r="B30" s="47" t="s">
        <v>546</v>
      </c>
      <c r="C30" s="47" t="s">
        <v>212</v>
      </c>
      <c r="E30" s="8">
        <v>1</v>
      </c>
      <c r="F30" s="47" t="s">
        <v>543</v>
      </c>
      <c r="N30" s="69"/>
      <c r="O30" s="47" t="s">
        <v>114</v>
      </c>
      <c r="P30" s="47" t="s">
        <v>120</v>
      </c>
      <c r="Q30" s="47" t="s">
        <v>199</v>
      </c>
      <c r="R30" s="9">
        <v>9</v>
      </c>
      <c r="S30" s="11">
        <v>3</v>
      </c>
      <c r="T30" s="15">
        <f t="shared" si="5"/>
        <v>12</v>
      </c>
      <c r="U30" s="9">
        <v>1</v>
      </c>
      <c r="V30" s="15"/>
      <c r="W30" s="47" t="s">
        <v>114</v>
      </c>
      <c r="X30" s="94" t="s">
        <v>113</v>
      </c>
      <c r="Y30" s="47" t="s">
        <v>199</v>
      </c>
      <c r="Z30" s="9">
        <v>1</v>
      </c>
      <c r="AA30" s="11">
        <v>3</v>
      </c>
      <c r="AB30" s="15">
        <f t="shared" si="4"/>
        <v>4</v>
      </c>
      <c r="AC30" s="9"/>
      <c r="AD30" s="15"/>
    </row>
    <row r="31" spans="1:30" ht="15.5" x14ac:dyDescent="0.35">
      <c r="B31" s="47" t="s">
        <v>49</v>
      </c>
      <c r="C31" s="47" t="s">
        <v>268</v>
      </c>
      <c r="E31" s="8">
        <v>2</v>
      </c>
      <c r="F31" s="47" t="s">
        <v>544</v>
      </c>
      <c r="N31" s="15"/>
      <c r="O31" s="47" t="s">
        <v>21</v>
      </c>
      <c r="P31" s="47" t="s">
        <v>74</v>
      </c>
      <c r="Q31" s="47" t="s">
        <v>201</v>
      </c>
      <c r="R31" s="9">
        <v>7</v>
      </c>
      <c r="S31" s="9">
        <v>5</v>
      </c>
      <c r="T31" s="15">
        <f t="shared" si="5"/>
        <v>12</v>
      </c>
      <c r="U31" s="9">
        <v>4</v>
      </c>
      <c r="V31" s="15"/>
      <c r="W31" s="47" t="s">
        <v>16</v>
      </c>
      <c r="X31" s="47" t="s">
        <v>5</v>
      </c>
      <c r="Y31" s="47" t="s">
        <v>201</v>
      </c>
      <c r="Z31" s="9"/>
      <c r="AA31" s="11">
        <v>4</v>
      </c>
      <c r="AB31" s="15">
        <f t="shared" si="4"/>
        <v>4</v>
      </c>
      <c r="AC31" s="9">
        <v>2</v>
      </c>
      <c r="AD31" s="15"/>
    </row>
    <row r="32" spans="1:30" ht="15.5" x14ac:dyDescent="0.35">
      <c r="B32" s="47" t="s">
        <v>49</v>
      </c>
      <c r="C32" s="47" t="s">
        <v>216</v>
      </c>
      <c r="E32" s="8">
        <v>2</v>
      </c>
      <c r="F32" s="47" t="s">
        <v>545</v>
      </c>
      <c r="N32" s="15"/>
      <c r="O32" s="47" t="s">
        <v>121</v>
      </c>
      <c r="P32" s="47" t="s">
        <v>122</v>
      </c>
      <c r="Q32" s="47" t="s">
        <v>201</v>
      </c>
      <c r="R32" s="8">
        <v>5</v>
      </c>
      <c r="S32" s="12">
        <v>7</v>
      </c>
      <c r="T32" s="15">
        <f t="shared" si="5"/>
        <v>12</v>
      </c>
      <c r="U32" s="9">
        <v>1</v>
      </c>
      <c r="V32" s="15"/>
      <c r="W32" s="47" t="s">
        <v>73</v>
      </c>
      <c r="X32" s="47" t="s">
        <v>43</v>
      </c>
      <c r="Y32" s="47" t="s">
        <v>65</v>
      </c>
      <c r="Z32" s="9"/>
      <c r="AA32" s="9">
        <v>4</v>
      </c>
      <c r="AB32" s="15">
        <f t="shared" si="4"/>
        <v>4</v>
      </c>
      <c r="AC32" s="9">
        <v>3</v>
      </c>
      <c r="AD32" s="15"/>
    </row>
    <row r="33" spans="1:30" ht="15.75" customHeight="1" x14ac:dyDescent="0.4">
      <c r="C33" s="47"/>
      <c r="D33" s="25"/>
      <c r="E33" s="8"/>
      <c r="F33" s="47"/>
      <c r="K33" s="42"/>
      <c r="L33" s="42"/>
      <c r="M33" s="42"/>
      <c r="N33" s="15"/>
      <c r="O33" s="47" t="s">
        <v>66</v>
      </c>
      <c r="P33" s="47" t="s">
        <v>67</v>
      </c>
      <c r="Q33" s="47" t="s">
        <v>65</v>
      </c>
      <c r="R33" s="9">
        <v>4</v>
      </c>
      <c r="S33" s="9">
        <v>8</v>
      </c>
      <c r="T33" s="15">
        <f t="shared" si="5"/>
        <v>12</v>
      </c>
      <c r="U33" s="9">
        <v>2</v>
      </c>
      <c r="V33" s="15"/>
      <c r="W33" s="47" t="s">
        <v>12</v>
      </c>
      <c r="X33" s="47" t="s">
        <v>13</v>
      </c>
      <c r="Y33" s="47" t="s">
        <v>54</v>
      </c>
      <c r="Z33" s="9"/>
      <c r="AA33" s="9">
        <v>4</v>
      </c>
      <c r="AB33" s="15">
        <f t="shared" si="4"/>
        <v>4</v>
      </c>
      <c r="AC33" s="9">
        <v>1</v>
      </c>
      <c r="AD33" s="15"/>
    </row>
    <row r="34" spans="1:30" ht="18" x14ac:dyDescent="0.4">
      <c r="A34" s="45"/>
      <c r="B34" s="38" t="s">
        <v>210</v>
      </c>
      <c r="D34" s="25">
        <v>1</v>
      </c>
      <c r="E34" s="8">
        <v>1</v>
      </c>
      <c r="F34" s="47" t="s">
        <v>542</v>
      </c>
      <c r="N34" s="69"/>
      <c r="O34" s="47" t="s">
        <v>203</v>
      </c>
      <c r="P34" s="47" t="s">
        <v>122</v>
      </c>
      <c r="Q34" s="47" t="s">
        <v>53</v>
      </c>
      <c r="R34" s="9">
        <v>9</v>
      </c>
      <c r="S34" s="9">
        <v>2</v>
      </c>
      <c r="T34" s="15">
        <f t="shared" si="5"/>
        <v>11</v>
      </c>
      <c r="U34" s="9"/>
      <c r="V34" s="15"/>
      <c r="W34" s="47" t="s">
        <v>14</v>
      </c>
      <c r="X34" s="55" t="s">
        <v>296</v>
      </c>
      <c r="Y34" s="55" t="s">
        <v>65</v>
      </c>
      <c r="Z34" s="9"/>
      <c r="AA34" s="9">
        <v>4</v>
      </c>
      <c r="AB34" s="15">
        <f t="shared" si="4"/>
        <v>4</v>
      </c>
      <c r="AC34" s="9"/>
      <c r="AD34" s="15"/>
    </row>
    <row r="35" spans="1:30" ht="15.5" x14ac:dyDescent="0.35">
      <c r="A35" s="56" t="s">
        <v>37</v>
      </c>
      <c r="B35" s="47" t="s">
        <v>97</v>
      </c>
      <c r="N35" s="69"/>
      <c r="O35" s="60" t="s">
        <v>247</v>
      </c>
      <c r="P35" s="60" t="s">
        <v>248</v>
      </c>
      <c r="Q35" s="178" t="s">
        <v>65</v>
      </c>
      <c r="R35" s="11">
        <v>8</v>
      </c>
      <c r="S35" s="9">
        <v>3</v>
      </c>
      <c r="T35" s="15">
        <f t="shared" si="5"/>
        <v>11</v>
      </c>
      <c r="U35" s="9"/>
      <c r="V35" s="15"/>
      <c r="W35" s="47" t="s">
        <v>68</v>
      </c>
      <c r="X35" s="47" t="s">
        <v>149</v>
      </c>
      <c r="Y35" s="47" t="s">
        <v>54</v>
      </c>
      <c r="Z35" s="9"/>
      <c r="AA35" s="9">
        <v>4</v>
      </c>
      <c r="AB35" s="15">
        <f t="shared" si="4"/>
        <v>4</v>
      </c>
      <c r="AC35" s="9">
        <v>4</v>
      </c>
      <c r="AD35" s="15"/>
    </row>
    <row r="36" spans="1:30" ht="15.5" x14ac:dyDescent="0.35">
      <c r="N36" s="15"/>
      <c r="O36" s="47" t="s">
        <v>126</v>
      </c>
      <c r="P36" s="177" t="s">
        <v>99</v>
      </c>
      <c r="Q36" s="55" t="s">
        <v>141</v>
      </c>
      <c r="R36" s="11">
        <v>5</v>
      </c>
      <c r="S36" s="9">
        <v>6</v>
      </c>
      <c r="T36" s="15">
        <f t="shared" si="5"/>
        <v>11</v>
      </c>
      <c r="U36" s="9">
        <v>1</v>
      </c>
      <c r="V36" s="15"/>
      <c r="W36" s="47" t="s">
        <v>77</v>
      </c>
      <c r="X36" s="177" t="s">
        <v>217</v>
      </c>
      <c r="Y36" s="55" t="s">
        <v>199</v>
      </c>
      <c r="Z36" s="9">
        <v>3</v>
      </c>
      <c r="AA36" s="9"/>
      <c r="AB36" s="15">
        <f t="shared" si="4"/>
        <v>3</v>
      </c>
      <c r="AC36" s="9">
        <v>1</v>
      </c>
      <c r="AD36" s="15"/>
    </row>
    <row r="37" spans="1:30" ht="18" x14ac:dyDescent="0.4">
      <c r="A37" s="82" t="s">
        <v>167</v>
      </c>
      <c r="B37" s="173"/>
      <c r="C37" s="172"/>
      <c r="D37" s="163"/>
      <c r="E37" s="77" t="s">
        <v>50</v>
      </c>
      <c r="F37" s="77"/>
      <c r="G37" s="84"/>
      <c r="H37" s="84"/>
      <c r="I37" s="84"/>
      <c r="J37" s="85"/>
      <c r="K37" s="84"/>
      <c r="L37" s="84"/>
      <c r="M37" s="84"/>
      <c r="N37" s="15"/>
      <c r="O37" s="47" t="s">
        <v>130</v>
      </c>
      <c r="P37" s="47" t="s">
        <v>131</v>
      </c>
      <c r="Q37" s="47" t="s">
        <v>54</v>
      </c>
      <c r="R37" s="9">
        <v>6</v>
      </c>
      <c r="S37" s="9">
        <v>4</v>
      </c>
      <c r="T37" s="15">
        <f t="shared" si="5"/>
        <v>10</v>
      </c>
      <c r="U37" s="9">
        <v>1</v>
      </c>
      <c r="V37" s="15"/>
      <c r="W37" s="47" t="s">
        <v>160</v>
      </c>
      <c r="X37" s="94" t="s">
        <v>208</v>
      </c>
      <c r="Y37" s="47" t="s">
        <v>201</v>
      </c>
      <c r="Z37" s="9">
        <v>1</v>
      </c>
      <c r="AA37" s="11">
        <v>2</v>
      </c>
      <c r="AB37" s="15">
        <f t="shared" si="4"/>
        <v>3</v>
      </c>
      <c r="AC37" s="9">
        <v>1</v>
      </c>
      <c r="AD37" s="15"/>
    </row>
    <row r="38" spans="1:30" ht="18" x14ac:dyDescent="0.4">
      <c r="A38" s="53" t="s">
        <v>40</v>
      </c>
      <c r="B38" s="38" t="s">
        <v>151</v>
      </c>
      <c r="D38" s="25">
        <v>2</v>
      </c>
      <c r="E38" s="8">
        <v>1</v>
      </c>
      <c r="F38" s="47" t="s">
        <v>517</v>
      </c>
      <c r="G38" s="175"/>
      <c r="H38" s="175"/>
      <c r="I38" s="102"/>
      <c r="J38" s="102"/>
      <c r="K38" s="102"/>
      <c r="L38" s="102"/>
      <c r="M38" s="102"/>
      <c r="N38" s="15"/>
      <c r="O38" s="47" t="s">
        <v>135</v>
      </c>
      <c r="P38" s="55" t="s">
        <v>72</v>
      </c>
      <c r="Q38" s="55" t="s">
        <v>65</v>
      </c>
      <c r="R38" s="9">
        <v>4</v>
      </c>
      <c r="S38" s="11">
        <v>6</v>
      </c>
      <c r="T38" s="15">
        <f t="shared" si="5"/>
        <v>10</v>
      </c>
      <c r="U38" s="9">
        <v>1</v>
      </c>
      <c r="V38" s="69"/>
      <c r="W38" s="47" t="s">
        <v>79</v>
      </c>
      <c r="X38" s="47" t="s">
        <v>25</v>
      </c>
      <c r="Y38" s="55" t="s">
        <v>142</v>
      </c>
      <c r="Z38" s="9"/>
      <c r="AA38" s="9">
        <v>3</v>
      </c>
      <c r="AB38" s="15">
        <f t="shared" si="4"/>
        <v>3</v>
      </c>
      <c r="AC38" s="9"/>
      <c r="AD38" s="15"/>
    </row>
    <row r="39" spans="1:30" ht="15.5" x14ac:dyDescent="0.35">
      <c r="A39" s="45" t="s">
        <v>37</v>
      </c>
      <c r="B39" s="47" t="s">
        <v>164</v>
      </c>
      <c r="C39" s="47" t="s">
        <v>216</v>
      </c>
      <c r="D39" s="9"/>
      <c r="E39" s="8">
        <v>2</v>
      </c>
      <c r="F39" s="47" t="s">
        <v>561</v>
      </c>
      <c r="N39" s="69"/>
      <c r="O39" s="47" t="s">
        <v>56</v>
      </c>
      <c r="P39" s="47" t="s">
        <v>26</v>
      </c>
      <c r="Q39" s="47" t="s">
        <v>53</v>
      </c>
      <c r="R39" s="9">
        <v>6</v>
      </c>
      <c r="S39" s="11">
        <v>3</v>
      </c>
      <c r="T39" s="15">
        <f t="shared" si="5"/>
        <v>9</v>
      </c>
      <c r="U39" s="9">
        <v>1</v>
      </c>
      <c r="V39" s="15"/>
      <c r="W39" s="47" t="s">
        <v>64</v>
      </c>
      <c r="X39" s="55" t="s">
        <v>123</v>
      </c>
      <c r="Y39" s="55" t="s">
        <v>54</v>
      </c>
      <c r="Z39" s="9"/>
      <c r="AA39" s="9">
        <v>3</v>
      </c>
      <c r="AB39" s="15">
        <f t="shared" si="4"/>
        <v>3</v>
      </c>
      <c r="AC39" s="9">
        <v>2</v>
      </c>
      <c r="AD39" s="15"/>
    </row>
    <row r="40" spans="1:30" ht="15.5" x14ac:dyDescent="0.35">
      <c r="B40" s="47" t="s">
        <v>164</v>
      </c>
      <c r="C40" s="47" t="s">
        <v>216</v>
      </c>
      <c r="E40" s="8"/>
      <c r="F40" s="47"/>
      <c r="N40" s="15"/>
      <c r="O40" s="47" t="s">
        <v>124</v>
      </c>
      <c r="P40" s="47" t="s">
        <v>133</v>
      </c>
      <c r="Q40" s="47" t="s">
        <v>142</v>
      </c>
      <c r="R40" s="11">
        <v>3</v>
      </c>
      <c r="S40" s="11">
        <v>6</v>
      </c>
      <c r="T40" s="15">
        <f t="shared" si="5"/>
        <v>9</v>
      </c>
      <c r="U40" s="165"/>
      <c r="V40" s="15"/>
      <c r="W40" s="47" t="s">
        <v>206</v>
      </c>
      <c r="X40" s="55" t="s">
        <v>207</v>
      </c>
      <c r="Y40" s="55" t="s">
        <v>53</v>
      </c>
      <c r="Z40" s="9"/>
      <c r="AA40" s="9">
        <v>3</v>
      </c>
      <c r="AB40" s="15">
        <f t="shared" si="4"/>
        <v>3</v>
      </c>
      <c r="AC40" s="9">
        <v>1</v>
      </c>
      <c r="AD40" s="15"/>
    </row>
    <row r="41" spans="1:30" ht="15.5" x14ac:dyDescent="0.35">
      <c r="N41" s="15"/>
      <c r="O41" s="47" t="s">
        <v>143</v>
      </c>
      <c r="P41" s="47" t="s">
        <v>213</v>
      </c>
      <c r="Q41" s="47" t="s">
        <v>54</v>
      </c>
      <c r="R41" s="9">
        <v>4</v>
      </c>
      <c r="S41" s="11">
        <v>4</v>
      </c>
      <c r="T41" s="15">
        <f t="shared" si="5"/>
        <v>8</v>
      </c>
      <c r="U41" s="9">
        <v>1</v>
      </c>
      <c r="V41" s="15"/>
      <c r="W41" s="47" t="s">
        <v>33</v>
      </c>
      <c r="X41" s="47" t="s">
        <v>162</v>
      </c>
      <c r="Y41" s="47" t="s">
        <v>201</v>
      </c>
      <c r="Z41" s="9"/>
      <c r="AA41" s="9">
        <v>3</v>
      </c>
      <c r="AB41" s="15">
        <f t="shared" si="4"/>
        <v>3</v>
      </c>
      <c r="AC41" s="9">
        <v>2</v>
      </c>
      <c r="AD41" s="15"/>
    </row>
    <row r="42" spans="1:30" ht="18" x14ac:dyDescent="0.4">
      <c r="A42" s="56"/>
      <c r="B42" s="38" t="s">
        <v>103</v>
      </c>
      <c r="C42" s="50"/>
      <c r="D42" s="129">
        <v>2</v>
      </c>
      <c r="E42" s="8">
        <v>1</v>
      </c>
      <c r="F42" s="47" t="s">
        <v>547</v>
      </c>
      <c r="N42" s="69"/>
      <c r="O42" s="47" t="s">
        <v>73</v>
      </c>
      <c r="P42" s="47" t="s">
        <v>65</v>
      </c>
      <c r="Q42" s="47" t="s">
        <v>65</v>
      </c>
      <c r="R42" s="9">
        <v>4</v>
      </c>
      <c r="S42" s="11">
        <v>4</v>
      </c>
      <c r="T42" s="15">
        <f t="shared" si="5"/>
        <v>8</v>
      </c>
      <c r="U42" s="11">
        <v>2</v>
      </c>
      <c r="V42" s="15"/>
      <c r="W42" s="47" t="s">
        <v>114</v>
      </c>
      <c r="X42" s="47" t="s">
        <v>147</v>
      </c>
      <c r="Y42" s="47" t="s">
        <v>142</v>
      </c>
      <c r="Z42" s="9"/>
      <c r="AA42" s="9">
        <v>3</v>
      </c>
      <c r="AB42" s="15">
        <f t="shared" si="4"/>
        <v>3</v>
      </c>
      <c r="AC42" s="9">
        <v>1</v>
      </c>
      <c r="AD42" s="15"/>
    </row>
    <row r="43" spans="1:30" ht="18" x14ac:dyDescent="0.4">
      <c r="A43" s="56" t="s">
        <v>37</v>
      </c>
      <c r="B43" s="47" t="s">
        <v>97</v>
      </c>
      <c r="C43" s="56"/>
      <c r="D43" s="129"/>
      <c r="E43" s="8">
        <v>2</v>
      </c>
      <c r="F43" s="47" t="s">
        <v>548</v>
      </c>
      <c r="N43" s="15"/>
      <c r="O43" s="47" t="s">
        <v>66</v>
      </c>
      <c r="P43" s="47" t="s">
        <v>163</v>
      </c>
      <c r="Q43" s="47" t="s">
        <v>54</v>
      </c>
      <c r="R43" s="9">
        <v>3</v>
      </c>
      <c r="S43" s="9">
        <v>5</v>
      </c>
      <c r="T43" s="15">
        <f t="shared" si="5"/>
        <v>8</v>
      </c>
      <c r="U43" s="9"/>
      <c r="V43" s="15"/>
      <c r="W43" s="47" t="s">
        <v>16</v>
      </c>
      <c r="X43" s="47" t="s">
        <v>45</v>
      </c>
      <c r="Y43" s="47" t="s">
        <v>142</v>
      </c>
      <c r="Z43" s="9"/>
      <c r="AA43" s="11">
        <v>3</v>
      </c>
      <c r="AB43" s="15">
        <f t="shared" si="4"/>
        <v>3</v>
      </c>
      <c r="AC43" s="9">
        <v>1</v>
      </c>
      <c r="AD43" s="15"/>
    </row>
    <row r="44" spans="1:30" ht="15.5" x14ac:dyDescent="0.35">
      <c r="E44" s="8"/>
      <c r="N44" s="15"/>
      <c r="O44" s="60" t="s">
        <v>85</v>
      </c>
      <c r="P44" s="60" t="s">
        <v>148</v>
      </c>
      <c r="Q44" s="178" t="s">
        <v>54</v>
      </c>
      <c r="R44" s="11">
        <v>2</v>
      </c>
      <c r="S44" s="9">
        <v>6</v>
      </c>
      <c r="T44" s="15">
        <f t="shared" si="5"/>
        <v>8</v>
      </c>
      <c r="U44" s="9">
        <v>1</v>
      </c>
      <c r="V44" s="15"/>
      <c r="W44" s="47" t="s">
        <v>19</v>
      </c>
      <c r="X44" s="47" t="s">
        <v>18</v>
      </c>
      <c r="Y44" s="47" t="s">
        <v>53</v>
      </c>
      <c r="Z44" s="9">
        <v>1</v>
      </c>
      <c r="AA44" s="11">
        <v>1</v>
      </c>
      <c r="AB44" s="15">
        <f t="shared" si="4"/>
        <v>2</v>
      </c>
      <c r="AC44" s="9"/>
      <c r="AD44" s="15"/>
    </row>
    <row r="45" spans="1:30" ht="18" x14ac:dyDescent="0.4">
      <c r="A45" s="82"/>
      <c r="B45" s="173"/>
      <c r="C45" s="77"/>
      <c r="D45" s="163"/>
      <c r="E45" s="77" t="s">
        <v>50</v>
      </c>
      <c r="F45" s="83"/>
      <c r="G45" s="84"/>
      <c r="H45" s="84"/>
      <c r="I45" s="84"/>
      <c r="J45" s="85"/>
      <c r="K45" s="84"/>
      <c r="L45" s="84"/>
      <c r="M45" s="84"/>
      <c r="N45" s="69"/>
      <c r="O45" s="60" t="s">
        <v>62</v>
      </c>
      <c r="P45" s="60" t="s">
        <v>81</v>
      </c>
      <c r="Q45" s="178" t="s">
        <v>53</v>
      </c>
      <c r="R45" s="11">
        <v>1</v>
      </c>
      <c r="S45" s="11">
        <v>7</v>
      </c>
      <c r="T45" s="15">
        <f t="shared" si="5"/>
        <v>8</v>
      </c>
      <c r="U45" s="9"/>
      <c r="V45" s="15"/>
      <c r="W45" s="50" t="s">
        <v>62</v>
      </c>
      <c r="X45" s="50" t="s">
        <v>63</v>
      </c>
      <c r="Y45" s="50" t="s">
        <v>142</v>
      </c>
      <c r="Z45" s="9"/>
      <c r="AA45" s="11">
        <v>2</v>
      </c>
      <c r="AB45" s="15">
        <f t="shared" si="4"/>
        <v>2</v>
      </c>
      <c r="AC45" s="9">
        <v>1</v>
      </c>
      <c r="AD45" s="15"/>
    </row>
    <row r="46" spans="1:30" ht="18" x14ac:dyDescent="0.4">
      <c r="A46" s="53" t="s">
        <v>41</v>
      </c>
      <c r="B46" s="38" t="s">
        <v>156</v>
      </c>
      <c r="C46" s="47"/>
      <c r="D46" s="25">
        <v>1</v>
      </c>
      <c r="E46" s="9">
        <v>1</v>
      </c>
      <c r="F46" s="47" t="s">
        <v>554</v>
      </c>
      <c r="G46" s="46"/>
      <c r="H46" s="51"/>
      <c r="I46" s="51"/>
      <c r="J46" s="52"/>
      <c r="K46" s="51"/>
      <c r="L46" s="51"/>
      <c r="M46" s="51"/>
      <c r="N46" s="69"/>
      <c r="O46" s="60" t="s">
        <v>241</v>
      </c>
      <c r="P46" s="60" t="s">
        <v>240</v>
      </c>
      <c r="Q46" s="178" t="s">
        <v>201</v>
      </c>
      <c r="R46" s="9"/>
      <c r="S46" s="9">
        <v>8</v>
      </c>
      <c r="T46" s="15">
        <f t="shared" si="5"/>
        <v>8</v>
      </c>
      <c r="U46" s="9">
        <v>2</v>
      </c>
      <c r="V46" s="15"/>
      <c r="W46" s="47" t="s">
        <v>32</v>
      </c>
      <c r="X46" s="47" t="s">
        <v>249</v>
      </c>
      <c r="Y46" s="47" t="s">
        <v>199</v>
      </c>
      <c r="Z46" s="9"/>
      <c r="AA46" s="11">
        <v>2</v>
      </c>
      <c r="AB46" s="15">
        <f t="shared" si="4"/>
        <v>2</v>
      </c>
      <c r="AC46" s="9"/>
      <c r="AD46" s="15"/>
    </row>
    <row r="47" spans="1:30" ht="18" x14ac:dyDescent="0.4">
      <c r="A47" s="56" t="s">
        <v>37</v>
      </c>
      <c r="B47" s="60" t="s">
        <v>8</v>
      </c>
      <c r="C47" s="50" t="s">
        <v>212</v>
      </c>
      <c r="D47" s="25"/>
      <c r="E47" s="9"/>
      <c r="F47" s="47"/>
      <c r="G47" s="46"/>
      <c r="H47" s="51"/>
      <c r="I47" s="46"/>
      <c r="J47" s="48"/>
      <c r="K47" s="51"/>
      <c r="L47" s="51"/>
      <c r="M47" s="42"/>
      <c r="N47" s="15"/>
      <c r="O47" s="47" t="s">
        <v>115</v>
      </c>
      <c r="P47" s="47" t="s">
        <v>8</v>
      </c>
      <c r="Q47" s="47" t="s">
        <v>158</v>
      </c>
      <c r="R47" s="9">
        <v>3</v>
      </c>
      <c r="S47" s="11">
        <v>4</v>
      </c>
      <c r="T47" s="15">
        <f t="shared" si="5"/>
        <v>7</v>
      </c>
      <c r="U47" s="9">
        <v>4</v>
      </c>
      <c r="V47" s="15"/>
      <c r="W47" s="47" t="s">
        <v>11</v>
      </c>
      <c r="X47" s="55" t="s">
        <v>24</v>
      </c>
      <c r="Y47" s="55" t="s">
        <v>199</v>
      </c>
      <c r="Z47" s="9"/>
      <c r="AA47" s="9">
        <v>2</v>
      </c>
      <c r="AB47" s="15">
        <f t="shared" si="4"/>
        <v>2</v>
      </c>
      <c r="AC47" s="9">
        <v>1</v>
      </c>
      <c r="AD47" s="15"/>
    </row>
    <row r="48" spans="1:30" ht="15.5" x14ac:dyDescent="0.35">
      <c r="B48" s="60" t="s">
        <v>555</v>
      </c>
      <c r="C48" s="50" t="s">
        <v>212</v>
      </c>
      <c r="E48" s="9"/>
      <c r="F48" s="47"/>
      <c r="N48" s="69"/>
      <c r="O48" s="47" t="s">
        <v>62</v>
      </c>
      <c r="P48" s="47" t="s">
        <v>134</v>
      </c>
      <c r="Q48" s="47" t="s">
        <v>142</v>
      </c>
      <c r="R48" s="9">
        <v>3</v>
      </c>
      <c r="S48" s="11">
        <v>4</v>
      </c>
      <c r="T48" s="15">
        <f t="shared" si="5"/>
        <v>7</v>
      </c>
      <c r="U48" s="9"/>
      <c r="V48" s="15"/>
      <c r="W48" s="47" t="s">
        <v>136</v>
      </c>
      <c r="X48" s="47" t="s">
        <v>137</v>
      </c>
      <c r="Y48" s="47" t="s">
        <v>53</v>
      </c>
      <c r="Z48" s="9"/>
      <c r="AA48" s="9">
        <v>1</v>
      </c>
      <c r="AB48" s="15">
        <f t="shared" ref="AB48:AB60" si="6">SUM(Z48:AA48)</f>
        <v>1</v>
      </c>
      <c r="AC48" s="9">
        <v>1</v>
      </c>
      <c r="AD48" s="15"/>
    </row>
    <row r="49" spans="1:30" ht="15.5" x14ac:dyDescent="0.35">
      <c r="B49" s="60" t="s">
        <v>8</v>
      </c>
      <c r="C49" s="50" t="s">
        <v>216</v>
      </c>
      <c r="E49" s="9"/>
      <c r="F49" s="47"/>
      <c r="N49" s="69"/>
      <c r="O49" s="47" t="s">
        <v>245</v>
      </c>
      <c r="P49" s="177" t="s">
        <v>426</v>
      </c>
      <c r="Q49" s="55" t="s">
        <v>54</v>
      </c>
      <c r="R49" s="9">
        <v>3</v>
      </c>
      <c r="S49" s="9">
        <v>4</v>
      </c>
      <c r="T49" s="15">
        <f t="shared" si="5"/>
        <v>7</v>
      </c>
      <c r="U49" s="9"/>
      <c r="V49" s="15"/>
      <c r="W49" s="47" t="s">
        <v>256</v>
      </c>
      <c r="X49" s="47" t="s">
        <v>253</v>
      </c>
      <c r="Y49" s="47" t="s">
        <v>158</v>
      </c>
      <c r="Z49" s="9"/>
      <c r="AA49" s="9">
        <v>1</v>
      </c>
      <c r="AB49" s="15">
        <f t="shared" si="6"/>
        <v>1</v>
      </c>
      <c r="AC49" s="9">
        <v>2</v>
      </c>
      <c r="AD49" s="15"/>
    </row>
    <row r="50" spans="1:30" ht="15.5" x14ac:dyDescent="0.35">
      <c r="B50" s="60" t="s">
        <v>129</v>
      </c>
      <c r="C50" s="50" t="s">
        <v>187</v>
      </c>
      <c r="E50" s="9"/>
      <c r="N50" s="15"/>
      <c r="O50" s="47" t="s">
        <v>85</v>
      </c>
      <c r="P50" s="47" t="s">
        <v>2</v>
      </c>
      <c r="Q50" s="47" t="s">
        <v>53</v>
      </c>
      <c r="R50" s="9">
        <v>1</v>
      </c>
      <c r="S50" s="11">
        <v>6</v>
      </c>
      <c r="T50" s="15">
        <f t="shared" si="5"/>
        <v>7</v>
      </c>
      <c r="U50" s="9">
        <v>1</v>
      </c>
      <c r="V50" s="15"/>
      <c r="W50" s="47" t="s">
        <v>143</v>
      </c>
      <c r="X50" s="47" t="s">
        <v>144</v>
      </c>
      <c r="Y50" s="55" t="s">
        <v>158</v>
      </c>
      <c r="Z50" s="9"/>
      <c r="AA50" s="9">
        <v>1</v>
      </c>
      <c r="AB50" s="15">
        <f t="shared" si="6"/>
        <v>1</v>
      </c>
      <c r="AC50" s="9"/>
      <c r="AD50" s="15"/>
    </row>
    <row r="51" spans="1:30" ht="15.5" x14ac:dyDescent="0.35">
      <c r="N51" s="15"/>
      <c r="O51" s="47" t="s">
        <v>202</v>
      </c>
      <c r="P51" s="47" t="s">
        <v>300</v>
      </c>
      <c r="Q51" s="47" t="s">
        <v>141</v>
      </c>
      <c r="R51" s="9"/>
      <c r="S51" s="9">
        <v>7</v>
      </c>
      <c r="T51" s="15">
        <f t="shared" si="5"/>
        <v>7</v>
      </c>
      <c r="U51" s="9"/>
      <c r="V51" s="15"/>
      <c r="W51" s="47" t="s">
        <v>10</v>
      </c>
      <c r="X51" s="47" t="s">
        <v>22</v>
      </c>
      <c r="Y51" s="47" t="s">
        <v>142</v>
      </c>
      <c r="Z51" s="9"/>
      <c r="AA51" s="9">
        <v>1</v>
      </c>
      <c r="AB51" s="15">
        <f t="shared" si="6"/>
        <v>1</v>
      </c>
      <c r="AC51" s="9"/>
      <c r="AD51" s="15"/>
    </row>
    <row r="52" spans="1:30" ht="18" x14ac:dyDescent="0.4">
      <c r="B52" s="38" t="s">
        <v>102</v>
      </c>
      <c r="C52" s="64"/>
      <c r="D52" s="26">
        <v>4</v>
      </c>
      <c r="E52" s="9">
        <v>1</v>
      </c>
      <c r="F52" s="47" t="s">
        <v>557</v>
      </c>
      <c r="N52" s="15"/>
      <c r="O52" s="47" t="s">
        <v>69</v>
      </c>
      <c r="P52" s="47" t="s">
        <v>70</v>
      </c>
      <c r="Q52" s="47" t="s">
        <v>158</v>
      </c>
      <c r="R52" s="9">
        <v>5</v>
      </c>
      <c r="S52" s="11">
        <v>1</v>
      </c>
      <c r="T52" s="15">
        <f t="shared" si="5"/>
        <v>6</v>
      </c>
      <c r="U52" s="9">
        <v>2</v>
      </c>
      <c r="V52" s="15"/>
      <c r="W52" s="47" t="s">
        <v>204</v>
      </c>
      <c r="X52" s="47" t="s">
        <v>205</v>
      </c>
      <c r="Y52" s="47" t="s">
        <v>158</v>
      </c>
      <c r="Z52" s="9"/>
      <c r="AA52" s="9">
        <v>1</v>
      </c>
      <c r="AB52" s="15">
        <f t="shared" si="6"/>
        <v>1</v>
      </c>
      <c r="AC52" s="9"/>
      <c r="AD52" s="15"/>
    </row>
    <row r="53" spans="1:30" ht="18" x14ac:dyDescent="0.4">
      <c r="A53" s="97" t="s">
        <v>37</v>
      </c>
      <c r="B53" s="94" t="s">
        <v>556</v>
      </c>
      <c r="C53" s="50" t="s">
        <v>212</v>
      </c>
      <c r="D53" s="26"/>
      <c r="E53" s="9">
        <v>1</v>
      </c>
      <c r="F53" s="47" t="s">
        <v>558</v>
      </c>
      <c r="N53" s="69"/>
      <c r="O53" s="47" t="s">
        <v>21</v>
      </c>
      <c r="P53" s="179" t="s">
        <v>152</v>
      </c>
      <c r="Q53" s="47" t="s">
        <v>199</v>
      </c>
      <c r="R53" s="9">
        <v>3</v>
      </c>
      <c r="S53" s="11">
        <v>3</v>
      </c>
      <c r="T53" s="15">
        <f t="shared" si="5"/>
        <v>6</v>
      </c>
      <c r="U53" s="9">
        <v>1</v>
      </c>
      <c r="V53" s="15"/>
      <c r="W53" s="47" t="s">
        <v>124</v>
      </c>
      <c r="X53" s="47" t="s">
        <v>125</v>
      </c>
      <c r="Y53" s="47" t="s">
        <v>65</v>
      </c>
      <c r="Z53" s="9"/>
      <c r="AA53" s="9">
        <v>1</v>
      </c>
      <c r="AB53" s="15">
        <f t="shared" si="6"/>
        <v>1</v>
      </c>
      <c r="AC53" s="9"/>
      <c r="AD53" s="15"/>
    </row>
    <row r="54" spans="1:30" ht="15.5" x14ac:dyDescent="0.35">
      <c r="B54" s="94" t="s">
        <v>148</v>
      </c>
      <c r="C54" s="50" t="s">
        <v>216</v>
      </c>
      <c r="E54" s="9">
        <v>2</v>
      </c>
      <c r="F54" s="47" t="s">
        <v>559</v>
      </c>
      <c r="N54" s="69"/>
      <c r="O54" s="47" t="s">
        <v>62</v>
      </c>
      <c r="P54" s="55" t="s">
        <v>161</v>
      </c>
      <c r="Q54" s="55" t="s">
        <v>201</v>
      </c>
      <c r="R54" s="9">
        <v>3</v>
      </c>
      <c r="S54" s="9">
        <v>3</v>
      </c>
      <c r="T54" s="15">
        <f t="shared" si="5"/>
        <v>6</v>
      </c>
      <c r="U54" s="9">
        <v>1</v>
      </c>
      <c r="V54" s="15"/>
      <c r="W54" s="47" t="s">
        <v>27</v>
      </c>
      <c r="X54" s="47" t="s">
        <v>28</v>
      </c>
      <c r="Y54" s="47" t="s">
        <v>53</v>
      </c>
      <c r="Z54" s="9"/>
      <c r="AA54" s="9"/>
      <c r="AB54" s="15">
        <f t="shared" si="6"/>
        <v>0</v>
      </c>
      <c r="AC54" s="9">
        <v>2</v>
      </c>
      <c r="AD54" s="15"/>
    </row>
    <row r="55" spans="1:30" ht="15.5" x14ac:dyDescent="0.35">
      <c r="B55" s="47" t="s">
        <v>269</v>
      </c>
      <c r="C55" s="50" t="s">
        <v>187</v>
      </c>
      <c r="E55" s="9">
        <v>2</v>
      </c>
      <c r="F55" s="47" t="s">
        <v>560</v>
      </c>
      <c r="N55" s="69"/>
      <c r="O55" s="47" t="s">
        <v>60</v>
      </c>
      <c r="P55" s="47" t="s">
        <v>61</v>
      </c>
      <c r="Q55" s="47" t="s">
        <v>201</v>
      </c>
      <c r="R55" s="9">
        <v>3</v>
      </c>
      <c r="S55" s="9">
        <v>3</v>
      </c>
      <c r="T55" s="15">
        <f t="shared" si="5"/>
        <v>6</v>
      </c>
      <c r="U55" s="9"/>
      <c r="V55" s="15"/>
      <c r="W55" s="47" t="s">
        <v>56</v>
      </c>
      <c r="X55" s="47" t="s">
        <v>57</v>
      </c>
      <c r="Y55" s="47" t="s">
        <v>199</v>
      </c>
      <c r="Z55" s="11"/>
      <c r="AA55" s="11"/>
      <c r="AB55" s="15">
        <f t="shared" si="6"/>
        <v>0</v>
      </c>
      <c r="AC55" s="9">
        <v>3</v>
      </c>
      <c r="AD55" s="15"/>
    </row>
    <row r="56" spans="1:30" ht="15.5" x14ac:dyDescent="0.35">
      <c r="B56" s="47" t="s">
        <v>269</v>
      </c>
      <c r="C56" s="50" t="s">
        <v>437</v>
      </c>
      <c r="E56" s="9"/>
      <c r="N56" s="15"/>
      <c r="O56" s="47" t="s">
        <v>83</v>
      </c>
      <c r="P56" s="47" t="s">
        <v>84</v>
      </c>
      <c r="Q56" s="47" t="s">
        <v>199</v>
      </c>
      <c r="R56" s="9">
        <v>2</v>
      </c>
      <c r="S56" s="9">
        <v>4</v>
      </c>
      <c r="T56" s="15">
        <f t="shared" si="5"/>
        <v>6</v>
      </c>
      <c r="U56" s="9">
        <v>2</v>
      </c>
      <c r="V56" s="15"/>
      <c r="W56" s="47" t="s">
        <v>121</v>
      </c>
      <c r="X56" s="47" t="s">
        <v>80</v>
      </c>
      <c r="Y56" s="47" t="s">
        <v>201</v>
      </c>
      <c r="Z56" s="9"/>
      <c r="AA56" s="11"/>
      <c r="AB56" s="15">
        <f t="shared" si="6"/>
        <v>0</v>
      </c>
      <c r="AC56" s="9">
        <v>1</v>
      </c>
      <c r="AD56" s="15"/>
    </row>
    <row r="57" spans="1:30" ht="15.5" x14ac:dyDescent="0.35">
      <c r="B57" s="47" t="s">
        <v>13</v>
      </c>
      <c r="C57" s="121" t="s">
        <v>211</v>
      </c>
      <c r="N57" s="15"/>
      <c r="O57" s="47" t="s">
        <v>119</v>
      </c>
      <c r="P57" s="47" t="s">
        <v>49</v>
      </c>
      <c r="Q57" s="47" t="s">
        <v>199</v>
      </c>
      <c r="R57" s="9">
        <v>1</v>
      </c>
      <c r="S57" s="11">
        <v>5</v>
      </c>
      <c r="T57" s="15">
        <f t="shared" si="5"/>
        <v>6</v>
      </c>
      <c r="U57" s="9">
        <v>4</v>
      </c>
      <c r="V57" s="15"/>
      <c r="W57" s="47" t="s">
        <v>32</v>
      </c>
      <c r="X57" s="47" t="s">
        <v>164</v>
      </c>
      <c r="Y57" s="47" t="s">
        <v>142</v>
      </c>
      <c r="Z57" s="9"/>
      <c r="AA57" s="9"/>
      <c r="AB57" s="15">
        <f t="shared" si="6"/>
        <v>0</v>
      </c>
      <c r="AC57" s="9">
        <v>3</v>
      </c>
      <c r="AD57" s="15"/>
    </row>
    <row r="58" spans="1:30" ht="15.5" x14ac:dyDescent="0.35">
      <c r="N58" s="15"/>
      <c r="O58" s="47" t="s">
        <v>145</v>
      </c>
      <c r="P58" s="47" t="s">
        <v>174</v>
      </c>
      <c r="Q58" s="47" t="s">
        <v>141</v>
      </c>
      <c r="R58" s="9">
        <v>1</v>
      </c>
      <c r="S58" s="9">
        <v>5</v>
      </c>
      <c r="T58" s="15">
        <f t="shared" si="5"/>
        <v>6</v>
      </c>
      <c r="U58" s="9">
        <v>1</v>
      </c>
      <c r="V58" s="15"/>
      <c r="W58" s="47" t="s">
        <v>145</v>
      </c>
      <c r="X58" s="177" t="s">
        <v>146</v>
      </c>
      <c r="Y58" s="55" t="s">
        <v>199</v>
      </c>
      <c r="Z58" s="9"/>
      <c r="AA58" s="9"/>
      <c r="AB58" s="15">
        <f t="shared" si="6"/>
        <v>0</v>
      </c>
      <c r="AC58" s="11">
        <v>1</v>
      </c>
      <c r="AD58" s="15"/>
    </row>
    <row r="59" spans="1:30" ht="18" x14ac:dyDescent="0.4">
      <c r="A59" s="122"/>
      <c r="B59" s="123"/>
      <c r="C59" s="123"/>
      <c r="D59" s="164"/>
      <c r="E59" s="124"/>
      <c r="F59" s="123"/>
      <c r="G59" s="125"/>
      <c r="H59" s="125"/>
      <c r="I59" s="125"/>
      <c r="J59" s="126"/>
      <c r="K59" s="125"/>
      <c r="L59" s="125"/>
      <c r="M59" s="124"/>
      <c r="N59" s="69"/>
      <c r="O59" s="47" t="s">
        <v>21</v>
      </c>
      <c r="P59" s="177" t="s">
        <v>23</v>
      </c>
      <c r="Q59" s="55" t="s">
        <v>201</v>
      </c>
      <c r="R59" s="9">
        <v>2</v>
      </c>
      <c r="S59" s="9">
        <v>3</v>
      </c>
      <c r="T59" s="15">
        <f t="shared" si="5"/>
        <v>5</v>
      </c>
      <c r="U59" s="9"/>
      <c r="V59" s="15"/>
      <c r="W59" s="50" t="s">
        <v>257</v>
      </c>
      <c r="X59" s="50" t="s">
        <v>254</v>
      </c>
      <c r="Y59" s="50" t="s">
        <v>158</v>
      </c>
      <c r="Z59" s="11"/>
      <c r="AA59" s="9"/>
      <c r="AB59" s="15">
        <f t="shared" si="6"/>
        <v>0</v>
      </c>
      <c r="AC59" s="9"/>
      <c r="AD59" s="15"/>
    </row>
    <row r="60" spans="1:30" ht="18" x14ac:dyDescent="0.4">
      <c r="C60" s="47" t="s">
        <v>42</v>
      </c>
      <c r="D60" s="112">
        <f>SUM(D16:D59)</f>
        <v>24</v>
      </c>
      <c r="E60" s="24"/>
      <c r="F60" s="47" t="s">
        <v>44</v>
      </c>
      <c r="G60" s="38"/>
      <c r="H60" s="54"/>
      <c r="I60" s="70">
        <v>19</v>
      </c>
      <c r="J60" s="25"/>
      <c r="K60" s="60"/>
      <c r="L60" s="64"/>
      <c r="N60" s="69"/>
      <c r="O60" s="47" t="s">
        <v>3</v>
      </c>
      <c r="P60" s="55" t="s">
        <v>4</v>
      </c>
      <c r="Q60" s="55" t="s">
        <v>158</v>
      </c>
      <c r="R60" s="9">
        <v>2</v>
      </c>
      <c r="S60" s="11">
        <v>3</v>
      </c>
      <c r="T60" s="15">
        <f t="shared" si="5"/>
        <v>5</v>
      </c>
      <c r="U60" s="9"/>
      <c r="V60" s="15"/>
      <c r="W60" s="47" t="s">
        <v>62</v>
      </c>
      <c r="X60" s="47" t="s">
        <v>169</v>
      </c>
      <c r="Y60" s="50" t="s">
        <v>158</v>
      </c>
      <c r="Z60" s="9"/>
      <c r="AA60" s="11"/>
      <c r="AB60" s="15">
        <f t="shared" si="6"/>
        <v>0</v>
      </c>
      <c r="AC60" s="11"/>
      <c r="AD60" s="15"/>
    </row>
    <row r="61" spans="1:30" ht="15.5" x14ac:dyDescent="0.35">
      <c r="N61" s="69"/>
      <c r="O61" s="47" t="s">
        <v>168</v>
      </c>
      <c r="P61" s="47" t="s">
        <v>17</v>
      </c>
      <c r="Q61" s="47" t="s">
        <v>158</v>
      </c>
      <c r="R61" s="9">
        <v>1</v>
      </c>
      <c r="S61" s="9">
        <v>4</v>
      </c>
      <c r="T61" s="15">
        <f t="shared" si="5"/>
        <v>5</v>
      </c>
      <c r="U61" s="9">
        <v>1</v>
      </c>
      <c r="V61" s="15"/>
      <c r="W61" s="7"/>
      <c r="X61" s="10"/>
      <c r="Y61" s="10"/>
      <c r="Z61" s="9"/>
      <c r="AA61" s="11"/>
      <c r="AB61" s="15"/>
      <c r="AC61" s="9"/>
      <c r="AD61" s="15"/>
    </row>
    <row r="62" spans="1:30" ht="15.5" x14ac:dyDescent="0.35">
      <c r="N62" s="69"/>
      <c r="O62" s="47" t="s">
        <v>124</v>
      </c>
      <c r="P62" s="55" t="s">
        <v>129</v>
      </c>
      <c r="Q62" s="55" t="s">
        <v>158</v>
      </c>
      <c r="R62" s="9">
        <v>1</v>
      </c>
      <c r="S62" s="11">
        <v>4</v>
      </c>
      <c r="T62" s="15">
        <f t="shared" si="5"/>
        <v>5</v>
      </c>
      <c r="U62" s="9">
        <v>1</v>
      </c>
      <c r="V62" s="15"/>
      <c r="AB62" s="15"/>
      <c r="AC62" s="168"/>
      <c r="AD62" s="15"/>
    </row>
    <row r="63" spans="1:30" ht="19.5" customHeight="1" x14ac:dyDescent="0.35">
      <c r="N63" s="69"/>
      <c r="O63" s="47"/>
      <c r="P63" s="47"/>
      <c r="Q63" s="47"/>
      <c r="R63" s="9"/>
      <c r="S63" s="11"/>
      <c r="T63" s="15"/>
      <c r="U63" s="9"/>
      <c r="V63" s="15"/>
      <c r="AB63" s="15"/>
      <c r="AC63" s="168"/>
      <c r="AD63" s="15"/>
    </row>
    <row r="64" spans="1:30" ht="18.75" customHeight="1" x14ac:dyDescent="0.4">
      <c r="A64" s="4"/>
      <c r="B64" s="181" t="s">
        <v>94</v>
      </c>
      <c r="C64" s="22"/>
      <c r="D64" s="23">
        <v>40875</v>
      </c>
      <c r="E64" s="61"/>
      <c r="F64" s="61"/>
      <c r="G64" s="61"/>
      <c r="H64" s="31"/>
      <c r="I64" s="31"/>
      <c r="J64" s="181" t="s">
        <v>96</v>
      </c>
      <c r="K64" s="22"/>
      <c r="L64" s="23">
        <v>40882</v>
      </c>
      <c r="N64" s="69"/>
      <c r="O64" s="47"/>
      <c r="P64" s="47"/>
      <c r="Q64" s="47"/>
      <c r="R64" s="9"/>
      <c r="S64" s="9"/>
      <c r="T64" s="15"/>
      <c r="U64" s="9"/>
      <c r="V64" s="15"/>
      <c r="AB64" s="15"/>
      <c r="AC64" s="168"/>
      <c r="AD64" s="69"/>
    </row>
    <row r="65" spans="1:30" ht="18" thickBot="1" x14ac:dyDescent="0.4">
      <c r="A65" s="4"/>
      <c r="B65" s="180" t="s">
        <v>95</v>
      </c>
      <c r="C65" s="180" t="s">
        <v>93</v>
      </c>
      <c r="D65" s="180" t="s">
        <v>127</v>
      </c>
      <c r="E65" s="47"/>
      <c r="F65" s="47"/>
      <c r="G65" s="47"/>
      <c r="H65" s="54"/>
      <c r="I65" s="54"/>
      <c r="J65" s="180" t="s">
        <v>95</v>
      </c>
      <c r="K65" s="180" t="s">
        <v>93</v>
      </c>
      <c r="L65" s="180" t="s">
        <v>127</v>
      </c>
      <c r="N65" s="15"/>
      <c r="T65" s="15"/>
      <c r="V65" s="15"/>
      <c r="W65" s="47" t="s">
        <v>165</v>
      </c>
      <c r="X65" s="177"/>
      <c r="Y65" s="55"/>
      <c r="Z65" s="9">
        <v>23</v>
      </c>
      <c r="AA65" s="9">
        <v>39</v>
      </c>
      <c r="AB65" s="15">
        <f t="shared" ref="AB65" si="7">SUM(Z65:AA65)</f>
        <v>62</v>
      </c>
      <c r="AC65" s="11">
        <v>19</v>
      </c>
      <c r="AD65" s="69"/>
    </row>
    <row r="66" spans="1:30" ht="18.5" thickBot="1" x14ac:dyDescent="0.45">
      <c r="A66" s="49"/>
      <c r="B66" s="28">
        <v>0.38541666666666669</v>
      </c>
      <c r="C66" s="25" t="s">
        <v>153</v>
      </c>
      <c r="D66" s="29" t="s">
        <v>511</v>
      </c>
      <c r="E66" s="47"/>
      <c r="F66" s="47"/>
      <c r="G66" s="47"/>
      <c r="H66" s="24"/>
      <c r="I66" s="24"/>
      <c r="J66" s="28">
        <v>0.38541666666666669</v>
      </c>
      <c r="K66" s="25" t="s">
        <v>153</v>
      </c>
      <c r="L66" s="29" t="s">
        <v>536</v>
      </c>
      <c r="N66" s="17"/>
      <c r="O66" s="17"/>
      <c r="P66" s="17"/>
      <c r="Q66" s="17"/>
      <c r="R66" s="18">
        <f>SUM(R22:R65)</f>
        <v>181</v>
      </c>
      <c r="S66" s="18">
        <f>SUM(S22:S65)</f>
        <v>216</v>
      </c>
      <c r="T66" s="18">
        <f>SUM(T22:T63)</f>
        <v>397</v>
      </c>
      <c r="U66" s="18">
        <f>SUM(U22:U64)</f>
        <v>43</v>
      </c>
      <c r="V66" s="15"/>
      <c r="W66" s="61" t="s">
        <v>46</v>
      </c>
      <c r="X66" s="61"/>
      <c r="Y66" s="61"/>
      <c r="Z66" s="18">
        <f>SUM(Z22:Z65)+R66</f>
        <v>221</v>
      </c>
      <c r="AA66" s="18">
        <f>SUM(AA22:AA65)+S66</f>
        <v>340</v>
      </c>
      <c r="AB66" s="18">
        <f>SUM(AB22:AB65)+T66</f>
        <v>561</v>
      </c>
      <c r="AC66" s="18">
        <f>SUM(AC22:AC65)+U66</f>
        <v>99</v>
      </c>
      <c r="AD66" s="69"/>
    </row>
    <row r="67" spans="1:30" ht="21.75" customHeight="1" thickTop="1" x14ac:dyDescent="0.4">
      <c r="A67" s="26"/>
      <c r="B67" s="28">
        <v>0.38541666666666669</v>
      </c>
      <c r="C67" s="25" t="s">
        <v>154</v>
      </c>
      <c r="D67" s="29" t="s">
        <v>512</v>
      </c>
      <c r="E67" s="47"/>
      <c r="F67" s="47"/>
      <c r="G67" s="47"/>
      <c r="H67" s="24"/>
      <c r="I67" s="24"/>
      <c r="J67" s="28">
        <v>0.38541666666666669</v>
      </c>
      <c r="K67" s="25" t="s">
        <v>154</v>
      </c>
      <c r="L67" s="29" t="s">
        <v>339</v>
      </c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68" spans="1:30" ht="18" x14ac:dyDescent="0.4">
      <c r="A68" s="26"/>
      <c r="B68" s="28">
        <v>0.42708333333333331</v>
      </c>
      <c r="C68" s="25" t="s">
        <v>153</v>
      </c>
      <c r="D68" s="29" t="s">
        <v>303</v>
      </c>
      <c r="E68" s="47"/>
      <c r="F68" s="47"/>
      <c r="G68" s="47"/>
      <c r="H68" s="24"/>
      <c r="I68" s="24"/>
      <c r="J68" s="28">
        <v>0.42708333333333331</v>
      </c>
      <c r="K68" s="25" t="s">
        <v>153</v>
      </c>
      <c r="L68" s="29" t="s">
        <v>537</v>
      </c>
    </row>
    <row r="69" spans="1:30" ht="18" x14ac:dyDescent="0.4">
      <c r="A69" s="100"/>
      <c r="B69" s="28">
        <v>0.42708333333333331</v>
      </c>
      <c r="C69" s="25" t="s">
        <v>154</v>
      </c>
      <c r="D69" s="29" t="s">
        <v>513</v>
      </c>
      <c r="J69" s="28">
        <v>0.42708333333333331</v>
      </c>
      <c r="K69" s="25" t="s">
        <v>154</v>
      </c>
      <c r="L69" s="29" t="s">
        <v>538</v>
      </c>
      <c r="M69" s="47"/>
    </row>
    <row r="70" spans="1:30" ht="15.5" x14ac:dyDescent="0.35">
      <c r="A70" s="1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3" spans="1:30" ht="18" x14ac:dyDescent="0.4">
      <c r="A73" s="39"/>
      <c r="B73" s="194"/>
      <c r="C73" s="195"/>
      <c r="D73" s="196"/>
      <c r="E73" s="195"/>
      <c r="F73" s="196"/>
      <c r="G73" s="195"/>
      <c r="H73" s="196"/>
      <c r="I73" s="195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B5:M12">
    <sortCondition ref="B5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A25" zoomScale="80" zoomScaleNormal="75" zoomScaleSheetLayoutView="80" workbookViewId="0">
      <selection activeCell="B11" sqref="B11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7.54296875" customWidth="1"/>
    <col min="14" max="14" width="4.54296875" customWidth="1"/>
    <col min="15" max="15" width="12.45312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0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5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508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40868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7"/>
      <c r="N4" s="88"/>
      <c r="O4" s="47" t="s">
        <v>160</v>
      </c>
      <c r="P4" s="47" t="s">
        <v>200</v>
      </c>
      <c r="Q4" s="47" t="s">
        <v>142</v>
      </c>
      <c r="R4" s="4"/>
      <c r="S4" s="11">
        <v>10</v>
      </c>
      <c r="T4" s="9">
        <v>16</v>
      </c>
      <c r="U4" s="9">
        <v>3</v>
      </c>
      <c r="V4" s="9">
        <v>0</v>
      </c>
      <c r="W4" s="160">
        <f t="shared" ref="W4:W10" si="0">T4/S4</f>
        <v>1.6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6</v>
      </c>
      <c r="F5" s="25">
        <v>2</v>
      </c>
      <c r="G5" s="25">
        <v>2</v>
      </c>
      <c r="H5" s="25">
        <v>39</v>
      </c>
      <c r="I5" s="25">
        <v>22</v>
      </c>
      <c r="J5" s="40">
        <f t="shared" ref="J5:J6" si="1">E5*2+G5*1</f>
        <v>14</v>
      </c>
      <c r="K5" s="25">
        <v>63</v>
      </c>
      <c r="L5" s="25">
        <v>8</v>
      </c>
      <c r="M5" s="7"/>
      <c r="N5" s="88"/>
      <c r="O5" s="47" t="s">
        <v>73</v>
      </c>
      <c r="P5" s="47" t="s">
        <v>110</v>
      </c>
      <c r="Q5" s="47" t="s">
        <v>157</v>
      </c>
      <c r="R5" s="7"/>
      <c r="S5" s="11">
        <v>10</v>
      </c>
      <c r="T5" s="9">
        <v>21</v>
      </c>
      <c r="U5" s="9">
        <v>2</v>
      </c>
      <c r="V5" s="9">
        <v>1</v>
      </c>
      <c r="W5" s="160">
        <f t="shared" si="0"/>
        <v>2.1</v>
      </c>
      <c r="AD5" s="17"/>
    </row>
    <row r="6" spans="1:30" ht="18" x14ac:dyDescent="0.4">
      <c r="B6" s="9"/>
      <c r="C6" s="38" t="s">
        <v>101</v>
      </c>
      <c r="D6" s="27"/>
      <c r="E6" s="25">
        <v>5</v>
      </c>
      <c r="F6" s="25">
        <v>4</v>
      </c>
      <c r="G6" s="25">
        <v>1</v>
      </c>
      <c r="H6" s="25">
        <v>37</v>
      </c>
      <c r="I6" s="25">
        <v>27</v>
      </c>
      <c r="J6" s="40">
        <f t="shared" si="1"/>
        <v>11</v>
      </c>
      <c r="K6" s="25">
        <v>52</v>
      </c>
      <c r="L6" s="25">
        <v>12</v>
      </c>
      <c r="M6" s="7"/>
      <c r="N6" s="88"/>
      <c r="O6" s="47" t="s">
        <v>68</v>
      </c>
      <c r="P6" s="47" t="s">
        <v>138</v>
      </c>
      <c r="Q6" s="47" t="s">
        <v>158</v>
      </c>
      <c r="R6" s="7"/>
      <c r="S6" s="11">
        <v>10</v>
      </c>
      <c r="T6" s="9">
        <v>22</v>
      </c>
      <c r="U6" s="9">
        <v>1</v>
      </c>
      <c r="V6" s="9">
        <v>0</v>
      </c>
      <c r="W6" s="160">
        <f t="shared" si="0"/>
        <v>2.2000000000000002</v>
      </c>
      <c r="Y6" s="9"/>
      <c r="AD6" s="17"/>
    </row>
    <row r="7" spans="1:30" ht="18" x14ac:dyDescent="0.4">
      <c r="B7" s="9"/>
      <c r="C7" s="38" t="s">
        <v>210</v>
      </c>
      <c r="D7" s="27"/>
      <c r="E7" s="25">
        <v>5</v>
      </c>
      <c r="F7" s="25">
        <v>4</v>
      </c>
      <c r="G7" s="25">
        <v>1</v>
      </c>
      <c r="H7" s="25">
        <v>26</v>
      </c>
      <c r="I7" s="25">
        <v>26</v>
      </c>
      <c r="J7" s="40">
        <f t="shared" ref="J7:J12" si="2">E7*2+G7*1</f>
        <v>11</v>
      </c>
      <c r="K7" s="25">
        <v>43</v>
      </c>
      <c r="L7" s="25">
        <v>16</v>
      </c>
      <c r="M7" s="7"/>
      <c r="N7" s="88"/>
      <c r="O7" s="47" t="s">
        <v>34</v>
      </c>
      <c r="P7" s="47" t="s">
        <v>100</v>
      </c>
      <c r="Q7" s="47" t="s">
        <v>54</v>
      </c>
      <c r="R7" s="7"/>
      <c r="S7" s="11">
        <v>10</v>
      </c>
      <c r="T7" s="9">
        <v>23</v>
      </c>
      <c r="U7" s="9">
        <v>1</v>
      </c>
      <c r="V7" s="9">
        <v>0</v>
      </c>
      <c r="W7" s="160">
        <f t="shared" si="0"/>
        <v>2.2999999999999998</v>
      </c>
      <c r="AD7" s="17"/>
    </row>
    <row r="8" spans="1:30" ht="18" x14ac:dyDescent="0.4">
      <c r="A8" s="9"/>
      <c r="B8" s="9"/>
      <c r="C8" s="38" t="s">
        <v>151</v>
      </c>
      <c r="D8" s="27"/>
      <c r="E8" s="25">
        <v>4</v>
      </c>
      <c r="F8" s="25">
        <v>4</v>
      </c>
      <c r="G8" s="25">
        <v>2</v>
      </c>
      <c r="H8" s="25">
        <v>24</v>
      </c>
      <c r="I8" s="25">
        <v>16</v>
      </c>
      <c r="J8" s="40">
        <f t="shared" si="2"/>
        <v>10</v>
      </c>
      <c r="K8" s="25">
        <v>37</v>
      </c>
      <c r="L8" s="25">
        <v>8</v>
      </c>
      <c r="M8" s="7"/>
      <c r="N8" s="67"/>
      <c r="O8" s="47" t="s">
        <v>9</v>
      </c>
      <c r="P8" s="47" t="s">
        <v>155</v>
      </c>
      <c r="Q8" s="47" t="s">
        <v>201</v>
      </c>
      <c r="R8" s="4"/>
      <c r="S8" s="11">
        <v>7</v>
      </c>
      <c r="T8" s="9">
        <v>17</v>
      </c>
      <c r="U8" s="9">
        <v>0</v>
      </c>
      <c r="V8" s="9">
        <v>0</v>
      </c>
      <c r="W8" s="160">
        <f t="shared" si="0"/>
        <v>2.4285714285714284</v>
      </c>
      <c r="AD8" s="17"/>
    </row>
    <row r="9" spans="1:30" ht="18" x14ac:dyDescent="0.4">
      <c r="A9" s="9"/>
      <c r="B9" s="9"/>
      <c r="C9" s="38" t="s">
        <v>103</v>
      </c>
      <c r="D9" s="27"/>
      <c r="E9" s="129">
        <v>4</v>
      </c>
      <c r="F9" s="129">
        <v>4</v>
      </c>
      <c r="G9" s="129">
        <v>2</v>
      </c>
      <c r="H9" s="25">
        <v>18</v>
      </c>
      <c r="I9" s="25">
        <v>24</v>
      </c>
      <c r="J9" s="40">
        <f t="shared" si="2"/>
        <v>10</v>
      </c>
      <c r="K9" s="25">
        <v>27</v>
      </c>
      <c r="L9" s="129">
        <v>10</v>
      </c>
      <c r="M9" s="7"/>
      <c r="N9" s="15"/>
      <c r="O9" s="47" t="s">
        <v>73</v>
      </c>
      <c r="P9" s="47" t="s">
        <v>218</v>
      </c>
      <c r="Q9" s="47" t="s">
        <v>53</v>
      </c>
      <c r="R9" s="4"/>
      <c r="S9" s="11">
        <v>9</v>
      </c>
      <c r="T9" s="9">
        <v>24</v>
      </c>
      <c r="U9" s="9">
        <v>2</v>
      </c>
      <c r="V9" s="9">
        <v>0</v>
      </c>
      <c r="W9" s="160">
        <f t="shared" si="0"/>
        <v>2.6666666666666665</v>
      </c>
      <c r="AD9" s="17"/>
    </row>
    <row r="10" spans="1:30" ht="18" x14ac:dyDescent="0.4">
      <c r="A10" s="9"/>
      <c r="B10" s="9"/>
      <c r="C10" s="38" t="s">
        <v>102</v>
      </c>
      <c r="D10" s="27"/>
      <c r="E10" s="25">
        <v>3</v>
      </c>
      <c r="F10" s="25">
        <v>3</v>
      </c>
      <c r="G10" s="25">
        <v>4</v>
      </c>
      <c r="H10" s="25">
        <v>24</v>
      </c>
      <c r="I10" s="25">
        <v>23</v>
      </c>
      <c r="J10" s="40">
        <f t="shared" si="2"/>
        <v>10</v>
      </c>
      <c r="K10" s="25">
        <v>42</v>
      </c>
      <c r="L10" s="25">
        <v>6</v>
      </c>
      <c r="M10" s="7"/>
      <c r="N10" s="88"/>
      <c r="O10" s="55" t="s">
        <v>198</v>
      </c>
      <c r="P10" s="47" t="s">
        <v>109</v>
      </c>
      <c r="Q10" s="47" t="s">
        <v>108</v>
      </c>
      <c r="R10" s="7"/>
      <c r="S10" s="11">
        <v>9</v>
      </c>
      <c r="T10" s="9">
        <v>25</v>
      </c>
      <c r="U10" s="9">
        <v>1</v>
      </c>
      <c r="V10" s="9">
        <v>0</v>
      </c>
      <c r="W10" s="160">
        <f t="shared" si="0"/>
        <v>2.7777777777777777</v>
      </c>
      <c r="AD10" s="17"/>
    </row>
    <row r="11" spans="1:30" ht="18" x14ac:dyDescent="0.4">
      <c r="A11" s="9"/>
      <c r="B11" s="9"/>
      <c r="C11" s="38" t="s">
        <v>156</v>
      </c>
      <c r="D11" s="27"/>
      <c r="E11" s="129">
        <v>3</v>
      </c>
      <c r="F11" s="129">
        <v>5</v>
      </c>
      <c r="G11" s="129">
        <v>2</v>
      </c>
      <c r="H11" s="25">
        <v>13</v>
      </c>
      <c r="I11" s="25">
        <v>22</v>
      </c>
      <c r="J11" s="40">
        <f t="shared" si="2"/>
        <v>8</v>
      </c>
      <c r="K11" s="25">
        <v>23</v>
      </c>
      <c r="L11" s="129">
        <v>10</v>
      </c>
      <c r="M11" s="7"/>
      <c r="N11" s="88"/>
      <c r="O11" s="47" t="s">
        <v>119</v>
      </c>
      <c r="P11" s="47" t="s">
        <v>170</v>
      </c>
      <c r="Q11" s="47" t="s">
        <v>199</v>
      </c>
      <c r="R11" s="4"/>
      <c r="S11" s="11">
        <v>8</v>
      </c>
      <c r="T11" s="9">
        <v>30</v>
      </c>
      <c r="U11" s="9">
        <v>0</v>
      </c>
      <c r="V11" s="9">
        <v>0</v>
      </c>
      <c r="W11" s="160">
        <f t="shared" ref="W11:W12" si="3">T11/S11</f>
        <v>3.75</v>
      </c>
      <c r="AD11" s="17"/>
    </row>
    <row r="12" spans="1:30" ht="18.5" thickBot="1" x14ac:dyDescent="0.45">
      <c r="A12" s="9"/>
      <c r="B12" s="9"/>
      <c r="C12" s="38" t="s">
        <v>209</v>
      </c>
      <c r="D12" s="27"/>
      <c r="E12" s="57">
        <v>2</v>
      </c>
      <c r="F12" s="57">
        <v>6</v>
      </c>
      <c r="G12" s="57">
        <v>2</v>
      </c>
      <c r="H12" s="25">
        <v>16</v>
      </c>
      <c r="I12" s="25">
        <v>37</v>
      </c>
      <c r="J12" s="40">
        <f t="shared" si="2"/>
        <v>6</v>
      </c>
      <c r="K12" s="25">
        <v>21</v>
      </c>
      <c r="L12" s="57">
        <v>10</v>
      </c>
      <c r="M12" s="7"/>
      <c r="N12" s="88"/>
      <c r="O12" s="47" t="s">
        <v>128</v>
      </c>
      <c r="P12" s="47" t="s">
        <v>0</v>
      </c>
      <c r="Q12" s="47"/>
      <c r="R12" s="4"/>
      <c r="S12" s="11">
        <v>7</v>
      </c>
      <c r="T12" s="9">
        <v>18</v>
      </c>
      <c r="U12" s="9">
        <v>1</v>
      </c>
      <c r="V12" s="9">
        <v>0</v>
      </c>
      <c r="W12" s="160">
        <f t="shared" si="3"/>
        <v>2.5714285714285716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32</v>
      </c>
      <c r="F13" s="71">
        <f>SUM(F5:F12)</f>
        <v>32</v>
      </c>
      <c r="G13" s="71">
        <f>SUM(G5:G12)</f>
        <v>16</v>
      </c>
      <c r="H13" s="71">
        <f>SUM(H5:H12)</f>
        <v>197</v>
      </c>
      <c r="I13" s="71">
        <f>SUM(I5:I12)</f>
        <v>197</v>
      </c>
      <c r="J13" s="30"/>
      <c r="K13" s="71">
        <f>SUM(K5:K12)</f>
        <v>308</v>
      </c>
      <c r="L13" s="71">
        <f>SUM(L5:L12)</f>
        <v>80</v>
      </c>
      <c r="M13" s="4"/>
      <c r="N13" s="17"/>
      <c r="O13" s="17"/>
      <c r="P13" s="17"/>
      <c r="Q13" s="61" t="s">
        <v>35</v>
      </c>
      <c r="R13" s="14"/>
      <c r="S13" s="18">
        <f>SUM(S4:S12)</f>
        <v>80</v>
      </c>
      <c r="T13" s="18">
        <f>SUM(T4:T12)</f>
        <v>196</v>
      </c>
      <c r="U13" s="18">
        <f>SUM(U4:U12)</f>
        <v>11</v>
      </c>
      <c r="V13" s="18">
        <f>SUM(V4:V12)</f>
        <v>1</v>
      </c>
      <c r="W13" s="19">
        <f>(T13+V13)/S13</f>
        <v>2.4624999999999999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539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209</v>
      </c>
      <c r="C16" s="75"/>
      <c r="D16" s="25">
        <v>0</v>
      </c>
      <c r="E16" s="8"/>
      <c r="F16" s="47"/>
      <c r="G16" s="59"/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 t="s">
        <v>191</v>
      </c>
      <c r="Y16" s="188"/>
      <c r="Z16" s="22"/>
      <c r="AD16" s="17"/>
    </row>
    <row r="17" spans="1:30" ht="18" x14ac:dyDescent="0.4">
      <c r="A17" s="45" t="s">
        <v>37</v>
      </c>
      <c r="B17" s="47" t="s">
        <v>84</v>
      </c>
      <c r="C17" s="47" t="s">
        <v>284</v>
      </c>
      <c r="D17" s="25"/>
      <c r="E17" s="9"/>
      <c r="F17" s="47"/>
      <c r="G17" s="59"/>
      <c r="J17" s="4"/>
      <c r="N17" s="17"/>
      <c r="P17" s="47" t="s">
        <v>97</v>
      </c>
      <c r="Q17" s="24"/>
      <c r="R17" s="47"/>
      <c r="S17" s="47" t="s">
        <v>97</v>
      </c>
      <c r="T17" s="25"/>
      <c r="U17" s="25"/>
      <c r="V17" s="25"/>
      <c r="W17" s="47"/>
      <c r="X17" s="47" t="s">
        <v>509</v>
      </c>
      <c r="Y17" s="70"/>
      <c r="Z17" s="46"/>
      <c r="AD17" s="17"/>
    </row>
    <row r="18" spans="1:30" ht="15.5" x14ac:dyDescent="0.35">
      <c r="A18" s="45"/>
      <c r="B18" s="60"/>
      <c r="C18" s="47"/>
      <c r="D18" s="55"/>
      <c r="E18" s="9"/>
      <c r="F18" s="47"/>
      <c r="G18" s="59"/>
      <c r="J18" s="4"/>
      <c r="N18" s="17"/>
      <c r="S18" s="47"/>
      <c r="X18" s="47" t="s">
        <v>510</v>
      </c>
      <c r="AD18" s="17"/>
    </row>
    <row r="19" spans="1:30" ht="18" x14ac:dyDescent="0.4">
      <c r="A19" s="45" t="s">
        <v>166</v>
      </c>
      <c r="B19" s="38" t="s">
        <v>151</v>
      </c>
      <c r="C19" s="98"/>
      <c r="D19" s="128">
        <v>5</v>
      </c>
      <c r="E19" s="9">
        <v>1</v>
      </c>
      <c r="F19" s="47" t="s">
        <v>516</v>
      </c>
      <c r="H19" s="59"/>
      <c r="I19" s="59"/>
      <c r="J19" s="96"/>
      <c r="K19" s="59"/>
      <c r="L19" s="59"/>
      <c r="M19" s="59"/>
      <c r="N19" s="17"/>
      <c r="AD19" s="17"/>
    </row>
    <row r="20" spans="1:30" ht="18" x14ac:dyDescent="0.4">
      <c r="A20" s="97" t="s">
        <v>37</v>
      </c>
      <c r="B20" s="47"/>
      <c r="C20" s="47"/>
      <c r="D20" s="128"/>
      <c r="E20" s="9">
        <v>2</v>
      </c>
      <c r="F20" s="47" t="s">
        <v>517</v>
      </c>
      <c r="M20" s="59"/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B21" s="47"/>
      <c r="C21" s="47"/>
      <c r="E21" s="9">
        <v>2</v>
      </c>
      <c r="F21" s="47" t="s">
        <v>518</v>
      </c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5.5" x14ac:dyDescent="0.35">
      <c r="B22" s="47"/>
      <c r="C22" s="47"/>
      <c r="F22" s="47" t="s">
        <v>519</v>
      </c>
      <c r="N22" s="69"/>
      <c r="O22" s="47" t="s">
        <v>251</v>
      </c>
      <c r="P22" s="177" t="s">
        <v>250</v>
      </c>
      <c r="Q22" s="55" t="s">
        <v>141</v>
      </c>
      <c r="R22" s="9">
        <v>14</v>
      </c>
      <c r="S22" s="9">
        <v>5</v>
      </c>
      <c r="T22" s="15">
        <f t="shared" ref="T22:T62" si="4">SUM(R22:S22)</f>
        <v>19</v>
      </c>
      <c r="U22" s="9">
        <v>2</v>
      </c>
      <c r="V22" s="69"/>
      <c r="W22" s="47" t="s">
        <v>6</v>
      </c>
      <c r="X22" s="47" t="s">
        <v>116</v>
      </c>
      <c r="Y22" s="47" t="s">
        <v>142</v>
      </c>
      <c r="Z22" s="9">
        <v>3</v>
      </c>
      <c r="AA22" s="11">
        <v>1</v>
      </c>
      <c r="AB22" s="15">
        <f t="shared" ref="AB22:AB43" si="5">SUM(Z22:AA22)</f>
        <v>4</v>
      </c>
      <c r="AC22" s="9"/>
      <c r="AD22" s="15"/>
    </row>
    <row r="23" spans="1:30" ht="15.5" x14ac:dyDescent="0.35">
      <c r="F23" s="47" t="s">
        <v>520</v>
      </c>
      <c r="N23" s="15"/>
      <c r="O23" s="47" t="s">
        <v>86</v>
      </c>
      <c r="P23" s="47" t="s">
        <v>132</v>
      </c>
      <c r="Q23" s="47" t="s">
        <v>141</v>
      </c>
      <c r="R23" s="9">
        <v>4</v>
      </c>
      <c r="S23" s="11">
        <v>15</v>
      </c>
      <c r="T23" s="15">
        <f t="shared" si="4"/>
        <v>19</v>
      </c>
      <c r="U23" s="9"/>
      <c r="V23" s="15"/>
      <c r="W23" s="47" t="s">
        <v>75</v>
      </c>
      <c r="X23" s="47" t="s">
        <v>76</v>
      </c>
      <c r="Y23" s="47" t="s">
        <v>65</v>
      </c>
      <c r="Z23" s="9">
        <v>2</v>
      </c>
      <c r="AA23" s="9">
        <v>2</v>
      </c>
      <c r="AB23" s="15">
        <f t="shared" si="5"/>
        <v>4</v>
      </c>
      <c r="AC23" s="9">
        <v>1</v>
      </c>
      <c r="AD23" s="15"/>
    </row>
    <row r="24" spans="1:30" ht="15.5" x14ac:dyDescent="0.35">
      <c r="N24" s="69"/>
      <c r="O24" s="47" t="s">
        <v>12</v>
      </c>
      <c r="P24" s="47" t="s">
        <v>252</v>
      </c>
      <c r="Q24" s="47" t="s">
        <v>141</v>
      </c>
      <c r="R24" s="9">
        <v>7</v>
      </c>
      <c r="S24" s="9">
        <v>10</v>
      </c>
      <c r="T24" s="15">
        <f t="shared" si="4"/>
        <v>17</v>
      </c>
      <c r="U24" s="9"/>
      <c r="V24" s="15"/>
      <c r="W24" s="47" t="s">
        <v>114</v>
      </c>
      <c r="X24" s="94" t="s">
        <v>113</v>
      </c>
      <c r="Y24" s="47" t="s">
        <v>199</v>
      </c>
      <c r="Z24" s="9">
        <v>1</v>
      </c>
      <c r="AA24" s="11">
        <v>3</v>
      </c>
      <c r="AB24" s="15">
        <f t="shared" si="5"/>
        <v>4</v>
      </c>
      <c r="AC24" s="9"/>
      <c r="AD24" s="15"/>
    </row>
    <row r="25" spans="1:30" ht="18" x14ac:dyDescent="0.4">
      <c r="A25" s="79"/>
      <c r="B25" s="173"/>
      <c r="C25" s="81"/>
      <c r="D25" s="163"/>
      <c r="E25" s="77" t="s">
        <v>50</v>
      </c>
      <c r="F25" s="77"/>
      <c r="G25" s="76"/>
      <c r="H25" s="76"/>
      <c r="I25" s="76"/>
      <c r="J25" s="78"/>
      <c r="K25" s="76"/>
      <c r="L25" s="76"/>
      <c r="M25" s="76"/>
      <c r="N25" s="69"/>
      <c r="O25" s="47" t="s">
        <v>145</v>
      </c>
      <c r="P25" s="47" t="s">
        <v>244</v>
      </c>
      <c r="Q25" s="55" t="s">
        <v>65</v>
      </c>
      <c r="R25" s="9">
        <v>10</v>
      </c>
      <c r="S25" s="9">
        <v>6</v>
      </c>
      <c r="T25" s="15">
        <f t="shared" si="4"/>
        <v>16</v>
      </c>
      <c r="U25" s="9"/>
      <c r="V25" s="15"/>
      <c r="W25" s="47" t="s">
        <v>79</v>
      </c>
      <c r="X25" s="47" t="s">
        <v>78</v>
      </c>
      <c r="Y25" s="47" t="s">
        <v>53</v>
      </c>
      <c r="Z25" s="9">
        <v>1</v>
      </c>
      <c r="AA25" s="11">
        <v>3</v>
      </c>
      <c r="AB25" s="15">
        <f t="shared" si="5"/>
        <v>4</v>
      </c>
      <c r="AC25" s="9">
        <v>1</v>
      </c>
      <c r="AD25" s="15"/>
    </row>
    <row r="26" spans="1:30" ht="18" x14ac:dyDescent="0.4">
      <c r="A26" s="53" t="s">
        <v>39</v>
      </c>
      <c r="B26" s="38" t="s">
        <v>103</v>
      </c>
      <c r="D26" s="25">
        <v>2</v>
      </c>
      <c r="E26" s="8">
        <v>2</v>
      </c>
      <c r="F26" s="47" t="s">
        <v>514</v>
      </c>
      <c r="M26" s="42"/>
      <c r="N26" s="69"/>
      <c r="O26" s="47" t="s">
        <v>1</v>
      </c>
      <c r="P26" s="47" t="s">
        <v>131</v>
      </c>
      <c r="Q26" s="47" t="s">
        <v>54</v>
      </c>
      <c r="R26" s="9">
        <v>7</v>
      </c>
      <c r="S26" s="9">
        <v>9</v>
      </c>
      <c r="T26" s="15">
        <f>SUM(R26:S26)</f>
        <v>16</v>
      </c>
      <c r="U26" s="9"/>
      <c r="V26" s="15"/>
      <c r="W26" s="47" t="s">
        <v>202</v>
      </c>
      <c r="X26" s="47" t="s">
        <v>300</v>
      </c>
      <c r="Y26" s="47" t="s">
        <v>141</v>
      </c>
      <c r="Z26" s="9"/>
      <c r="AA26" s="9">
        <v>4</v>
      </c>
      <c r="AB26" s="15">
        <f t="shared" si="5"/>
        <v>4</v>
      </c>
      <c r="AC26" s="9"/>
      <c r="AD26" s="15"/>
    </row>
    <row r="27" spans="1:30" ht="15.5" x14ac:dyDescent="0.35">
      <c r="A27" s="56" t="s">
        <v>37</v>
      </c>
      <c r="B27" s="47" t="s">
        <v>97</v>
      </c>
      <c r="C27" s="47"/>
      <c r="E27" s="8">
        <v>2</v>
      </c>
      <c r="F27" s="47" t="s">
        <v>515</v>
      </c>
      <c r="N27" s="69"/>
      <c r="O27" s="47" t="s">
        <v>73</v>
      </c>
      <c r="P27" s="47" t="s">
        <v>138</v>
      </c>
      <c r="Q27" s="47" t="s">
        <v>142</v>
      </c>
      <c r="R27" s="9">
        <v>8</v>
      </c>
      <c r="S27" s="9">
        <v>6</v>
      </c>
      <c r="T27" s="15">
        <f>SUM(R27:S27)</f>
        <v>14</v>
      </c>
      <c r="U27" s="9">
        <v>1</v>
      </c>
      <c r="V27" s="15"/>
      <c r="W27" s="47" t="s">
        <v>16</v>
      </c>
      <c r="X27" s="47" t="s">
        <v>5</v>
      </c>
      <c r="Y27" s="47" t="s">
        <v>201</v>
      </c>
      <c r="Z27" s="9"/>
      <c r="AA27" s="11">
        <v>4</v>
      </c>
      <c r="AB27" s="15">
        <f t="shared" si="5"/>
        <v>4</v>
      </c>
      <c r="AC27" s="168">
        <v>2</v>
      </c>
      <c r="AD27" s="15"/>
    </row>
    <row r="28" spans="1:30" ht="15.5" x14ac:dyDescent="0.35">
      <c r="B28" s="47"/>
      <c r="C28" s="47"/>
      <c r="E28" s="99"/>
      <c r="F28" s="47"/>
      <c r="N28" s="69"/>
      <c r="O28" s="47" t="s">
        <v>71</v>
      </c>
      <c r="P28" s="47" t="s">
        <v>72</v>
      </c>
      <c r="Q28" s="47" t="s">
        <v>65</v>
      </c>
      <c r="R28" s="9">
        <v>7</v>
      </c>
      <c r="S28" s="11">
        <v>6</v>
      </c>
      <c r="T28" s="15">
        <f t="shared" si="4"/>
        <v>13</v>
      </c>
      <c r="U28" s="9">
        <v>1</v>
      </c>
      <c r="V28" s="15"/>
      <c r="W28" s="47" t="s">
        <v>29</v>
      </c>
      <c r="X28" s="94" t="s">
        <v>30</v>
      </c>
      <c r="Y28" s="47" t="s">
        <v>141</v>
      </c>
      <c r="Z28" s="11"/>
      <c r="AA28" s="11">
        <v>4</v>
      </c>
      <c r="AB28" s="15">
        <f t="shared" si="5"/>
        <v>4</v>
      </c>
      <c r="AC28" s="9"/>
      <c r="AD28" s="15"/>
    </row>
    <row r="29" spans="1:30" ht="18" x14ac:dyDescent="0.4">
      <c r="A29" s="45"/>
      <c r="B29" s="38" t="s">
        <v>156</v>
      </c>
      <c r="C29" s="121"/>
      <c r="D29" s="25">
        <v>0</v>
      </c>
      <c r="E29" s="99"/>
      <c r="F29" s="174"/>
      <c r="N29" s="15"/>
      <c r="O29" s="47" t="s">
        <v>21</v>
      </c>
      <c r="P29" s="47" t="s">
        <v>74</v>
      </c>
      <c r="Q29" s="47" t="s">
        <v>201</v>
      </c>
      <c r="R29" s="9">
        <v>7</v>
      </c>
      <c r="S29" s="9">
        <v>5</v>
      </c>
      <c r="T29" s="15">
        <f t="shared" si="4"/>
        <v>12</v>
      </c>
      <c r="U29" s="9">
        <v>4</v>
      </c>
      <c r="V29" s="15"/>
      <c r="W29" s="47" t="s">
        <v>73</v>
      </c>
      <c r="X29" s="47" t="s">
        <v>43</v>
      </c>
      <c r="Y29" s="47" t="s">
        <v>65</v>
      </c>
      <c r="Z29" s="9"/>
      <c r="AA29" s="9">
        <v>4</v>
      </c>
      <c r="AB29" s="15">
        <f t="shared" si="5"/>
        <v>4</v>
      </c>
      <c r="AC29" s="9">
        <v>3</v>
      </c>
      <c r="AD29" s="15"/>
    </row>
    <row r="30" spans="1:30" ht="18" x14ac:dyDescent="0.4">
      <c r="A30" s="56" t="s">
        <v>37</v>
      </c>
      <c r="B30" s="47" t="s">
        <v>354</v>
      </c>
      <c r="C30" s="47" t="s">
        <v>318</v>
      </c>
      <c r="D30" s="25"/>
      <c r="E30" s="9"/>
      <c r="G30" s="42"/>
      <c r="K30" s="42"/>
      <c r="L30" s="42"/>
      <c r="M30" s="42"/>
      <c r="N30" s="15"/>
      <c r="O30" s="47" t="s">
        <v>121</v>
      </c>
      <c r="P30" s="47" t="s">
        <v>122</v>
      </c>
      <c r="Q30" s="47" t="s">
        <v>201</v>
      </c>
      <c r="R30" s="8">
        <v>5</v>
      </c>
      <c r="S30" s="12">
        <v>7</v>
      </c>
      <c r="T30" s="15">
        <f t="shared" si="4"/>
        <v>12</v>
      </c>
      <c r="U30" s="9">
        <v>1</v>
      </c>
      <c r="V30" s="15"/>
      <c r="W30" s="47" t="s">
        <v>139</v>
      </c>
      <c r="X30" s="47" t="s">
        <v>389</v>
      </c>
      <c r="Y30" s="47" t="s">
        <v>141</v>
      </c>
      <c r="Z30" s="9"/>
      <c r="AA30" s="11">
        <v>4</v>
      </c>
      <c r="AB30" s="15">
        <f t="shared" si="5"/>
        <v>4</v>
      </c>
      <c r="AC30" s="9"/>
      <c r="AD30" s="15"/>
    </row>
    <row r="31" spans="1:30" ht="15.5" x14ac:dyDescent="0.35">
      <c r="E31" s="9"/>
      <c r="N31" s="15"/>
      <c r="O31" s="47" t="s">
        <v>66</v>
      </c>
      <c r="P31" s="47" t="s">
        <v>67</v>
      </c>
      <c r="Q31" s="47" t="s">
        <v>65</v>
      </c>
      <c r="R31" s="9">
        <v>4</v>
      </c>
      <c r="S31" s="9">
        <v>8</v>
      </c>
      <c r="T31" s="15">
        <f t="shared" si="4"/>
        <v>12</v>
      </c>
      <c r="U31" s="9">
        <v>2</v>
      </c>
      <c r="V31" s="15"/>
      <c r="W31" s="47" t="s">
        <v>12</v>
      </c>
      <c r="X31" s="47" t="s">
        <v>13</v>
      </c>
      <c r="Y31" s="47" t="s">
        <v>54</v>
      </c>
      <c r="Z31" s="9"/>
      <c r="AA31" s="9">
        <v>4</v>
      </c>
      <c r="AB31" s="15">
        <f t="shared" si="5"/>
        <v>4</v>
      </c>
      <c r="AC31" s="9"/>
      <c r="AD31" s="15"/>
    </row>
    <row r="32" spans="1:30" ht="18" x14ac:dyDescent="0.4">
      <c r="A32" s="82" t="s">
        <v>167</v>
      </c>
      <c r="B32" s="173"/>
      <c r="C32" s="172"/>
      <c r="D32" s="163"/>
      <c r="E32" s="77" t="s">
        <v>50</v>
      </c>
      <c r="F32" s="77"/>
      <c r="G32" s="84"/>
      <c r="H32" s="84"/>
      <c r="I32" s="84"/>
      <c r="J32" s="85"/>
      <c r="K32" s="84"/>
      <c r="L32" s="84"/>
      <c r="M32" s="84"/>
      <c r="N32" s="69"/>
      <c r="O32" s="47" t="s">
        <v>114</v>
      </c>
      <c r="P32" s="47" t="s">
        <v>120</v>
      </c>
      <c r="Q32" s="47" t="s">
        <v>199</v>
      </c>
      <c r="R32" s="9">
        <v>9</v>
      </c>
      <c r="S32" s="11">
        <v>2</v>
      </c>
      <c r="T32" s="15">
        <f t="shared" si="4"/>
        <v>11</v>
      </c>
      <c r="U32" s="9">
        <v>1</v>
      </c>
      <c r="V32" s="15"/>
      <c r="W32" s="47" t="s">
        <v>14</v>
      </c>
      <c r="X32" s="55" t="s">
        <v>296</v>
      </c>
      <c r="Y32" s="55" t="s">
        <v>65</v>
      </c>
      <c r="Z32" s="9"/>
      <c r="AA32" s="9">
        <v>4</v>
      </c>
      <c r="AB32" s="15">
        <f t="shared" si="5"/>
        <v>4</v>
      </c>
      <c r="AC32" s="9"/>
      <c r="AD32" s="15"/>
    </row>
    <row r="33" spans="1:30" ht="15.75" customHeight="1" x14ac:dyDescent="0.4">
      <c r="A33" s="53" t="s">
        <v>40</v>
      </c>
      <c r="B33" s="38" t="s">
        <v>101</v>
      </c>
      <c r="D33" s="25">
        <v>3</v>
      </c>
      <c r="E33" s="8">
        <v>1</v>
      </c>
      <c r="F33" s="174" t="s">
        <v>521</v>
      </c>
      <c r="G33" s="175"/>
      <c r="H33" s="175"/>
      <c r="I33" s="102"/>
      <c r="J33" s="102"/>
      <c r="K33" s="102"/>
      <c r="L33" s="102"/>
      <c r="M33" s="102"/>
      <c r="N33" s="15"/>
      <c r="O33" s="174" t="s">
        <v>160</v>
      </c>
      <c r="P33" s="47" t="s">
        <v>159</v>
      </c>
      <c r="Q33" s="47" t="s">
        <v>141</v>
      </c>
      <c r="R33" s="9">
        <v>7</v>
      </c>
      <c r="S33" s="11">
        <v>4</v>
      </c>
      <c r="T33" s="15">
        <f t="shared" si="4"/>
        <v>11</v>
      </c>
      <c r="U33" s="9">
        <v>2</v>
      </c>
      <c r="V33" s="15"/>
      <c r="W33" s="47" t="s">
        <v>118</v>
      </c>
      <c r="X33" s="47" t="s">
        <v>117</v>
      </c>
      <c r="Y33" s="47" t="s">
        <v>53</v>
      </c>
      <c r="Z33" s="9"/>
      <c r="AA33" s="11">
        <v>4</v>
      </c>
      <c r="AB33" s="15">
        <f t="shared" si="5"/>
        <v>4</v>
      </c>
      <c r="AC33" s="9"/>
      <c r="AD33" s="15"/>
    </row>
    <row r="34" spans="1:30" ht="15.5" x14ac:dyDescent="0.35">
      <c r="A34" s="45" t="s">
        <v>37</v>
      </c>
      <c r="B34" s="47" t="s">
        <v>524</v>
      </c>
      <c r="C34" s="47" t="s">
        <v>268</v>
      </c>
      <c r="D34" s="9"/>
      <c r="E34" s="8">
        <v>1</v>
      </c>
      <c r="F34" s="174" t="s">
        <v>522</v>
      </c>
      <c r="N34" s="69"/>
      <c r="O34" s="47" t="s">
        <v>203</v>
      </c>
      <c r="P34" s="47" t="s">
        <v>122</v>
      </c>
      <c r="Q34" s="47" t="s">
        <v>53</v>
      </c>
      <c r="R34" s="9">
        <v>9</v>
      </c>
      <c r="S34" s="9">
        <v>1</v>
      </c>
      <c r="T34" s="15">
        <f t="shared" si="4"/>
        <v>10</v>
      </c>
      <c r="U34" s="9"/>
      <c r="V34" s="69"/>
      <c r="W34" s="50" t="s">
        <v>242</v>
      </c>
      <c r="X34" s="65" t="s">
        <v>243</v>
      </c>
      <c r="Y34" s="65" t="s">
        <v>54</v>
      </c>
      <c r="Z34" s="9">
        <v>2</v>
      </c>
      <c r="AA34" s="11">
        <v>1</v>
      </c>
      <c r="AB34" s="15">
        <f t="shared" si="5"/>
        <v>3</v>
      </c>
      <c r="AC34" s="9"/>
      <c r="AD34" s="15"/>
    </row>
    <row r="35" spans="1:30" ht="15.5" x14ac:dyDescent="0.35">
      <c r="E35" s="8">
        <v>2</v>
      </c>
      <c r="F35" s="174" t="s">
        <v>523</v>
      </c>
      <c r="N35" s="69"/>
      <c r="O35" s="60" t="s">
        <v>247</v>
      </c>
      <c r="P35" s="60" t="s">
        <v>248</v>
      </c>
      <c r="Q35" s="178" t="s">
        <v>65</v>
      </c>
      <c r="R35" s="11">
        <v>8</v>
      </c>
      <c r="S35" s="9">
        <v>2</v>
      </c>
      <c r="T35" s="15">
        <f t="shared" si="4"/>
        <v>10</v>
      </c>
      <c r="U35" s="9"/>
      <c r="V35" s="15"/>
      <c r="W35" s="47" t="s">
        <v>160</v>
      </c>
      <c r="X35" s="94" t="s">
        <v>208</v>
      </c>
      <c r="Y35" s="47" t="s">
        <v>201</v>
      </c>
      <c r="Z35" s="9">
        <v>1</v>
      </c>
      <c r="AA35" s="11">
        <v>2</v>
      </c>
      <c r="AB35" s="15">
        <f t="shared" si="5"/>
        <v>3</v>
      </c>
      <c r="AC35" s="9">
        <v>1</v>
      </c>
      <c r="AD35" s="15"/>
    </row>
    <row r="36" spans="1:30" ht="15.5" x14ac:dyDescent="0.35">
      <c r="N36" s="69"/>
      <c r="O36" s="47" t="s">
        <v>56</v>
      </c>
      <c r="P36" s="47" t="s">
        <v>26</v>
      </c>
      <c r="Q36" s="47" t="s">
        <v>53</v>
      </c>
      <c r="R36" s="9">
        <v>6</v>
      </c>
      <c r="S36" s="11">
        <v>3</v>
      </c>
      <c r="T36" s="15">
        <f t="shared" si="4"/>
        <v>9</v>
      </c>
      <c r="U36" s="9">
        <v>1</v>
      </c>
      <c r="V36" s="69"/>
      <c r="W36" s="47" t="s">
        <v>79</v>
      </c>
      <c r="X36" s="47" t="s">
        <v>25</v>
      </c>
      <c r="Y36" s="55" t="s">
        <v>142</v>
      </c>
      <c r="Z36" s="9"/>
      <c r="AA36" s="9">
        <v>3</v>
      </c>
      <c r="AB36" s="15">
        <f t="shared" si="5"/>
        <v>3</v>
      </c>
      <c r="AC36" s="9"/>
      <c r="AD36" s="15"/>
    </row>
    <row r="37" spans="1:30" ht="18" x14ac:dyDescent="0.4">
      <c r="A37" s="56"/>
      <c r="B37" s="38" t="s">
        <v>210</v>
      </c>
      <c r="C37" s="50"/>
      <c r="D37" s="129">
        <v>5</v>
      </c>
      <c r="E37" s="99">
        <v>1</v>
      </c>
      <c r="F37" s="47" t="s">
        <v>530</v>
      </c>
      <c r="N37" s="15"/>
      <c r="O37" s="47" t="s">
        <v>130</v>
      </c>
      <c r="P37" s="47" t="s">
        <v>131</v>
      </c>
      <c r="Q37" s="47" t="s">
        <v>54</v>
      </c>
      <c r="R37" s="9">
        <v>5</v>
      </c>
      <c r="S37" s="9">
        <v>3</v>
      </c>
      <c r="T37" s="15">
        <f t="shared" si="4"/>
        <v>8</v>
      </c>
      <c r="U37" s="9">
        <v>1</v>
      </c>
      <c r="V37" s="15"/>
      <c r="W37" s="47" t="s">
        <v>68</v>
      </c>
      <c r="X37" s="47" t="s">
        <v>149</v>
      </c>
      <c r="Y37" s="47" t="s">
        <v>54</v>
      </c>
      <c r="Z37" s="9"/>
      <c r="AA37" s="9">
        <v>3</v>
      </c>
      <c r="AB37" s="15">
        <f t="shared" si="5"/>
        <v>3</v>
      </c>
      <c r="AC37" s="9">
        <v>2</v>
      </c>
      <c r="AD37" s="15"/>
    </row>
    <row r="38" spans="1:30" ht="18" x14ac:dyDescent="0.4">
      <c r="A38" s="56" t="s">
        <v>37</v>
      </c>
      <c r="B38" s="47" t="s">
        <v>97</v>
      </c>
      <c r="C38" s="56"/>
      <c r="D38" s="129"/>
      <c r="E38" s="99">
        <v>1</v>
      </c>
      <c r="F38" s="47" t="s">
        <v>525</v>
      </c>
      <c r="N38" s="15"/>
      <c r="O38" s="47" t="s">
        <v>126</v>
      </c>
      <c r="P38" s="177" t="s">
        <v>99</v>
      </c>
      <c r="Q38" s="55" t="s">
        <v>141</v>
      </c>
      <c r="R38" s="11">
        <v>3</v>
      </c>
      <c r="S38" s="9">
        <v>5</v>
      </c>
      <c r="T38" s="15">
        <f t="shared" si="4"/>
        <v>8</v>
      </c>
      <c r="U38" s="9"/>
      <c r="V38" s="15"/>
      <c r="W38" s="47" t="s">
        <v>64</v>
      </c>
      <c r="X38" s="55" t="s">
        <v>123</v>
      </c>
      <c r="Y38" s="55" t="s">
        <v>54</v>
      </c>
      <c r="Z38" s="9"/>
      <c r="AA38" s="9">
        <v>3</v>
      </c>
      <c r="AB38" s="15">
        <f t="shared" si="5"/>
        <v>3</v>
      </c>
      <c r="AC38" s="9">
        <v>2</v>
      </c>
      <c r="AD38" s="15"/>
    </row>
    <row r="39" spans="1:30" ht="15.5" x14ac:dyDescent="0.35">
      <c r="E39" s="99">
        <v>2</v>
      </c>
      <c r="F39" s="47" t="s">
        <v>526</v>
      </c>
      <c r="N39" s="15"/>
      <c r="O39" s="47" t="s">
        <v>66</v>
      </c>
      <c r="P39" s="47" t="s">
        <v>163</v>
      </c>
      <c r="Q39" s="47" t="s">
        <v>54</v>
      </c>
      <c r="R39" s="9">
        <v>3</v>
      </c>
      <c r="S39" s="9">
        <v>5</v>
      </c>
      <c r="T39" s="15">
        <f t="shared" si="4"/>
        <v>8</v>
      </c>
      <c r="U39" s="9"/>
      <c r="V39" s="15"/>
      <c r="W39" s="47" t="s">
        <v>206</v>
      </c>
      <c r="X39" s="55" t="s">
        <v>207</v>
      </c>
      <c r="Y39" s="55" t="s">
        <v>53</v>
      </c>
      <c r="Z39" s="9"/>
      <c r="AA39" s="9">
        <v>3</v>
      </c>
      <c r="AB39" s="15">
        <f t="shared" si="5"/>
        <v>3</v>
      </c>
      <c r="AC39" s="9">
        <v>1</v>
      </c>
      <c r="AD39" s="15"/>
    </row>
    <row r="40" spans="1:30" ht="15.5" x14ac:dyDescent="0.35">
      <c r="E40" s="99">
        <v>2</v>
      </c>
      <c r="F40" s="47" t="s">
        <v>527</v>
      </c>
      <c r="N40" s="15"/>
      <c r="O40" s="47" t="s">
        <v>135</v>
      </c>
      <c r="P40" s="55" t="s">
        <v>72</v>
      </c>
      <c r="Q40" s="55" t="s">
        <v>65</v>
      </c>
      <c r="R40" s="9">
        <v>2</v>
      </c>
      <c r="S40" s="11">
        <v>6</v>
      </c>
      <c r="T40" s="15">
        <f t="shared" si="4"/>
        <v>8</v>
      </c>
      <c r="U40" s="9">
        <v>1</v>
      </c>
      <c r="V40" s="15"/>
      <c r="W40" s="47" t="s">
        <v>33</v>
      </c>
      <c r="X40" s="47" t="s">
        <v>162</v>
      </c>
      <c r="Y40" s="47" t="s">
        <v>201</v>
      </c>
      <c r="Z40" s="9"/>
      <c r="AA40" s="9">
        <v>3</v>
      </c>
      <c r="AB40" s="15">
        <f t="shared" si="5"/>
        <v>3</v>
      </c>
      <c r="AC40" s="9">
        <v>2</v>
      </c>
      <c r="AD40" s="15"/>
    </row>
    <row r="41" spans="1:30" ht="15.5" x14ac:dyDescent="0.35">
      <c r="B41" s="47"/>
      <c r="C41" s="45"/>
      <c r="E41" s="99">
        <v>2</v>
      </c>
      <c r="F41" s="47" t="s">
        <v>528</v>
      </c>
      <c r="N41" s="15"/>
      <c r="O41" s="47" t="s">
        <v>124</v>
      </c>
      <c r="P41" s="47" t="s">
        <v>133</v>
      </c>
      <c r="Q41" s="47" t="s">
        <v>142</v>
      </c>
      <c r="R41" s="11">
        <v>2</v>
      </c>
      <c r="S41" s="11">
        <v>6</v>
      </c>
      <c r="T41" s="15">
        <f t="shared" si="4"/>
        <v>8</v>
      </c>
      <c r="U41" s="165"/>
      <c r="V41" s="15"/>
      <c r="W41" s="47" t="s">
        <v>114</v>
      </c>
      <c r="X41" s="47" t="s">
        <v>147</v>
      </c>
      <c r="Y41" s="47" t="s">
        <v>142</v>
      </c>
      <c r="Z41" s="9"/>
      <c r="AA41" s="9">
        <v>3</v>
      </c>
      <c r="AB41" s="15">
        <f t="shared" si="5"/>
        <v>3</v>
      </c>
      <c r="AC41" s="9">
        <v>1</v>
      </c>
      <c r="AD41" s="15"/>
    </row>
    <row r="42" spans="1:30" ht="15.5" x14ac:dyDescent="0.35">
      <c r="N42" s="69"/>
      <c r="O42" s="60" t="s">
        <v>241</v>
      </c>
      <c r="P42" s="60" t="s">
        <v>240</v>
      </c>
      <c r="Q42" s="178" t="s">
        <v>201</v>
      </c>
      <c r="R42" s="9"/>
      <c r="S42" s="9">
        <v>8</v>
      </c>
      <c r="T42" s="15">
        <f t="shared" si="4"/>
        <v>8</v>
      </c>
      <c r="U42" s="9">
        <v>2</v>
      </c>
      <c r="V42" s="15"/>
      <c r="W42" s="47" t="s">
        <v>16</v>
      </c>
      <c r="X42" s="47" t="s">
        <v>45</v>
      </c>
      <c r="Y42" s="47" t="s">
        <v>142</v>
      </c>
      <c r="Z42" s="9"/>
      <c r="AA42" s="11">
        <v>3</v>
      </c>
      <c r="AB42" s="15">
        <f t="shared" si="5"/>
        <v>3</v>
      </c>
      <c r="AC42" s="9">
        <v>1</v>
      </c>
      <c r="AD42" s="15"/>
    </row>
    <row r="43" spans="1:30" ht="18" x14ac:dyDescent="0.4">
      <c r="A43" s="82"/>
      <c r="B43" s="173"/>
      <c r="C43" s="77"/>
      <c r="D43" s="163"/>
      <c r="E43" s="77" t="s">
        <v>50</v>
      </c>
      <c r="F43" s="83"/>
      <c r="G43" s="84"/>
      <c r="H43" s="84"/>
      <c r="I43" s="84"/>
      <c r="J43" s="85"/>
      <c r="K43" s="84"/>
      <c r="L43" s="84"/>
      <c r="M43" s="84"/>
      <c r="N43" s="15"/>
      <c r="O43" s="47" t="s">
        <v>143</v>
      </c>
      <c r="P43" s="47" t="s">
        <v>213</v>
      </c>
      <c r="Q43" s="47" t="s">
        <v>54</v>
      </c>
      <c r="R43" s="9">
        <v>4</v>
      </c>
      <c r="S43" s="11">
        <v>3</v>
      </c>
      <c r="T43" s="15">
        <f t="shared" si="4"/>
        <v>7</v>
      </c>
      <c r="U43" s="9">
        <v>1</v>
      </c>
      <c r="V43" s="15"/>
      <c r="W43" s="50" t="s">
        <v>62</v>
      </c>
      <c r="X43" s="50" t="s">
        <v>63</v>
      </c>
      <c r="Y43" s="50" t="s">
        <v>142</v>
      </c>
      <c r="Z43" s="9"/>
      <c r="AA43" s="11">
        <v>2</v>
      </c>
      <c r="AB43" s="15">
        <f t="shared" si="5"/>
        <v>2</v>
      </c>
      <c r="AC43" s="9">
        <v>1</v>
      </c>
      <c r="AD43" s="15"/>
    </row>
    <row r="44" spans="1:30" ht="18" x14ac:dyDescent="0.4">
      <c r="A44" s="53" t="s">
        <v>41</v>
      </c>
      <c r="B44" s="38" t="s">
        <v>150</v>
      </c>
      <c r="C44" s="47"/>
      <c r="D44" s="25">
        <v>4</v>
      </c>
      <c r="E44" s="9">
        <v>1</v>
      </c>
      <c r="F44" s="47" t="s">
        <v>494</v>
      </c>
      <c r="G44" s="46"/>
      <c r="H44" s="51"/>
      <c r="I44" s="51"/>
      <c r="J44" s="52"/>
      <c r="K44" s="51"/>
      <c r="L44" s="51"/>
      <c r="M44" s="51"/>
      <c r="N44" s="15"/>
      <c r="O44" s="47" t="s">
        <v>115</v>
      </c>
      <c r="P44" s="47" t="s">
        <v>8</v>
      </c>
      <c r="Q44" s="47" t="s">
        <v>158</v>
      </c>
      <c r="R44" s="9">
        <v>3</v>
      </c>
      <c r="S44" s="11">
        <v>4</v>
      </c>
      <c r="T44" s="15">
        <f t="shared" si="4"/>
        <v>7</v>
      </c>
      <c r="U44" s="9">
        <v>2</v>
      </c>
      <c r="V44" s="15"/>
      <c r="W44" s="47" t="s">
        <v>32</v>
      </c>
      <c r="X44" s="47" t="s">
        <v>249</v>
      </c>
      <c r="Y44" s="47" t="s">
        <v>199</v>
      </c>
      <c r="Z44" s="9"/>
      <c r="AA44" s="11">
        <v>2</v>
      </c>
      <c r="AB44" s="15">
        <f t="shared" ref="AB44:AB51" si="6">SUM(Z44:AA44)</f>
        <v>2</v>
      </c>
      <c r="AC44" s="9"/>
      <c r="AD44" s="15"/>
    </row>
    <row r="45" spans="1:30" ht="18" x14ac:dyDescent="0.4">
      <c r="A45" s="56" t="s">
        <v>37</v>
      </c>
      <c r="B45" s="60" t="s">
        <v>250</v>
      </c>
      <c r="C45" s="50" t="s">
        <v>268</v>
      </c>
      <c r="D45" s="25"/>
      <c r="E45" s="9">
        <v>1</v>
      </c>
      <c r="F45" s="47" t="s">
        <v>529</v>
      </c>
      <c r="G45" s="46"/>
      <c r="H45" s="51"/>
      <c r="I45" s="46"/>
      <c r="J45" s="48"/>
      <c r="K45" s="51"/>
      <c r="L45" s="51"/>
      <c r="M45" s="42"/>
      <c r="N45" s="69"/>
      <c r="O45" s="60" t="s">
        <v>62</v>
      </c>
      <c r="P45" s="60" t="s">
        <v>81</v>
      </c>
      <c r="Q45" s="178" t="s">
        <v>53</v>
      </c>
      <c r="R45" s="11">
        <v>1</v>
      </c>
      <c r="S45" s="11">
        <v>6</v>
      </c>
      <c r="T45" s="15">
        <f t="shared" si="4"/>
        <v>7</v>
      </c>
      <c r="U45" s="9"/>
      <c r="V45" s="15"/>
      <c r="W45" s="47" t="s">
        <v>11</v>
      </c>
      <c r="X45" s="55" t="s">
        <v>24</v>
      </c>
      <c r="Y45" s="55" t="s">
        <v>199</v>
      </c>
      <c r="Z45" s="9"/>
      <c r="AA45" s="9">
        <v>2</v>
      </c>
      <c r="AB45" s="15">
        <f t="shared" si="6"/>
        <v>2</v>
      </c>
      <c r="AC45" s="9">
        <v>1</v>
      </c>
      <c r="AD45" s="15"/>
    </row>
    <row r="46" spans="1:30" ht="15.5" x14ac:dyDescent="0.35">
      <c r="B46" s="60"/>
      <c r="C46" s="50"/>
      <c r="E46" s="9">
        <v>2</v>
      </c>
      <c r="F46" s="47" t="s">
        <v>531</v>
      </c>
      <c r="N46" s="69"/>
      <c r="O46" s="47" t="s">
        <v>21</v>
      </c>
      <c r="P46" s="179" t="s">
        <v>152</v>
      </c>
      <c r="Q46" s="47" t="s">
        <v>199</v>
      </c>
      <c r="R46" s="9">
        <v>3</v>
      </c>
      <c r="S46" s="11">
        <v>3</v>
      </c>
      <c r="T46" s="15">
        <f t="shared" si="4"/>
        <v>6</v>
      </c>
      <c r="U46" s="9">
        <v>1</v>
      </c>
      <c r="V46" s="15"/>
      <c r="W46" s="47" t="s">
        <v>77</v>
      </c>
      <c r="X46" s="177" t="s">
        <v>217</v>
      </c>
      <c r="Y46" s="55" t="s">
        <v>199</v>
      </c>
      <c r="Z46" s="9">
        <v>1</v>
      </c>
      <c r="AA46" s="9"/>
      <c r="AB46" s="15">
        <f t="shared" si="6"/>
        <v>1</v>
      </c>
      <c r="AC46" s="9">
        <v>1</v>
      </c>
      <c r="AD46" s="15"/>
    </row>
    <row r="47" spans="1:30" ht="15.5" x14ac:dyDescent="0.35">
      <c r="E47" s="9">
        <v>2</v>
      </c>
      <c r="F47" s="47" t="s">
        <v>529</v>
      </c>
      <c r="N47" s="69"/>
      <c r="O47" s="47" t="s">
        <v>62</v>
      </c>
      <c r="P47" s="55" t="s">
        <v>161</v>
      </c>
      <c r="Q47" s="55" t="s">
        <v>201</v>
      </c>
      <c r="R47" s="9">
        <v>3</v>
      </c>
      <c r="S47" s="9">
        <v>3</v>
      </c>
      <c r="T47" s="15">
        <f t="shared" si="4"/>
        <v>6</v>
      </c>
      <c r="U47" s="9">
        <v>1</v>
      </c>
      <c r="V47" s="15"/>
      <c r="W47" s="47" t="s">
        <v>19</v>
      </c>
      <c r="X47" s="47" t="s">
        <v>18</v>
      </c>
      <c r="Y47" s="47" t="s">
        <v>53</v>
      </c>
      <c r="Z47" s="9">
        <v>1</v>
      </c>
      <c r="AA47" s="11"/>
      <c r="AB47" s="15">
        <f t="shared" si="6"/>
        <v>1</v>
      </c>
      <c r="AC47" s="9"/>
      <c r="AD47" s="15"/>
    </row>
    <row r="48" spans="1:30" ht="15.5" x14ac:dyDescent="0.35">
      <c r="N48" s="69"/>
      <c r="O48" s="47" t="s">
        <v>60</v>
      </c>
      <c r="P48" s="47" t="s">
        <v>61</v>
      </c>
      <c r="Q48" s="47" t="s">
        <v>201</v>
      </c>
      <c r="R48" s="9">
        <v>3</v>
      </c>
      <c r="S48" s="9">
        <v>3</v>
      </c>
      <c r="T48" s="15">
        <f t="shared" si="4"/>
        <v>6</v>
      </c>
      <c r="U48" s="9"/>
      <c r="V48" s="15"/>
      <c r="W48" s="47" t="s">
        <v>136</v>
      </c>
      <c r="X48" s="47" t="s">
        <v>137</v>
      </c>
      <c r="Y48" s="47" t="s">
        <v>53</v>
      </c>
      <c r="Z48" s="9"/>
      <c r="AA48" s="9">
        <v>1</v>
      </c>
      <c r="AB48" s="15">
        <f t="shared" si="6"/>
        <v>1</v>
      </c>
      <c r="AC48" s="9">
        <v>1</v>
      </c>
      <c r="AD48" s="15"/>
    </row>
    <row r="49" spans="1:30" ht="18" x14ac:dyDescent="0.4">
      <c r="B49" s="38" t="s">
        <v>102</v>
      </c>
      <c r="C49" s="64"/>
      <c r="D49" s="26">
        <v>4</v>
      </c>
      <c r="E49" s="9">
        <v>1</v>
      </c>
      <c r="F49" s="47" t="s">
        <v>533</v>
      </c>
      <c r="N49" s="69"/>
      <c r="O49" s="47" t="s">
        <v>73</v>
      </c>
      <c r="P49" s="47" t="s">
        <v>65</v>
      </c>
      <c r="Q49" s="47" t="s">
        <v>65</v>
      </c>
      <c r="R49" s="9">
        <v>2</v>
      </c>
      <c r="S49" s="11">
        <v>4</v>
      </c>
      <c r="T49" s="15">
        <f t="shared" si="4"/>
        <v>6</v>
      </c>
      <c r="U49" s="11">
        <v>2</v>
      </c>
      <c r="V49" s="15"/>
      <c r="W49" s="47" t="s">
        <v>256</v>
      </c>
      <c r="X49" s="47" t="s">
        <v>253</v>
      </c>
      <c r="Y49" s="47" t="s">
        <v>158</v>
      </c>
      <c r="Z49" s="9"/>
      <c r="AA49" s="9">
        <v>1</v>
      </c>
      <c r="AB49" s="15">
        <f t="shared" si="6"/>
        <v>1</v>
      </c>
      <c r="AC49" s="9">
        <v>2</v>
      </c>
      <c r="AD49" s="15"/>
    </row>
    <row r="50" spans="1:30" ht="18" x14ac:dyDescent="0.4">
      <c r="A50" s="97" t="s">
        <v>37</v>
      </c>
      <c r="B50" s="94" t="s">
        <v>123</v>
      </c>
      <c r="C50" s="50" t="s">
        <v>437</v>
      </c>
      <c r="D50" s="26"/>
      <c r="E50" s="9">
        <v>1</v>
      </c>
      <c r="F50" s="174" t="s">
        <v>540</v>
      </c>
      <c r="G50" s="102"/>
      <c r="H50" s="102"/>
      <c r="I50" s="102"/>
      <c r="J50" s="102"/>
      <c r="K50" s="102"/>
      <c r="L50" s="102"/>
      <c r="N50" s="69"/>
      <c r="O50" s="47" t="s">
        <v>62</v>
      </c>
      <c r="P50" s="47" t="s">
        <v>134</v>
      </c>
      <c r="Q50" s="47" t="s">
        <v>142</v>
      </c>
      <c r="R50" s="9">
        <v>2</v>
      </c>
      <c r="S50" s="11">
        <v>4</v>
      </c>
      <c r="T50" s="15">
        <f t="shared" si="4"/>
        <v>6</v>
      </c>
      <c r="U50" s="9"/>
      <c r="V50" s="15"/>
      <c r="W50" s="47" t="s">
        <v>143</v>
      </c>
      <c r="X50" s="47" t="s">
        <v>144</v>
      </c>
      <c r="Y50" s="55" t="s">
        <v>158</v>
      </c>
      <c r="Z50" s="9"/>
      <c r="AA50" s="9">
        <v>1</v>
      </c>
      <c r="AB50" s="15">
        <f t="shared" si="6"/>
        <v>1</v>
      </c>
      <c r="AC50" s="9"/>
      <c r="AD50" s="15"/>
    </row>
    <row r="51" spans="1:30" ht="15.5" x14ac:dyDescent="0.35">
      <c r="B51" s="94"/>
      <c r="C51" s="50"/>
      <c r="E51" s="9">
        <v>2</v>
      </c>
      <c r="F51" s="174" t="s">
        <v>541</v>
      </c>
      <c r="G51" s="102"/>
      <c r="H51" s="102"/>
      <c r="I51" s="102"/>
      <c r="J51" s="102"/>
      <c r="K51" s="102"/>
      <c r="L51" s="102"/>
      <c r="N51" s="69"/>
      <c r="O51" s="47" t="s">
        <v>245</v>
      </c>
      <c r="P51" s="177" t="s">
        <v>426</v>
      </c>
      <c r="Q51" s="55" t="s">
        <v>54</v>
      </c>
      <c r="R51" s="9">
        <v>2</v>
      </c>
      <c r="S51" s="9">
        <v>4</v>
      </c>
      <c r="T51" s="15">
        <f t="shared" si="4"/>
        <v>6</v>
      </c>
      <c r="U51" s="9"/>
      <c r="V51" s="15"/>
      <c r="W51" s="47" t="s">
        <v>10</v>
      </c>
      <c r="X51" s="47" t="s">
        <v>22</v>
      </c>
      <c r="Y51" s="47" t="s">
        <v>142</v>
      </c>
      <c r="Z51" s="9"/>
      <c r="AA51" s="9">
        <v>1</v>
      </c>
      <c r="AB51" s="15">
        <f t="shared" si="6"/>
        <v>1</v>
      </c>
      <c r="AC51" s="9"/>
      <c r="AD51" s="15"/>
    </row>
    <row r="52" spans="1:30" ht="15.5" x14ac:dyDescent="0.35">
      <c r="E52" s="9">
        <v>2</v>
      </c>
      <c r="F52" s="47" t="s">
        <v>532</v>
      </c>
      <c r="N52" s="15"/>
      <c r="O52" s="60" t="s">
        <v>85</v>
      </c>
      <c r="P52" s="60" t="s">
        <v>148</v>
      </c>
      <c r="Q52" s="178" t="s">
        <v>54</v>
      </c>
      <c r="R52" s="11">
        <v>1</v>
      </c>
      <c r="S52" s="9">
        <v>5</v>
      </c>
      <c r="T52" s="15">
        <f t="shared" si="4"/>
        <v>6</v>
      </c>
      <c r="U52" s="9"/>
      <c r="V52" s="15"/>
      <c r="W52" s="47" t="s">
        <v>204</v>
      </c>
      <c r="X52" s="47" t="s">
        <v>205</v>
      </c>
      <c r="Y52" s="47" t="s">
        <v>158</v>
      </c>
      <c r="Z52" s="9"/>
      <c r="AA52" s="9">
        <v>1</v>
      </c>
      <c r="AB52" s="15">
        <f t="shared" ref="AB52:AB60" si="7">SUM(Z52:AA52)</f>
        <v>1</v>
      </c>
      <c r="AC52" s="9"/>
      <c r="AD52" s="15"/>
    </row>
    <row r="53" spans="1:30" ht="15.5" x14ac:dyDescent="0.35">
      <c r="N53" s="15"/>
      <c r="O53" s="47" t="s">
        <v>145</v>
      </c>
      <c r="P53" s="47" t="s">
        <v>174</v>
      </c>
      <c r="Q53" s="47" t="s">
        <v>141</v>
      </c>
      <c r="R53" s="9">
        <v>1</v>
      </c>
      <c r="S53" s="9">
        <v>5</v>
      </c>
      <c r="T53" s="15">
        <f t="shared" si="4"/>
        <v>6</v>
      </c>
      <c r="U53" s="9">
        <v>1</v>
      </c>
      <c r="V53" s="15"/>
      <c r="W53" s="47" t="s">
        <v>124</v>
      </c>
      <c r="X53" s="47" t="s">
        <v>125</v>
      </c>
      <c r="Y53" s="47" t="s">
        <v>65</v>
      </c>
      <c r="Z53" s="9"/>
      <c r="AA53" s="9">
        <v>1</v>
      </c>
      <c r="AB53" s="15">
        <f t="shared" si="7"/>
        <v>1</v>
      </c>
      <c r="AC53" s="9"/>
      <c r="AD53" s="15"/>
    </row>
    <row r="54" spans="1:30" ht="18" x14ac:dyDescent="0.4">
      <c r="A54" s="122"/>
      <c r="B54" s="123"/>
      <c r="C54" s="123"/>
      <c r="D54" s="164"/>
      <c r="E54" s="124"/>
      <c r="F54" s="123"/>
      <c r="G54" s="125"/>
      <c r="H54" s="125"/>
      <c r="I54" s="125"/>
      <c r="J54" s="126"/>
      <c r="K54" s="125"/>
      <c r="L54" s="125"/>
      <c r="M54" s="124"/>
      <c r="N54" s="15"/>
      <c r="O54" s="47" t="s">
        <v>85</v>
      </c>
      <c r="P54" s="47" t="s">
        <v>2</v>
      </c>
      <c r="Q54" s="47" t="s">
        <v>53</v>
      </c>
      <c r="R54" s="9"/>
      <c r="S54" s="11">
        <v>6</v>
      </c>
      <c r="T54" s="15">
        <f t="shared" si="4"/>
        <v>6</v>
      </c>
      <c r="U54" s="9">
        <v>1</v>
      </c>
      <c r="V54" s="15"/>
      <c r="W54" s="47" t="s">
        <v>27</v>
      </c>
      <c r="X54" s="47" t="s">
        <v>28</v>
      </c>
      <c r="Y54" s="47" t="s">
        <v>53</v>
      </c>
      <c r="Z54" s="9"/>
      <c r="AA54" s="9"/>
      <c r="AB54" s="15">
        <f t="shared" si="7"/>
        <v>0</v>
      </c>
      <c r="AC54" s="9">
        <v>2</v>
      </c>
      <c r="AD54" s="15"/>
    </row>
    <row r="55" spans="1:30" ht="18" x14ac:dyDescent="0.4">
      <c r="C55" s="47" t="s">
        <v>42</v>
      </c>
      <c r="D55" s="112">
        <f>SUM(D16:D54)</f>
        <v>23</v>
      </c>
      <c r="E55" s="24"/>
      <c r="F55" s="47" t="s">
        <v>44</v>
      </c>
      <c r="G55" s="38"/>
      <c r="H55" s="54"/>
      <c r="I55" s="70">
        <v>5</v>
      </c>
      <c r="J55" s="25"/>
      <c r="K55" s="60"/>
      <c r="L55" s="64"/>
      <c r="N55" s="15"/>
      <c r="O55" s="47" t="s">
        <v>69</v>
      </c>
      <c r="P55" s="47" t="s">
        <v>70</v>
      </c>
      <c r="Q55" s="47" t="s">
        <v>158</v>
      </c>
      <c r="R55" s="9">
        <v>4</v>
      </c>
      <c r="S55" s="11">
        <v>1</v>
      </c>
      <c r="T55" s="15">
        <f t="shared" si="4"/>
        <v>5</v>
      </c>
      <c r="U55" s="9">
        <v>2</v>
      </c>
      <c r="V55" s="15"/>
      <c r="W55" s="47" t="s">
        <v>56</v>
      </c>
      <c r="X55" s="47" t="s">
        <v>57</v>
      </c>
      <c r="Y55" s="47" t="s">
        <v>199</v>
      </c>
      <c r="Z55" s="11"/>
      <c r="AA55" s="11"/>
      <c r="AB55" s="15">
        <f t="shared" si="7"/>
        <v>0</v>
      </c>
      <c r="AC55" s="9">
        <v>3</v>
      </c>
      <c r="AD55" s="15"/>
    </row>
    <row r="56" spans="1:30" ht="15.5" x14ac:dyDescent="0.35">
      <c r="N56" s="69"/>
      <c r="O56" s="47" t="s">
        <v>21</v>
      </c>
      <c r="P56" s="177" t="s">
        <v>23</v>
      </c>
      <c r="Q56" s="55" t="s">
        <v>201</v>
      </c>
      <c r="R56" s="9">
        <v>2</v>
      </c>
      <c r="S56" s="9">
        <v>3</v>
      </c>
      <c r="T56" s="15">
        <f t="shared" si="4"/>
        <v>5</v>
      </c>
      <c r="U56" s="9"/>
      <c r="V56" s="15"/>
      <c r="W56" s="47" t="s">
        <v>121</v>
      </c>
      <c r="X56" s="47" t="s">
        <v>80</v>
      </c>
      <c r="Y56" s="47" t="s">
        <v>201</v>
      </c>
      <c r="Z56" s="9"/>
      <c r="AA56" s="11"/>
      <c r="AB56" s="15">
        <f t="shared" si="7"/>
        <v>0</v>
      </c>
      <c r="AC56" s="9">
        <v>1</v>
      </c>
      <c r="AD56" s="15"/>
    </row>
    <row r="57" spans="1:30" ht="15.5" x14ac:dyDescent="0.35">
      <c r="N57" s="69"/>
      <c r="O57" s="47" t="s">
        <v>3</v>
      </c>
      <c r="P57" s="55" t="s">
        <v>4</v>
      </c>
      <c r="Q57" s="55" t="s">
        <v>158</v>
      </c>
      <c r="R57" s="9">
        <v>2</v>
      </c>
      <c r="S57" s="11">
        <v>3</v>
      </c>
      <c r="T57" s="15">
        <f t="shared" si="4"/>
        <v>5</v>
      </c>
      <c r="U57" s="9"/>
      <c r="V57" s="15"/>
      <c r="W57" s="47" t="s">
        <v>32</v>
      </c>
      <c r="X57" s="47" t="s">
        <v>164</v>
      </c>
      <c r="Y57" s="47" t="s">
        <v>142</v>
      </c>
      <c r="Z57" s="9"/>
      <c r="AA57" s="9"/>
      <c r="AB57" s="15">
        <f t="shared" si="7"/>
        <v>0</v>
      </c>
      <c r="AC57" s="9">
        <v>1</v>
      </c>
      <c r="AD57" s="15"/>
    </row>
    <row r="58" spans="1:30" ht="15.5" x14ac:dyDescent="0.35">
      <c r="N58" s="69"/>
      <c r="O58" s="47" t="s">
        <v>168</v>
      </c>
      <c r="P58" s="47" t="s">
        <v>17</v>
      </c>
      <c r="Q58" s="47" t="s">
        <v>158</v>
      </c>
      <c r="R58" s="9">
        <v>1</v>
      </c>
      <c r="S58" s="9">
        <v>4</v>
      </c>
      <c r="T58" s="15">
        <f t="shared" si="4"/>
        <v>5</v>
      </c>
      <c r="U58" s="9">
        <v>1</v>
      </c>
      <c r="V58" s="15"/>
      <c r="W58" s="47" t="s">
        <v>145</v>
      </c>
      <c r="X58" s="177" t="s">
        <v>146</v>
      </c>
      <c r="Y58" s="55" t="s">
        <v>199</v>
      </c>
      <c r="Z58" s="9"/>
      <c r="AA58" s="9"/>
      <c r="AB58" s="15">
        <f t="shared" si="7"/>
        <v>0</v>
      </c>
      <c r="AC58" s="11">
        <v>1</v>
      </c>
      <c r="AD58" s="15"/>
    </row>
    <row r="59" spans="1:30" ht="15.5" x14ac:dyDescent="0.35">
      <c r="B59" s="47"/>
      <c r="D59" s="47"/>
      <c r="I59" s="47"/>
      <c r="J59" s="47"/>
      <c r="K59" s="47"/>
      <c r="L59" s="47"/>
      <c r="N59" s="69"/>
      <c r="O59" s="47" t="s">
        <v>124</v>
      </c>
      <c r="P59" s="55" t="s">
        <v>129</v>
      </c>
      <c r="Q59" s="55" t="s">
        <v>158</v>
      </c>
      <c r="R59" s="9">
        <v>1</v>
      </c>
      <c r="S59" s="11">
        <v>4</v>
      </c>
      <c r="T59" s="15">
        <f t="shared" si="4"/>
        <v>5</v>
      </c>
      <c r="U59" s="9"/>
      <c r="V59" s="15"/>
      <c r="W59" s="50" t="s">
        <v>257</v>
      </c>
      <c r="X59" s="50" t="s">
        <v>254</v>
      </c>
      <c r="Y59" s="50" t="s">
        <v>158</v>
      </c>
      <c r="Z59" s="11"/>
      <c r="AA59" s="9"/>
      <c r="AB59" s="15">
        <f t="shared" si="7"/>
        <v>0</v>
      </c>
      <c r="AC59" s="9"/>
      <c r="AD59" s="15"/>
    </row>
    <row r="60" spans="1:30" ht="15.5" x14ac:dyDescent="0.35">
      <c r="N60" s="15"/>
      <c r="O60" s="47" t="s">
        <v>119</v>
      </c>
      <c r="P60" s="47" t="s">
        <v>49</v>
      </c>
      <c r="Q60" s="47" t="s">
        <v>199</v>
      </c>
      <c r="R60" s="9">
        <v>1</v>
      </c>
      <c r="S60" s="11">
        <v>4</v>
      </c>
      <c r="T60" s="15">
        <f t="shared" si="4"/>
        <v>5</v>
      </c>
      <c r="U60" s="9">
        <v>2</v>
      </c>
      <c r="V60" s="15"/>
      <c r="W60" s="47" t="s">
        <v>62</v>
      </c>
      <c r="X60" s="47" t="s">
        <v>169</v>
      </c>
      <c r="Y60" s="50" t="s">
        <v>158</v>
      </c>
      <c r="Z60" s="9"/>
      <c r="AA60" s="11"/>
      <c r="AB60" s="15">
        <f t="shared" si="7"/>
        <v>0</v>
      </c>
      <c r="AC60" s="11"/>
      <c r="AD60" s="15"/>
    </row>
    <row r="61" spans="1:30" ht="18" x14ac:dyDescent="0.4">
      <c r="A61" s="4"/>
      <c r="B61" s="181" t="s">
        <v>94</v>
      </c>
      <c r="C61" s="22"/>
      <c r="D61" s="23">
        <v>40868</v>
      </c>
      <c r="E61" s="61"/>
      <c r="F61" s="61"/>
      <c r="G61" s="61"/>
      <c r="H61" s="31"/>
      <c r="I61" s="31"/>
      <c r="J61" s="181" t="s">
        <v>96</v>
      </c>
      <c r="K61" s="22"/>
      <c r="L61" s="23">
        <v>40875</v>
      </c>
      <c r="N61" s="15"/>
      <c r="O61" s="47" t="s">
        <v>83</v>
      </c>
      <c r="P61" s="47" t="s">
        <v>84</v>
      </c>
      <c r="Q61" s="47" t="s">
        <v>199</v>
      </c>
      <c r="R61" s="9">
        <v>1</v>
      </c>
      <c r="S61" s="9">
        <v>4</v>
      </c>
      <c r="T61" s="15">
        <f t="shared" si="4"/>
        <v>5</v>
      </c>
      <c r="U61" s="9">
        <v>2</v>
      </c>
      <c r="V61" s="15"/>
      <c r="W61" s="7"/>
      <c r="X61" s="10"/>
      <c r="Y61" s="10"/>
      <c r="Z61" s="9"/>
      <c r="AA61" s="11"/>
      <c r="AB61" s="15"/>
      <c r="AC61" s="9"/>
      <c r="AD61" s="15"/>
    </row>
    <row r="62" spans="1:30" ht="17.5" x14ac:dyDescent="0.35">
      <c r="A62" s="4"/>
      <c r="B62" s="180" t="s">
        <v>95</v>
      </c>
      <c r="C62" s="180" t="s">
        <v>93</v>
      </c>
      <c r="D62" s="180" t="s">
        <v>127</v>
      </c>
      <c r="E62" s="47"/>
      <c r="F62" s="47"/>
      <c r="G62" s="47"/>
      <c r="H62" s="54"/>
      <c r="I62" s="54"/>
      <c r="J62" s="180" t="s">
        <v>95</v>
      </c>
      <c r="K62" s="180" t="s">
        <v>93</v>
      </c>
      <c r="L62" s="180" t="s">
        <v>127</v>
      </c>
      <c r="N62" s="69"/>
      <c r="O62" s="47" t="s">
        <v>82</v>
      </c>
      <c r="P62" s="47" t="s">
        <v>20</v>
      </c>
      <c r="Q62" s="47" t="s">
        <v>141</v>
      </c>
      <c r="R62" s="9"/>
      <c r="S62" s="11">
        <v>5</v>
      </c>
      <c r="T62" s="15">
        <f t="shared" si="4"/>
        <v>5</v>
      </c>
      <c r="U62" s="9"/>
      <c r="V62" s="15"/>
      <c r="AB62" s="15"/>
      <c r="AC62" s="168"/>
      <c r="AD62" s="15"/>
    </row>
    <row r="63" spans="1:30" ht="19.5" customHeight="1" x14ac:dyDescent="0.4">
      <c r="A63" s="49"/>
      <c r="B63" s="28">
        <v>0.38541666666666669</v>
      </c>
      <c r="C63" s="25" t="s">
        <v>153</v>
      </c>
      <c r="D63" s="29" t="s">
        <v>262</v>
      </c>
      <c r="E63" s="47"/>
      <c r="F63" s="47"/>
      <c r="G63" s="47"/>
      <c r="H63" s="24"/>
      <c r="I63" s="24"/>
      <c r="J63" s="28">
        <v>0.38541666666666669</v>
      </c>
      <c r="K63" s="25" t="s">
        <v>153</v>
      </c>
      <c r="L63" s="29" t="s">
        <v>511</v>
      </c>
      <c r="N63" s="15"/>
      <c r="O63" s="47"/>
      <c r="P63" s="47"/>
      <c r="Q63" s="47"/>
      <c r="R63" s="9"/>
      <c r="S63" s="11"/>
      <c r="T63" s="15"/>
      <c r="U63" s="9"/>
      <c r="V63" s="15"/>
      <c r="AB63" s="15"/>
      <c r="AC63" s="168"/>
      <c r="AD63" s="15"/>
    </row>
    <row r="64" spans="1:30" ht="18.75" customHeight="1" x14ac:dyDescent="0.4">
      <c r="A64" s="26"/>
      <c r="B64" s="28">
        <v>0.38541666666666669</v>
      </c>
      <c r="C64" s="25" t="s">
        <v>154</v>
      </c>
      <c r="D64" s="29" t="s">
        <v>264</v>
      </c>
      <c r="E64" s="47"/>
      <c r="F64" s="47"/>
      <c r="G64" s="47"/>
      <c r="H64" s="24"/>
      <c r="I64" s="24"/>
      <c r="J64" s="28">
        <v>0.38541666666666669</v>
      </c>
      <c r="K64" s="25" t="s">
        <v>154</v>
      </c>
      <c r="L64" s="29" t="s">
        <v>512</v>
      </c>
      <c r="N64" s="69"/>
      <c r="O64" s="47"/>
      <c r="P64" s="47"/>
      <c r="Q64" s="47"/>
      <c r="R64" s="9"/>
      <c r="S64" s="9"/>
      <c r="T64" s="15"/>
      <c r="U64" s="9"/>
      <c r="V64" s="15"/>
      <c r="AB64" s="15"/>
      <c r="AC64" s="168"/>
      <c r="AD64" s="69"/>
    </row>
    <row r="65" spans="1:30" ht="18.5" thickBot="1" x14ac:dyDescent="0.45">
      <c r="A65" s="26"/>
      <c r="B65" s="28">
        <v>0.42708333333333331</v>
      </c>
      <c r="C65" s="25" t="s">
        <v>153</v>
      </c>
      <c r="D65" s="29" t="s">
        <v>261</v>
      </c>
      <c r="E65" s="47"/>
      <c r="F65" s="47"/>
      <c r="G65" s="47"/>
      <c r="H65" s="24"/>
      <c r="I65" s="24"/>
      <c r="J65" s="28">
        <v>0.42708333333333331</v>
      </c>
      <c r="K65" s="25" t="s">
        <v>153</v>
      </c>
      <c r="L65" s="29" t="s">
        <v>303</v>
      </c>
      <c r="N65" s="15"/>
      <c r="T65" s="15"/>
      <c r="V65" s="15"/>
      <c r="W65" s="47" t="s">
        <v>165</v>
      </c>
      <c r="X65" s="177"/>
      <c r="Y65" s="55"/>
      <c r="Z65" s="9">
        <v>21</v>
      </c>
      <c r="AA65" s="9">
        <v>31</v>
      </c>
      <c r="AB65" s="15">
        <f t="shared" ref="AB65" si="8">SUM(Z65:AA65)</f>
        <v>52</v>
      </c>
      <c r="AC65" s="11">
        <v>14</v>
      </c>
      <c r="AD65" s="69"/>
    </row>
    <row r="66" spans="1:30" ht="18.5" thickBot="1" x14ac:dyDescent="0.45">
      <c r="A66" s="100"/>
      <c r="B66" s="28">
        <v>0.42708333333333331</v>
      </c>
      <c r="C66" s="25" t="s">
        <v>154</v>
      </c>
      <c r="D66" s="29" t="s">
        <v>476</v>
      </c>
      <c r="J66" s="28">
        <v>0.42708333333333331</v>
      </c>
      <c r="K66" s="25" t="s">
        <v>154</v>
      </c>
      <c r="L66" s="29" t="s">
        <v>513</v>
      </c>
      <c r="M66" s="47"/>
      <c r="N66" s="17"/>
      <c r="O66" s="17"/>
      <c r="P66" s="17"/>
      <c r="Q66" s="17"/>
      <c r="R66" s="18">
        <f>SUM(R22:R65)</f>
        <v>164</v>
      </c>
      <c r="S66" s="18">
        <f>SUM(S22:S65)</f>
        <v>200</v>
      </c>
      <c r="T66" s="18">
        <f>SUM(T22:T63)</f>
        <v>364</v>
      </c>
      <c r="U66" s="18">
        <f>SUM(U22:U64)</f>
        <v>35</v>
      </c>
      <c r="V66" s="15"/>
      <c r="W66" s="61" t="s">
        <v>46</v>
      </c>
      <c r="X66" s="61"/>
      <c r="Y66" s="61"/>
      <c r="Z66" s="18">
        <f>SUM(Z22:Z65)+R66</f>
        <v>197</v>
      </c>
      <c r="AA66" s="18">
        <f>SUM(AA22:AA65)+S66</f>
        <v>308</v>
      </c>
      <c r="AB66" s="18">
        <f>SUM(AB22:AB65)+T66</f>
        <v>505</v>
      </c>
      <c r="AC66" s="18">
        <f>SUM(AC22:AC65)+U66</f>
        <v>80</v>
      </c>
      <c r="AD66" s="69"/>
    </row>
    <row r="67" spans="1:30" ht="21.75" customHeight="1" thickTop="1" x14ac:dyDescent="0.3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73" spans="1:30" ht="18" x14ac:dyDescent="0.4">
      <c r="A73" s="39"/>
      <c r="B73" s="194"/>
      <c r="C73" s="195"/>
      <c r="D73" s="196"/>
      <c r="E73" s="195"/>
      <c r="F73" s="196"/>
      <c r="G73" s="195"/>
      <c r="H73" s="196"/>
      <c r="I73" s="195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N26:U27">
    <sortCondition ref="N25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A28" zoomScale="85" zoomScaleNormal="75" zoomScaleSheetLayoutView="85" workbookViewId="0">
      <selection activeCell="F19" sqref="F19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7.54296875" customWidth="1"/>
    <col min="14" max="14" width="4.54296875" customWidth="1"/>
    <col min="15" max="15" width="12.45312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0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5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183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5" x14ac:dyDescent="0.5">
      <c r="A2" s="14"/>
      <c r="B2" s="185" t="s">
        <v>475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40861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61" t="s">
        <v>87</v>
      </c>
      <c r="P3" s="61"/>
      <c r="Q3" s="61" t="s">
        <v>58</v>
      </c>
      <c r="R3" s="15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AD3" s="17"/>
    </row>
    <row r="4" spans="1:30" ht="18" x14ac:dyDescent="0.4">
      <c r="A4" s="7"/>
      <c r="B4" s="7"/>
      <c r="C4" s="27"/>
      <c r="D4" s="27"/>
      <c r="E4" s="70" t="s">
        <v>104</v>
      </c>
      <c r="F4" s="70" t="s">
        <v>105</v>
      </c>
      <c r="G4" s="70" t="s">
        <v>106</v>
      </c>
      <c r="H4" s="70" t="s">
        <v>107</v>
      </c>
      <c r="I4" s="70" t="s">
        <v>88</v>
      </c>
      <c r="J4" s="70" t="s">
        <v>59</v>
      </c>
      <c r="K4" s="70" t="s">
        <v>112</v>
      </c>
      <c r="L4" s="70" t="s">
        <v>55</v>
      </c>
      <c r="M4" s="7"/>
      <c r="N4" s="88"/>
      <c r="O4" s="47" t="s">
        <v>160</v>
      </c>
      <c r="P4" s="47" t="s">
        <v>200</v>
      </c>
      <c r="Q4" s="47" t="s">
        <v>142</v>
      </c>
      <c r="R4" s="4"/>
      <c r="S4" s="11">
        <v>9</v>
      </c>
      <c r="T4" s="9">
        <v>16</v>
      </c>
      <c r="U4" s="9">
        <v>2</v>
      </c>
      <c r="V4" s="9">
        <v>0</v>
      </c>
      <c r="W4" s="160">
        <f>T4/S4</f>
        <v>1.7777777777777777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6</v>
      </c>
      <c r="F5" s="25">
        <v>2</v>
      </c>
      <c r="G5" s="25">
        <v>1</v>
      </c>
      <c r="H5" s="25">
        <v>35</v>
      </c>
      <c r="I5" s="25">
        <v>18</v>
      </c>
      <c r="J5" s="40">
        <f t="shared" ref="J5:J7" si="0">E5*2+G5*1</f>
        <v>13</v>
      </c>
      <c r="K5" s="25">
        <v>55</v>
      </c>
      <c r="L5" s="25">
        <v>7</v>
      </c>
      <c r="M5" s="7"/>
      <c r="N5" s="88"/>
      <c r="O5" s="47" t="s">
        <v>73</v>
      </c>
      <c r="P5" s="47" t="s">
        <v>110</v>
      </c>
      <c r="Q5" s="47" t="s">
        <v>157</v>
      </c>
      <c r="R5" s="7"/>
      <c r="S5" s="11">
        <v>9</v>
      </c>
      <c r="T5" s="9">
        <v>17</v>
      </c>
      <c r="U5" s="9">
        <v>2</v>
      </c>
      <c r="V5" s="9">
        <v>1</v>
      </c>
      <c r="W5" s="160">
        <f>T5/S5</f>
        <v>1.8888888888888888</v>
      </c>
      <c r="AD5" s="17"/>
    </row>
    <row r="6" spans="1:30" ht="18" x14ac:dyDescent="0.4">
      <c r="B6" s="9"/>
      <c r="C6" s="38" t="s">
        <v>101</v>
      </c>
      <c r="D6" s="27"/>
      <c r="E6" s="25">
        <v>5</v>
      </c>
      <c r="F6" s="25">
        <v>3</v>
      </c>
      <c r="G6" s="25">
        <v>1</v>
      </c>
      <c r="H6" s="25">
        <v>34</v>
      </c>
      <c r="I6" s="25">
        <v>22</v>
      </c>
      <c r="J6" s="40">
        <f t="shared" si="0"/>
        <v>11</v>
      </c>
      <c r="K6" s="25">
        <v>48</v>
      </c>
      <c r="L6" s="25">
        <v>11</v>
      </c>
      <c r="M6" s="7"/>
      <c r="N6" s="88"/>
      <c r="O6" s="47" t="s">
        <v>34</v>
      </c>
      <c r="P6" s="47" t="s">
        <v>100</v>
      </c>
      <c r="Q6" s="47" t="s">
        <v>54</v>
      </c>
      <c r="R6" s="7"/>
      <c r="S6" s="11">
        <v>9</v>
      </c>
      <c r="T6" s="9">
        <v>19</v>
      </c>
      <c r="U6" s="9">
        <v>1</v>
      </c>
      <c r="V6" s="9">
        <v>0</v>
      </c>
      <c r="W6" s="160">
        <f>T6/S6</f>
        <v>2.1111111111111112</v>
      </c>
      <c r="Y6" s="9"/>
      <c r="AD6" s="17"/>
    </row>
    <row r="7" spans="1:30" ht="18" x14ac:dyDescent="0.4">
      <c r="B7" s="9"/>
      <c r="C7" s="38" t="s">
        <v>210</v>
      </c>
      <c r="D7" s="27"/>
      <c r="E7" s="25">
        <v>4</v>
      </c>
      <c r="F7" s="25">
        <v>4</v>
      </c>
      <c r="G7" s="25">
        <v>1</v>
      </c>
      <c r="H7" s="25">
        <v>21</v>
      </c>
      <c r="I7" s="25">
        <v>23</v>
      </c>
      <c r="J7" s="40">
        <f t="shared" si="0"/>
        <v>9</v>
      </c>
      <c r="K7" s="25">
        <v>35</v>
      </c>
      <c r="L7" s="25">
        <v>16</v>
      </c>
      <c r="M7" s="7"/>
      <c r="N7" s="88"/>
      <c r="O7" s="47" t="s">
        <v>68</v>
      </c>
      <c r="P7" s="47" t="s">
        <v>138</v>
      </c>
      <c r="Q7" s="47" t="s">
        <v>158</v>
      </c>
      <c r="R7" s="7"/>
      <c r="S7" s="11">
        <v>9</v>
      </c>
      <c r="T7" s="9">
        <v>20</v>
      </c>
      <c r="U7" s="9">
        <v>1</v>
      </c>
      <c r="V7" s="9">
        <v>0</v>
      </c>
      <c r="W7" s="160">
        <f t="shared" ref="W7:W12" si="1">T7/S7</f>
        <v>2.2222222222222223</v>
      </c>
      <c r="AD7" s="17"/>
    </row>
    <row r="8" spans="1:30" ht="18" x14ac:dyDescent="0.4">
      <c r="A8" s="9"/>
      <c r="B8" s="9"/>
      <c r="C8" s="38" t="s">
        <v>102</v>
      </c>
      <c r="D8" s="27"/>
      <c r="E8" s="25">
        <v>3</v>
      </c>
      <c r="F8" s="25">
        <v>3</v>
      </c>
      <c r="G8" s="25">
        <v>3</v>
      </c>
      <c r="H8" s="25">
        <v>20</v>
      </c>
      <c r="I8" s="25">
        <v>19</v>
      </c>
      <c r="J8" s="40">
        <f>E8*2+G8*1</f>
        <v>9</v>
      </c>
      <c r="K8" s="25">
        <v>34</v>
      </c>
      <c r="L8" s="25">
        <v>5</v>
      </c>
      <c r="M8" s="7"/>
      <c r="N8" s="67"/>
      <c r="O8" s="47" t="s">
        <v>9</v>
      </c>
      <c r="P8" s="47" t="s">
        <v>155</v>
      </c>
      <c r="Q8" s="47" t="s">
        <v>201</v>
      </c>
      <c r="R8" s="4"/>
      <c r="S8" s="11">
        <v>7</v>
      </c>
      <c r="T8" s="9">
        <v>17</v>
      </c>
      <c r="U8" s="9">
        <v>0</v>
      </c>
      <c r="V8" s="9">
        <v>0</v>
      </c>
      <c r="W8" s="160">
        <f t="shared" si="1"/>
        <v>2.4285714285714284</v>
      </c>
      <c r="AD8" s="17"/>
    </row>
    <row r="9" spans="1:30" ht="18" x14ac:dyDescent="0.4">
      <c r="A9" s="9"/>
      <c r="B9" s="9"/>
      <c r="C9" s="38" t="s">
        <v>151</v>
      </c>
      <c r="D9" s="27"/>
      <c r="E9" s="25">
        <v>3</v>
      </c>
      <c r="F9" s="25">
        <v>4</v>
      </c>
      <c r="G9" s="25">
        <v>2</v>
      </c>
      <c r="H9" s="25">
        <v>19</v>
      </c>
      <c r="I9" s="25">
        <v>16</v>
      </c>
      <c r="J9" s="40">
        <f>E9*2+G9*1</f>
        <v>8</v>
      </c>
      <c r="K9" s="25">
        <v>29</v>
      </c>
      <c r="L9" s="25">
        <v>8</v>
      </c>
      <c r="M9" s="7"/>
      <c r="N9" s="88"/>
      <c r="O9" s="55" t="s">
        <v>198</v>
      </c>
      <c r="P9" s="47" t="s">
        <v>109</v>
      </c>
      <c r="Q9" s="47" t="s">
        <v>108</v>
      </c>
      <c r="R9" s="7"/>
      <c r="S9" s="11">
        <v>8</v>
      </c>
      <c r="T9" s="9">
        <v>20</v>
      </c>
      <c r="U9" s="9">
        <v>1</v>
      </c>
      <c r="V9" s="9">
        <v>0</v>
      </c>
      <c r="W9" s="160">
        <f t="shared" si="1"/>
        <v>2.5</v>
      </c>
      <c r="AD9" s="17"/>
    </row>
    <row r="10" spans="1:30" ht="18" x14ac:dyDescent="0.4">
      <c r="A10" s="9"/>
      <c r="B10" s="9"/>
      <c r="C10" s="38" t="s">
        <v>103</v>
      </c>
      <c r="D10" s="27"/>
      <c r="E10" s="129">
        <v>3</v>
      </c>
      <c r="F10" s="129">
        <v>4</v>
      </c>
      <c r="G10" s="129">
        <v>2</v>
      </c>
      <c r="H10" s="25">
        <v>16</v>
      </c>
      <c r="I10" s="25">
        <v>24</v>
      </c>
      <c r="J10" s="40">
        <f>E10*2+G10*1</f>
        <v>8</v>
      </c>
      <c r="K10" s="25">
        <v>24</v>
      </c>
      <c r="L10" s="129">
        <v>10</v>
      </c>
      <c r="M10" s="7"/>
      <c r="N10" s="15"/>
      <c r="O10" s="47" t="s">
        <v>73</v>
      </c>
      <c r="P10" s="47" t="s">
        <v>218</v>
      </c>
      <c r="Q10" s="47" t="s">
        <v>53</v>
      </c>
      <c r="R10" s="4"/>
      <c r="S10" s="11">
        <v>8</v>
      </c>
      <c r="T10" s="9">
        <v>24</v>
      </c>
      <c r="U10" s="9">
        <v>1</v>
      </c>
      <c r="V10" s="9">
        <v>0</v>
      </c>
      <c r="W10" s="160">
        <f t="shared" si="1"/>
        <v>3</v>
      </c>
      <c r="AD10" s="17"/>
    </row>
    <row r="11" spans="1:30" ht="18" x14ac:dyDescent="0.4">
      <c r="A11" s="9"/>
      <c r="B11" s="9"/>
      <c r="C11" s="38" t="s">
        <v>156</v>
      </c>
      <c r="D11" s="27"/>
      <c r="E11" s="129">
        <v>3</v>
      </c>
      <c r="F11" s="129">
        <v>4</v>
      </c>
      <c r="G11" s="129">
        <v>2</v>
      </c>
      <c r="H11" s="25">
        <v>13</v>
      </c>
      <c r="I11" s="25">
        <v>20</v>
      </c>
      <c r="J11" s="40">
        <f>E11*2+G11*1</f>
        <v>8</v>
      </c>
      <c r="K11" s="25">
        <v>23</v>
      </c>
      <c r="L11" s="129">
        <v>9</v>
      </c>
      <c r="M11" s="7"/>
      <c r="N11" s="88"/>
      <c r="O11" s="47" t="s">
        <v>119</v>
      </c>
      <c r="P11" s="47" t="s">
        <v>170</v>
      </c>
      <c r="Q11" s="47" t="s">
        <v>199</v>
      </c>
      <c r="R11" s="4"/>
      <c r="S11" s="11">
        <v>8</v>
      </c>
      <c r="T11" s="9">
        <v>30</v>
      </c>
      <c r="U11" s="9">
        <v>0</v>
      </c>
      <c r="V11" s="9">
        <v>0</v>
      </c>
      <c r="W11" s="160">
        <f t="shared" si="1"/>
        <v>3.75</v>
      </c>
      <c r="AD11" s="17"/>
    </row>
    <row r="12" spans="1:30" ht="18.5" thickBot="1" x14ac:dyDescent="0.45">
      <c r="A12" s="9"/>
      <c r="B12" s="9"/>
      <c r="C12" s="38" t="s">
        <v>209</v>
      </c>
      <c r="D12" s="27"/>
      <c r="E12" s="57">
        <v>2</v>
      </c>
      <c r="F12" s="57">
        <v>5</v>
      </c>
      <c r="G12" s="57">
        <v>2</v>
      </c>
      <c r="H12" s="25">
        <v>16</v>
      </c>
      <c r="I12" s="25">
        <v>32</v>
      </c>
      <c r="J12" s="40">
        <f>E12*2+G12*1</f>
        <v>6</v>
      </c>
      <c r="K12" s="25">
        <v>21</v>
      </c>
      <c r="L12" s="57">
        <v>9</v>
      </c>
      <c r="M12" s="7"/>
      <c r="N12" s="88"/>
      <c r="O12" s="47" t="s">
        <v>128</v>
      </c>
      <c r="P12" s="47" t="s">
        <v>0</v>
      </c>
      <c r="Q12" s="47"/>
      <c r="R12" s="4"/>
      <c r="S12" s="11">
        <v>5</v>
      </c>
      <c r="T12" s="9">
        <v>10</v>
      </c>
      <c r="U12" s="9">
        <v>1</v>
      </c>
      <c r="V12" s="9">
        <v>0</v>
      </c>
      <c r="W12" s="160">
        <f t="shared" si="1"/>
        <v>2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29</v>
      </c>
      <c r="F13" s="71">
        <f>SUM(F5:F12)</f>
        <v>29</v>
      </c>
      <c r="G13" s="71">
        <f>SUM(G5:G12)</f>
        <v>14</v>
      </c>
      <c r="H13" s="71">
        <f>SUM(H5:H12)</f>
        <v>174</v>
      </c>
      <c r="I13" s="71">
        <f>SUM(I5:I12)</f>
        <v>174</v>
      </c>
      <c r="J13" s="30"/>
      <c r="K13" s="71">
        <f>SUM(K5:K12)</f>
        <v>269</v>
      </c>
      <c r="L13" s="71">
        <f>SUM(L5:L12)</f>
        <v>75</v>
      </c>
      <c r="M13" s="4"/>
      <c r="N13" s="17"/>
      <c r="O13" s="17"/>
      <c r="P13" s="17"/>
      <c r="Q13" s="61" t="s">
        <v>35</v>
      </c>
      <c r="R13" s="14"/>
      <c r="S13" s="18">
        <f>SUM(S4:S12)</f>
        <v>72</v>
      </c>
      <c r="T13" s="18">
        <f>SUM(T4:T12)</f>
        <v>173</v>
      </c>
      <c r="U13" s="18">
        <f>SUM(U4:U12)</f>
        <v>9</v>
      </c>
      <c r="V13" s="18">
        <f>SUM(V4:V12)</f>
        <v>1</v>
      </c>
      <c r="W13" s="19">
        <f>(T13+V13)/S13</f>
        <v>2.4166666666666665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8" x14ac:dyDescent="0.4">
      <c r="A15" s="80" t="s">
        <v>474</v>
      </c>
      <c r="B15" s="111"/>
      <c r="C15" s="87"/>
      <c r="D15" s="76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210</v>
      </c>
      <c r="C16" s="75"/>
      <c r="D16" s="25">
        <v>1</v>
      </c>
      <c r="E16" s="8">
        <v>2</v>
      </c>
      <c r="F16" s="47" t="s">
        <v>484</v>
      </c>
      <c r="G16" s="59"/>
      <c r="J16" s="4"/>
      <c r="N16" s="17"/>
      <c r="P16" s="188" t="s">
        <v>98</v>
      </c>
      <c r="Q16" s="189"/>
      <c r="R16" s="189"/>
      <c r="S16" s="188" t="s">
        <v>190</v>
      </c>
      <c r="T16" s="188"/>
      <c r="U16" s="188"/>
      <c r="V16" s="188"/>
      <c r="W16" s="188"/>
      <c r="X16" s="188" t="s">
        <v>191</v>
      </c>
      <c r="Y16" s="22"/>
      <c r="Z16" s="22"/>
      <c r="AD16" s="17"/>
    </row>
    <row r="17" spans="1:30" ht="18" x14ac:dyDescent="0.4">
      <c r="A17" s="45" t="s">
        <v>37</v>
      </c>
      <c r="B17" s="47" t="s">
        <v>97</v>
      </c>
      <c r="C17" s="47"/>
      <c r="D17" s="25"/>
      <c r="E17" s="9"/>
      <c r="F17" s="47"/>
      <c r="G17" s="59"/>
      <c r="J17" s="4"/>
      <c r="N17" s="17"/>
      <c r="P17" s="47" t="s">
        <v>502</v>
      </c>
      <c r="Q17" s="24"/>
      <c r="R17" s="47"/>
      <c r="S17" s="47" t="s">
        <v>500</v>
      </c>
      <c r="T17" s="25"/>
      <c r="U17" s="25"/>
      <c r="V17" s="25"/>
      <c r="W17" s="47"/>
      <c r="X17" s="47" t="s">
        <v>97</v>
      </c>
      <c r="Y17" s="70"/>
      <c r="Z17" s="46"/>
      <c r="AD17" s="17"/>
    </row>
    <row r="18" spans="1:30" ht="15.5" x14ac:dyDescent="0.35">
      <c r="A18" s="45"/>
      <c r="B18" s="60"/>
      <c r="C18" s="47"/>
      <c r="D18" s="55"/>
      <c r="E18" s="9"/>
      <c r="F18" s="47"/>
      <c r="G18" s="59"/>
      <c r="J18" s="4"/>
      <c r="N18" s="17"/>
      <c r="S18" s="47" t="s">
        <v>501</v>
      </c>
      <c r="AD18" s="17"/>
    </row>
    <row r="19" spans="1:30" ht="18" x14ac:dyDescent="0.4">
      <c r="A19" s="45" t="s">
        <v>166</v>
      </c>
      <c r="B19" s="38" t="s">
        <v>151</v>
      </c>
      <c r="C19" s="98"/>
      <c r="D19" s="128">
        <v>3</v>
      </c>
      <c r="E19" s="9">
        <v>1</v>
      </c>
      <c r="F19" s="47" t="s">
        <v>485</v>
      </c>
      <c r="H19" s="59"/>
      <c r="I19" s="59"/>
      <c r="J19" s="96"/>
      <c r="K19" s="59"/>
      <c r="L19" s="59"/>
      <c r="M19" s="59"/>
      <c r="N19" s="17"/>
      <c r="AD19" s="17"/>
    </row>
    <row r="20" spans="1:30" ht="18" x14ac:dyDescent="0.4">
      <c r="A20" s="97" t="s">
        <v>37</v>
      </c>
      <c r="B20" s="86" t="s">
        <v>97</v>
      </c>
      <c r="C20" s="47"/>
      <c r="D20" s="128"/>
      <c r="E20" s="9">
        <v>2</v>
      </c>
      <c r="F20" s="47" t="s">
        <v>486</v>
      </c>
      <c r="M20" s="59"/>
      <c r="N20" s="69"/>
      <c r="O20" s="186"/>
      <c r="P20" s="186"/>
      <c r="Q20" s="186"/>
      <c r="R20" s="186"/>
      <c r="S20" s="186"/>
      <c r="T20" s="186"/>
      <c r="U20" s="190" t="s">
        <v>47</v>
      </c>
      <c r="V20" s="17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B21" s="47"/>
      <c r="C21" s="47"/>
      <c r="E21" s="9">
        <v>2</v>
      </c>
      <c r="F21" s="47" t="s">
        <v>487</v>
      </c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7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5.5" x14ac:dyDescent="0.35">
      <c r="B22" s="47"/>
      <c r="C22" s="47"/>
      <c r="F22" s="47"/>
      <c r="N22" s="69"/>
      <c r="O22" s="47" t="s">
        <v>251</v>
      </c>
      <c r="P22" s="177" t="s">
        <v>250</v>
      </c>
      <c r="Q22" s="55" t="s">
        <v>141</v>
      </c>
      <c r="R22" s="9">
        <v>13</v>
      </c>
      <c r="S22" s="9">
        <v>3</v>
      </c>
      <c r="T22" s="15">
        <f t="shared" ref="T22:T62" si="2">SUM(R22:S22)</f>
        <v>16</v>
      </c>
      <c r="U22" s="9">
        <v>1</v>
      </c>
      <c r="V22" s="15"/>
      <c r="W22" s="47" t="s">
        <v>114</v>
      </c>
      <c r="X22" s="94" t="s">
        <v>113</v>
      </c>
      <c r="Y22" s="47" t="s">
        <v>199</v>
      </c>
      <c r="Z22" s="9">
        <v>1</v>
      </c>
      <c r="AA22" s="11">
        <v>3</v>
      </c>
      <c r="AB22" s="15">
        <f t="shared" ref="AB22:AB49" si="3">SUM(Z22:AA22)</f>
        <v>4</v>
      </c>
      <c r="AC22" s="9"/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69"/>
      <c r="O23" s="47" t="s">
        <v>145</v>
      </c>
      <c r="P23" s="47" t="s">
        <v>244</v>
      </c>
      <c r="Q23" s="55" t="s">
        <v>65</v>
      </c>
      <c r="R23" s="9">
        <v>10</v>
      </c>
      <c r="S23" s="9">
        <v>6</v>
      </c>
      <c r="T23" s="15">
        <f t="shared" si="2"/>
        <v>16</v>
      </c>
      <c r="U23" s="9"/>
      <c r="V23" s="69"/>
      <c r="W23" s="60" t="s">
        <v>85</v>
      </c>
      <c r="X23" s="60" t="s">
        <v>148</v>
      </c>
      <c r="Y23" s="178" t="s">
        <v>54</v>
      </c>
      <c r="Z23" s="11">
        <v>1</v>
      </c>
      <c r="AA23" s="9">
        <v>3</v>
      </c>
      <c r="AB23" s="15">
        <f t="shared" si="3"/>
        <v>4</v>
      </c>
      <c r="AC23" s="9"/>
      <c r="AD23" s="15"/>
    </row>
    <row r="24" spans="1:30" ht="18" x14ac:dyDescent="0.4">
      <c r="A24" s="53" t="s">
        <v>39</v>
      </c>
      <c r="B24" s="38" t="s">
        <v>102</v>
      </c>
      <c r="D24" s="25">
        <v>3</v>
      </c>
      <c r="E24" s="8">
        <v>1</v>
      </c>
      <c r="F24" s="47" t="s">
        <v>492</v>
      </c>
      <c r="M24" s="42"/>
      <c r="N24" s="15"/>
      <c r="O24" s="47" t="s">
        <v>86</v>
      </c>
      <c r="P24" s="47" t="s">
        <v>132</v>
      </c>
      <c r="Q24" s="47" t="s">
        <v>141</v>
      </c>
      <c r="R24" s="9">
        <v>4</v>
      </c>
      <c r="S24" s="11">
        <v>12</v>
      </c>
      <c r="T24" s="15">
        <f t="shared" si="2"/>
        <v>16</v>
      </c>
      <c r="U24" s="9"/>
      <c r="V24" s="15"/>
      <c r="W24" s="47" t="s">
        <v>62</v>
      </c>
      <c r="X24" s="47" t="s">
        <v>134</v>
      </c>
      <c r="Y24" s="47" t="s">
        <v>142</v>
      </c>
      <c r="Z24" s="9">
        <v>1</v>
      </c>
      <c r="AA24" s="11">
        <v>3</v>
      </c>
      <c r="AB24" s="15">
        <f t="shared" si="3"/>
        <v>4</v>
      </c>
      <c r="AC24" s="9"/>
      <c r="AD24" s="15"/>
    </row>
    <row r="25" spans="1:30" ht="15.5" x14ac:dyDescent="0.35">
      <c r="A25" s="56" t="s">
        <v>37</v>
      </c>
      <c r="B25" s="47" t="s">
        <v>97</v>
      </c>
      <c r="C25" s="47"/>
      <c r="E25" s="8">
        <v>2</v>
      </c>
      <c r="F25" s="47" t="s">
        <v>492</v>
      </c>
      <c r="N25" s="69"/>
      <c r="O25" s="47" t="s">
        <v>12</v>
      </c>
      <c r="P25" s="47" t="s">
        <v>252</v>
      </c>
      <c r="Q25" s="47" t="s">
        <v>141</v>
      </c>
      <c r="R25" s="9">
        <v>5</v>
      </c>
      <c r="S25" s="9">
        <v>9</v>
      </c>
      <c r="T25" s="15">
        <f t="shared" si="2"/>
        <v>14</v>
      </c>
      <c r="U25" s="9"/>
      <c r="V25" s="15"/>
      <c r="W25" s="47" t="s">
        <v>202</v>
      </c>
      <c r="X25" s="47" t="s">
        <v>300</v>
      </c>
      <c r="Y25" s="47" t="s">
        <v>141</v>
      </c>
      <c r="Z25" s="9"/>
      <c r="AA25" s="9">
        <v>4</v>
      </c>
      <c r="AB25" s="15">
        <f t="shared" si="3"/>
        <v>4</v>
      </c>
      <c r="AC25" s="9"/>
      <c r="AD25" s="15"/>
    </row>
    <row r="26" spans="1:30" ht="15.5" x14ac:dyDescent="0.35">
      <c r="B26" s="47"/>
      <c r="C26" s="47"/>
      <c r="E26" s="99">
        <v>2</v>
      </c>
      <c r="F26" s="47" t="s">
        <v>493</v>
      </c>
      <c r="N26" s="69"/>
      <c r="O26" s="47" t="s">
        <v>71</v>
      </c>
      <c r="P26" s="47" t="s">
        <v>72</v>
      </c>
      <c r="Q26" s="47" t="s">
        <v>65</v>
      </c>
      <c r="R26" s="9">
        <v>6</v>
      </c>
      <c r="S26" s="11">
        <v>6</v>
      </c>
      <c r="T26" s="15">
        <f t="shared" si="2"/>
        <v>12</v>
      </c>
      <c r="U26" s="9">
        <v>1</v>
      </c>
      <c r="V26" s="15"/>
      <c r="W26" s="47" t="s">
        <v>16</v>
      </c>
      <c r="X26" s="47" t="s">
        <v>5</v>
      </c>
      <c r="Y26" s="47" t="s">
        <v>201</v>
      </c>
      <c r="Z26" s="9"/>
      <c r="AA26" s="11">
        <v>4</v>
      </c>
      <c r="AB26" s="15">
        <f t="shared" si="3"/>
        <v>4</v>
      </c>
      <c r="AC26" s="168">
        <v>2</v>
      </c>
      <c r="AD26" s="15"/>
    </row>
    <row r="27" spans="1:30" ht="15.5" x14ac:dyDescent="0.35">
      <c r="C27" s="47"/>
      <c r="N27" s="69"/>
      <c r="O27" s="47" t="s">
        <v>1</v>
      </c>
      <c r="P27" s="47" t="s">
        <v>131</v>
      </c>
      <c r="Q27" s="47" t="s">
        <v>54</v>
      </c>
      <c r="R27" s="9">
        <v>5</v>
      </c>
      <c r="S27" s="9">
        <v>7</v>
      </c>
      <c r="T27" s="15">
        <f t="shared" si="2"/>
        <v>12</v>
      </c>
      <c r="U27" s="9"/>
      <c r="V27" s="15"/>
      <c r="W27" s="47" t="s">
        <v>29</v>
      </c>
      <c r="X27" s="94" t="s">
        <v>30</v>
      </c>
      <c r="Y27" s="47" t="s">
        <v>141</v>
      </c>
      <c r="Z27" s="11"/>
      <c r="AA27" s="11">
        <v>4</v>
      </c>
      <c r="AB27" s="15">
        <f t="shared" si="3"/>
        <v>4</v>
      </c>
      <c r="AC27" s="9"/>
      <c r="AD27" s="15"/>
    </row>
    <row r="28" spans="1:30" ht="18" x14ac:dyDescent="0.4">
      <c r="A28" s="45"/>
      <c r="B28" s="38" t="s">
        <v>103</v>
      </c>
      <c r="C28" s="121"/>
      <c r="D28" s="25">
        <v>4</v>
      </c>
      <c r="E28" s="99">
        <v>1</v>
      </c>
      <c r="F28" s="47" t="s">
        <v>488</v>
      </c>
      <c r="G28" s="42"/>
      <c r="K28" s="42"/>
      <c r="L28" s="42"/>
      <c r="M28" s="42"/>
      <c r="N28" s="15"/>
      <c r="O28" s="47" t="s">
        <v>66</v>
      </c>
      <c r="P28" s="47" t="s">
        <v>67</v>
      </c>
      <c r="Q28" s="47" t="s">
        <v>65</v>
      </c>
      <c r="R28" s="9">
        <v>4</v>
      </c>
      <c r="S28" s="9">
        <v>8</v>
      </c>
      <c r="T28" s="15">
        <f t="shared" si="2"/>
        <v>12</v>
      </c>
      <c r="U28" s="9">
        <v>2</v>
      </c>
      <c r="V28" s="15"/>
      <c r="W28" s="47" t="s">
        <v>73</v>
      </c>
      <c r="X28" s="47" t="s">
        <v>43</v>
      </c>
      <c r="Y28" s="47" t="s">
        <v>65</v>
      </c>
      <c r="Z28" s="9"/>
      <c r="AA28" s="9">
        <v>4</v>
      </c>
      <c r="AB28" s="15">
        <f t="shared" si="3"/>
        <v>4</v>
      </c>
      <c r="AC28" s="9">
        <v>3</v>
      </c>
      <c r="AD28" s="15"/>
    </row>
    <row r="29" spans="1:30" ht="18" x14ac:dyDescent="0.4">
      <c r="A29" s="56" t="s">
        <v>37</v>
      </c>
      <c r="B29" s="47" t="s">
        <v>28</v>
      </c>
      <c r="C29" s="47" t="s">
        <v>212</v>
      </c>
      <c r="D29" s="25"/>
      <c r="E29" s="9">
        <v>1</v>
      </c>
      <c r="F29" s="47" t="s">
        <v>489</v>
      </c>
      <c r="N29" s="69"/>
      <c r="O29" s="47" t="s">
        <v>114</v>
      </c>
      <c r="P29" s="47" t="s">
        <v>120</v>
      </c>
      <c r="Q29" s="47" t="s">
        <v>199</v>
      </c>
      <c r="R29" s="9">
        <v>9</v>
      </c>
      <c r="S29" s="11">
        <v>2</v>
      </c>
      <c r="T29" s="15">
        <f t="shared" si="2"/>
        <v>11</v>
      </c>
      <c r="U29" s="9">
        <v>1</v>
      </c>
      <c r="V29" s="69"/>
      <c r="W29" s="50" t="s">
        <v>242</v>
      </c>
      <c r="X29" s="65" t="s">
        <v>243</v>
      </c>
      <c r="Y29" s="65" t="s">
        <v>54</v>
      </c>
      <c r="Z29" s="9">
        <v>2</v>
      </c>
      <c r="AA29" s="11">
        <v>1</v>
      </c>
      <c r="AB29" s="15">
        <f t="shared" si="3"/>
        <v>3</v>
      </c>
      <c r="AC29" s="9"/>
      <c r="AD29" s="15"/>
    </row>
    <row r="30" spans="1:30" ht="15.5" x14ac:dyDescent="0.35">
      <c r="E30" s="9">
        <v>2</v>
      </c>
      <c r="F30" s="47" t="s">
        <v>490</v>
      </c>
      <c r="N30" s="15"/>
      <c r="O30" s="47" t="s">
        <v>21</v>
      </c>
      <c r="P30" s="47" t="s">
        <v>74</v>
      </c>
      <c r="Q30" s="47" t="s">
        <v>201</v>
      </c>
      <c r="R30" s="9">
        <v>7</v>
      </c>
      <c r="S30" s="9">
        <v>4</v>
      </c>
      <c r="T30" s="15">
        <f t="shared" si="2"/>
        <v>11</v>
      </c>
      <c r="U30" s="9">
        <v>4</v>
      </c>
      <c r="V30" s="15"/>
      <c r="W30" s="47" t="s">
        <v>160</v>
      </c>
      <c r="X30" s="94" t="s">
        <v>208</v>
      </c>
      <c r="Y30" s="47" t="s">
        <v>201</v>
      </c>
      <c r="Z30" s="9">
        <v>1</v>
      </c>
      <c r="AA30" s="11">
        <v>2</v>
      </c>
      <c r="AB30" s="15">
        <f t="shared" si="3"/>
        <v>3</v>
      </c>
      <c r="AC30" s="9">
        <v>1</v>
      </c>
      <c r="AD30" s="15"/>
    </row>
    <row r="31" spans="1:30" ht="15.5" x14ac:dyDescent="0.35">
      <c r="E31" s="9">
        <v>2</v>
      </c>
      <c r="F31" s="47" t="s">
        <v>491</v>
      </c>
      <c r="N31" s="15"/>
      <c r="O31" s="174" t="s">
        <v>160</v>
      </c>
      <c r="P31" s="47" t="s">
        <v>159</v>
      </c>
      <c r="Q31" s="47" t="s">
        <v>141</v>
      </c>
      <c r="R31" s="9">
        <v>7</v>
      </c>
      <c r="S31" s="11">
        <v>4</v>
      </c>
      <c r="T31" s="15">
        <f t="shared" si="2"/>
        <v>11</v>
      </c>
      <c r="U31" s="9">
        <v>2</v>
      </c>
      <c r="V31" s="15"/>
      <c r="W31" s="47" t="s">
        <v>139</v>
      </c>
      <c r="X31" s="47" t="s">
        <v>389</v>
      </c>
      <c r="Y31" s="47" t="s">
        <v>141</v>
      </c>
      <c r="Z31" s="9"/>
      <c r="AA31" s="11">
        <v>3</v>
      </c>
      <c r="AB31" s="15">
        <f t="shared" si="3"/>
        <v>3</v>
      </c>
      <c r="AC31" s="9"/>
      <c r="AD31" s="15"/>
    </row>
    <row r="32" spans="1:30" ht="15.5" x14ac:dyDescent="0.35">
      <c r="N32" s="69"/>
      <c r="O32" s="47" t="s">
        <v>203</v>
      </c>
      <c r="P32" s="47" t="s">
        <v>122</v>
      </c>
      <c r="Q32" s="47" t="s">
        <v>53</v>
      </c>
      <c r="R32" s="9">
        <v>9</v>
      </c>
      <c r="S32" s="9">
        <v>1</v>
      </c>
      <c r="T32" s="15">
        <f t="shared" si="2"/>
        <v>10</v>
      </c>
      <c r="U32" s="9"/>
      <c r="V32" s="69"/>
      <c r="W32" s="47" t="s">
        <v>79</v>
      </c>
      <c r="X32" s="47" t="s">
        <v>25</v>
      </c>
      <c r="Y32" s="55" t="s">
        <v>142</v>
      </c>
      <c r="Z32" s="9"/>
      <c r="AA32" s="9">
        <v>3</v>
      </c>
      <c r="AB32" s="15">
        <f t="shared" si="3"/>
        <v>3</v>
      </c>
      <c r="AC32" s="9"/>
      <c r="AD32" s="15"/>
    </row>
    <row r="33" spans="1:30" ht="15.75" customHeight="1" x14ac:dyDescent="0.4">
      <c r="A33" s="82" t="s">
        <v>167</v>
      </c>
      <c r="B33" s="173"/>
      <c r="C33" s="172"/>
      <c r="D33" s="163"/>
      <c r="E33" s="77" t="s">
        <v>50</v>
      </c>
      <c r="F33" s="77"/>
      <c r="G33" s="84"/>
      <c r="H33" s="84"/>
      <c r="I33" s="84"/>
      <c r="J33" s="85"/>
      <c r="K33" s="84"/>
      <c r="L33" s="84"/>
      <c r="M33" s="84"/>
      <c r="N33" s="69"/>
      <c r="O33" s="47" t="s">
        <v>73</v>
      </c>
      <c r="P33" s="47" t="s">
        <v>138</v>
      </c>
      <c r="Q33" s="47" t="s">
        <v>142</v>
      </c>
      <c r="R33" s="9">
        <v>6</v>
      </c>
      <c r="S33" s="9">
        <v>4</v>
      </c>
      <c r="T33" s="15">
        <f t="shared" si="2"/>
        <v>10</v>
      </c>
      <c r="U33" s="9">
        <v>1</v>
      </c>
      <c r="V33" s="15"/>
      <c r="W33" s="47" t="s">
        <v>68</v>
      </c>
      <c r="X33" s="47" t="s">
        <v>149</v>
      </c>
      <c r="Y33" s="47" t="s">
        <v>54</v>
      </c>
      <c r="Z33" s="9"/>
      <c r="AA33" s="9">
        <v>3</v>
      </c>
      <c r="AB33" s="15">
        <f t="shared" si="3"/>
        <v>3</v>
      </c>
      <c r="AC33" s="9">
        <v>2</v>
      </c>
      <c r="AD33" s="15"/>
    </row>
    <row r="34" spans="1:30" ht="18" x14ac:dyDescent="0.4">
      <c r="A34" s="53" t="s">
        <v>40</v>
      </c>
      <c r="B34" s="38" t="s">
        <v>209</v>
      </c>
      <c r="D34" s="25">
        <v>1</v>
      </c>
      <c r="E34" s="8">
        <v>2</v>
      </c>
      <c r="F34" s="47" t="s">
        <v>483</v>
      </c>
      <c r="G34" s="175"/>
      <c r="H34" s="175"/>
      <c r="I34" s="102"/>
      <c r="J34" s="102"/>
      <c r="K34" s="102"/>
      <c r="L34" s="102"/>
      <c r="M34" s="102"/>
      <c r="N34" s="15"/>
      <c r="O34" s="47" t="s">
        <v>121</v>
      </c>
      <c r="P34" s="47" t="s">
        <v>122</v>
      </c>
      <c r="Q34" s="47" t="s">
        <v>201</v>
      </c>
      <c r="R34" s="8">
        <v>3</v>
      </c>
      <c r="S34" s="12">
        <v>6</v>
      </c>
      <c r="T34" s="15">
        <f t="shared" si="2"/>
        <v>9</v>
      </c>
      <c r="U34" s="9">
        <v>1</v>
      </c>
      <c r="V34" s="15"/>
      <c r="W34" s="47" t="s">
        <v>64</v>
      </c>
      <c r="X34" s="55" t="s">
        <v>123</v>
      </c>
      <c r="Y34" s="55" t="s">
        <v>54</v>
      </c>
      <c r="Z34" s="9"/>
      <c r="AA34" s="9">
        <v>3</v>
      </c>
      <c r="AB34" s="15">
        <f t="shared" si="3"/>
        <v>3</v>
      </c>
      <c r="AC34" s="9">
        <v>1</v>
      </c>
      <c r="AD34" s="15"/>
    </row>
    <row r="35" spans="1:30" ht="15.5" x14ac:dyDescent="0.35">
      <c r="A35" s="45" t="s">
        <v>37</v>
      </c>
      <c r="B35" s="47" t="s">
        <v>97</v>
      </c>
      <c r="C35" s="47"/>
      <c r="D35" s="9"/>
      <c r="E35" s="8"/>
      <c r="F35" s="47"/>
      <c r="N35" s="15"/>
      <c r="O35" s="47" t="s">
        <v>66</v>
      </c>
      <c r="P35" s="47" t="s">
        <v>163</v>
      </c>
      <c r="Q35" s="47" t="s">
        <v>54</v>
      </c>
      <c r="R35" s="9">
        <v>3</v>
      </c>
      <c r="S35" s="9">
        <v>5</v>
      </c>
      <c r="T35" s="15">
        <f t="shared" si="2"/>
        <v>8</v>
      </c>
      <c r="U35" s="9"/>
      <c r="V35" s="15"/>
      <c r="W35" s="47" t="s">
        <v>12</v>
      </c>
      <c r="X35" s="47" t="s">
        <v>13</v>
      </c>
      <c r="Y35" s="47" t="s">
        <v>54</v>
      </c>
      <c r="Z35" s="9"/>
      <c r="AA35" s="9">
        <v>3</v>
      </c>
      <c r="AB35" s="15">
        <f t="shared" si="3"/>
        <v>3</v>
      </c>
      <c r="AC35" s="9"/>
      <c r="AD35" s="15"/>
    </row>
    <row r="36" spans="1:30" ht="15.5" x14ac:dyDescent="0.35">
      <c r="N36" s="15"/>
      <c r="O36" s="47" t="s">
        <v>135</v>
      </c>
      <c r="P36" s="55" t="s">
        <v>72</v>
      </c>
      <c r="Q36" s="55" t="s">
        <v>65</v>
      </c>
      <c r="R36" s="9">
        <v>2</v>
      </c>
      <c r="S36" s="11">
        <v>6</v>
      </c>
      <c r="T36" s="15">
        <f t="shared" si="2"/>
        <v>8</v>
      </c>
      <c r="U36" s="9">
        <v>1</v>
      </c>
      <c r="V36" s="15"/>
      <c r="W36" s="47" t="s">
        <v>14</v>
      </c>
      <c r="X36" s="55" t="s">
        <v>15</v>
      </c>
      <c r="Y36" s="55" t="s">
        <v>65</v>
      </c>
      <c r="Z36" s="9"/>
      <c r="AA36" s="9">
        <v>3</v>
      </c>
      <c r="AB36" s="15">
        <f t="shared" si="3"/>
        <v>3</v>
      </c>
      <c r="AC36" s="9"/>
      <c r="AD36" s="15"/>
    </row>
    <row r="37" spans="1:30" ht="18" x14ac:dyDescent="0.4">
      <c r="A37" s="56"/>
      <c r="B37" s="38" t="s">
        <v>150</v>
      </c>
      <c r="C37" s="50"/>
      <c r="D37" s="129">
        <v>7</v>
      </c>
      <c r="E37" s="99">
        <v>1</v>
      </c>
      <c r="F37" s="47" t="s">
        <v>494</v>
      </c>
      <c r="N37" s="69"/>
      <c r="O37" s="60" t="s">
        <v>247</v>
      </c>
      <c r="P37" s="60" t="s">
        <v>248</v>
      </c>
      <c r="Q37" s="178" t="s">
        <v>65</v>
      </c>
      <c r="R37" s="11">
        <v>6</v>
      </c>
      <c r="S37" s="9">
        <v>1</v>
      </c>
      <c r="T37" s="15">
        <f t="shared" si="2"/>
        <v>7</v>
      </c>
      <c r="U37" s="9"/>
      <c r="V37" s="15"/>
      <c r="W37" s="47" t="s">
        <v>206</v>
      </c>
      <c r="X37" s="55" t="s">
        <v>207</v>
      </c>
      <c r="Y37" s="55" t="s">
        <v>53</v>
      </c>
      <c r="Z37" s="9"/>
      <c r="AA37" s="9">
        <v>3</v>
      </c>
      <c r="AB37" s="15">
        <f t="shared" si="3"/>
        <v>3</v>
      </c>
      <c r="AC37" s="9">
        <v>1</v>
      </c>
      <c r="AD37" s="15"/>
    </row>
    <row r="38" spans="1:30" ht="18" x14ac:dyDescent="0.4">
      <c r="A38" s="56" t="s">
        <v>37</v>
      </c>
      <c r="B38" s="47" t="s">
        <v>97</v>
      </c>
      <c r="C38" s="56"/>
      <c r="D38" s="129"/>
      <c r="E38" s="99">
        <v>1</v>
      </c>
      <c r="F38" s="47" t="s">
        <v>499</v>
      </c>
      <c r="N38" s="15"/>
      <c r="O38" s="47" t="s">
        <v>130</v>
      </c>
      <c r="P38" s="47" t="s">
        <v>131</v>
      </c>
      <c r="Q38" s="47" t="s">
        <v>54</v>
      </c>
      <c r="R38" s="9">
        <v>4</v>
      </c>
      <c r="S38" s="9">
        <v>3</v>
      </c>
      <c r="T38" s="15">
        <f t="shared" si="2"/>
        <v>7</v>
      </c>
      <c r="U38" s="9">
        <v>1</v>
      </c>
      <c r="V38" s="15"/>
      <c r="W38" s="47" t="s">
        <v>79</v>
      </c>
      <c r="X38" s="47" t="s">
        <v>78</v>
      </c>
      <c r="Y38" s="47" t="s">
        <v>53</v>
      </c>
      <c r="Z38" s="9"/>
      <c r="AA38" s="11">
        <v>3</v>
      </c>
      <c r="AB38" s="15">
        <f t="shared" si="3"/>
        <v>3</v>
      </c>
      <c r="AC38" s="9">
        <v>1</v>
      </c>
      <c r="AD38" s="15"/>
    </row>
    <row r="39" spans="1:30" ht="15.5" x14ac:dyDescent="0.35">
      <c r="E39" s="99">
        <v>1</v>
      </c>
      <c r="F39" s="47" t="s">
        <v>494</v>
      </c>
      <c r="N39" s="15"/>
      <c r="O39" s="47" t="s">
        <v>126</v>
      </c>
      <c r="P39" s="177" t="s">
        <v>99</v>
      </c>
      <c r="Q39" s="55" t="s">
        <v>141</v>
      </c>
      <c r="R39" s="11">
        <v>3</v>
      </c>
      <c r="S39" s="9">
        <v>4</v>
      </c>
      <c r="T39" s="15">
        <f t="shared" si="2"/>
        <v>7</v>
      </c>
      <c r="U39" s="9"/>
      <c r="V39" s="15"/>
      <c r="W39" s="47" t="s">
        <v>33</v>
      </c>
      <c r="X39" s="47" t="s">
        <v>162</v>
      </c>
      <c r="Y39" s="47" t="s">
        <v>201</v>
      </c>
      <c r="Z39" s="9"/>
      <c r="AA39" s="9">
        <v>3</v>
      </c>
      <c r="AB39" s="15">
        <f t="shared" si="3"/>
        <v>3</v>
      </c>
      <c r="AC39" s="9">
        <v>2</v>
      </c>
      <c r="AD39" s="15"/>
    </row>
    <row r="40" spans="1:30" ht="15.5" x14ac:dyDescent="0.35">
      <c r="E40" s="99">
        <v>1</v>
      </c>
      <c r="F40" s="47" t="s">
        <v>497</v>
      </c>
      <c r="N40" s="15"/>
      <c r="O40" s="47" t="s">
        <v>115</v>
      </c>
      <c r="P40" s="47" t="s">
        <v>8</v>
      </c>
      <c r="Q40" s="47" t="s">
        <v>158</v>
      </c>
      <c r="R40" s="9">
        <v>3</v>
      </c>
      <c r="S40" s="11">
        <v>4</v>
      </c>
      <c r="T40" s="15">
        <f t="shared" si="2"/>
        <v>7</v>
      </c>
      <c r="U40" s="9">
        <v>2</v>
      </c>
      <c r="V40" s="15"/>
      <c r="W40" s="47" t="s">
        <v>114</v>
      </c>
      <c r="X40" s="47" t="s">
        <v>147</v>
      </c>
      <c r="Y40" s="47" t="s">
        <v>142</v>
      </c>
      <c r="Z40" s="9"/>
      <c r="AA40" s="9">
        <v>3</v>
      </c>
      <c r="AB40" s="15">
        <f t="shared" si="3"/>
        <v>3</v>
      </c>
      <c r="AC40" s="9">
        <v>1</v>
      </c>
      <c r="AD40" s="15"/>
    </row>
    <row r="41" spans="1:30" ht="15.5" x14ac:dyDescent="0.35">
      <c r="E41" s="99">
        <v>2</v>
      </c>
      <c r="F41" s="47" t="s">
        <v>496</v>
      </c>
      <c r="N41" s="69"/>
      <c r="O41" s="60" t="s">
        <v>62</v>
      </c>
      <c r="P41" s="60" t="s">
        <v>81</v>
      </c>
      <c r="Q41" s="178" t="s">
        <v>53</v>
      </c>
      <c r="R41" s="11">
        <v>1</v>
      </c>
      <c r="S41" s="11">
        <v>6</v>
      </c>
      <c r="T41" s="15">
        <f t="shared" si="2"/>
        <v>7</v>
      </c>
      <c r="U41" s="9"/>
      <c r="V41" s="15"/>
      <c r="W41" s="47" t="s">
        <v>118</v>
      </c>
      <c r="X41" s="47" t="s">
        <v>117</v>
      </c>
      <c r="Y41" s="47" t="s">
        <v>53</v>
      </c>
      <c r="Z41" s="9"/>
      <c r="AA41" s="11">
        <v>3</v>
      </c>
      <c r="AB41" s="15">
        <f t="shared" si="3"/>
        <v>3</v>
      </c>
      <c r="AC41" s="9"/>
      <c r="AD41" s="15"/>
    </row>
    <row r="42" spans="1:30" ht="15.5" x14ac:dyDescent="0.35">
      <c r="B42" s="47"/>
      <c r="C42" s="45"/>
      <c r="E42" s="99">
        <v>2</v>
      </c>
      <c r="F42" s="47" t="s">
        <v>495</v>
      </c>
      <c r="N42" s="15"/>
      <c r="O42" s="47" t="s">
        <v>143</v>
      </c>
      <c r="P42" s="47" t="s">
        <v>213</v>
      </c>
      <c r="Q42" s="47" t="s">
        <v>54</v>
      </c>
      <c r="R42" s="9">
        <v>3</v>
      </c>
      <c r="S42" s="11">
        <v>3</v>
      </c>
      <c r="T42" s="15">
        <f t="shared" si="2"/>
        <v>6</v>
      </c>
      <c r="U42" s="9">
        <v>1</v>
      </c>
      <c r="V42" s="15"/>
      <c r="W42" s="50" t="s">
        <v>62</v>
      </c>
      <c r="X42" s="50" t="s">
        <v>63</v>
      </c>
      <c r="Y42" s="50" t="s">
        <v>142</v>
      </c>
      <c r="Z42" s="9"/>
      <c r="AA42" s="11">
        <v>2</v>
      </c>
      <c r="AB42" s="15">
        <f t="shared" si="3"/>
        <v>2</v>
      </c>
      <c r="AC42" s="9">
        <v>1</v>
      </c>
      <c r="AD42" s="15"/>
    </row>
    <row r="43" spans="1:30" ht="15.5" x14ac:dyDescent="0.35">
      <c r="E43" s="99">
        <v>2</v>
      </c>
      <c r="F43" s="47" t="s">
        <v>498</v>
      </c>
      <c r="N43" s="69"/>
      <c r="O43" s="47" t="s">
        <v>21</v>
      </c>
      <c r="P43" s="179" t="s">
        <v>152</v>
      </c>
      <c r="Q43" s="47" t="s">
        <v>199</v>
      </c>
      <c r="R43" s="9">
        <v>3</v>
      </c>
      <c r="S43" s="11">
        <v>3</v>
      </c>
      <c r="T43" s="15">
        <f t="shared" si="2"/>
        <v>6</v>
      </c>
      <c r="U43" s="9">
        <v>1</v>
      </c>
      <c r="V43" s="15"/>
      <c r="W43" s="47" t="s">
        <v>16</v>
      </c>
      <c r="X43" s="47" t="s">
        <v>45</v>
      </c>
      <c r="Y43" s="47" t="s">
        <v>142</v>
      </c>
      <c r="Z43" s="9"/>
      <c r="AA43" s="11">
        <v>2</v>
      </c>
      <c r="AB43" s="15">
        <f t="shared" si="3"/>
        <v>2</v>
      </c>
      <c r="AC43" s="9">
        <v>1</v>
      </c>
      <c r="AD43" s="15"/>
    </row>
    <row r="44" spans="1:30" ht="15.5" x14ac:dyDescent="0.35">
      <c r="N44" s="69"/>
      <c r="O44" s="47" t="s">
        <v>73</v>
      </c>
      <c r="P44" s="47" t="s">
        <v>65</v>
      </c>
      <c r="Q44" s="47" t="s">
        <v>65</v>
      </c>
      <c r="R44" s="9">
        <v>2</v>
      </c>
      <c r="S44" s="11">
        <v>4</v>
      </c>
      <c r="T44" s="15">
        <f t="shared" si="2"/>
        <v>6</v>
      </c>
      <c r="U44" s="11">
        <v>2</v>
      </c>
      <c r="V44" s="15"/>
      <c r="W44" s="47" t="s">
        <v>32</v>
      </c>
      <c r="X44" s="47" t="s">
        <v>249</v>
      </c>
      <c r="Y44" s="47" t="s">
        <v>199</v>
      </c>
      <c r="Z44" s="9"/>
      <c r="AA44" s="11">
        <v>2</v>
      </c>
      <c r="AB44" s="15">
        <f t="shared" si="3"/>
        <v>2</v>
      </c>
      <c r="AC44" s="9"/>
      <c r="AD44" s="15"/>
    </row>
    <row r="45" spans="1:30" ht="18" x14ac:dyDescent="0.4">
      <c r="A45" s="82"/>
      <c r="B45" s="173"/>
      <c r="C45" s="77"/>
      <c r="D45" s="163"/>
      <c r="E45" s="77" t="s">
        <v>50</v>
      </c>
      <c r="F45" s="83"/>
      <c r="G45" s="84"/>
      <c r="H45" s="84"/>
      <c r="I45" s="84"/>
      <c r="J45" s="85"/>
      <c r="K45" s="84"/>
      <c r="L45" s="84"/>
      <c r="M45" s="84"/>
      <c r="N45" s="15"/>
      <c r="O45" s="47" t="s">
        <v>124</v>
      </c>
      <c r="P45" s="47" t="s">
        <v>133</v>
      </c>
      <c r="Q45" s="47" t="s">
        <v>142</v>
      </c>
      <c r="R45" s="11">
        <v>1</v>
      </c>
      <c r="S45" s="11">
        <v>5</v>
      </c>
      <c r="T45" s="15">
        <f t="shared" si="2"/>
        <v>6</v>
      </c>
      <c r="U45" s="165"/>
      <c r="V45" s="15"/>
      <c r="W45" s="47" t="s">
        <v>11</v>
      </c>
      <c r="X45" s="55" t="s">
        <v>24</v>
      </c>
      <c r="Y45" s="55" t="s">
        <v>199</v>
      </c>
      <c r="Z45" s="9"/>
      <c r="AA45" s="9">
        <v>2</v>
      </c>
      <c r="AB45" s="15">
        <f t="shared" si="3"/>
        <v>2</v>
      </c>
      <c r="AC45" s="9">
        <v>1</v>
      </c>
      <c r="AD45" s="15"/>
    </row>
    <row r="46" spans="1:30" ht="18" x14ac:dyDescent="0.4">
      <c r="A46" s="53" t="s">
        <v>41</v>
      </c>
      <c r="B46" s="38" t="s">
        <v>156</v>
      </c>
      <c r="C46" s="47"/>
      <c r="D46" s="25">
        <v>1</v>
      </c>
      <c r="E46" s="9">
        <v>1</v>
      </c>
      <c r="F46" s="174" t="s">
        <v>503</v>
      </c>
      <c r="G46" s="46"/>
      <c r="H46" s="51"/>
      <c r="I46" s="51"/>
      <c r="J46" s="52"/>
      <c r="K46" s="51"/>
      <c r="L46" s="51"/>
      <c r="M46" s="51"/>
      <c r="N46" s="15"/>
      <c r="O46" s="47" t="s">
        <v>145</v>
      </c>
      <c r="P46" s="47" t="s">
        <v>174</v>
      </c>
      <c r="Q46" s="47" t="s">
        <v>141</v>
      </c>
      <c r="R46" s="9">
        <v>1</v>
      </c>
      <c r="S46" s="9">
        <v>5</v>
      </c>
      <c r="T46" s="15">
        <f t="shared" si="2"/>
        <v>6</v>
      </c>
      <c r="U46" s="9">
        <v>1</v>
      </c>
      <c r="V46" s="15"/>
      <c r="W46" s="47" t="s">
        <v>77</v>
      </c>
      <c r="X46" s="177" t="s">
        <v>217</v>
      </c>
      <c r="Y46" s="55" t="s">
        <v>199</v>
      </c>
      <c r="Z46" s="9">
        <v>1</v>
      </c>
      <c r="AA46" s="9"/>
      <c r="AB46" s="15">
        <f t="shared" si="3"/>
        <v>1</v>
      </c>
      <c r="AC46" s="9">
        <v>1</v>
      </c>
      <c r="AD46" s="15"/>
    </row>
    <row r="47" spans="1:30" ht="18" x14ac:dyDescent="0.4">
      <c r="A47" s="56" t="s">
        <v>37</v>
      </c>
      <c r="B47" s="60" t="s">
        <v>17</v>
      </c>
      <c r="C47" s="50" t="s">
        <v>318</v>
      </c>
      <c r="D47" s="25"/>
      <c r="E47" s="9"/>
      <c r="F47" s="174"/>
      <c r="G47" s="46"/>
      <c r="H47" s="51"/>
      <c r="I47" s="46"/>
      <c r="J47" s="48"/>
      <c r="K47" s="51"/>
      <c r="L47" s="51"/>
      <c r="M47" s="42"/>
      <c r="N47" s="69"/>
      <c r="O47" s="60" t="s">
        <v>241</v>
      </c>
      <c r="P47" s="60" t="s">
        <v>240</v>
      </c>
      <c r="Q47" s="178" t="s">
        <v>201</v>
      </c>
      <c r="R47" s="9"/>
      <c r="S47" s="9">
        <v>6</v>
      </c>
      <c r="T47" s="15">
        <f t="shared" si="2"/>
        <v>6</v>
      </c>
      <c r="U47" s="9">
        <v>2</v>
      </c>
      <c r="V47" s="15"/>
      <c r="W47" s="47" t="s">
        <v>19</v>
      </c>
      <c r="X47" s="47" t="s">
        <v>18</v>
      </c>
      <c r="Y47" s="47" t="s">
        <v>53</v>
      </c>
      <c r="Z47" s="9">
        <v>1</v>
      </c>
      <c r="AA47" s="11"/>
      <c r="AB47" s="15">
        <f t="shared" si="3"/>
        <v>1</v>
      </c>
      <c r="AC47" s="9"/>
      <c r="AD47" s="15"/>
    </row>
    <row r="48" spans="1:30" ht="15.5" x14ac:dyDescent="0.35">
      <c r="B48" s="60" t="s">
        <v>70</v>
      </c>
      <c r="C48" s="50" t="s">
        <v>216</v>
      </c>
      <c r="E48" s="9"/>
      <c r="F48" s="174"/>
      <c r="N48" s="15"/>
      <c r="O48" s="47" t="s">
        <v>85</v>
      </c>
      <c r="P48" s="47" t="s">
        <v>2</v>
      </c>
      <c r="Q48" s="47" t="s">
        <v>53</v>
      </c>
      <c r="R48" s="9"/>
      <c r="S48" s="11">
        <v>6</v>
      </c>
      <c r="T48" s="15">
        <f t="shared" si="2"/>
        <v>6</v>
      </c>
      <c r="U48" s="9">
        <v>1</v>
      </c>
      <c r="V48" s="15"/>
      <c r="W48" s="47" t="s">
        <v>136</v>
      </c>
      <c r="X48" s="47" t="s">
        <v>137</v>
      </c>
      <c r="Y48" s="47" t="s">
        <v>53</v>
      </c>
      <c r="Z48" s="9"/>
      <c r="AA48" s="9">
        <v>1</v>
      </c>
      <c r="AB48" s="15">
        <f t="shared" si="3"/>
        <v>1</v>
      </c>
      <c r="AC48" s="9">
        <v>1</v>
      </c>
      <c r="AD48" s="15"/>
    </row>
    <row r="49" spans="1:30" ht="15.5" x14ac:dyDescent="0.35">
      <c r="F49" s="174"/>
      <c r="N49" s="15"/>
      <c r="O49" s="47" t="s">
        <v>69</v>
      </c>
      <c r="P49" s="47" t="s">
        <v>70</v>
      </c>
      <c r="Q49" s="47" t="s">
        <v>158</v>
      </c>
      <c r="R49" s="9">
        <v>4</v>
      </c>
      <c r="S49" s="11">
        <v>1</v>
      </c>
      <c r="T49" s="15">
        <f t="shared" si="2"/>
        <v>5</v>
      </c>
      <c r="U49" s="9">
        <v>2</v>
      </c>
      <c r="V49" s="15"/>
      <c r="W49" s="47" t="s">
        <v>256</v>
      </c>
      <c r="X49" s="47" t="s">
        <v>253</v>
      </c>
      <c r="Y49" s="47" t="s">
        <v>158</v>
      </c>
      <c r="Z49" s="9"/>
      <c r="AA49" s="9">
        <v>1</v>
      </c>
      <c r="AB49" s="15">
        <f t="shared" si="3"/>
        <v>1</v>
      </c>
      <c r="AC49" s="9">
        <v>2</v>
      </c>
      <c r="AD49" s="15"/>
    </row>
    <row r="50" spans="1:30" ht="18" x14ac:dyDescent="0.4">
      <c r="B50" s="38" t="s">
        <v>101</v>
      </c>
      <c r="C50" s="64"/>
      <c r="D50" s="26">
        <v>4</v>
      </c>
      <c r="E50" s="9">
        <v>1</v>
      </c>
      <c r="F50" s="174" t="s">
        <v>504</v>
      </c>
      <c r="N50" s="69"/>
      <c r="O50" s="47" t="s">
        <v>56</v>
      </c>
      <c r="P50" s="47" t="s">
        <v>26</v>
      </c>
      <c r="Q50" s="47" t="s">
        <v>53</v>
      </c>
      <c r="R50" s="9">
        <v>4</v>
      </c>
      <c r="S50" s="11">
        <v>1</v>
      </c>
      <c r="T50" s="15">
        <f t="shared" si="2"/>
        <v>5</v>
      </c>
      <c r="U50" s="9">
        <v>1</v>
      </c>
      <c r="V50" s="15"/>
      <c r="W50" s="47" t="s">
        <v>143</v>
      </c>
      <c r="X50" s="47" t="s">
        <v>144</v>
      </c>
      <c r="Y50" s="55" t="s">
        <v>158</v>
      </c>
      <c r="Z50" s="9"/>
      <c r="AA50" s="9">
        <v>1</v>
      </c>
      <c r="AB50" s="15">
        <f t="shared" ref="AB50:AB60" si="4">SUM(Z50:AA50)</f>
        <v>1</v>
      </c>
      <c r="AC50" s="9"/>
      <c r="AD50" s="15"/>
    </row>
    <row r="51" spans="1:30" ht="18" x14ac:dyDescent="0.4">
      <c r="A51" s="97" t="s">
        <v>37</v>
      </c>
      <c r="B51" s="94" t="s">
        <v>65</v>
      </c>
      <c r="C51" s="50" t="s">
        <v>268</v>
      </c>
      <c r="D51" s="26"/>
      <c r="E51" s="9">
        <v>1</v>
      </c>
      <c r="F51" s="174" t="s">
        <v>449</v>
      </c>
      <c r="N51" s="69"/>
      <c r="O51" s="47" t="s">
        <v>60</v>
      </c>
      <c r="P51" s="47" t="s">
        <v>61</v>
      </c>
      <c r="Q51" s="47" t="s">
        <v>201</v>
      </c>
      <c r="R51" s="9">
        <v>2</v>
      </c>
      <c r="S51" s="9">
        <v>3</v>
      </c>
      <c r="T51" s="15">
        <f t="shared" si="2"/>
        <v>5</v>
      </c>
      <c r="U51" s="9"/>
      <c r="V51" s="15"/>
      <c r="W51" s="47" t="s">
        <v>10</v>
      </c>
      <c r="X51" s="47" t="s">
        <v>22</v>
      </c>
      <c r="Y51" s="47" t="s">
        <v>142</v>
      </c>
      <c r="Z51" s="9"/>
      <c r="AA51" s="9">
        <v>1</v>
      </c>
      <c r="AB51" s="15">
        <f t="shared" si="4"/>
        <v>1</v>
      </c>
      <c r="AC51" s="9"/>
      <c r="AD51" s="15"/>
    </row>
    <row r="52" spans="1:30" ht="15.5" x14ac:dyDescent="0.35">
      <c r="B52" s="94" t="s">
        <v>507</v>
      </c>
      <c r="C52" s="50" t="s">
        <v>212</v>
      </c>
      <c r="E52" s="9">
        <v>2</v>
      </c>
      <c r="F52" s="174" t="s">
        <v>505</v>
      </c>
      <c r="N52" s="69"/>
      <c r="O52" s="47" t="s">
        <v>21</v>
      </c>
      <c r="P52" s="177" t="s">
        <v>23</v>
      </c>
      <c r="Q52" s="55" t="s">
        <v>201</v>
      </c>
      <c r="R52" s="9">
        <v>2</v>
      </c>
      <c r="S52" s="9">
        <v>3</v>
      </c>
      <c r="T52" s="15">
        <f t="shared" si="2"/>
        <v>5</v>
      </c>
      <c r="U52" s="9"/>
      <c r="V52" s="15"/>
      <c r="W52" s="47" t="s">
        <v>204</v>
      </c>
      <c r="X52" s="47" t="s">
        <v>205</v>
      </c>
      <c r="Y52" s="47" t="s">
        <v>158</v>
      </c>
      <c r="Z52" s="9"/>
      <c r="AA52" s="9">
        <v>1</v>
      </c>
      <c r="AB52" s="15">
        <f t="shared" si="4"/>
        <v>1</v>
      </c>
      <c r="AC52" s="9"/>
      <c r="AD52" s="15"/>
    </row>
    <row r="53" spans="1:30" ht="15.5" x14ac:dyDescent="0.35">
      <c r="B53" s="94" t="s">
        <v>67</v>
      </c>
      <c r="C53" s="50" t="s">
        <v>268</v>
      </c>
      <c r="E53" s="9">
        <v>2</v>
      </c>
      <c r="F53" s="174" t="s">
        <v>506</v>
      </c>
      <c r="N53" s="69"/>
      <c r="O53" s="47" t="s">
        <v>3</v>
      </c>
      <c r="P53" s="55" t="s">
        <v>4</v>
      </c>
      <c r="Q53" s="55" t="s">
        <v>158</v>
      </c>
      <c r="R53" s="9">
        <v>2</v>
      </c>
      <c r="S53" s="11">
        <v>3</v>
      </c>
      <c r="T53" s="15">
        <f t="shared" si="2"/>
        <v>5</v>
      </c>
      <c r="U53" s="9"/>
      <c r="V53" s="15"/>
      <c r="W53" s="47" t="s">
        <v>27</v>
      </c>
      <c r="X53" s="47" t="s">
        <v>28</v>
      </c>
      <c r="Y53" s="47" t="s">
        <v>53</v>
      </c>
      <c r="Z53" s="9"/>
      <c r="AA53" s="9"/>
      <c r="AB53" s="15">
        <f t="shared" si="4"/>
        <v>0</v>
      </c>
      <c r="AC53" s="9">
        <v>2</v>
      </c>
      <c r="AD53" s="15"/>
    </row>
    <row r="54" spans="1:30" ht="15.5" x14ac:dyDescent="0.35">
      <c r="N54" s="69"/>
      <c r="O54" s="47" t="s">
        <v>62</v>
      </c>
      <c r="P54" s="55" t="s">
        <v>161</v>
      </c>
      <c r="Q54" s="55" t="s">
        <v>201</v>
      </c>
      <c r="R54" s="9">
        <v>2</v>
      </c>
      <c r="S54" s="9">
        <v>3</v>
      </c>
      <c r="T54" s="15">
        <f t="shared" si="2"/>
        <v>5</v>
      </c>
      <c r="U54" s="9">
        <v>1</v>
      </c>
      <c r="V54" s="15"/>
      <c r="W54" s="47" t="s">
        <v>56</v>
      </c>
      <c r="X54" s="47" t="s">
        <v>57</v>
      </c>
      <c r="Y54" s="47" t="s">
        <v>199</v>
      </c>
      <c r="Z54" s="11"/>
      <c r="AA54" s="11"/>
      <c r="AB54" s="15">
        <f t="shared" si="4"/>
        <v>0</v>
      </c>
      <c r="AC54" s="9">
        <v>3</v>
      </c>
      <c r="AD54" s="15"/>
    </row>
    <row r="55" spans="1:30" ht="18" x14ac:dyDescent="0.4">
      <c r="A55" s="122"/>
      <c r="B55" s="123"/>
      <c r="C55" s="123"/>
      <c r="D55" s="164"/>
      <c r="E55" s="124"/>
      <c r="F55" s="123"/>
      <c r="G55" s="125"/>
      <c r="H55" s="125"/>
      <c r="I55" s="125"/>
      <c r="J55" s="126"/>
      <c r="K55" s="125"/>
      <c r="L55" s="125"/>
      <c r="M55" s="124"/>
      <c r="N55" s="69"/>
      <c r="O55" s="47" t="s">
        <v>168</v>
      </c>
      <c r="P55" s="47" t="s">
        <v>17</v>
      </c>
      <c r="Q55" s="47" t="s">
        <v>158</v>
      </c>
      <c r="R55" s="9">
        <v>1</v>
      </c>
      <c r="S55" s="9">
        <v>4</v>
      </c>
      <c r="T55" s="15">
        <f t="shared" si="2"/>
        <v>5</v>
      </c>
      <c r="U55" s="9">
        <v>1</v>
      </c>
      <c r="V55" s="15"/>
      <c r="W55" s="47" t="s">
        <v>121</v>
      </c>
      <c r="X55" s="47" t="s">
        <v>80</v>
      </c>
      <c r="Y55" s="47" t="s">
        <v>201</v>
      </c>
      <c r="Z55" s="9"/>
      <c r="AA55" s="11"/>
      <c r="AB55" s="15">
        <f t="shared" si="4"/>
        <v>0</v>
      </c>
      <c r="AC55" s="9">
        <v>1</v>
      </c>
      <c r="AD55" s="15"/>
    </row>
    <row r="56" spans="1:30" ht="18" x14ac:dyDescent="0.4">
      <c r="C56" s="47" t="s">
        <v>42</v>
      </c>
      <c r="D56" s="112">
        <f>SUM(D16:D55)</f>
        <v>24</v>
      </c>
      <c r="E56" s="24"/>
      <c r="F56" s="47" t="s">
        <v>44</v>
      </c>
      <c r="G56" s="38"/>
      <c r="H56" s="54"/>
      <c r="I56" s="70">
        <v>6</v>
      </c>
      <c r="J56" s="25"/>
      <c r="K56" s="60"/>
      <c r="L56" s="64"/>
      <c r="N56" s="69"/>
      <c r="O56" s="47" t="s">
        <v>124</v>
      </c>
      <c r="P56" s="55" t="s">
        <v>129</v>
      </c>
      <c r="Q56" s="55" t="s">
        <v>158</v>
      </c>
      <c r="R56" s="9">
        <v>1</v>
      </c>
      <c r="S56" s="11">
        <v>4</v>
      </c>
      <c r="T56" s="15">
        <f t="shared" si="2"/>
        <v>5</v>
      </c>
      <c r="U56" s="9"/>
      <c r="V56" s="15"/>
      <c r="W56" s="47" t="s">
        <v>32</v>
      </c>
      <c r="X56" s="47" t="s">
        <v>164</v>
      </c>
      <c r="Y56" s="47" t="s">
        <v>142</v>
      </c>
      <c r="Z56" s="9"/>
      <c r="AA56" s="9"/>
      <c r="AB56" s="15">
        <f t="shared" si="4"/>
        <v>0</v>
      </c>
      <c r="AC56" s="9">
        <v>1</v>
      </c>
      <c r="AD56" s="15"/>
    </row>
    <row r="57" spans="1:30" ht="15.5" x14ac:dyDescent="0.35">
      <c r="N57" s="15"/>
      <c r="O57" s="47" t="s">
        <v>119</v>
      </c>
      <c r="P57" s="47" t="s">
        <v>49</v>
      </c>
      <c r="Q57" s="47" t="s">
        <v>199</v>
      </c>
      <c r="R57" s="9">
        <v>1</v>
      </c>
      <c r="S57" s="11">
        <v>4</v>
      </c>
      <c r="T57" s="15">
        <f t="shared" si="2"/>
        <v>5</v>
      </c>
      <c r="U57" s="9">
        <v>2</v>
      </c>
      <c r="V57" s="15"/>
      <c r="W57" s="47" t="s">
        <v>145</v>
      </c>
      <c r="X57" s="177" t="s">
        <v>146</v>
      </c>
      <c r="Y57" s="55" t="s">
        <v>199</v>
      </c>
      <c r="Z57" s="9"/>
      <c r="AA57" s="9"/>
      <c r="AB57" s="15">
        <f t="shared" si="4"/>
        <v>0</v>
      </c>
      <c r="AC57" s="11">
        <v>1</v>
      </c>
      <c r="AD57" s="15"/>
    </row>
    <row r="58" spans="1:30" ht="15.5" x14ac:dyDescent="0.35">
      <c r="N58" s="15"/>
      <c r="O58" s="47" t="s">
        <v>83</v>
      </c>
      <c r="P58" s="47" t="s">
        <v>84</v>
      </c>
      <c r="Q58" s="47" t="s">
        <v>199</v>
      </c>
      <c r="R58" s="9">
        <v>1</v>
      </c>
      <c r="S58" s="9">
        <v>4</v>
      </c>
      <c r="T58" s="15">
        <f t="shared" si="2"/>
        <v>5</v>
      </c>
      <c r="U58" s="9">
        <v>1</v>
      </c>
      <c r="V58" s="15"/>
      <c r="W58" s="50" t="s">
        <v>257</v>
      </c>
      <c r="X58" s="50" t="s">
        <v>254</v>
      </c>
      <c r="Y58" s="50" t="s">
        <v>158</v>
      </c>
      <c r="Z58" s="11"/>
      <c r="AA58" s="9"/>
      <c r="AB58" s="15">
        <f t="shared" si="4"/>
        <v>0</v>
      </c>
      <c r="AC58" s="9"/>
      <c r="AD58" s="15"/>
    </row>
    <row r="59" spans="1:30" ht="15.5" x14ac:dyDescent="0.35">
      <c r="B59" s="47"/>
      <c r="D59" s="47"/>
      <c r="I59" s="47"/>
      <c r="J59" s="47"/>
      <c r="K59" s="47"/>
      <c r="L59" s="47"/>
      <c r="N59" s="69"/>
      <c r="O59" s="47" t="s">
        <v>82</v>
      </c>
      <c r="P59" s="47" t="s">
        <v>20</v>
      </c>
      <c r="Q59" s="47" t="s">
        <v>141</v>
      </c>
      <c r="R59" s="9"/>
      <c r="S59" s="11">
        <v>5</v>
      </c>
      <c r="T59" s="15">
        <f t="shared" si="2"/>
        <v>5</v>
      </c>
      <c r="U59" s="9"/>
      <c r="V59" s="15"/>
      <c r="W59" s="47" t="s">
        <v>62</v>
      </c>
      <c r="X59" s="47" t="s">
        <v>169</v>
      </c>
      <c r="Y59" s="50" t="s">
        <v>158</v>
      </c>
      <c r="Z59" s="9"/>
      <c r="AA59" s="11"/>
      <c r="AB59" s="15">
        <f t="shared" si="4"/>
        <v>0</v>
      </c>
      <c r="AC59" s="11"/>
      <c r="AD59" s="15"/>
    </row>
    <row r="60" spans="1:30" ht="15.5" x14ac:dyDescent="0.35">
      <c r="N60" s="15"/>
      <c r="O60" s="47" t="s">
        <v>6</v>
      </c>
      <c r="P60" s="47" t="s">
        <v>116</v>
      </c>
      <c r="Q60" s="47" t="s">
        <v>142</v>
      </c>
      <c r="R60" s="9">
        <v>3</v>
      </c>
      <c r="S60" s="11">
        <v>1</v>
      </c>
      <c r="T60" s="15">
        <f t="shared" si="2"/>
        <v>4</v>
      </c>
      <c r="U60" s="9"/>
      <c r="V60" s="15"/>
      <c r="W60" s="47" t="s">
        <v>124</v>
      </c>
      <c r="X60" s="47" t="s">
        <v>125</v>
      </c>
      <c r="Y60" s="47" t="s">
        <v>65</v>
      </c>
      <c r="Z60" s="9"/>
      <c r="AA60" s="9"/>
      <c r="AB60" s="15">
        <f t="shared" si="4"/>
        <v>0</v>
      </c>
      <c r="AC60" s="9"/>
      <c r="AD60" s="15"/>
    </row>
    <row r="61" spans="1:30" ht="18" x14ac:dyDescent="0.4">
      <c r="A61" s="4"/>
      <c r="B61" s="181" t="s">
        <v>94</v>
      </c>
      <c r="C61" s="22"/>
      <c r="D61" s="23">
        <v>40861</v>
      </c>
      <c r="E61" s="61"/>
      <c r="F61" s="61"/>
      <c r="G61" s="61"/>
      <c r="H61" s="31"/>
      <c r="I61" s="31"/>
      <c r="J61" s="181" t="s">
        <v>96</v>
      </c>
      <c r="K61" s="22"/>
      <c r="L61" s="23">
        <v>40868</v>
      </c>
      <c r="N61" s="69"/>
      <c r="O61" s="47" t="s">
        <v>245</v>
      </c>
      <c r="P61" s="177" t="s">
        <v>426</v>
      </c>
      <c r="Q61" s="55" t="s">
        <v>54</v>
      </c>
      <c r="R61" s="9">
        <v>2</v>
      </c>
      <c r="S61" s="9">
        <v>2</v>
      </c>
      <c r="T61" s="15">
        <f t="shared" si="2"/>
        <v>4</v>
      </c>
      <c r="U61" s="9"/>
      <c r="V61" s="15"/>
      <c r="W61" s="47"/>
      <c r="X61" s="55"/>
      <c r="Y61" s="55"/>
      <c r="Z61" s="9"/>
      <c r="AA61" s="11"/>
      <c r="AB61" s="15"/>
      <c r="AC61" s="9"/>
      <c r="AD61" s="15"/>
    </row>
    <row r="62" spans="1:30" ht="17.5" x14ac:dyDescent="0.35">
      <c r="A62" s="4"/>
      <c r="B62" s="180" t="s">
        <v>95</v>
      </c>
      <c r="C62" s="180" t="s">
        <v>93</v>
      </c>
      <c r="D62" s="180" t="s">
        <v>127</v>
      </c>
      <c r="E62" s="47"/>
      <c r="F62" s="47"/>
      <c r="G62" s="47"/>
      <c r="H62" s="24"/>
      <c r="I62" s="24"/>
      <c r="J62" s="180" t="s">
        <v>95</v>
      </c>
      <c r="K62" s="180" t="s">
        <v>93</v>
      </c>
      <c r="L62" s="180" t="s">
        <v>127</v>
      </c>
      <c r="N62" s="69"/>
      <c r="O62" s="47" t="s">
        <v>75</v>
      </c>
      <c r="P62" s="47" t="s">
        <v>76</v>
      </c>
      <c r="Q62" s="47" t="s">
        <v>65</v>
      </c>
      <c r="R62" s="9">
        <v>2</v>
      </c>
      <c r="S62" s="9">
        <v>2</v>
      </c>
      <c r="T62" s="15">
        <f t="shared" si="2"/>
        <v>4</v>
      </c>
      <c r="U62" s="9">
        <v>1</v>
      </c>
      <c r="V62" s="15"/>
      <c r="W62" s="46"/>
      <c r="X62" s="46"/>
      <c r="Y62" s="46"/>
      <c r="AB62" s="15"/>
      <c r="AC62" s="168"/>
      <c r="AD62" s="15"/>
    </row>
    <row r="63" spans="1:30" ht="19.5" customHeight="1" x14ac:dyDescent="0.4">
      <c r="A63" s="49"/>
      <c r="B63" s="28">
        <v>0.38541666666666669</v>
      </c>
      <c r="C63" s="25" t="s">
        <v>153</v>
      </c>
      <c r="D63" s="29" t="s">
        <v>455</v>
      </c>
      <c r="E63" s="47"/>
      <c r="F63" s="47"/>
      <c r="G63" s="47"/>
      <c r="H63" s="24"/>
      <c r="I63" s="24"/>
      <c r="J63" s="28">
        <v>0.38541666666666669</v>
      </c>
      <c r="K63" s="25" t="s">
        <v>153</v>
      </c>
      <c r="L63" s="29" t="s">
        <v>262</v>
      </c>
      <c r="N63" s="15"/>
      <c r="O63" s="13"/>
      <c r="P63" s="13"/>
      <c r="Q63" s="103"/>
      <c r="R63" s="11"/>
      <c r="S63" s="9"/>
      <c r="T63" s="15"/>
      <c r="U63" s="9"/>
      <c r="V63" s="15"/>
      <c r="W63" s="46"/>
      <c r="X63" s="46"/>
      <c r="Y63" s="46"/>
      <c r="AB63" s="15"/>
      <c r="AC63" s="168"/>
      <c r="AD63" s="15"/>
    </row>
    <row r="64" spans="1:30" ht="18.75" customHeight="1" x14ac:dyDescent="0.4">
      <c r="A64" s="26"/>
      <c r="B64" s="28">
        <v>0.38541666666666669</v>
      </c>
      <c r="C64" s="25" t="s">
        <v>154</v>
      </c>
      <c r="D64" s="29" t="s">
        <v>171</v>
      </c>
      <c r="E64" s="47"/>
      <c r="F64" s="47"/>
      <c r="G64" s="47"/>
      <c r="H64" s="24"/>
      <c r="I64" s="24"/>
      <c r="J64" s="28">
        <v>0.38541666666666669</v>
      </c>
      <c r="K64" s="25" t="s">
        <v>154</v>
      </c>
      <c r="L64" s="29" t="s">
        <v>264</v>
      </c>
      <c r="N64" s="69"/>
      <c r="O64" s="7"/>
      <c r="P64" s="7"/>
      <c r="Q64" s="7"/>
      <c r="R64" s="9"/>
      <c r="S64" s="9"/>
      <c r="T64" s="15"/>
      <c r="U64" s="9"/>
      <c r="V64" s="15"/>
      <c r="W64" s="46"/>
      <c r="X64" s="46"/>
      <c r="Y64" s="46"/>
      <c r="AB64" s="15"/>
      <c r="AC64" s="168"/>
      <c r="AD64" s="69"/>
    </row>
    <row r="65" spans="1:30" ht="18.5" thickBot="1" x14ac:dyDescent="0.45">
      <c r="A65" s="26"/>
      <c r="B65" s="28">
        <v>0.42708333333333331</v>
      </c>
      <c r="C65" s="25" t="s">
        <v>153</v>
      </c>
      <c r="D65" s="29" t="s">
        <v>172</v>
      </c>
      <c r="E65" s="47"/>
      <c r="F65" s="47"/>
      <c r="G65" s="47"/>
      <c r="H65" s="24"/>
      <c r="I65" s="24"/>
      <c r="J65" s="28">
        <v>0.42708333333333331</v>
      </c>
      <c r="K65" s="25" t="s">
        <v>153</v>
      </c>
      <c r="L65" s="29" t="s">
        <v>261</v>
      </c>
      <c r="N65" s="15"/>
      <c r="T65" s="15"/>
      <c r="V65" s="15"/>
      <c r="W65" s="47" t="s">
        <v>165</v>
      </c>
      <c r="X65" s="177"/>
      <c r="Y65" s="55"/>
      <c r="Z65" s="9">
        <v>19</v>
      </c>
      <c r="AA65" s="9">
        <v>22</v>
      </c>
      <c r="AB65" s="15">
        <f t="shared" ref="AB65" si="5">SUM(Z65:AA65)</f>
        <v>41</v>
      </c>
      <c r="AC65" s="11">
        <v>12</v>
      </c>
      <c r="AD65" s="69"/>
    </row>
    <row r="66" spans="1:30" ht="18.5" thickBot="1" x14ac:dyDescent="0.45">
      <c r="A66" s="100"/>
      <c r="B66" s="28">
        <v>0.42708333333333331</v>
      </c>
      <c r="C66" s="25" t="s">
        <v>154</v>
      </c>
      <c r="D66" s="29" t="s">
        <v>173</v>
      </c>
      <c r="J66" s="28">
        <v>0.42708333333333331</v>
      </c>
      <c r="K66" s="25" t="s">
        <v>154</v>
      </c>
      <c r="L66" s="29" t="s">
        <v>476</v>
      </c>
      <c r="M66" s="47"/>
      <c r="N66" s="17"/>
      <c r="O66" s="17"/>
      <c r="P66" s="17"/>
      <c r="Q66" s="17"/>
      <c r="R66" s="18">
        <f>SUM(R22:R63)</f>
        <v>147</v>
      </c>
      <c r="S66" s="18">
        <f>SUM(S22:S65)</f>
        <v>173</v>
      </c>
      <c r="T66" s="18">
        <f>SUM(T22:T63)</f>
        <v>320</v>
      </c>
      <c r="U66" s="18">
        <f>SUM(U22:U64)</f>
        <v>34</v>
      </c>
      <c r="V66" s="15"/>
      <c r="W66" s="61" t="s">
        <v>46</v>
      </c>
      <c r="X66" s="61"/>
      <c r="Y66" s="61"/>
      <c r="Z66" s="18">
        <f>SUM(Z22:Z65)+R66</f>
        <v>174</v>
      </c>
      <c r="AA66" s="18">
        <f>SUM(AA22:AA65)+S66</f>
        <v>269</v>
      </c>
      <c r="AB66" s="18">
        <f>SUM(AB22:AB65)+T66</f>
        <v>443</v>
      </c>
      <c r="AC66" s="18">
        <f>SUM(AC22:AC65)+U66</f>
        <v>75</v>
      </c>
      <c r="AD66" s="69"/>
    </row>
    <row r="67" spans="1:30" ht="21.75" customHeight="1" thickTop="1" x14ac:dyDescent="0.3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N35:U41">
    <sortCondition ref="N34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A22" zoomScale="85" zoomScaleNormal="75" zoomScaleSheetLayoutView="85" workbookViewId="0">
      <selection activeCell="Y12" sqref="Y12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7.54296875" customWidth="1"/>
    <col min="14" max="14" width="4.54296875" customWidth="1"/>
    <col min="15" max="15" width="12.45312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0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5.453125" customWidth="1"/>
  </cols>
  <sheetData>
    <row r="1" spans="1:30" ht="25" x14ac:dyDescent="0.5">
      <c r="A1" s="32"/>
      <c r="B1" s="32"/>
      <c r="C1" s="32"/>
      <c r="D1" s="32"/>
      <c r="E1" s="32"/>
      <c r="F1" s="32"/>
      <c r="G1" s="33" t="s">
        <v>111</v>
      </c>
      <c r="H1" s="33"/>
      <c r="I1" s="33"/>
      <c r="J1" s="33"/>
      <c r="K1" s="33"/>
      <c r="L1" s="32"/>
      <c r="M1" s="32"/>
      <c r="N1" s="17"/>
      <c r="O1" s="17"/>
      <c r="P1" s="17"/>
      <c r="Q1" s="17"/>
      <c r="R1" s="17"/>
      <c r="S1" s="17"/>
      <c r="T1" s="17"/>
      <c r="U1" s="36" t="s">
        <v>36</v>
      </c>
      <c r="V1" s="17"/>
      <c r="W1" s="17"/>
      <c r="X1" s="17"/>
      <c r="Y1" s="17"/>
      <c r="Z1" s="17"/>
      <c r="AA1" s="17"/>
      <c r="AB1" s="17"/>
      <c r="AC1" s="17"/>
      <c r="AD1" s="17"/>
    </row>
    <row r="2" spans="1:30" ht="25" x14ac:dyDescent="0.5">
      <c r="A2" s="14"/>
      <c r="B2" s="113" t="s">
        <v>452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40854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159" t="s">
        <v>87</v>
      </c>
      <c r="P3" s="159"/>
      <c r="Q3" s="159" t="s">
        <v>58</v>
      </c>
      <c r="R3" s="15"/>
      <c r="S3" s="15" t="s">
        <v>89</v>
      </c>
      <c r="T3" s="15" t="s">
        <v>88</v>
      </c>
      <c r="U3" s="15" t="s">
        <v>90</v>
      </c>
      <c r="V3" s="15" t="s">
        <v>91</v>
      </c>
      <c r="W3" s="15" t="s">
        <v>92</v>
      </c>
      <c r="AD3" s="17"/>
    </row>
    <row r="4" spans="1:30" ht="18" x14ac:dyDescent="0.4">
      <c r="A4" s="7"/>
      <c r="B4" s="7"/>
      <c r="C4" s="27"/>
      <c r="D4" s="27"/>
      <c r="E4" s="25" t="s">
        <v>104</v>
      </c>
      <c r="F4" s="25" t="s">
        <v>105</v>
      </c>
      <c r="G4" s="25" t="s">
        <v>106</v>
      </c>
      <c r="H4" s="25" t="s">
        <v>107</v>
      </c>
      <c r="I4" s="25" t="s">
        <v>88</v>
      </c>
      <c r="J4" s="25" t="s">
        <v>59</v>
      </c>
      <c r="K4" s="25" t="s">
        <v>112</v>
      </c>
      <c r="L4" s="25" t="s">
        <v>55</v>
      </c>
      <c r="M4" s="7"/>
      <c r="N4" s="88"/>
      <c r="O4" s="7" t="s">
        <v>160</v>
      </c>
      <c r="P4" s="7" t="s">
        <v>200</v>
      </c>
      <c r="Q4" s="7" t="s">
        <v>142</v>
      </c>
      <c r="R4" s="4"/>
      <c r="S4" s="11">
        <v>8</v>
      </c>
      <c r="T4" s="9">
        <v>15</v>
      </c>
      <c r="U4" s="9">
        <v>2</v>
      </c>
      <c r="V4" s="9">
        <v>0</v>
      </c>
      <c r="W4" s="160">
        <f t="shared" ref="W4:W10" si="0">T4/S4</f>
        <v>1.875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5</v>
      </c>
      <c r="F5" s="25">
        <v>2</v>
      </c>
      <c r="G5" s="25">
        <v>1</v>
      </c>
      <c r="H5" s="25">
        <v>28</v>
      </c>
      <c r="I5" s="25">
        <v>17</v>
      </c>
      <c r="J5" s="40">
        <f t="shared" ref="J5:J7" si="1">E5*2+G5*1</f>
        <v>11</v>
      </c>
      <c r="K5" s="25">
        <v>44</v>
      </c>
      <c r="L5" s="25">
        <v>7</v>
      </c>
      <c r="M5" s="7"/>
      <c r="N5" s="88"/>
      <c r="O5" s="7" t="s">
        <v>34</v>
      </c>
      <c r="P5" s="7" t="s">
        <v>100</v>
      </c>
      <c r="Q5" s="7" t="s">
        <v>54</v>
      </c>
      <c r="R5" s="7"/>
      <c r="S5" s="11">
        <v>8</v>
      </c>
      <c r="T5" s="9">
        <v>15</v>
      </c>
      <c r="U5" s="9">
        <v>1</v>
      </c>
      <c r="V5" s="9">
        <v>0</v>
      </c>
      <c r="W5" s="160">
        <f t="shared" si="0"/>
        <v>1.875</v>
      </c>
      <c r="AD5" s="17"/>
    </row>
    <row r="6" spans="1:30" ht="18" x14ac:dyDescent="0.4">
      <c r="B6" s="9"/>
      <c r="C6" s="38" t="s">
        <v>101</v>
      </c>
      <c r="D6" s="27"/>
      <c r="E6" s="25">
        <v>4</v>
      </c>
      <c r="F6" s="25">
        <v>3</v>
      </c>
      <c r="G6" s="25">
        <v>1</v>
      </c>
      <c r="H6" s="25">
        <v>30</v>
      </c>
      <c r="I6" s="25">
        <v>21</v>
      </c>
      <c r="J6" s="40">
        <f t="shared" si="1"/>
        <v>9</v>
      </c>
      <c r="K6" s="25">
        <v>45</v>
      </c>
      <c r="L6" s="25">
        <v>8</v>
      </c>
      <c r="M6" s="7"/>
      <c r="N6" s="88"/>
      <c r="O6" s="7" t="s">
        <v>73</v>
      </c>
      <c r="P6" s="7" t="s">
        <v>110</v>
      </c>
      <c r="Q6" s="7" t="s">
        <v>157</v>
      </c>
      <c r="R6" s="7"/>
      <c r="S6" s="11">
        <v>8</v>
      </c>
      <c r="T6" s="9">
        <v>16</v>
      </c>
      <c r="U6" s="9">
        <v>2</v>
      </c>
      <c r="V6" s="9">
        <v>1</v>
      </c>
      <c r="W6" s="160">
        <f t="shared" si="0"/>
        <v>2</v>
      </c>
      <c r="Y6" s="9"/>
      <c r="AD6" s="17"/>
    </row>
    <row r="7" spans="1:30" ht="18" x14ac:dyDescent="0.4">
      <c r="B7" s="9"/>
      <c r="C7" s="38" t="s">
        <v>210</v>
      </c>
      <c r="D7" s="27"/>
      <c r="E7" s="25">
        <v>4</v>
      </c>
      <c r="F7" s="25">
        <v>3</v>
      </c>
      <c r="G7" s="25">
        <v>1</v>
      </c>
      <c r="H7" s="25">
        <v>20</v>
      </c>
      <c r="I7" s="25">
        <v>20</v>
      </c>
      <c r="J7" s="40">
        <f t="shared" si="1"/>
        <v>9</v>
      </c>
      <c r="K7" s="25">
        <v>34</v>
      </c>
      <c r="L7" s="25">
        <v>16</v>
      </c>
      <c r="M7" s="7"/>
      <c r="N7" s="88"/>
      <c r="O7" s="7" t="s">
        <v>68</v>
      </c>
      <c r="P7" s="7" t="s">
        <v>138</v>
      </c>
      <c r="Q7" s="7" t="s">
        <v>158</v>
      </c>
      <c r="R7" s="7"/>
      <c r="S7" s="11">
        <v>8</v>
      </c>
      <c r="T7" s="9">
        <v>16</v>
      </c>
      <c r="U7" s="9">
        <v>1</v>
      </c>
      <c r="V7" s="9">
        <v>0</v>
      </c>
      <c r="W7" s="160">
        <f t="shared" si="0"/>
        <v>2</v>
      </c>
      <c r="AD7" s="17"/>
    </row>
    <row r="8" spans="1:30" ht="18" x14ac:dyDescent="0.4">
      <c r="A8" s="9"/>
      <c r="B8" s="9"/>
      <c r="C8" s="38" t="s">
        <v>102</v>
      </c>
      <c r="D8" s="27"/>
      <c r="E8" s="25">
        <v>3</v>
      </c>
      <c r="F8" s="25">
        <v>2</v>
      </c>
      <c r="G8" s="25">
        <v>3</v>
      </c>
      <c r="H8" s="25">
        <v>17</v>
      </c>
      <c r="I8" s="25">
        <v>15</v>
      </c>
      <c r="J8" s="40">
        <f>E8*2+G8*1</f>
        <v>9</v>
      </c>
      <c r="K8" s="25">
        <v>29</v>
      </c>
      <c r="L8" s="25">
        <v>5</v>
      </c>
      <c r="M8" s="7"/>
      <c r="N8" s="67"/>
      <c r="O8" s="7" t="s">
        <v>9</v>
      </c>
      <c r="P8" s="7" t="s">
        <v>155</v>
      </c>
      <c r="Q8" s="7" t="s">
        <v>201</v>
      </c>
      <c r="R8" s="4"/>
      <c r="S8" s="11">
        <v>6</v>
      </c>
      <c r="T8" s="9">
        <v>14</v>
      </c>
      <c r="U8" s="9">
        <v>0</v>
      </c>
      <c r="V8" s="9">
        <v>0</v>
      </c>
      <c r="W8" s="160">
        <f t="shared" si="0"/>
        <v>2.3333333333333335</v>
      </c>
      <c r="AD8" s="17"/>
    </row>
    <row r="9" spans="1:30" ht="18" x14ac:dyDescent="0.4">
      <c r="A9" s="9"/>
      <c r="B9" s="9"/>
      <c r="C9" s="38" t="s">
        <v>156</v>
      </c>
      <c r="D9" s="27"/>
      <c r="E9" s="129">
        <v>3</v>
      </c>
      <c r="F9" s="129">
        <v>3</v>
      </c>
      <c r="G9" s="129">
        <v>2</v>
      </c>
      <c r="H9" s="25">
        <v>12</v>
      </c>
      <c r="I9" s="25">
        <v>16</v>
      </c>
      <c r="J9" s="40">
        <f>E9*2+G9*1</f>
        <v>8</v>
      </c>
      <c r="K9" s="25">
        <v>22</v>
      </c>
      <c r="L9" s="129">
        <v>7</v>
      </c>
      <c r="M9" s="7"/>
      <c r="N9" s="88"/>
      <c r="O9" s="10" t="s">
        <v>198</v>
      </c>
      <c r="P9" s="7" t="s">
        <v>109</v>
      </c>
      <c r="Q9" s="7" t="s">
        <v>108</v>
      </c>
      <c r="R9" s="7"/>
      <c r="S9" s="11">
        <v>7</v>
      </c>
      <c r="T9" s="9">
        <v>19</v>
      </c>
      <c r="U9" s="9">
        <v>1</v>
      </c>
      <c r="V9" s="9">
        <v>0</v>
      </c>
      <c r="W9" s="160">
        <f t="shared" si="0"/>
        <v>2.7142857142857144</v>
      </c>
      <c r="AD9" s="17"/>
    </row>
    <row r="10" spans="1:30" ht="18" x14ac:dyDescent="0.4">
      <c r="A10" s="9"/>
      <c r="B10" s="9"/>
      <c r="C10" s="38" t="s">
        <v>151</v>
      </c>
      <c r="D10" s="27"/>
      <c r="E10" s="25">
        <v>2</v>
      </c>
      <c r="F10" s="25">
        <v>4</v>
      </c>
      <c r="G10" s="25">
        <v>2</v>
      </c>
      <c r="H10" s="25">
        <v>16</v>
      </c>
      <c r="I10" s="25">
        <v>15</v>
      </c>
      <c r="J10" s="40">
        <f>E10*2+G10*1</f>
        <v>6</v>
      </c>
      <c r="K10" s="25">
        <v>25</v>
      </c>
      <c r="L10" s="25">
        <v>8</v>
      </c>
      <c r="M10" s="7"/>
      <c r="N10" s="15"/>
      <c r="O10" s="7" t="s">
        <v>73</v>
      </c>
      <c r="P10" s="7" t="s">
        <v>218</v>
      </c>
      <c r="Q10" s="7" t="s">
        <v>53</v>
      </c>
      <c r="R10" s="4"/>
      <c r="S10" s="11">
        <v>7</v>
      </c>
      <c r="T10" s="9">
        <v>21</v>
      </c>
      <c r="U10" s="9">
        <v>1</v>
      </c>
      <c r="V10" s="9">
        <v>0</v>
      </c>
      <c r="W10" s="160">
        <f t="shared" si="0"/>
        <v>3</v>
      </c>
      <c r="AD10" s="17"/>
    </row>
    <row r="11" spans="1:30" ht="18" x14ac:dyDescent="0.4">
      <c r="A11" s="9"/>
      <c r="B11" s="9"/>
      <c r="C11" s="38" t="s">
        <v>209</v>
      </c>
      <c r="D11" s="27"/>
      <c r="E11" s="129">
        <v>2</v>
      </c>
      <c r="F11" s="129">
        <v>4</v>
      </c>
      <c r="G11" s="129">
        <v>2</v>
      </c>
      <c r="H11" s="25">
        <v>15</v>
      </c>
      <c r="I11" s="25">
        <v>25</v>
      </c>
      <c r="J11" s="40">
        <f>E11*2+G11*1</f>
        <v>6</v>
      </c>
      <c r="K11" s="25">
        <v>20</v>
      </c>
      <c r="L11" s="129">
        <v>9</v>
      </c>
      <c r="M11" s="7"/>
      <c r="N11" s="88"/>
      <c r="O11" s="7" t="s">
        <v>119</v>
      </c>
      <c r="P11" s="7" t="s">
        <v>170</v>
      </c>
      <c r="Q11" s="7" t="s">
        <v>199</v>
      </c>
      <c r="R11" s="4"/>
      <c r="S11" s="11">
        <v>7</v>
      </c>
      <c r="T11" s="9">
        <v>23</v>
      </c>
      <c r="U11" s="9">
        <v>0</v>
      </c>
      <c r="V11" s="9">
        <v>0</v>
      </c>
      <c r="W11" s="160">
        <f t="shared" ref="W11:W12" si="2">T11/S11</f>
        <v>3.2857142857142856</v>
      </c>
      <c r="AD11" s="17"/>
    </row>
    <row r="12" spans="1:30" ht="18.5" thickBot="1" x14ac:dyDescent="0.45">
      <c r="A12" s="9"/>
      <c r="B12" s="9"/>
      <c r="C12" s="38" t="s">
        <v>103</v>
      </c>
      <c r="D12" s="27"/>
      <c r="E12" s="57">
        <v>2</v>
      </c>
      <c r="F12" s="57">
        <v>4</v>
      </c>
      <c r="G12" s="57">
        <v>2</v>
      </c>
      <c r="H12" s="25">
        <v>12</v>
      </c>
      <c r="I12" s="25">
        <v>21</v>
      </c>
      <c r="J12" s="40">
        <f>E12*2+G12*1</f>
        <v>6</v>
      </c>
      <c r="K12" s="25">
        <v>19</v>
      </c>
      <c r="L12" s="57">
        <v>9</v>
      </c>
      <c r="M12" s="7"/>
      <c r="N12" s="88"/>
      <c r="O12" s="7" t="s">
        <v>128</v>
      </c>
      <c r="P12" s="7" t="s">
        <v>0</v>
      </c>
      <c r="Q12" s="7"/>
      <c r="R12" s="4"/>
      <c r="S12" s="11">
        <v>5</v>
      </c>
      <c r="T12" s="9">
        <v>10</v>
      </c>
      <c r="U12" s="9">
        <v>1</v>
      </c>
      <c r="V12" s="9">
        <v>0</v>
      </c>
      <c r="W12" s="160">
        <f t="shared" si="2"/>
        <v>2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25</v>
      </c>
      <c r="F13" s="71">
        <f>SUM(F5:F12)</f>
        <v>25</v>
      </c>
      <c r="G13" s="71">
        <f>SUM(G5:G12)</f>
        <v>14</v>
      </c>
      <c r="H13" s="71">
        <f>SUM(H5:H12)</f>
        <v>150</v>
      </c>
      <c r="I13" s="71">
        <f>SUM(I5:I12)</f>
        <v>150</v>
      </c>
      <c r="J13" s="30"/>
      <c r="K13" s="71">
        <f>SUM(K5:K12)</f>
        <v>238</v>
      </c>
      <c r="L13" s="71">
        <f>SUM(L5:L12)</f>
        <v>69</v>
      </c>
      <c r="M13" s="4"/>
      <c r="N13" s="17"/>
      <c r="O13" s="17"/>
      <c r="P13" s="17"/>
      <c r="Q13" s="159" t="s">
        <v>35</v>
      </c>
      <c r="R13" s="14"/>
      <c r="S13" s="18">
        <f>SUM(S4:S12)</f>
        <v>64</v>
      </c>
      <c r="T13" s="18">
        <f>SUM(T4:T12)</f>
        <v>149</v>
      </c>
      <c r="U13" s="18">
        <f>SUM(U4:U12)</f>
        <v>9</v>
      </c>
      <c r="V13" s="18">
        <f>SUM(V4:V12)</f>
        <v>1</v>
      </c>
      <c r="W13" s="19">
        <f>(T13+V13)/S13</f>
        <v>2.34375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8" x14ac:dyDescent="0.4">
      <c r="A15" s="111" t="s">
        <v>453</v>
      </c>
      <c r="B15" s="111"/>
      <c r="C15" s="87"/>
      <c r="D15" s="76"/>
      <c r="E15" s="83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P15" s="27" t="s">
        <v>480</v>
      </c>
      <c r="AD15" s="17"/>
    </row>
    <row r="16" spans="1:30" ht="20" x14ac:dyDescent="0.4">
      <c r="A16" s="53" t="s">
        <v>38</v>
      </c>
      <c r="B16" s="38" t="s">
        <v>210</v>
      </c>
      <c r="C16" s="75"/>
      <c r="D16" s="25">
        <v>5</v>
      </c>
      <c r="E16" s="8">
        <v>1</v>
      </c>
      <c r="F16" s="47" t="s">
        <v>438</v>
      </c>
      <c r="G16" s="59"/>
      <c r="J16" s="4"/>
      <c r="N16" s="17"/>
      <c r="P16" s="176" t="s">
        <v>481</v>
      </c>
      <c r="AD16" s="17"/>
    </row>
    <row r="17" spans="1:30" ht="15.75" customHeight="1" x14ac:dyDescent="0.4">
      <c r="A17" s="45" t="s">
        <v>37</v>
      </c>
      <c r="B17" s="47" t="s">
        <v>162</v>
      </c>
      <c r="C17" s="47" t="s">
        <v>216</v>
      </c>
      <c r="D17" s="25"/>
      <c r="E17" s="9">
        <v>1</v>
      </c>
      <c r="F17" s="47" t="s">
        <v>478</v>
      </c>
      <c r="G17" s="59"/>
      <c r="J17" s="4"/>
      <c r="N17" s="17"/>
      <c r="P17" s="176"/>
      <c r="AD17" s="17"/>
    </row>
    <row r="18" spans="1:30" ht="20" x14ac:dyDescent="0.4">
      <c r="A18" s="45"/>
      <c r="B18" s="60" t="s">
        <v>382</v>
      </c>
      <c r="C18" s="47" t="s">
        <v>468</v>
      </c>
      <c r="D18" s="55"/>
      <c r="E18" s="9">
        <v>2</v>
      </c>
      <c r="F18" s="47" t="s">
        <v>469</v>
      </c>
      <c r="G18" s="59"/>
      <c r="J18" s="4"/>
      <c r="N18" s="17"/>
      <c r="P18" s="176" t="s">
        <v>482</v>
      </c>
      <c r="AD18" s="17"/>
    </row>
    <row r="19" spans="1:30" ht="15.5" x14ac:dyDescent="0.35">
      <c r="E19" s="9">
        <v>2</v>
      </c>
      <c r="F19" s="47" t="s">
        <v>470</v>
      </c>
      <c r="H19" s="59"/>
      <c r="I19" s="59"/>
      <c r="J19" s="96"/>
      <c r="K19" s="59"/>
      <c r="L19" s="59"/>
      <c r="M19" s="59"/>
      <c r="N19" s="17"/>
      <c r="AD19" s="17"/>
    </row>
    <row r="20" spans="1:30" ht="15.5" x14ac:dyDescent="0.35">
      <c r="F20" s="47" t="s">
        <v>471</v>
      </c>
      <c r="M20" s="59"/>
      <c r="N20" s="69"/>
      <c r="O20" s="17"/>
      <c r="P20" s="17"/>
      <c r="Q20" s="17"/>
      <c r="R20" s="17"/>
      <c r="S20" s="17"/>
      <c r="T20" s="17"/>
      <c r="U20" s="66" t="s">
        <v>47</v>
      </c>
      <c r="V20" s="17"/>
      <c r="W20" s="17"/>
      <c r="X20" s="17"/>
      <c r="Y20" s="17"/>
      <c r="Z20" s="17"/>
      <c r="AA20" s="17"/>
      <c r="AB20" s="17"/>
      <c r="AC20" s="68" t="s">
        <v>47</v>
      </c>
      <c r="AD20" s="68"/>
    </row>
    <row r="21" spans="1:30" ht="15.5" x14ac:dyDescent="0.35">
      <c r="N21" s="15"/>
      <c r="O21" s="159" t="s">
        <v>7</v>
      </c>
      <c r="P21" s="159"/>
      <c r="Q21" s="15" t="s">
        <v>58</v>
      </c>
      <c r="R21" s="15" t="s">
        <v>51</v>
      </c>
      <c r="S21" s="15" t="s">
        <v>52</v>
      </c>
      <c r="T21" s="15" t="s">
        <v>59</v>
      </c>
      <c r="U21" s="67" t="s">
        <v>48</v>
      </c>
      <c r="V21" s="17"/>
      <c r="W21" s="159" t="s">
        <v>7</v>
      </c>
      <c r="X21" s="159"/>
      <c r="Y21" s="15" t="s">
        <v>58</v>
      </c>
      <c r="Z21" s="15" t="s">
        <v>51</v>
      </c>
      <c r="AA21" s="15" t="s">
        <v>52</v>
      </c>
      <c r="AB21" s="15" t="s">
        <v>59</v>
      </c>
      <c r="AC21" s="67" t="s">
        <v>48</v>
      </c>
      <c r="AD21" s="67"/>
    </row>
    <row r="22" spans="1:30" ht="18" x14ac:dyDescent="0.4">
      <c r="A22" s="45" t="s">
        <v>166</v>
      </c>
      <c r="B22" s="38" t="s">
        <v>103</v>
      </c>
      <c r="C22" s="98"/>
      <c r="D22" s="128">
        <v>1</v>
      </c>
      <c r="E22" s="9">
        <v>1</v>
      </c>
      <c r="F22" s="47" t="s">
        <v>335</v>
      </c>
      <c r="N22" s="69"/>
      <c r="O22" s="7" t="s">
        <v>145</v>
      </c>
      <c r="P22" s="7" t="s">
        <v>244</v>
      </c>
      <c r="Q22" s="10" t="s">
        <v>65</v>
      </c>
      <c r="R22" s="9">
        <v>8</v>
      </c>
      <c r="S22" s="9">
        <v>6</v>
      </c>
      <c r="T22" s="15">
        <f t="shared" ref="T22:T35" si="3">SUM(R22:S22)</f>
        <v>14</v>
      </c>
      <c r="U22" s="9"/>
      <c r="V22" s="15"/>
      <c r="W22" s="7" t="s">
        <v>16</v>
      </c>
      <c r="X22" s="7" t="s">
        <v>5</v>
      </c>
      <c r="Y22" s="7" t="s">
        <v>201</v>
      </c>
      <c r="Z22" s="9"/>
      <c r="AA22" s="11">
        <v>4</v>
      </c>
      <c r="AB22" s="15">
        <f t="shared" ref="AB22:AB60" si="4">SUM(Z22:AA22)</f>
        <v>4</v>
      </c>
      <c r="AC22" s="168">
        <v>2</v>
      </c>
      <c r="AD22" s="15"/>
    </row>
    <row r="23" spans="1:30" ht="18" x14ac:dyDescent="0.4">
      <c r="A23" s="97" t="s">
        <v>37</v>
      </c>
      <c r="B23" s="86" t="s">
        <v>467</v>
      </c>
      <c r="C23" s="47" t="s">
        <v>284</v>
      </c>
      <c r="D23" s="128"/>
      <c r="E23" s="9"/>
      <c r="F23" s="47"/>
      <c r="N23" s="69"/>
      <c r="O23" s="7" t="s">
        <v>251</v>
      </c>
      <c r="P23" s="6" t="s">
        <v>250</v>
      </c>
      <c r="Q23" s="10" t="s">
        <v>141</v>
      </c>
      <c r="R23" s="9">
        <v>10</v>
      </c>
      <c r="S23" s="9">
        <v>3</v>
      </c>
      <c r="T23" s="15">
        <f t="shared" si="3"/>
        <v>13</v>
      </c>
      <c r="U23" s="9">
        <v>1</v>
      </c>
      <c r="V23" s="15"/>
      <c r="W23" s="7" t="s">
        <v>82</v>
      </c>
      <c r="X23" s="7" t="s">
        <v>20</v>
      </c>
      <c r="Y23" s="7" t="s">
        <v>141</v>
      </c>
      <c r="Z23" s="9"/>
      <c r="AA23" s="11">
        <v>4</v>
      </c>
      <c r="AB23" s="15">
        <f t="shared" si="4"/>
        <v>4</v>
      </c>
      <c r="AC23" s="9"/>
      <c r="AD23" s="15"/>
    </row>
    <row r="24" spans="1:30" ht="15.5" x14ac:dyDescent="0.35">
      <c r="B24" s="47" t="s">
        <v>26</v>
      </c>
      <c r="C24" s="47" t="s">
        <v>212</v>
      </c>
      <c r="E24" s="9"/>
      <c r="F24" s="47"/>
      <c r="N24" s="15"/>
      <c r="O24" s="7" t="s">
        <v>21</v>
      </c>
      <c r="P24" s="7" t="s">
        <v>74</v>
      </c>
      <c r="Q24" s="7" t="s">
        <v>201</v>
      </c>
      <c r="R24" s="9">
        <v>7</v>
      </c>
      <c r="S24" s="9">
        <v>4</v>
      </c>
      <c r="T24" s="15">
        <f t="shared" si="3"/>
        <v>11</v>
      </c>
      <c r="U24" s="9">
        <v>4</v>
      </c>
      <c r="V24" s="15"/>
      <c r="W24" s="7" t="s">
        <v>29</v>
      </c>
      <c r="X24" s="16" t="s">
        <v>30</v>
      </c>
      <c r="Y24" s="7" t="s">
        <v>141</v>
      </c>
      <c r="Z24" s="11"/>
      <c r="AA24" s="11">
        <v>4</v>
      </c>
      <c r="AB24" s="15">
        <f t="shared" si="4"/>
        <v>4</v>
      </c>
      <c r="AC24" s="9"/>
      <c r="AD24" s="15"/>
    </row>
    <row r="25" spans="1:30" ht="15.5" x14ac:dyDescent="0.35">
      <c r="B25" s="47" t="s">
        <v>78</v>
      </c>
      <c r="C25" s="47" t="s">
        <v>211</v>
      </c>
      <c r="F25" s="47"/>
      <c r="N25" s="15"/>
      <c r="O25" s="7" t="s">
        <v>86</v>
      </c>
      <c r="P25" s="7" t="s">
        <v>132</v>
      </c>
      <c r="Q25" s="7" t="s">
        <v>141</v>
      </c>
      <c r="R25" s="9">
        <v>3</v>
      </c>
      <c r="S25" s="11">
        <v>8</v>
      </c>
      <c r="T25" s="15">
        <f t="shared" si="3"/>
        <v>11</v>
      </c>
      <c r="U25" s="9"/>
      <c r="V25" s="15"/>
      <c r="W25" s="7" t="s">
        <v>73</v>
      </c>
      <c r="X25" s="7" t="s">
        <v>43</v>
      </c>
      <c r="Y25" s="7" t="s">
        <v>65</v>
      </c>
      <c r="Z25" s="9"/>
      <c r="AA25" s="9">
        <v>4</v>
      </c>
      <c r="AB25" s="15">
        <f t="shared" si="4"/>
        <v>4</v>
      </c>
      <c r="AC25" s="9">
        <v>2</v>
      </c>
      <c r="AD25" s="15"/>
    </row>
    <row r="26" spans="1:30" ht="15.5" x14ac:dyDescent="0.35">
      <c r="B26" s="47" t="s">
        <v>28</v>
      </c>
      <c r="C26" s="47" t="s">
        <v>318</v>
      </c>
      <c r="N26" s="15"/>
      <c r="O26" s="7" t="s">
        <v>66</v>
      </c>
      <c r="P26" s="7" t="s">
        <v>67</v>
      </c>
      <c r="Q26" s="7" t="s">
        <v>65</v>
      </c>
      <c r="R26" s="9">
        <v>3</v>
      </c>
      <c r="S26" s="9">
        <v>8</v>
      </c>
      <c r="T26" s="15">
        <f t="shared" si="3"/>
        <v>11</v>
      </c>
      <c r="U26" s="9">
        <v>1</v>
      </c>
      <c r="V26" s="69"/>
      <c r="W26" s="7" t="s">
        <v>124</v>
      </c>
      <c r="X26" s="10" t="s">
        <v>129</v>
      </c>
      <c r="Y26" s="10" t="s">
        <v>158</v>
      </c>
      <c r="Z26" s="9"/>
      <c r="AA26" s="11">
        <v>4</v>
      </c>
      <c r="AB26" s="15">
        <f t="shared" si="4"/>
        <v>4</v>
      </c>
      <c r="AC26" s="9"/>
      <c r="AD26" s="15"/>
    </row>
    <row r="27" spans="1:30" ht="15.5" x14ac:dyDescent="0.35">
      <c r="C27" s="47"/>
      <c r="N27" s="69"/>
      <c r="O27" s="7" t="s">
        <v>114</v>
      </c>
      <c r="P27" s="7" t="s">
        <v>120</v>
      </c>
      <c r="Q27" s="7" t="s">
        <v>199</v>
      </c>
      <c r="R27" s="9">
        <v>8</v>
      </c>
      <c r="S27" s="11">
        <v>2</v>
      </c>
      <c r="T27" s="15">
        <f t="shared" si="3"/>
        <v>10</v>
      </c>
      <c r="U27" s="9">
        <v>1</v>
      </c>
      <c r="V27" s="69"/>
      <c r="W27" s="43" t="s">
        <v>242</v>
      </c>
      <c r="X27" s="104" t="s">
        <v>243</v>
      </c>
      <c r="Y27" s="104" t="s">
        <v>54</v>
      </c>
      <c r="Z27" s="9">
        <v>2</v>
      </c>
      <c r="AA27" s="11">
        <v>1</v>
      </c>
      <c r="AB27" s="15">
        <f t="shared" si="4"/>
        <v>3</v>
      </c>
      <c r="AC27" s="9"/>
      <c r="AD27" s="15"/>
    </row>
    <row r="28" spans="1:30" ht="18" x14ac:dyDescent="0.4">
      <c r="A28" s="79"/>
      <c r="B28" s="173"/>
      <c r="C28" s="81"/>
      <c r="D28" s="163"/>
      <c r="E28" s="83" t="s">
        <v>50</v>
      </c>
      <c r="F28" s="77"/>
      <c r="G28" s="76"/>
      <c r="H28" s="76"/>
      <c r="I28" s="76"/>
      <c r="J28" s="78"/>
      <c r="K28" s="76"/>
      <c r="L28" s="76"/>
      <c r="M28" s="76"/>
      <c r="N28" s="15"/>
      <c r="O28" s="158" t="s">
        <v>160</v>
      </c>
      <c r="P28" s="7" t="s">
        <v>159</v>
      </c>
      <c r="Q28" s="7" t="s">
        <v>141</v>
      </c>
      <c r="R28" s="9">
        <v>6</v>
      </c>
      <c r="S28" s="11">
        <v>4</v>
      </c>
      <c r="T28" s="15">
        <f t="shared" si="3"/>
        <v>10</v>
      </c>
      <c r="U28" s="9">
        <v>2</v>
      </c>
      <c r="V28" s="15"/>
      <c r="W28" s="7" t="s">
        <v>160</v>
      </c>
      <c r="X28" s="16" t="s">
        <v>208</v>
      </c>
      <c r="Y28" s="7" t="s">
        <v>201</v>
      </c>
      <c r="Z28" s="9">
        <v>1</v>
      </c>
      <c r="AA28" s="11">
        <v>2</v>
      </c>
      <c r="AB28" s="15">
        <f t="shared" si="4"/>
        <v>3</v>
      </c>
      <c r="AC28" s="9">
        <v>1</v>
      </c>
      <c r="AD28" s="15"/>
    </row>
    <row r="29" spans="1:30" ht="18" x14ac:dyDescent="0.4">
      <c r="A29" s="53" t="s">
        <v>39</v>
      </c>
      <c r="B29" s="38" t="s">
        <v>102</v>
      </c>
      <c r="D29" s="25">
        <v>2</v>
      </c>
      <c r="E29" s="8">
        <v>1</v>
      </c>
      <c r="F29" s="47" t="s">
        <v>465</v>
      </c>
      <c r="M29" s="42"/>
      <c r="N29" s="69"/>
      <c r="O29" s="7" t="s">
        <v>71</v>
      </c>
      <c r="P29" s="7" t="s">
        <v>72</v>
      </c>
      <c r="Q29" s="7" t="s">
        <v>65</v>
      </c>
      <c r="R29" s="9">
        <v>6</v>
      </c>
      <c r="S29" s="11">
        <v>4</v>
      </c>
      <c r="T29" s="15">
        <f t="shared" si="3"/>
        <v>10</v>
      </c>
      <c r="U29" s="9">
        <v>1</v>
      </c>
      <c r="V29" s="15"/>
      <c r="W29" s="7" t="s">
        <v>139</v>
      </c>
      <c r="X29" s="7" t="s">
        <v>389</v>
      </c>
      <c r="Y29" s="7" t="s">
        <v>141</v>
      </c>
      <c r="Z29" s="9"/>
      <c r="AA29" s="11">
        <v>3</v>
      </c>
      <c r="AB29" s="15">
        <f t="shared" si="4"/>
        <v>3</v>
      </c>
      <c r="AC29" s="9"/>
      <c r="AD29" s="15"/>
    </row>
    <row r="30" spans="1:30" ht="15.5" x14ac:dyDescent="0.35">
      <c r="A30" s="56" t="s">
        <v>37</v>
      </c>
      <c r="B30" s="47" t="s">
        <v>97</v>
      </c>
      <c r="C30" s="47"/>
      <c r="E30" s="8">
        <v>2</v>
      </c>
      <c r="F30" s="47" t="s">
        <v>466</v>
      </c>
      <c r="N30" s="69"/>
      <c r="O30" s="7" t="s">
        <v>1</v>
      </c>
      <c r="P30" s="7" t="s">
        <v>131</v>
      </c>
      <c r="Q30" s="7" t="s">
        <v>54</v>
      </c>
      <c r="R30" s="9">
        <v>5</v>
      </c>
      <c r="S30" s="9">
        <v>4</v>
      </c>
      <c r="T30" s="15">
        <f t="shared" si="3"/>
        <v>9</v>
      </c>
      <c r="U30" s="9"/>
      <c r="V30" s="69"/>
      <c r="W30" s="7" t="s">
        <v>79</v>
      </c>
      <c r="X30" s="7" t="s">
        <v>25</v>
      </c>
      <c r="Y30" s="10" t="s">
        <v>142</v>
      </c>
      <c r="Z30" s="9"/>
      <c r="AA30" s="9">
        <v>3</v>
      </c>
      <c r="AB30" s="15">
        <f t="shared" si="4"/>
        <v>3</v>
      </c>
      <c r="AC30" s="9"/>
      <c r="AD30" s="15"/>
    </row>
    <row r="31" spans="1:30" ht="15.5" x14ac:dyDescent="0.35">
      <c r="E31" s="99"/>
      <c r="N31" s="69"/>
      <c r="O31" s="7" t="s">
        <v>12</v>
      </c>
      <c r="P31" s="7" t="s">
        <v>252</v>
      </c>
      <c r="Q31" s="7" t="s">
        <v>141</v>
      </c>
      <c r="R31" s="9">
        <v>4</v>
      </c>
      <c r="S31" s="9">
        <v>5</v>
      </c>
      <c r="T31" s="15">
        <f t="shared" si="3"/>
        <v>9</v>
      </c>
      <c r="U31" s="9"/>
      <c r="V31" s="15"/>
      <c r="W31" s="7" t="s">
        <v>68</v>
      </c>
      <c r="X31" s="7" t="s">
        <v>149</v>
      </c>
      <c r="Y31" s="7" t="s">
        <v>54</v>
      </c>
      <c r="Z31" s="9"/>
      <c r="AA31" s="9">
        <v>3</v>
      </c>
      <c r="AB31" s="15">
        <f t="shared" si="4"/>
        <v>3</v>
      </c>
      <c r="AC31" s="9">
        <v>2</v>
      </c>
      <c r="AD31" s="15"/>
    </row>
    <row r="32" spans="1:30" ht="18" x14ac:dyDescent="0.4">
      <c r="A32" s="45"/>
      <c r="B32" s="38" t="s">
        <v>151</v>
      </c>
      <c r="C32" s="121"/>
      <c r="D32" s="25">
        <v>1</v>
      </c>
      <c r="E32" s="99">
        <v>2</v>
      </c>
      <c r="F32" s="47" t="s">
        <v>473</v>
      </c>
      <c r="G32" s="42"/>
      <c r="K32" s="42"/>
      <c r="L32" s="42"/>
      <c r="M32" s="42"/>
      <c r="N32" s="15"/>
      <c r="O32" s="7" t="s">
        <v>121</v>
      </c>
      <c r="P32" s="7" t="s">
        <v>122</v>
      </c>
      <c r="Q32" s="7" t="s">
        <v>201</v>
      </c>
      <c r="R32" s="8">
        <v>3</v>
      </c>
      <c r="S32" s="12">
        <v>6</v>
      </c>
      <c r="T32" s="15">
        <f t="shared" si="3"/>
        <v>9</v>
      </c>
      <c r="U32" s="9">
        <v>1</v>
      </c>
      <c r="V32" s="15"/>
      <c r="W32" s="7" t="s">
        <v>202</v>
      </c>
      <c r="X32" s="7" t="s">
        <v>300</v>
      </c>
      <c r="Y32" s="7" t="s">
        <v>141</v>
      </c>
      <c r="Z32" s="9"/>
      <c r="AA32" s="9">
        <v>3</v>
      </c>
      <c r="AB32" s="15">
        <f t="shared" si="4"/>
        <v>3</v>
      </c>
      <c r="AC32" s="9"/>
      <c r="AD32" s="15"/>
    </row>
    <row r="33" spans="1:30" ht="15.75" customHeight="1" x14ac:dyDescent="0.4">
      <c r="A33" s="56" t="s">
        <v>37</v>
      </c>
      <c r="B33" s="47" t="s">
        <v>97</v>
      </c>
      <c r="C33" s="47"/>
      <c r="D33" s="25"/>
      <c r="E33" s="9"/>
      <c r="F33" s="47"/>
      <c r="N33" s="69"/>
      <c r="O33" s="7" t="s">
        <v>73</v>
      </c>
      <c r="P33" s="7" t="s">
        <v>138</v>
      </c>
      <c r="Q33" s="7" t="s">
        <v>142</v>
      </c>
      <c r="R33" s="9">
        <v>5</v>
      </c>
      <c r="S33" s="9">
        <v>3</v>
      </c>
      <c r="T33" s="15">
        <f t="shared" si="3"/>
        <v>8</v>
      </c>
      <c r="U33" s="9">
        <v>1</v>
      </c>
      <c r="V33" s="15"/>
      <c r="W33" s="7" t="s">
        <v>64</v>
      </c>
      <c r="X33" s="10" t="s">
        <v>123</v>
      </c>
      <c r="Y33" s="10" t="s">
        <v>54</v>
      </c>
      <c r="Z33" s="9"/>
      <c r="AA33" s="9">
        <v>3</v>
      </c>
      <c r="AB33" s="15">
        <f t="shared" si="4"/>
        <v>3</v>
      </c>
      <c r="AC33" s="9">
        <v>1</v>
      </c>
      <c r="AD33" s="15"/>
    </row>
    <row r="34" spans="1:30" ht="15.5" x14ac:dyDescent="0.35">
      <c r="N34" s="69"/>
      <c r="O34" s="7" t="s">
        <v>203</v>
      </c>
      <c r="P34" s="7" t="s">
        <v>122</v>
      </c>
      <c r="Q34" s="7" t="s">
        <v>53</v>
      </c>
      <c r="R34" s="9">
        <v>7</v>
      </c>
      <c r="S34" s="9"/>
      <c r="T34" s="15">
        <f t="shared" si="3"/>
        <v>7</v>
      </c>
      <c r="U34" s="9"/>
      <c r="V34" s="15"/>
      <c r="W34" s="7" t="s">
        <v>12</v>
      </c>
      <c r="X34" s="7" t="s">
        <v>13</v>
      </c>
      <c r="Y34" s="7" t="s">
        <v>54</v>
      </c>
      <c r="Z34" s="9"/>
      <c r="AA34" s="9">
        <v>3</v>
      </c>
      <c r="AB34" s="15">
        <f t="shared" si="4"/>
        <v>3</v>
      </c>
      <c r="AC34" s="9"/>
      <c r="AD34" s="15"/>
    </row>
    <row r="35" spans="1:30" ht="18" x14ac:dyDescent="0.4">
      <c r="A35" s="82" t="s">
        <v>167</v>
      </c>
      <c r="B35" s="173"/>
      <c r="C35" s="172"/>
      <c r="D35" s="163"/>
      <c r="E35" s="83" t="s">
        <v>50</v>
      </c>
      <c r="F35" s="77"/>
      <c r="G35" s="84"/>
      <c r="H35" s="84"/>
      <c r="I35" s="84"/>
      <c r="J35" s="85"/>
      <c r="K35" s="84"/>
      <c r="L35" s="84"/>
      <c r="M35" s="84"/>
      <c r="N35" s="15"/>
      <c r="O35" s="7" t="s">
        <v>126</v>
      </c>
      <c r="P35" s="6" t="s">
        <v>99</v>
      </c>
      <c r="Q35" s="10" t="s">
        <v>141</v>
      </c>
      <c r="R35" s="11">
        <v>3</v>
      </c>
      <c r="S35" s="9">
        <v>4</v>
      </c>
      <c r="T35" s="15">
        <f t="shared" si="3"/>
        <v>7</v>
      </c>
      <c r="U35" s="9"/>
      <c r="V35" s="15"/>
      <c r="W35" s="7" t="s">
        <v>14</v>
      </c>
      <c r="X35" s="10" t="s">
        <v>15</v>
      </c>
      <c r="Y35" s="10" t="s">
        <v>65</v>
      </c>
      <c r="Z35" s="9"/>
      <c r="AA35" s="9">
        <v>3</v>
      </c>
      <c r="AB35" s="15">
        <f t="shared" si="4"/>
        <v>3</v>
      </c>
      <c r="AC35" s="9"/>
      <c r="AD35" s="15"/>
    </row>
    <row r="36" spans="1:30" ht="18" x14ac:dyDescent="0.4">
      <c r="A36" s="53" t="s">
        <v>40</v>
      </c>
      <c r="B36" s="38" t="s">
        <v>209</v>
      </c>
      <c r="D36" s="25">
        <v>3</v>
      </c>
      <c r="E36" s="8">
        <v>1</v>
      </c>
      <c r="F36" s="47" t="s">
        <v>456</v>
      </c>
      <c r="G36" s="175"/>
      <c r="H36" s="175"/>
      <c r="I36" s="102"/>
      <c r="J36" s="102"/>
      <c r="K36" s="102"/>
      <c r="L36" s="102"/>
      <c r="M36" s="102"/>
      <c r="N36" s="15"/>
      <c r="O36" s="7" t="s">
        <v>115</v>
      </c>
      <c r="P36" s="7" t="s">
        <v>8</v>
      </c>
      <c r="Q36" s="7" t="s">
        <v>158</v>
      </c>
      <c r="R36" s="9">
        <v>3</v>
      </c>
      <c r="S36" s="11">
        <v>4</v>
      </c>
      <c r="T36" s="15">
        <f>SUM(R36:S36)</f>
        <v>7</v>
      </c>
      <c r="U36" s="9">
        <v>2</v>
      </c>
      <c r="V36" s="15"/>
      <c r="W36" s="7" t="s">
        <v>206</v>
      </c>
      <c r="X36" s="10" t="s">
        <v>207</v>
      </c>
      <c r="Y36" s="10" t="s">
        <v>53</v>
      </c>
      <c r="Z36" s="9"/>
      <c r="AA36" s="9">
        <v>3</v>
      </c>
      <c r="AB36" s="15">
        <f t="shared" si="4"/>
        <v>3</v>
      </c>
      <c r="AC36" s="9">
        <v>1</v>
      </c>
      <c r="AD36" s="15"/>
    </row>
    <row r="37" spans="1:30" ht="15.5" x14ac:dyDescent="0.35">
      <c r="A37" s="45" t="s">
        <v>37</v>
      </c>
      <c r="B37" s="47" t="s">
        <v>97</v>
      </c>
      <c r="C37" s="47"/>
      <c r="D37" s="9"/>
      <c r="E37" s="8">
        <v>2</v>
      </c>
      <c r="F37" s="47" t="s">
        <v>457</v>
      </c>
      <c r="N37" s="15"/>
      <c r="O37" s="7" t="s">
        <v>135</v>
      </c>
      <c r="P37" s="10" t="s">
        <v>72</v>
      </c>
      <c r="Q37" s="10" t="s">
        <v>65</v>
      </c>
      <c r="R37" s="9">
        <v>2</v>
      </c>
      <c r="S37" s="11">
        <v>5</v>
      </c>
      <c r="T37" s="15">
        <f>SUM(R37:S37)</f>
        <v>7</v>
      </c>
      <c r="U37" s="9">
        <v>1</v>
      </c>
      <c r="V37" s="15"/>
      <c r="W37" s="7" t="s">
        <v>79</v>
      </c>
      <c r="X37" s="7" t="s">
        <v>78</v>
      </c>
      <c r="Y37" s="7" t="s">
        <v>53</v>
      </c>
      <c r="Z37" s="9"/>
      <c r="AA37" s="11">
        <v>3</v>
      </c>
      <c r="AB37" s="15">
        <f t="shared" si="4"/>
        <v>3</v>
      </c>
      <c r="AC37" s="9">
        <v>1</v>
      </c>
      <c r="AD37" s="15"/>
    </row>
    <row r="38" spans="1:30" ht="15.5" x14ac:dyDescent="0.35">
      <c r="B38" s="47"/>
      <c r="C38" s="47"/>
      <c r="E38" s="99">
        <v>2</v>
      </c>
      <c r="F38" s="47" t="s">
        <v>458</v>
      </c>
      <c r="N38" s="15"/>
      <c r="O38" s="13" t="s">
        <v>247</v>
      </c>
      <c r="P38" s="13" t="s">
        <v>248</v>
      </c>
      <c r="Q38" s="103" t="s">
        <v>65</v>
      </c>
      <c r="R38" s="11">
        <v>5</v>
      </c>
      <c r="S38" s="9">
        <v>1</v>
      </c>
      <c r="T38" s="15">
        <f>SUM(R38:S38)</f>
        <v>6</v>
      </c>
      <c r="U38" s="9"/>
      <c r="V38" s="15"/>
      <c r="W38" s="7" t="s">
        <v>33</v>
      </c>
      <c r="X38" s="7" t="s">
        <v>162</v>
      </c>
      <c r="Y38" s="7" t="s">
        <v>201</v>
      </c>
      <c r="Z38" s="9"/>
      <c r="AA38" s="9">
        <v>3</v>
      </c>
      <c r="AB38" s="15">
        <f t="shared" si="4"/>
        <v>3</v>
      </c>
      <c r="AC38" s="9">
        <v>2</v>
      </c>
      <c r="AD38" s="15"/>
    </row>
    <row r="39" spans="1:30" ht="15.5" x14ac:dyDescent="0.35">
      <c r="N39" s="69"/>
      <c r="O39" s="7" t="s">
        <v>143</v>
      </c>
      <c r="P39" s="7" t="s">
        <v>213</v>
      </c>
      <c r="Q39" s="7" t="s">
        <v>54</v>
      </c>
      <c r="R39" s="9">
        <v>3</v>
      </c>
      <c r="S39" s="11">
        <v>3</v>
      </c>
      <c r="T39" s="15">
        <f>SUM(R39:S39)</f>
        <v>6</v>
      </c>
      <c r="U39" s="9">
        <v>1</v>
      </c>
      <c r="V39" s="15"/>
      <c r="W39" s="7" t="s">
        <v>114</v>
      </c>
      <c r="X39" s="7" t="s">
        <v>147</v>
      </c>
      <c r="Y39" s="7" t="s">
        <v>142</v>
      </c>
      <c r="Z39" s="9"/>
      <c r="AA39" s="9">
        <v>3</v>
      </c>
      <c r="AB39" s="15">
        <f t="shared" si="4"/>
        <v>3</v>
      </c>
      <c r="AC39" s="9">
        <v>1</v>
      </c>
      <c r="AD39" s="15"/>
    </row>
    <row r="40" spans="1:30" ht="18" x14ac:dyDescent="0.4">
      <c r="A40" s="56"/>
      <c r="B40" s="38" t="s">
        <v>101</v>
      </c>
      <c r="C40" s="50"/>
      <c r="D40" s="129">
        <v>2</v>
      </c>
      <c r="E40" s="99">
        <v>1</v>
      </c>
      <c r="F40" s="174" t="s">
        <v>459</v>
      </c>
      <c r="N40" s="69"/>
      <c r="O40" s="7" t="s">
        <v>21</v>
      </c>
      <c r="P40" s="101" t="s">
        <v>152</v>
      </c>
      <c r="Q40" s="7" t="s">
        <v>199</v>
      </c>
      <c r="R40" s="9">
        <v>3</v>
      </c>
      <c r="S40" s="11">
        <v>3</v>
      </c>
      <c r="T40" s="15">
        <f t="shared" ref="T40:T62" si="5">SUM(R40:S40)</f>
        <v>6</v>
      </c>
      <c r="U40" s="9">
        <v>1</v>
      </c>
      <c r="V40" s="15"/>
      <c r="W40" s="7" t="s">
        <v>62</v>
      </c>
      <c r="X40" s="7" t="s">
        <v>134</v>
      </c>
      <c r="Y40" s="7" t="s">
        <v>142</v>
      </c>
      <c r="Z40" s="9">
        <v>1</v>
      </c>
      <c r="AA40" s="11">
        <v>1</v>
      </c>
      <c r="AB40" s="15">
        <f t="shared" si="4"/>
        <v>2</v>
      </c>
      <c r="AC40" s="9"/>
      <c r="AD40" s="15"/>
    </row>
    <row r="41" spans="1:30" ht="18" x14ac:dyDescent="0.4">
      <c r="A41" s="56" t="s">
        <v>37</v>
      </c>
      <c r="B41" s="47" t="s">
        <v>97</v>
      </c>
      <c r="C41" s="56"/>
      <c r="D41" s="129"/>
      <c r="E41" s="99">
        <v>1</v>
      </c>
      <c r="F41" s="174" t="s">
        <v>460</v>
      </c>
      <c r="N41" s="69"/>
      <c r="O41" s="7" t="s">
        <v>73</v>
      </c>
      <c r="P41" s="7" t="s">
        <v>65</v>
      </c>
      <c r="Q41" s="7" t="s">
        <v>65</v>
      </c>
      <c r="R41" s="9">
        <v>2</v>
      </c>
      <c r="S41" s="11">
        <v>4</v>
      </c>
      <c r="T41" s="15">
        <f t="shared" si="5"/>
        <v>6</v>
      </c>
      <c r="U41" s="11">
        <v>1</v>
      </c>
      <c r="V41" s="15"/>
      <c r="W41" s="43" t="s">
        <v>62</v>
      </c>
      <c r="X41" s="43" t="s">
        <v>63</v>
      </c>
      <c r="Y41" s="43" t="s">
        <v>142</v>
      </c>
      <c r="Z41" s="9"/>
      <c r="AA41" s="11">
        <v>2</v>
      </c>
      <c r="AB41" s="15">
        <f t="shared" si="4"/>
        <v>2</v>
      </c>
      <c r="AC41" s="9">
        <v>1</v>
      </c>
      <c r="AD41" s="15"/>
    </row>
    <row r="42" spans="1:30" ht="15.5" x14ac:dyDescent="0.35">
      <c r="B42" s="47"/>
      <c r="C42" s="45"/>
      <c r="E42" s="99"/>
      <c r="F42" s="174"/>
      <c r="N42" s="15"/>
      <c r="O42" s="7" t="s">
        <v>124</v>
      </c>
      <c r="P42" s="7" t="s">
        <v>133</v>
      </c>
      <c r="Q42" s="7" t="s">
        <v>142</v>
      </c>
      <c r="R42" s="11">
        <v>1</v>
      </c>
      <c r="S42" s="11">
        <v>5</v>
      </c>
      <c r="T42" s="15">
        <f t="shared" si="5"/>
        <v>6</v>
      </c>
      <c r="U42" s="165"/>
      <c r="V42" s="15"/>
      <c r="W42" s="7" t="s">
        <v>16</v>
      </c>
      <c r="X42" s="7" t="s">
        <v>45</v>
      </c>
      <c r="Y42" s="7" t="s">
        <v>142</v>
      </c>
      <c r="Z42" s="9"/>
      <c r="AA42" s="11">
        <v>2</v>
      </c>
      <c r="AB42" s="15">
        <f t="shared" si="4"/>
        <v>2</v>
      </c>
      <c r="AC42" s="9">
        <v>1</v>
      </c>
      <c r="AD42" s="15"/>
    </row>
    <row r="43" spans="1:30" ht="18" x14ac:dyDescent="0.4">
      <c r="A43" s="82"/>
      <c r="B43" s="173"/>
      <c r="C43" s="77"/>
      <c r="D43" s="163"/>
      <c r="E43" s="83" t="s">
        <v>50</v>
      </c>
      <c r="F43" s="83"/>
      <c r="G43" s="84"/>
      <c r="H43" s="84"/>
      <c r="I43" s="84"/>
      <c r="J43" s="85"/>
      <c r="K43" s="84"/>
      <c r="L43" s="84"/>
      <c r="M43" s="84"/>
      <c r="N43" s="15"/>
      <c r="O43" s="13" t="s">
        <v>241</v>
      </c>
      <c r="P43" s="13" t="s">
        <v>240</v>
      </c>
      <c r="Q43" s="103" t="s">
        <v>201</v>
      </c>
      <c r="R43" s="9"/>
      <c r="S43" s="9">
        <v>6</v>
      </c>
      <c r="T43" s="15">
        <f t="shared" ref="T43:T54" si="6">SUM(R43:S43)</f>
        <v>6</v>
      </c>
      <c r="U43" s="9">
        <v>2</v>
      </c>
      <c r="V43" s="15"/>
      <c r="W43" s="7" t="s">
        <v>118</v>
      </c>
      <c r="X43" s="7" t="s">
        <v>117</v>
      </c>
      <c r="Y43" s="7" t="s">
        <v>53</v>
      </c>
      <c r="Z43" s="9"/>
      <c r="AA43" s="11">
        <v>2</v>
      </c>
      <c r="AB43" s="15">
        <f t="shared" si="4"/>
        <v>2</v>
      </c>
      <c r="AC43" s="9"/>
      <c r="AD43" s="15"/>
    </row>
    <row r="44" spans="1:30" ht="18" x14ac:dyDescent="0.4">
      <c r="A44" s="53" t="s">
        <v>41</v>
      </c>
      <c r="B44" s="38" t="s">
        <v>156</v>
      </c>
      <c r="C44" s="47"/>
      <c r="D44" s="25">
        <v>3</v>
      </c>
      <c r="E44" s="9">
        <v>1</v>
      </c>
      <c r="F44" s="174" t="s">
        <v>461</v>
      </c>
      <c r="G44" s="46"/>
      <c r="H44" s="51"/>
      <c r="I44" s="51"/>
      <c r="J44" s="52"/>
      <c r="K44" s="51"/>
      <c r="L44" s="51"/>
      <c r="M44" s="51"/>
      <c r="N44" s="69"/>
      <c r="O44" s="7" t="s">
        <v>69</v>
      </c>
      <c r="P44" s="7" t="s">
        <v>70</v>
      </c>
      <c r="Q44" s="7" t="s">
        <v>158</v>
      </c>
      <c r="R44" s="9">
        <v>4</v>
      </c>
      <c r="S44" s="11">
        <v>1</v>
      </c>
      <c r="T44" s="15">
        <f t="shared" si="6"/>
        <v>5</v>
      </c>
      <c r="U44" s="9">
        <v>1</v>
      </c>
      <c r="V44" s="15"/>
      <c r="W44" s="7" t="s">
        <v>32</v>
      </c>
      <c r="X44" s="7" t="s">
        <v>249</v>
      </c>
      <c r="Y44" s="7" t="s">
        <v>199</v>
      </c>
      <c r="Z44" s="9"/>
      <c r="AA44" s="11">
        <v>2</v>
      </c>
      <c r="AB44" s="15">
        <f t="shared" si="4"/>
        <v>2</v>
      </c>
      <c r="AC44" s="9"/>
      <c r="AD44" s="15"/>
    </row>
    <row r="45" spans="1:30" ht="18" x14ac:dyDescent="0.4">
      <c r="A45" s="56" t="s">
        <v>37</v>
      </c>
      <c r="B45" s="60" t="s">
        <v>97</v>
      </c>
      <c r="C45" s="50"/>
      <c r="D45" s="25"/>
      <c r="E45" s="9">
        <v>1</v>
      </c>
      <c r="F45" s="174" t="s">
        <v>462</v>
      </c>
      <c r="G45" s="46"/>
      <c r="H45" s="51"/>
      <c r="I45" s="46"/>
      <c r="J45" s="48"/>
      <c r="K45" s="51"/>
      <c r="L45" s="51"/>
      <c r="M45" s="42"/>
      <c r="N45" s="15"/>
      <c r="O45" s="7" t="s">
        <v>130</v>
      </c>
      <c r="P45" s="7" t="s">
        <v>131</v>
      </c>
      <c r="Q45" s="7" t="s">
        <v>54</v>
      </c>
      <c r="R45" s="9">
        <v>2</v>
      </c>
      <c r="S45" s="9">
        <v>3</v>
      </c>
      <c r="T45" s="15">
        <f t="shared" si="6"/>
        <v>5</v>
      </c>
      <c r="U45" s="9">
        <v>1</v>
      </c>
      <c r="V45" s="15"/>
      <c r="W45" s="7" t="s">
        <v>77</v>
      </c>
      <c r="X45" s="6" t="s">
        <v>217</v>
      </c>
      <c r="Y45" s="10" t="s">
        <v>199</v>
      </c>
      <c r="Z45" s="9">
        <v>1</v>
      </c>
      <c r="AA45" s="9"/>
      <c r="AB45" s="15">
        <f t="shared" si="4"/>
        <v>1</v>
      </c>
      <c r="AC45" s="9">
        <v>1</v>
      </c>
      <c r="AD45" s="15"/>
    </row>
    <row r="46" spans="1:30" ht="15.5" x14ac:dyDescent="0.35">
      <c r="E46" s="9">
        <v>2</v>
      </c>
      <c r="F46" s="174" t="s">
        <v>477</v>
      </c>
      <c r="N46" s="15"/>
      <c r="O46" s="7" t="s">
        <v>60</v>
      </c>
      <c r="P46" s="7" t="s">
        <v>61</v>
      </c>
      <c r="Q46" s="7" t="s">
        <v>201</v>
      </c>
      <c r="R46" s="9">
        <v>2</v>
      </c>
      <c r="S46" s="9">
        <v>3</v>
      </c>
      <c r="T46" s="15">
        <f t="shared" si="6"/>
        <v>5</v>
      </c>
      <c r="U46" s="9"/>
      <c r="V46" s="15"/>
      <c r="W46" s="7" t="s">
        <v>19</v>
      </c>
      <c r="X46" s="7" t="s">
        <v>18</v>
      </c>
      <c r="Y46" s="7" t="s">
        <v>53</v>
      </c>
      <c r="Z46" s="9">
        <v>1</v>
      </c>
      <c r="AA46" s="11"/>
      <c r="AB46" s="15">
        <f t="shared" si="4"/>
        <v>1</v>
      </c>
      <c r="AC46" s="9"/>
      <c r="AD46" s="15"/>
    </row>
    <row r="47" spans="1:30" ht="15.5" x14ac:dyDescent="0.35">
      <c r="N47" s="69"/>
      <c r="O47" s="7" t="s">
        <v>21</v>
      </c>
      <c r="P47" s="6" t="s">
        <v>23</v>
      </c>
      <c r="Q47" s="10" t="s">
        <v>201</v>
      </c>
      <c r="R47" s="9">
        <v>2</v>
      </c>
      <c r="S47" s="9">
        <v>3</v>
      </c>
      <c r="T47" s="15">
        <f t="shared" si="6"/>
        <v>5</v>
      </c>
      <c r="U47" s="9"/>
      <c r="V47" s="15"/>
      <c r="W47" s="7" t="s">
        <v>136</v>
      </c>
      <c r="X47" s="7" t="s">
        <v>137</v>
      </c>
      <c r="Y47" s="7" t="s">
        <v>53</v>
      </c>
      <c r="Z47" s="9"/>
      <c r="AA47" s="9">
        <v>1</v>
      </c>
      <c r="AB47" s="15">
        <f t="shared" si="4"/>
        <v>1</v>
      </c>
      <c r="AC47" s="9">
        <v>1</v>
      </c>
      <c r="AD47" s="15"/>
    </row>
    <row r="48" spans="1:30" ht="18" x14ac:dyDescent="0.4">
      <c r="B48" s="38" t="s">
        <v>150</v>
      </c>
      <c r="C48" s="64"/>
      <c r="D48" s="26">
        <v>2</v>
      </c>
      <c r="E48" s="9">
        <v>1</v>
      </c>
      <c r="F48" s="47" t="s">
        <v>463</v>
      </c>
      <c r="N48" s="69"/>
      <c r="O48" s="7" t="s">
        <v>3</v>
      </c>
      <c r="P48" s="10" t="s">
        <v>4</v>
      </c>
      <c r="Q48" s="10" t="s">
        <v>158</v>
      </c>
      <c r="R48" s="9">
        <v>2</v>
      </c>
      <c r="S48" s="11">
        <v>3</v>
      </c>
      <c r="T48" s="15">
        <f t="shared" si="6"/>
        <v>5</v>
      </c>
      <c r="U48" s="9"/>
      <c r="V48" s="15"/>
      <c r="W48" s="7" t="s">
        <v>256</v>
      </c>
      <c r="X48" s="7" t="s">
        <v>253</v>
      </c>
      <c r="Y48" s="7" t="s">
        <v>158</v>
      </c>
      <c r="Z48" s="9"/>
      <c r="AA48" s="9">
        <v>1</v>
      </c>
      <c r="AB48" s="15">
        <f t="shared" si="4"/>
        <v>1</v>
      </c>
      <c r="AC48" s="9">
        <v>2</v>
      </c>
      <c r="AD48" s="15"/>
    </row>
    <row r="49" spans="1:30" ht="18" x14ac:dyDescent="0.4">
      <c r="A49" s="97" t="s">
        <v>37</v>
      </c>
      <c r="B49" s="94" t="s">
        <v>97</v>
      </c>
      <c r="C49" s="50"/>
      <c r="D49" s="26"/>
      <c r="E49" s="9">
        <v>2</v>
      </c>
      <c r="F49" s="47" t="s">
        <v>464</v>
      </c>
      <c r="N49" s="69"/>
      <c r="O49" s="7" t="s">
        <v>66</v>
      </c>
      <c r="P49" s="7" t="s">
        <v>163</v>
      </c>
      <c r="Q49" s="7" t="s">
        <v>54</v>
      </c>
      <c r="R49" s="9">
        <v>2</v>
      </c>
      <c r="S49" s="9">
        <v>3</v>
      </c>
      <c r="T49" s="15">
        <f t="shared" si="6"/>
        <v>5</v>
      </c>
      <c r="U49" s="9"/>
      <c r="V49" s="15"/>
      <c r="W49" s="7" t="s">
        <v>11</v>
      </c>
      <c r="X49" s="10" t="s">
        <v>24</v>
      </c>
      <c r="Y49" s="10" t="s">
        <v>199</v>
      </c>
      <c r="Z49" s="9"/>
      <c r="AA49" s="9">
        <v>1</v>
      </c>
      <c r="AB49" s="15">
        <f t="shared" si="4"/>
        <v>1</v>
      </c>
      <c r="AC49" s="9">
        <v>1</v>
      </c>
      <c r="AD49" s="15"/>
    </row>
    <row r="50" spans="1:30" ht="15.5" x14ac:dyDescent="0.35">
      <c r="F50" s="47"/>
      <c r="N50" s="15"/>
      <c r="O50" s="7" t="s">
        <v>119</v>
      </c>
      <c r="P50" s="7" t="s">
        <v>49</v>
      </c>
      <c r="Q50" s="7" t="s">
        <v>199</v>
      </c>
      <c r="R50" s="9">
        <v>1</v>
      </c>
      <c r="S50" s="11">
        <v>4</v>
      </c>
      <c r="T50" s="15">
        <f t="shared" si="6"/>
        <v>5</v>
      </c>
      <c r="U50" s="9">
        <v>2</v>
      </c>
      <c r="V50" s="15"/>
      <c r="W50" s="7" t="s">
        <v>143</v>
      </c>
      <c r="X50" s="7" t="s">
        <v>144</v>
      </c>
      <c r="Y50" s="10" t="s">
        <v>158</v>
      </c>
      <c r="Z50" s="9"/>
      <c r="AA50" s="9">
        <v>1</v>
      </c>
      <c r="AB50" s="15">
        <f t="shared" si="4"/>
        <v>1</v>
      </c>
      <c r="AC50" s="9"/>
      <c r="AD50" s="15"/>
    </row>
    <row r="51" spans="1:30" ht="18" x14ac:dyDescent="0.4">
      <c r="A51" s="122"/>
      <c r="B51" s="123"/>
      <c r="C51" s="123"/>
      <c r="D51" s="164"/>
      <c r="E51" s="124"/>
      <c r="F51" s="123"/>
      <c r="G51" s="125"/>
      <c r="H51" s="125"/>
      <c r="I51" s="125"/>
      <c r="J51" s="126"/>
      <c r="K51" s="125"/>
      <c r="L51" s="125"/>
      <c r="M51" s="124"/>
      <c r="N51" s="15"/>
      <c r="O51" s="13" t="s">
        <v>62</v>
      </c>
      <c r="P51" s="13" t="s">
        <v>81</v>
      </c>
      <c r="Q51" s="103" t="s">
        <v>53</v>
      </c>
      <c r="R51" s="11">
        <v>1</v>
      </c>
      <c r="S51" s="11">
        <v>4</v>
      </c>
      <c r="T51" s="15">
        <f t="shared" si="6"/>
        <v>5</v>
      </c>
      <c r="U51" s="9"/>
      <c r="V51" s="15"/>
      <c r="W51" s="7" t="s">
        <v>10</v>
      </c>
      <c r="X51" s="7" t="s">
        <v>22</v>
      </c>
      <c r="Y51" s="7" t="s">
        <v>142</v>
      </c>
      <c r="Z51" s="9"/>
      <c r="AA51" s="9">
        <v>1</v>
      </c>
      <c r="AB51" s="15">
        <f t="shared" ref="AB51:AB57" si="7">SUM(Z51:AA51)</f>
        <v>1</v>
      </c>
      <c r="AC51" s="9"/>
      <c r="AD51" s="15"/>
    </row>
    <row r="52" spans="1:30" ht="18" x14ac:dyDescent="0.4">
      <c r="C52" s="47" t="s">
        <v>42</v>
      </c>
      <c r="D52" s="112">
        <f>SUM(D16:D51)</f>
        <v>19</v>
      </c>
      <c r="E52" s="24"/>
      <c r="F52" s="47" t="s">
        <v>44</v>
      </c>
      <c r="G52" s="38"/>
      <c r="H52" s="54"/>
      <c r="I52" s="70">
        <v>6</v>
      </c>
      <c r="J52" s="25"/>
      <c r="K52" s="60"/>
      <c r="L52" s="64"/>
      <c r="N52" s="69"/>
      <c r="O52" s="7" t="s">
        <v>83</v>
      </c>
      <c r="P52" s="7" t="s">
        <v>84</v>
      </c>
      <c r="Q52" s="7" t="s">
        <v>199</v>
      </c>
      <c r="R52" s="9">
        <v>1</v>
      </c>
      <c r="S52" s="9">
        <v>4</v>
      </c>
      <c r="T52" s="15">
        <f t="shared" si="6"/>
        <v>5</v>
      </c>
      <c r="U52" s="9">
        <v>1</v>
      </c>
      <c r="V52" s="15"/>
      <c r="W52" s="7" t="s">
        <v>204</v>
      </c>
      <c r="X52" s="7" t="s">
        <v>205</v>
      </c>
      <c r="Y52" s="7" t="s">
        <v>158</v>
      </c>
      <c r="Z52" s="9"/>
      <c r="AA52" s="9">
        <v>1</v>
      </c>
      <c r="AB52" s="15">
        <f t="shared" si="7"/>
        <v>1</v>
      </c>
      <c r="AC52" s="9"/>
      <c r="AD52" s="15"/>
    </row>
    <row r="53" spans="1:30" ht="15.5" x14ac:dyDescent="0.35">
      <c r="N53" s="15"/>
      <c r="O53" s="7" t="s">
        <v>145</v>
      </c>
      <c r="P53" s="7" t="s">
        <v>174</v>
      </c>
      <c r="Q53" s="7" t="s">
        <v>141</v>
      </c>
      <c r="R53" s="9"/>
      <c r="S53" s="9">
        <v>5</v>
      </c>
      <c r="T53" s="15">
        <f t="shared" si="6"/>
        <v>5</v>
      </c>
      <c r="U53" s="9">
        <v>1</v>
      </c>
      <c r="V53" s="15"/>
      <c r="W53" s="7" t="s">
        <v>27</v>
      </c>
      <c r="X53" s="7" t="s">
        <v>28</v>
      </c>
      <c r="Y53" s="7" t="s">
        <v>53</v>
      </c>
      <c r="Z53" s="9"/>
      <c r="AA53" s="9"/>
      <c r="AB53" s="15">
        <f t="shared" si="7"/>
        <v>0</v>
      </c>
      <c r="AC53" s="9">
        <v>1</v>
      </c>
      <c r="AD53" s="15"/>
    </row>
    <row r="54" spans="1:30" ht="20" x14ac:dyDescent="0.4">
      <c r="C54" s="176" t="s">
        <v>454</v>
      </c>
      <c r="N54" s="15"/>
      <c r="O54" s="7" t="s">
        <v>85</v>
      </c>
      <c r="P54" s="7" t="s">
        <v>2</v>
      </c>
      <c r="Q54" s="7" t="s">
        <v>53</v>
      </c>
      <c r="R54" s="9"/>
      <c r="S54" s="11">
        <v>5</v>
      </c>
      <c r="T54" s="15">
        <f t="shared" si="6"/>
        <v>5</v>
      </c>
      <c r="U54" s="9">
        <v>1</v>
      </c>
      <c r="V54" s="15"/>
      <c r="W54" s="7" t="s">
        <v>56</v>
      </c>
      <c r="X54" s="7" t="s">
        <v>57</v>
      </c>
      <c r="Y54" s="7" t="s">
        <v>199</v>
      </c>
      <c r="Z54" s="11"/>
      <c r="AA54" s="11"/>
      <c r="AB54" s="15">
        <f t="shared" si="7"/>
        <v>0</v>
      </c>
      <c r="AC54" s="9">
        <v>3</v>
      </c>
      <c r="AD54" s="15"/>
    </row>
    <row r="55" spans="1:30" ht="15.5" x14ac:dyDescent="0.35">
      <c r="N55" s="69"/>
      <c r="O55" s="7" t="s">
        <v>56</v>
      </c>
      <c r="P55" s="7" t="s">
        <v>26</v>
      </c>
      <c r="Q55" s="7" t="s">
        <v>53</v>
      </c>
      <c r="R55" s="9">
        <v>3</v>
      </c>
      <c r="S55" s="11">
        <v>1</v>
      </c>
      <c r="T55" s="15">
        <f t="shared" si="5"/>
        <v>4</v>
      </c>
      <c r="U55" s="9">
        <v>1</v>
      </c>
      <c r="V55" s="15"/>
      <c r="W55" s="7" t="s">
        <v>121</v>
      </c>
      <c r="X55" s="7" t="s">
        <v>80</v>
      </c>
      <c r="Y55" s="7" t="s">
        <v>201</v>
      </c>
      <c r="Z55" s="9"/>
      <c r="AA55" s="11"/>
      <c r="AB55" s="15">
        <f t="shared" si="7"/>
        <v>0</v>
      </c>
      <c r="AC55" s="9">
        <v>1</v>
      </c>
      <c r="AD55" s="15"/>
    </row>
    <row r="56" spans="1:30" ht="15.5" x14ac:dyDescent="0.35">
      <c r="N56" s="15"/>
      <c r="O56" s="7" t="s">
        <v>6</v>
      </c>
      <c r="P56" s="7" t="s">
        <v>116</v>
      </c>
      <c r="Q56" s="7" t="s">
        <v>142</v>
      </c>
      <c r="R56" s="9">
        <v>3</v>
      </c>
      <c r="S56" s="11">
        <v>1</v>
      </c>
      <c r="T56" s="15">
        <f t="shared" si="5"/>
        <v>4</v>
      </c>
      <c r="U56" s="9"/>
      <c r="V56" s="15"/>
      <c r="W56" s="7" t="s">
        <v>32</v>
      </c>
      <c r="X56" s="7" t="s">
        <v>164</v>
      </c>
      <c r="Y56" s="7" t="s">
        <v>142</v>
      </c>
      <c r="Z56" s="9"/>
      <c r="AA56" s="9"/>
      <c r="AB56" s="15">
        <f t="shared" si="7"/>
        <v>0</v>
      </c>
      <c r="AC56" s="9">
        <v>1</v>
      </c>
      <c r="AD56" s="15"/>
    </row>
    <row r="57" spans="1:30" ht="18" x14ac:dyDescent="0.4">
      <c r="B57" s="22" t="s">
        <v>98</v>
      </c>
      <c r="C57" s="31"/>
      <c r="D57" s="31"/>
      <c r="E57" s="22" t="s">
        <v>190</v>
      </c>
      <c r="F57" s="22"/>
      <c r="G57" s="22"/>
      <c r="H57" s="22"/>
      <c r="I57" s="22"/>
      <c r="J57" s="22" t="s">
        <v>191</v>
      </c>
      <c r="K57" s="22"/>
      <c r="L57" s="22"/>
      <c r="N57" s="69"/>
      <c r="O57" s="7" t="s">
        <v>245</v>
      </c>
      <c r="P57" s="6" t="s">
        <v>426</v>
      </c>
      <c r="Q57" s="10" t="s">
        <v>54</v>
      </c>
      <c r="R57" s="9">
        <v>2</v>
      </c>
      <c r="S57" s="9">
        <v>2</v>
      </c>
      <c r="T57" s="15">
        <f t="shared" si="5"/>
        <v>4</v>
      </c>
      <c r="U57" s="9"/>
      <c r="V57" s="15"/>
      <c r="W57" s="7" t="s">
        <v>145</v>
      </c>
      <c r="X57" s="6" t="s">
        <v>146</v>
      </c>
      <c r="Y57" s="10" t="s">
        <v>199</v>
      </c>
      <c r="Z57" s="9"/>
      <c r="AA57" s="9"/>
      <c r="AB57" s="15">
        <f t="shared" si="7"/>
        <v>0</v>
      </c>
      <c r="AC57" s="11">
        <v>1</v>
      </c>
      <c r="AD57" s="15"/>
    </row>
    <row r="58" spans="1:30" ht="18" x14ac:dyDescent="0.4">
      <c r="B58" s="47" t="s">
        <v>472</v>
      </c>
      <c r="C58" s="24"/>
      <c r="D58" s="47"/>
      <c r="E58" s="47" t="s">
        <v>479</v>
      </c>
      <c r="F58" s="25"/>
      <c r="G58" s="25"/>
      <c r="H58" s="25"/>
      <c r="I58" s="47"/>
      <c r="J58" s="47"/>
      <c r="K58" s="47" t="s">
        <v>97</v>
      </c>
      <c r="L58" s="46"/>
      <c r="N58" s="69"/>
      <c r="O58" s="7" t="s">
        <v>62</v>
      </c>
      <c r="P58" s="10" t="s">
        <v>161</v>
      </c>
      <c r="Q58" s="10" t="s">
        <v>201</v>
      </c>
      <c r="R58" s="9">
        <v>2</v>
      </c>
      <c r="S58" s="9">
        <v>2</v>
      </c>
      <c r="T58" s="15">
        <f t="shared" si="5"/>
        <v>4</v>
      </c>
      <c r="U58" s="9">
        <v>1</v>
      </c>
      <c r="V58" s="15"/>
      <c r="W58" s="43" t="s">
        <v>257</v>
      </c>
      <c r="X58" s="43" t="s">
        <v>254</v>
      </c>
      <c r="Y58" s="43" t="s">
        <v>158</v>
      </c>
      <c r="Z58" s="11"/>
      <c r="AA58" s="9"/>
      <c r="AB58" s="15">
        <f t="shared" si="4"/>
        <v>0</v>
      </c>
      <c r="AC58" s="9"/>
      <c r="AD58" s="15"/>
    </row>
    <row r="59" spans="1:30" ht="15.5" x14ac:dyDescent="0.35">
      <c r="B59" s="47"/>
      <c r="D59" s="47"/>
      <c r="I59" s="47"/>
      <c r="J59" s="47"/>
      <c r="K59" s="47"/>
      <c r="L59" s="47"/>
      <c r="N59" s="69"/>
      <c r="O59" s="7" t="s">
        <v>75</v>
      </c>
      <c r="P59" s="7" t="s">
        <v>76</v>
      </c>
      <c r="Q59" s="7" t="s">
        <v>65</v>
      </c>
      <c r="R59" s="9">
        <v>2</v>
      </c>
      <c r="S59" s="9">
        <v>2</v>
      </c>
      <c r="T59" s="15">
        <f t="shared" si="5"/>
        <v>4</v>
      </c>
      <c r="U59" s="9">
        <v>1</v>
      </c>
      <c r="V59" s="15"/>
      <c r="W59" s="7" t="s">
        <v>62</v>
      </c>
      <c r="X59" s="7" t="s">
        <v>169</v>
      </c>
      <c r="Y59" s="43" t="s">
        <v>158</v>
      </c>
      <c r="Z59" s="9"/>
      <c r="AA59" s="11"/>
      <c r="AB59" s="15">
        <f t="shared" si="4"/>
        <v>0</v>
      </c>
      <c r="AC59" s="11"/>
      <c r="AD59" s="15"/>
    </row>
    <row r="60" spans="1:30" ht="15.5" x14ac:dyDescent="0.35">
      <c r="N60" s="15"/>
      <c r="O60" s="13" t="s">
        <v>85</v>
      </c>
      <c r="P60" s="13" t="s">
        <v>148</v>
      </c>
      <c r="Q60" s="103" t="s">
        <v>54</v>
      </c>
      <c r="R60" s="11">
        <v>1</v>
      </c>
      <c r="S60" s="9">
        <v>3</v>
      </c>
      <c r="T60" s="15">
        <f t="shared" si="5"/>
        <v>4</v>
      </c>
      <c r="U60" s="9"/>
      <c r="V60" s="15"/>
      <c r="W60" s="7" t="s">
        <v>124</v>
      </c>
      <c r="X60" s="7" t="s">
        <v>125</v>
      </c>
      <c r="Y60" s="7" t="s">
        <v>65</v>
      </c>
      <c r="Z60" s="9"/>
      <c r="AA60" s="9"/>
      <c r="AB60" s="15">
        <f t="shared" si="4"/>
        <v>0</v>
      </c>
      <c r="AC60" s="9"/>
      <c r="AD60" s="15"/>
    </row>
    <row r="61" spans="1:30" ht="18" x14ac:dyDescent="0.4">
      <c r="A61" s="4"/>
      <c r="B61" s="21" t="s">
        <v>94</v>
      </c>
      <c r="C61" s="22"/>
      <c r="D61" s="23">
        <v>40854</v>
      </c>
      <c r="E61" s="61"/>
      <c r="F61" s="61"/>
      <c r="G61" s="61"/>
      <c r="H61" s="31"/>
      <c r="I61" s="31"/>
      <c r="J61" s="21" t="s">
        <v>96</v>
      </c>
      <c r="K61" s="22"/>
      <c r="L61" s="23">
        <v>40861</v>
      </c>
      <c r="N61" s="69"/>
      <c r="O61" s="7" t="s">
        <v>168</v>
      </c>
      <c r="P61" s="7" t="s">
        <v>17</v>
      </c>
      <c r="Q61" s="7" t="s">
        <v>158</v>
      </c>
      <c r="R61" s="9">
        <v>1</v>
      </c>
      <c r="S61" s="9">
        <v>3</v>
      </c>
      <c r="T61" s="15">
        <f t="shared" si="5"/>
        <v>4</v>
      </c>
      <c r="U61" s="9"/>
      <c r="V61" s="15"/>
      <c r="W61" s="7"/>
      <c r="X61" s="10"/>
      <c r="Y61" s="10"/>
      <c r="Z61" s="9"/>
      <c r="AA61" s="11"/>
      <c r="AB61" s="15"/>
      <c r="AC61" s="9"/>
      <c r="AD61" s="15"/>
    </row>
    <row r="62" spans="1:30" ht="18" x14ac:dyDescent="0.4">
      <c r="A62" s="4"/>
      <c r="B62" s="26" t="s">
        <v>95</v>
      </c>
      <c r="C62" s="26" t="s">
        <v>93</v>
      </c>
      <c r="D62" s="26" t="s">
        <v>127</v>
      </c>
      <c r="E62" s="47"/>
      <c r="F62" s="47"/>
      <c r="G62" s="47"/>
      <c r="H62" s="24"/>
      <c r="I62" s="24"/>
      <c r="J62" s="26" t="s">
        <v>95</v>
      </c>
      <c r="K62" s="26" t="s">
        <v>93</v>
      </c>
      <c r="L62" s="26" t="s">
        <v>127</v>
      </c>
      <c r="N62" s="69"/>
      <c r="O62" s="7" t="s">
        <v>114</v>
      </c>
      <c r="P62" s="16" t="s">
        <v>113</v>
      </c>
      <c r="Q62" s="7" t="s">
        <v>199</v>
      </c>
      <c r="R62" s="9">
        <v>1</v>
      </c>
      <c r="S62" s="11">
        <v>3</v>
      </c>
      <c r="T62" s="15">
        <f t="shared" si="5"/>
        <v>4</v>
      </c>
      <c r="U62" s="9"/>
      <c r="V62" s="15"/>
      <c r="AB62" s="15"/>
      <c r="AC62" s="168"/>
      <c r="AD62" s="15"/>
    </row>
    <row r="63" spans="1:30" ht="19.5" customHeight="1" x14ac:dyDescent="0.4">
      <c r="A63" s="49"/>
      <c r="B63" s="28">
        <v>0.38541666666666669</v>
      </c>
      <c r="C63" s="25" t="s">
        <v>153</v>
      </c>
      <c r="D63" s="29" t="s">
        <v>194</v>
      </c>
      <c r="E63" s="47"/>
      <c r="F63" s="47"/>
      <c r="G63" s="47"/>
      <c r="H63" s="24"/>
      <c r="I63" s="24"/>
      <c r="J63" s="28">
        <v>0.38541666666666669</v>
      </c>
      <c r="K63" s="25" t="s">
        <v>153</v>
      </c>
      <c r="L63" s="29" t="s">
        <v>455</v>
      </c>
      <c r="N63" s="69"/>
      <c r="O63" s="7"/>
      <c r="P63" s="16"/>
      <c r="Q63" s="7"/>
      <c r="R63" s="11"/>
      <c r="S63" s="11"/>
      <c r="T63" s="15"/>
      <c r="U63" s="9"/>
      <c r="V63" s="15"/>
      <c r="AB63" s="15"/>
      <c r="AC63" s="168"/>
      <c r="AD63" s="15"/>
    </row>
    <row r="64" spans="1:30" ht="18.75" customHeight="1" x14ac:dyDescent="0.4">
      <c r="A64" s="26"/>
      <c r="B64" s="28">
        <v>0.38541666666666669</v>
      </c>
      <c r="C64" s="25" t="s">
        <v>154</v>
      </c>
      <c r="D64" s="29" t="s">
        <v>429</v>
      </c>
      <c r="E64" s="47"/>
      <c r="F64" s="47"/>
      <c r="G64" s="47"/>
      <c r="H64" s="24"/>
      <c r="I64" s="24"/>
      <c r="J64" s="28">
        <v>0.38541666666666669</v>
      </c>
      <c r="K64" s="25" t="s">
        <v>154</v>
      </c>
      <c r="L64" s="29" t="s">
        <v>171</v>
      </c>
      <c r="N64" s="69"/>
      <c r="O64" s="7"/>
      <c r="P64" s="7"/>
      <c r="Q64" s="7"/>
      <c r="R64" s="9"/>
      <c r="S64" s="9"/>
      <c r="T64" s="15"/>
      <c r="U64" s="9"/>
      <c r="V64" s="15"/>
      <c r="AB64" s="15"/>
      <c r="AC64" s="168"/>
      <c r="AD64" s="69"/>
    </row>
    <row r="65" spans="1:30" ht="18.5" thickBot="1" x14ac:dyDescent="0.45">
      <c r="A65" s="26"/>
      <c r="B65" s="28">
        <v>0.42708333333333331</v>
      </c>
      <c r="C65" s="25" t="s">
        <v>153</v>
      </c>
      <c r="D65" s="29" t="s">
        <v>195</v>
      </c>
      <c r="E65" s="47"/>
      <c r="F65" s="47"/>
      <c r="G65" s="47"/>
      <c r="H65" s="24"/>
      <c r="I65" s="24"/>
      <c r="J65" s="28">
        <v>0.42708333333333331</v>
      </c>
      <c r="K65" s="25" t="s">
        <v>153</v>
      </c>
      <c r="L65" s="29" t="s">
        <v>172</v>
      </c>
      <c r="N65" s="15"/>
      <c r="T65" s="15"/>
      <c r="V65" s="15"/>
      <c r="W65" s="7" t="s">
        <v>165</v>
      </c>
      <c r="X65" s="6"/>
      <c r="Y65" s="10"/>
      <c r="Z65" s="9">
        <v>15</v>
      </c>
      <c r="AA65" s="9">
        <v>20</v>
      </c>
      <c r="AB65" s="15">
        <f t="shared" ref="AB65" si="8">SUM(Z65:AA65)</f>
        <v>35</v>
      </c>
      <c r="AC65" s="11">
        <v>12</v>
      </c>
      <c r="AD65" s="69"/>
    </row>
    <row r="66" spans="1:30" ht="18.5" thickBot="1" x14ac:dyDescent="0.45">
      <c r="A66" s="100"/>
      <c r="B66" s="28">
        <v>0.42708333333333331</v>
      </c>
      <c r="C66" s="25" t="s">
        <v>154</v>
      </c>
      <c r="D66" s="29" t="s">
        <v>430</v>
      </c>
      <c r="J66" s="28">
        <v>0.42708333333333331</v>
      </c>
      <c r="K66" s="25" t="s">
        <v>154</v>
      </c>
      <c r="L66" s="29" t="s">
        <v>173</v>
      </c>
      <c r="M66" s="47"/>
      <c r="N66" s="17"/>
      <c r="O66" s="17"/>
      <c r="P66" s="17"/>
      <c r="Q66" s="17"/>
      <c r="R66" s="18">
        <f>SUM(R22:R63)</f>
        <v>129</v>
      </c>
      <c r="S66" s="18">
        <f>SUM(S22:S65)</f>
        <v>147</v>
      </c>
      <c r="T66" s="18">
        <f>SUM(T22:T63)</f>
        <v>276</v>
      </c>
      <c r="U66" s="18">
        <f>SUM(U22:U64)</f>
        <v>30</v>
      </c>
      <c r="V66" s="15"/>
      <c r="W66" s="159" t="s">
        <v>46</v>
      </c>
      <c r="X66" s="159"/>
      <c r="Y66" s="159"/>
      <c r="Z66" s="18">
        <f>SUM(Z22:Z65)+R66</f>
        <v>150</v>
      </c>
      <c r="AA66" s="18">
        <f>SUM(AA22:AA65)+S66</f>
        <v>238</v>
      </c>
      <c r="AB66" s="18">
        <f>SUM(AB22:AB65)+T66</f>
        <v>388</v>
      </c>
      <c r="AC66" s="18">
        <f>SUM(AC22:AC65)+U66</f>
        <v>69</v>
      </c>
      <c r="AD66" s="69"/>
    </row>
    <row r="67" spans="1:30" ht="21.75" customHeight="1" thickTop="1" x14ac:dyDescent="0.3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N43:U54">
    <sortCondition ref="N42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A22" zoomScale="85" zoomScaleNormal="75" zoomScaleSheetLayoutView="85" workbookViewId="0">
      <selection activeCell="M20" sqref="M20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7.54296875" customWidth="1"/>
    <col min="14" max="14" width="4.54296875" customWidth="1"/>
    <col min="15" max="15" width="12.45312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0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5.453125" customWidth="1"/>
  </cols>
  <sheetData>
    <row r="1" spans="1:30" ht="25" x14ac:dyDescent="0.5">
      <c r="A1" s="32"/>
      <c r="B1" s="32"/>
      <c r="C1" s="32"/>
      <c r="D1" s="32"/>
      <c r="E1" s="32"/>
      <c r="F1" s="32"/>
      <c r="G1" s="33" t="s">
        <v>111</v>
      </c>
      <c r="H1" s="33"/>
      <c r="I1" s="33"/>
      <c r="J1" s="33"/>
      <c r="K1" s="33"/>
      <c r="L1" s="32"/>
      <c r="M1" s="32"/>
      <c r="N1" s="17"/>
      <c r="O1" s="17"/>
      <c r="P1" s="17"/>
      <c r="Q1" s="17"/>
      <c r="R1" s="17"/>
      <c r="S1" s="17"/>
      <c r="T1" s="17"/>
      <c r="U1" s="36" t="s">
        <v>36</v>
      </c>
      <c r="V1" s="17"/>
      <c r="W1" s="17"/>
      <c r="X1" s="17"/>
      <c r="Y1" s="17"/>
      <c r="Z1" s="17"/>
      <c r="AA1" s="17"/>
      <c r="AB1" s="17"/>
      <c r="AC1" s="17"/>
      <c r="AD1" s="17"/>
    </row>
    <row r="2" spans="1:30" ht="25" x14ac:dyDescent="0.5">
      <c r="A2" s="14"/>
      <c r="B2" s="113" t="s">
        <v>427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40847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159" t="s">
        <v>87</v>
      </c>
      <c r="P3" s="159"/>
      <c r="Q3" s="159" t="s">
        <v>58</v>
      </c>
      <c r="R3" s="15"/>
      <c r="S3" s="15" t="s">
        <v>89</v>
      </c>
      <c r="T3" s="15" t="s">
        <v>88</v>
      </c>
      <c r="U3" s="15" t="s">
        <v>90</v>
      </c>
      <c r="V3" s="15" t="s">
        <v>91</v>
      </c>
      <c r="W3" s="15" t="s">
        <v>92</v>
      </c>
      <c r="AD3" s="17"/>
    </row>
    <row r="4" spans="1:30" ht="18" x14ac:dyDescent="0.4">
      <c r="A4" s="7"/>
      <c r="B4" s="7"/>
      <c r="C4" s="27"/>
      <c r="D4" s="27"/>
      <c r="E4" s="25" t="s">
        <v>104</v>
      </c>
      <c r="F4" s="25" t="s">
        <v>105</v>
      </c>
      <c r="G4" s="25" t="s">
        <v>106</v>
      </c>
      <c r="H4" s="25" t="s">
        <v>107</v>
      </c>
      <c r="I4" s="25" t="s">
        <v>88</v>
      </c>
      <c r="J4" s="25" t="s">
        <v>59</v>
      </c>
      <c r="K4" s="25" t="s">
        <v>112</v>
      </c>
      <c r="L4" s="25" t="s">
        <v>55</v>
      </c>
      <c r="M4" s="7"/>
      <c r="N4" s="88"/>
      <c r="O4" s="7" t="s">
        <v>73</v>
      </c>
      <c r="P4" s="7" t="s">
        <v>110</v>
      </c>
      <c r="Q4" s="7" t="s">
        <v>157</v>
      </c>
      <c r="R4" s="7"/>
      <c r="S4" s="11">
        <v>7</v>
      </c>
      <c r="T4" s="9">
        <v>13</v>
      </c>
      <c r="U4" s="9">
        <v>2</v>
      </c>
      <c r="V4" s="9">
        <v>1</v>
      </c>
      <c r="W4" s="160">
        <f t="shared" ref="W4:W9" si="0">T4/S4</f>
        <v>1.8571428571428572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5</v>
      </c>
      <c r="F5" s="25">
        <v>1</v>
      </c>
      <c r="G5" s="25">
        <v>1</v>
      </c>
      <c r="H5" s="25">
        <v>26</v>
      </c>
      <c r="I5" s="25">
        <v>14</v>
      </c>
      <c r="J5" s="40">
        <f t="shared" ref="J5:J11" si="1">E5*2+G5*1</f>
        <v>11</v>
      </c>
      <c r="K5" s="25">
        <v>43</v>
      </c>
      <c r="L5" s="25">
        <v>7</v>
      </c>
      <c r="M5" s="7"/>
      <c r="N5" s="88"/>
      <c r="O5" s="7" t="s">
        <v>160</v>
      </c>
      <c r="P5" s="7" t="s">
        <v>200</v>
      </c>
      <c r="Q5" s="7" t="s">
        <v>142</v>
      </c>
      <c r="R5" s="4"/>
      <c r="S5" s="11">
        <v>7</v>
      </c>
      <c r="T5" s="9">
        <v>13</v>
      </c>
      <c r="U5" s="9">
        <v>2</v>
      </c>
      <c r="V5" s="9">
        <v>0</v>
      </c>
      <c r="W5" s="160">
        <f t="shared" si="0"/>
        <v>1.8571428571428572</v>
      </c>
      <c r="AD5" s="17"/>
    </row>
    <row r="6" spans="1:30" ht="18" x14ac:dyDescent="0.4">
      <c r="B6" s="9"/>
      <c r="C6" s="38" t="s">
        <v>101</v>
      </c>
      <c r="D6" s="27"/>
      <c r="E6" s="25">
        <v>4</v>
      </c>
      <c r="F6" s="25">
        <v>2</v>
      </c>
      <c r="G6" s="25">
        <v>1</v>
      </c>
      <c r="H6" s="25">
        <v>28</v>
      </c>
      <c r="I6" s="25">
        <v>18</v>
      </c>
      <c r="J6" s="40">
        <f t="shared" si="1"/>
        <v>9</v>
      </c>
      <c r="K6" s="25">
        <v>42</v>
      </c>
      <c r="L6" s="25">
        <v>8</v>
      </c>
      <c r="M6" s="7"/>
      <c r="N6" s="88"/>
      <c r="O6" s="7" t="s">
        <v>34</v>
      </c>
      <c r="P6" s="7" t="s">
        <v>100</v>
      </c>
      <c r="Q6" s="7" t="s">
        <v>54</v>
      </c>
      <c r="R6" s="7"/>
      <c r="S6" s="11">
        <v>7</v>
      </c>
      <c r="T6" s="9">
        <v>14</v>
      </c>
      <c r="U6" s="9">
        <v>1</v>
      </c>
      <c r="V6" s="9">
        <v>0</v>
      </c>
      <c r="W6" s="160">
        <f t="shared" si="0"/>
        <v>2</v>
      </c>
      <c r="Y6" s="9"/>
      <c r="AD6" s="17"/>
    </row>
    <row r="7" spans="1:30" ht="18" x14ac:dyDescent="0.4">
      <c r="B7" s="9"/>
      <c r="C7" s="38" t="s">
        <v>210</v>
      </c>
      <c r="D7" s="27"/>
      <c r="E7" s="25">
        <v>3</v>
      </c>
      <c r="F7" s="25">
        <v>3</v>
      </c>
      <c r="G7" s="25">
        <v>1</v>
      </c>
      <c r="H7" s="25">
        <v>15</v>
      </c>
      <c r="I7" s="25">
        <v>19</v>
      </c>
      <c r="J7" s="40">
        <f t="shared" si="1"/>
        <v>7</v>
      </c>
      <c r="K7" s="25">
        <v>27</v>
      </c>
      <c r="L7" s="25">
        <v>14</v>
      </c>
      <c r="M7" s="7"/>
      <c r="N7" s="88"/>
      <c r="O7" s="7" t="s">
        <v>68</v>
      </c>
      <c r="P7" s="7" t="s">
        <v>138</v>
      </c>
      <c r="Q7" s="7" t="s">
        <v>158</v>
      </c>
      <c r="R7" s="7"/>
      <c r="S7" s="11">
        <v>7</v>
      </c>
      <c r="T7" s="9">
        <v>14</v>
      </c>
      <c r="U7" s="9">
        <v>1</v>
      </c>
      <c r="V7" s="9">
        <v>0</v>
      </c>
      <c r="W7" s="160">
        <f t="shared" si="0"/>
        <v>2</v>
      </c>
      <c r="AD7" s="17"/>
    </row>
    <row r="8" spans="1:30" ht="18" x14ac:dyDescent="0.4">
      <c r="A8" s="9"/>
      <c r="B8" s="9"/>
      <c r="C8" s="38" t="s">
        <v>102</v>
      </c>
      <c r="D8" s="27"/>
      <c r="E8" s="25">
        <v>2</v>
      </c>
      <c r="F8" s="25">
        <v>2</v>
      </c>
      <c r="G8" s="25">
        <v>3</v>
      </c>
      <c r="H8" s="25">
        <v>15</v>
      </c>
      <c r="I8" s="25">
        <v>14</v>
      </c>
      <c r="J8" s="40">
        <f>E8*2+G8*1</f>
        <v>7</v>
      </c>
      <c r="K8" s="25">
        <v>25</v>
      </c>
      <c r="L8" s="25">
        <v>5</v>
      </c>
      <c r="M8" s="7"/>
      <c r="N8" s="67"/>
      <c r="O8" s="7" t="s">
        <v>9</v>
      </c>
      <c r="P8" s="7" t="s">
        <v>155</v>
      </c>
      <c r="Q8" s="7" t="s">
        <v>201</v>
      </c>
      <c r="R8" s="4"/>
      <c r="S8" s="11">
        <v>5</v>
      </c>
      <c r="T8" s="9">
        <v>13</v>
      </c>
      <c r="U8" s="9">
        <v>0</v>
      </c>
      <c r="V8" s="9">
        <v>0</v>
      </c>
      <c r="W8" s="160">
        <f t="shared" si="0"/>
        <v>2.6</v>
      </c>
      <c r="AD8" s="17"/>
    </row>
    <row r="9" spans="1:30" ht="18" x14ac:dyDescent="0.4">
      <c r="A9" s="9"/>
      <c r="B9" s="9"/>
      <c r="C9" s="38" t="s">
        <v>151</v>
      </c>
      <c r="D9" s="27"/>
      <c r="E9" s="25">
        <v>2</v>
      </c>
      <c r="F9" s="25">
        <v>3</v>
      </c>
      <c r="G9" s="25">
        <v>2</v>
      </c>
      <c r="H9" s="25">
        <v>15</v>
      </c>
      <c r="I9" s="25">
        <v>13</v>
      </c>
      <c r="J9" s="40">
        <f>E9*2+G9*1</f>
        <v>6</v>
      </c>
      <c r="K9" s="25">
        <v>23</v>
      </c>
      <c r="L9" s="25">
        <v>8</v>
      </c>
      <c r="M9" s="7"/>
      <c r="N9" s="15"/>
      <c r="O9" s="7" t="s">
        <v>73</v>
      </c>
      <c r="P9" s="7" t="s">
        <v>218</v>
      </c>
      <c r="Q9" s="7" t="s">
        <v>53</v>
      </c>
      <c r="R9" s="4"/>
      <c r="S9" s="11">
        <v>6</v>
      </c>
      <c r="T9" s="9">
        <v>16</v>
      </c>
      <c r="U9" s="9">
        <v>1</v>
      </c>
      <c r="V9" s="9">
        <v>0</v>
      </c>
      <c r="W9" s="160">
        <f t="shared" si="0"/>
        <v>2.6666666666666665</v>
      </c>
      <c r="AD9" s="17"/>
    </row>
    <row r="10" spans="1:30" ht="18" x14ac:dyDescent="0.4">
      <c r="A10" s="9"/>
      <c r="B10" s="9"/>
      <c r="C10" s="38" t="s">
        <v>103</v>
      </c>
      <c r="D10" s="27"/>
      <c r="E10" s="25">
        <v>2</v>
      </c>
      <c r="F10" s="25">
        <v>3</v>
      </c>
      <c r="G10" s="25">
        <v>2</v>
      </c>
      <c r="H10" s="25">
        <v>11</v>
      </c>
      <c r="I10" s="25">
        <v>16</v>
      </c>
      <c r="J10" s="40">
        <f>E10*2+G10*1</f>
        <v>6</v>
      </c>
      <c r="K10" s="25">
        <v>18</v>
      </c>
      <c r="L10" s="129">
        <v>5</v>
      </c>
      <c r="M10" s="7"/>
      <c r="N10" s="88"/>
      <c r="O10" s="10" t="s">
        <v>198</v>
      </c>
      <c r="P10" s="7" t="s">
        <v>109</v>
      </c>
      <c r="Q10" s="7" t="s">
        <v>108</v>
      </c>
      <c r="R10" s="7"/>
      <c r="S10" s="11">
        <v>6</v>
      </c>
      <c r="T10" s="9">
        <v>16</v>
      </c>
      <c r="U10" s="9">
        <v>1</v>
      </c>
      <c r="V10" s="9">
        <v>0</v>
      </c>
      <c r="W10" s="160">
        <f t="shared" ref="W10" si="2">T10/S10</f>
        <v>2.6666666666666665</v>
      </c>
      <c r="AD10" s="17"/>
    </row>
    <row r="11" spans="1:30" ht="18" x14ac:dyDescent="0.4">
      <c r="A11" s="9"/>
      <c r="B11" s="9"/>
      <c r="C11" s="38" t="s">
        <v>156</v>
      </c>
      <c r="D11" s="27"/>
      <c r="E11" s="129">
        <v>2</v>
      </c>
      <c r="F11" s="129">
        <v>3</v>
      </c>
      <c r="G11" s="129">
        <v>2</v>
      </c>
      <c r="H11" s="25">
        <v>9</v>
      </c>
      <c r="I11" s="25">
        <v>14</v>
      </c>
      <c r="J11" s="40">
        <f t="shared" si="1"/>
        <v>6</v>
      </c>
      <c r="K11" s="25">
        <v>16</v>
      </c>
      <c r="L11" s="129">
        <v>7</v>
      </c>
      <c r="M11" s="7"/>
      <c r="N11" s="88"/>
      <c r="O11" s="7" t="s">
        <v>119</v>
      </c>
      <c r="P11" s="7" t="s">
        <v>170</v>
      </c>
      <c r="Q11" s="7" t="s">
        <v>199</v>
      </c>
      <c r="R11" s="4"/>
      <c r="S11" s="11">
        <v>6</v>
      </c>
      <c r="T11" s="9">
        <v>21</v>
      </c>
      <c r="U11" s="9">
        <v>0</v>
      </c>
      <c r="V11" s="9">
        <v>0</v>
      </c>
      <c r="W11" s="160">
        <f t="shared" ref="W11:W12" si="3">T11/S11</f>
        <v>3.5</v>
      </c>
      <c r="AD11" s="17"/>
    </row>
    <row r="12" spans="1:30" ht="18.5" thickBot="1" x14ac:dyDescent="0.45">
      <c r="A12" s="9"/>
      <c r="B12" s="9"/>
      <c r="C12" s="38" t="s">
        <v>209</v>
      </c>
      <c r="D12" s="27"/>
      <c r="E12" s="57">
        <v>1</v>
      </c>
      <c r="F12" s="57">
        <v>4</v>
      </c>
      <c r="G12" s="57">
        <v>2</v>
      </c>
      <c r="H12" s="25">
        <v>12</v>
      </c>
      <c r="I12" s="25">
        <v>23</v>
      </c>
      <c r="J12" s="40">
        <f t="shared" ref="J12" si="4">E12*2+G12*1</f>
        <v>4</v>
      </c>
      <c r="K12" s="25">
        <v>16</v>
      </c>
      <c r="L12" s="57">
        <v>9</v>
      </c>
      <c r="M12" s="7"/>
      <c r="N12" s="88"/>
      <c r="O12" s="7" t="s">
        <v>128</v>
      </c>
      <c r="P12" s="7" t="s">
        <v>0</v>
      </c>
      <c r="Q12" s="7"/>
      <c r="R12" s="4"/>
      <c r="S12" s="11">
        <v>5</v>
      </c>
      <c r="T12" s="9">
        <v>10</v>
      </c>
      <c r="U12" s="9">
        <v>1</v>
      </c>
      <c r="V12" s="9">
        <v>0</v>
      </c>
      <c r="W12" s="160">
        <f t="shared" si="3"/>
        <v>2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21</v>
      </c>
      <c r="F13" s="71">
        <f>SUM(F5:F12)</f>
        <v>21</v>
      </c>
      <c r="G13" s="71">
        <f>SUM(G5:G12)</f>
        <v>14</v>
      </c>
      <c r="H13" s="71">
        <f>SUM(H5:H12)</f>
        <v>131</v>
      </c>
      <c r="I13" s="71">
        <f>SUM(I5:I12)</f>
        <v>131</v>
      </c>
      <c r="J13" s="30"/>
      <c r="K13" s="71">
        <f>SUM(K5:K12)</f>
        <v>210</v>
      </c>
      <c r="L13" s="71">
        <f>SUM(L5:L12)</f>
        <v>63</v>
      </c>
      <c r="M13" s="4"/>
      <c r="N13" s="17"/>
      <c r="O13" s="17"/>
      <c r="P13" s="17"/>
      <c r="Q13" s="159" t="s">
        <v>35</v>
      </c>
      <c r="R13" s="14"/>
      <c r="S13" s="18">
        <f>SUM(S4:S12)</f>
        <v>56</v>
      </c>
      <c r="T13" s="18">
        <f>SUM(T4:T12)</f>
        <v>130</v>
      </c>
      <c r="U13" s="18">
        <f>SUM(U4:U12)</f>
        <v>9</v>
      </c>
      <c r="V13" s="18">
        <f>SUM(V4:V12)</f>
        <v>1</v>
      </c>
      <c r="W13" s="19">
        <f>(T13+V13)/S13</f>
        <v>2.3392857142857144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8" x14ac:dyDescent="0.4">
      <c r="A15" s="111" t="s">
        <v>428</v>
      </c>
      <c r="B15" s="111"/>
      <c r="C15" s="87"/>
      <c r="D15" s="76"/>
      <c r="E15" s="83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20" x14ac:dyDescent="0.4">
      <c r="A16" s="53" t="s">
        <v>38</v>
      </c>
      <c r="B16" s="38" t="s">
        <v>150</v>
      </c>
      <c r="C16" s="75"/>
      <c r="D16" s="25">
        <v>4</v>
      </c>
      <c r="E16" s="8">
        <v>1</v>
      </c>
      <c r="F16" s="47" t="s">
        <v>439</v>
      </c>
      <c r="G16" s="59"/>
      <c r="J16" s="4"/>
      <c r="N16" s="17"/>
      <c r="P16" s="176" t="s">
        <v>451</v>
      </c>
      <c r="AD16" s="17"/>
    </row>
    <row r="17" spans="1:30" ht="18" x14ac:dyDescent="0.4">
      <c r="A17" s="45" t="s">
        <v>37</v>
      </c>
      <c r="B17" s="47" t="s">
        <v>97</v>
      </c>
      <c r="C17" s="47"/>
      <c r="D17" s="25"/>
      <c r="E17" s="9">
        <v>1</v>
      </c>
      <c r="F17" s="47" t="s">
        <v>440</v>
      </c>
      <c r="G17" s="59"/>
      <c r="J17" s="4"/>
      <c r="N17" s="17"/>
      <c r="AD17" s="17"/>
    </row>
    <row r="18" spans="1:30" ht="15.5" x14ac:dyDescent="0.35">
      <c r="A18" s="45"/>
      <c r="B18" s="60"/>
      <c r="C18" s="47"/>
      <c r="D18" s="55"/>
      <c r="E18" s="9">
        <v>2</v>
      </c>
      <c r="F18" s="47" t="s">
        <v>441</v>
      </c>
      <c r="G18" s="59"/>
      <c r="J18" s="4"/>
      <c r="N18" s="17"/>
      <c r="AD18" s="17"/>
    </row>
    <row r="19" spans="1:30" ht="15.5" x14ac:dyDescent="0.35">
      <c r="E19" s="9">
        <v>2</v>
      </c>
      <c r="F19" s="47" t="s">
        <v>442</v>
      </c>
      <c r="H19" s="59"/>
      <c r="I19" s="59"/>
      <c r="J19" s="96"/>
      <c r="K19" s="59"/>
      <c r="L19" s="59"/>
      <c r="M19" s="59"/>
      <c r="N19" s="17"/>
      <c r="AD19" s="17"/>
    </row>
    <row r="20" spans="1:30" ht="15.5" x14ac:dyDescent="0.35">
      <c r="M20" s="59"/>
      <c r="N20" s="69"/>
      <c r="O20" s="17"/>
      <c r="P20" s="17"/>
      <c r="Q20" s="17"/>
      <c r="R20" s="17"/>
      <c r="S20" s="17"/>
      <c r="T20" s="17"/>
      <c r="U20" s="66" t="s">
        <v>47</v>
      </c>
      <c r="V20" s="17"/>
      <c r="W20" s="17"/>
      <c r="X20" s="17"/>
      <c r="Y20" s="17"/>
      <c r="Z20" s="17"/>
      <c r="AA20" s="17"/>
      <c r="AB20" s="17"/>
      <c r="AC20" s="68" t="s">
        <v>47</v>
      </c>
      <c r="AD20" s="68"/>
    </row>
    <row r="21" spans="1:30" ht="18" x14ac:dyDescent="0.4">
      <c r="A21" s="45" t="s">
        <v>166</v>
      </c>
      <c r="B21" s="38" t="s">
        <v>210</v>
      </c>
      <c r="C21" s="98"/>
      <c r="D21" s="128">
        <v>1</v>
      </c>
      <c r="E21" s="9">
        <v>2</v>
      </c>
      <c r="F21" s="47" t="s">
        <v>438</v>
      </c>
      <c r="N21" s="15"/>
      <c r="O21" s="159" t="s">
        <v>7</v>
      </c>
      <c r="P21" s="159"/>
      <c r="Q21" s="15" t="s">
        <v>58</v>
      </c>
      <c r="R21" s="15" t="s">
        <v>51</v>
      </c>
      <c r="S21" s="15" t="s">
        <v>52</v>
      </c>
      <c r="T21" s="15" t="s">
        <v>59</v>
      </c>
      <c r="U21" s="67" t="s">
        <v>48</v>
      </c>
      <c r="V21" s="17"/>
      <c r="W21" s="159" t="s">
        <v>7</v>
      </c>
      <c r="X21" s="159"/>
      <c r="Y21" s="15" t="s">
        <v>58</v>
      </c>
      <c r="Z21" s="15" t="s">
        <v>51</v>
      </c>
      <c r="AA21" s="15" t="s">
        <v>52</v>
      </c>
      <c r="AB21" s="15" t="s">
        <v>59</v>
      </c>
      <c r="AC21" s="67" t="s">
        <v>48</v>
      </c>
      <c r="AD21" s="67"/>
    </row>
    <row r="22" spans="1:30" ht="18" x14ac:dyDescent="0.4">
      <c r="A22" s="97" t="s">
        <v>37</v>
      </c>
      <c r="B22" s="86" t="s">
        <v>5</v>
      </c>
      <c r="C22" s="47" t="s">
        <v>420</v>
      </c>
      <c r="D22" s="128"/>
      <c r="E22" s="9"/>
      <c r="F22" s="47"/>
      <c r="N22" s="69"/>
      <c r="O22" s="7" t="s">
        <v>251</v>
      </c>
      <c r="P22" s="6" t="s">
        <v>250</v>
      </c>
      <c r="Q22" s="10" t="s">
        <v>141</v>
      </c>
      <c r="R22" s="9">
        <v>10</v>
      </c>
      <c r="S22" s="9">
        <v>3</v>
      </c>
      <c r="T22" s="15">
        <f t="shared" ref="T22" si="5">SUM(R22:S22)</f>
        <v>13</v>
      </c>
      <c r="U22" s="9">
        <v>1</v>
      </c>
      <c r="V22" s="15"/>
      <c r="W22" s="7" t="s">
        <v>160</v>
      </c>
      <c r="X22" s="16" t="s">
        <v>208</v>
      </c>
      <c r="Y22" s="7" t="s">
        <v>201</v>
      </c>
      <c r="Z22" s="9">
        <v>1</v>
      </c>
      <c r="AA22" s="11">
        <v>2</v>
      </c>
      <c r="AB22" s="15">
        <f t="shared" ref="AB22:AB58" si="6">SUM(Z22:AA22)</f>
        <v>3</v>
      </c>
      <c r="AC22" s="9">
        <v>1</v>
      </c>
      <c r="AD22" s="15"/>
    </row>
    <row r="23" spans="1:30" ht="15.5" x14ac:dyDescent="0.35">
      <c r="B23" s="47" t="s">
        <v>162</v>
      </c>
      <c r="C23" s="47" t="s">
        <v>216</v>
      </c>
      <c r="E23" s="9"/>
      <c r="F23" s="47"/>
      <c r="N23" s="69"/>
      <c r="O23" s="7" t="s">
        <v>145</v>
      </c>
      <c r="P23" s="7" t="s">
        <v>244</v>
      </c>
      <c r="Q23" s="10" t="s">
        <v>65</v>
      </c>
      <c r="R23" s="9">
        <v>6</v>
      </c>
      <c r="S23" s="9">
        <v>6</v>
      </c>
      <c r="T23" s="15">
        <f t="shared" ref="T23:T61" si="7">SUM(R23:S23)</f>
        <v>12</v>
      </c>
      <c r="U23" s="9"/>
      <c r="V23" s="15"/>
      <c r="W23" s="7" t="s">
        <v>139</v>
      </c>
      <c r="X23" s="7" t="s">
        <v>389</v>
      </c>
      <c r="Y23" s="7" t="s">
        <v>141</v>
      </c>
      <c r="Z23" s="9"/>
      <c r="AA23" s="11">
        <v>3</v>
      </c>
      <c r="AB23" s="15">
        <f t="shared" si="6"/>
        <v>3</v>
      </c>
      <c r="AC23" s="9"/>
      <c r="AD23" s="15"/>
    </row>
    <row r="24" spans="1:30" ht="15.5" x14ac:dyDescent="0.35">
      <c r="N24" s="15"/>
      <c r="O24" s="7" t="s">
        <v>86</v>
      </c>
      <c r="P24" s="7" t="s">
        <v>132</v>
      </c>
      <c r="Q24" s="7" t="s">
        <v>141</v>
      </c>
      <c r="R24" s="9">
        <v>3</v>
      </c>
      <c r="S24" s="11">
        <v>8</v>
      </c>
      <c r="T24" s="15">
        <f t="shared" si="7"/>
        <v>11</v>
      </c>
      <c r="U24" s="9"/>
      <c r="V24" s="69"/>
      <c r="W24" s="13" t="s">
        <v>241</v>
      </c>
      <c r="X24" s="13" t="s">
        <v>240</v>
      </c>
      <c r="Y24" s="103" t="s">
        <v>201</v>
      </c>
      <c r="Z24" s="9"/>
      <c r="AA24" s="9">
        <v>3</v>
      </c>
      <c r="AB24" s="15">
        <f t="shared" si="6"/>
        <v>3</v>
      </c>
      <c r="AC24" s="9">
        <v>2</v>
      </c>
      <c r="AD24" s="15"/>
    </row>
    <row r="25" spans="1:30" ht="18" x14ac:dyDescent="0.4">
      <c r="A25" s="79"/>
      <c r="B25" s="173"/>
      <c r="C25" s="81"/>
      <c r="D25" s="163"/>
      <c r="E25" s="83" t="s">
        <v>50</v>
      </c>
      <c r="F25" s="77"/>
      <c r="G25" s="76"/>
      <c r="H25" s="76"/>
      <c r="I25" s="76"/>
      <c r="J25" s="78"/>
      <c r="K25" s="76"/>
      <c r="L25" s="76"/>
      <c r="M25" s="76"/>
      <c r="N25" s="15"/>
      <c r="O25" s="158" t="s">
        <v>160</v>
      </c>
      <c r="P25" s="7" t="s">
        <v>159</v>
      </c>
      <c r="Q25" s="7" t="s">
        <v>141</v>
      </c>
      <c r="R25" s="9">
        <v>6</v>
      </c>
      <c r="S25" s="11">
        <v>4</v>
      </c>
      <c r="T25" s="15">
        <f t="shared" si="7"/>
        <v>10</v>
      </c>
      <c r="U25" s="9">
        <v>2</v>
      </c>
      <c r="V25" s="15"/>
      <c r="W25" s="7" t="s">
        <v>16</v>
      </c>
      <c r="X25" s="7" t="s">
        <v>5</v>
      </c>
      <c r="Y25" s="7" t="s">
        <v>201</v>
      </c>
      <c r="Z25" s="9"/>
      <c r="AA25" s="11">
        <v>3</v>
      </c>
      <c r="AB25" s="15">
        <f t="shared" si="6"/>
        <v>3</v>
      </c>
      <c r="AC25" s="168">
        <v>2</v>
      </c>
      <c r="AD25" s="15"/>
    </row>
    <row r="26" spans="1:30" ht="18" x14ac:dyDescent="0.4">
      <c r="A26" s="53" t="s">
        <v>39</v>
      </c>
      <c r="B26" s="38" t="s">
        <v>102</v>
      </c>
      <c r="D26" s="25">
        <v>2</v>
      </c>
      <c r="E26" s="8">
        <v>2</v>
      </c>
      <c r="F26" s="47" t="s">
        <v>434</v>
      </c>
      <c r="M26" s="42"/>
      <c r="N26" s="69"/>
      <c r="O26" s="7" t="s">
        <v>71</v>
      </c>
      <c r="P26" s="7" t="s">
        <v>72</v>
      </c>
      <c r="Q26" s="7" t="s">
        <v>65</v>
      </c>
      <c r="R26" s="9">
        <v>6</v>
      </c>
      <c r="S26" s="11">
        <v>4</v>
      </c>
      <c r="T26" s="15">
        <f t="shared" si="7"/>
        <v>10</v>
      </c>
      <c r="U26" s="9">
        <v>1</v>
      </c>
      <c r="V26" s="69"/>
      <c r="W26" s="7" t="s">
        <v>79</v>
      </c>
      <c r="X26" s="7" t="s">
        <v>25</v>
      </c>
      <c r="Y26" s="10" t="s">
        <v>142</v>
      </c>
      <c r="Z26" s="9"/>
      <c r="AA26" s="9">
        <v>3</v>
      </c>
      <c r="AB26" s="15">
        <f t="shared" si="6"/>
        <v>3</v>
      </c>
      <c r="AC26" s="9"/>
      <c r="AD26" s="15"/>
    </row>
    <row r="27" spans="1:30" ht="15.5" x14ac:dyDescent="0.35">
      <c r="A27" s="56" t="s">
        <v>37</v>
      </c>
      <c r="B27" s="47" t="s">
        <v>97</v>
      </c>
      <c r="C27" s="47"/>
      <c r="E27" s="8">
        <v>2</v>
      </c>
      <c r="F27" s="47" t="s">
        <v>435</v>
      </c>
      <c r="N27" s="15"/>
      <c r="O27" s="7" t="s">
        <v>66</v>
      </c>
      <c r="P27" s="7" t="s">
        <v>67</v>
      </c>
      <c r="Q27" s="7" t="s">
        <v>65</v>
      </c>
      <c r="R27" s="9">
        <v>3</v>
      </c>
      <c r="S27" s="9">
        <v>7</v>
      </c>
      <c r="T27" s="15">
        <f t="shared" si="7"/>
        <v>10</v>
      </c>
      <c r="U27" s="9">
        <v>1</v>
      </c>
      <c r="V27" s="15"/>
      <c r="W27" s="7" t="s">
        <v>68</v>
      </c>
      <c r="X27" s="7" t="s">
        <v>149</v>
      </c>
      <c r="Y27" s="7" t="s">
        <v>54</v>
      </c>
      <c r="Z27" s="9"/>
      <c r="AA27" s="9">
        <v>3</v>
      </c>
      <c r="AB27" s="15">
        <f t="shared" si="6"/>
        <v>3</v>
      </c>
      <c r="AC27" s="9">
        <v>2</v>
      </c>
      <c r="AD27" s="15"/>
    </row>
    <row r="28" spans="1:30" ht="15.5" x14ac:dyDescent="0.35">
      <c r="E28" s="99"/>
      <c r="N28" s="69"/>
      <c r="O28" s="7" t="s">
        <v>114</v>
      </c>
      <c r="P28" s="7" t="s">
        <v>120</v>
      </c>
      <c r="Q28" s="7" t="s">
        <v>199</v>
      </c>
      <c r="R28" s="9">
        <v>7</v>
      </c>
      <c r="S28" s="11">
        <v>2</v>
      </c>
      <c r="T28" s="15">
        <f t="shared" si="7"/>
        <v>9</v>
      </c>
      <c r="U28" s="9">
        <v>1</v>
      </c>
      <c r="V28" s="15"/>
      <c r="W28" s="7" t="s">
        <v>202</v>
      </c>
      <c r="X28" s="7" t="s">
        <v>300</v>
      </c>
      <c r="Y28" s="7" t="s">
        <v>141</v>
      </c>
      <c r="Z28" s="9"/>
      <c r="AA28" s="9">
        <v>3</v>
      </c>
      <c r="AB28" s="15">
        <f t="shared" si="6"/>
        <v>3</v>
      </c>
      <c r="AC28" s="9"/>
      <c r="AD28" s="15"/>
    </row>
    <row r="29" spans="1:30" ht="18" x14ac:dyDescent="0.4">
      <c r="A29" s="45"/>
      <c r="B29" s="38" t="s">
        <v>209</v>
      </c>
      <c r="C29" s="121"/>
      <c r="D29" s="25">
        <v>2</v>
      </c>
      <c r="E29" s="99">
        <v>1</v>
      </c>
      <c r="F29" s="47" t="s">
        <v>432</v>
      </c>
      <c r="G29" s="42"/>
      <c r="K29" s="42"/>
      <c r="L29" s="42"/>
      <c r="M29" s="42"/>
      <c r="N29" s="15"/>
      <c r="O29" s="7" t="s">
        <v>121</v>
      </c>
      <c r="P29" s="7" t="s">
        <v>122</v>
      </c>
      <c r="Q29" s="7" t="s">
        <v>201</v>
      </c>
      <c r="R29" s="8">
        <v>3</v>
      </c>
      <c r="S29" s="12">
        <v>6</v>
      </c>
      <c r="T29" s="15">
        <f t="shared" si="7"/>
        <v>9</v>
      </c>
      <c r="U29" s="9">
        <v>1</v>
      </c>
      <c r="V29" s="15"/>
      <c r="W29" s="7" t="s">
        <v>64</v>
      </c>
      <c r="X29" s="10" t="s">
        <v>123</v>
      </c>
      <c r="Y29" s="10" t="s">
        <v>54</v>
      </c>
      <c r="Z29" s="9"/>
      <c r="AA29" s="9">
        <v>3</v>
      </c>
      <c r="AB29" s="15">
        <f t="shared" si="6"/>
        <v>3</v>
      </c>
      <c r="AC29" s="9">
        <v>1</v>
      </c>
      <c r="AD29" s="15"/>
    </row>
    <row r="30" spans="1:30" ht="18" x14ac:dyDescent="0.4">
      <c r="A30" s="56" t="s">
        <v>37</v>
      </c>
      <c r="B30" s="47" t="s">
        <v>436</v>
      </c>
      <c r="C30" s="47" t="s">
        <v>437</v>
      </c>
      <c r="D30" s="25"/>
      <c r="E30" s="9">
        <v>1</v>
      </c>
      <c r="F30" s="47" t="s">
        <v>433</v>
      </c>
      <c r="N30" s="69"/>
      <c r="O30" s="7" t="s">
        <v>73</v>
      </c>
      <c r="P30" s="7" t="s">
        <v>138</v>
      </c>
      <c r="Q30" s="7" t="s">
        <v>142</v>
      </c>
      <c r="R30" s="9">
        <v>5</v>
      </c>
      <c r="S30" s="9">
        <v>3</v>
      </c>
      <c r="T30" s="15">
        <f t="shared" si="7"/>
        <v>8</v>
      </c>
      <c r="U30" s="9">
        <v>1</v>
      </c>
      <c r="V30" s="15"/>
      <c r="W30" s="7" t="s">
        <v>73</v>
      </c>
      <c r="X30" s="7" t="s">
        <v>43</v>
      </c>
      <c r="Y30" s="7" t="s">
        <v>65</v>
      </c>
      <c r="Z30" s="9"/>
      <c r="AA30" s="9">
        <v>3</v>
      </c>
      <c r="AB30" s="15">
        <f t="shared" si="6"/>
        <v>3</v>
      </c>
      <c r="AC30" s="9">
        <v>2</v>
      </c>
      <c r="AD30" s="15"/>
    </row>
    <row r="31" spans="1:30" ht="15.5" x14ac:dyDescent="0.35">
      <c r="F31" s="47"/>
      <c r="N31" s="15"/>
      <c r="O31" s="7" t="s">
        <v>21</v>
      </c>
      <c r="P31" s="7" t="s">
        <v>74</v>
      </c>
      <c r="Q31" s="7" t="s">
        <v>201</v>
      </c>
      <c r="R31" s="9">
        <v>4</v>
      </c>
      <c r="S31" s="9">
        <v>4</v>
      </c>
      <c r="T31" s="15">
        <f t="shared" si="7"/>
        <v>8</v>
      </c>
      <c r="U31" s="9">
        <v>4</v>
      </c>
      <c r="V31" s="15"/>
      <c r="W31" s="7" t="s">
        <v>12</v>
      </c>
      <c r="X31" s="7" t="s">
        <v>13</v>
      </c>
      <c r="Y31" s="7" t="s">
        <v>54</v>
      </c>
      <c r="Z31" s="9"/>
      <c r="AA31" s="9">
        <v>3</v>
      </c>
      <c r="AB31" s="15">
        <f t="shared" si="6"/>
        <v>3</v>
      </c>
      <c r="AC31" s="9"/>
      <c r="AD31" s="15"/>
    </row>
    <row r="32" spans="1:30" ht="18" x14ac:dyDescent="0.4">
      <c r="A32" s="82" t="s">
        <v>167</v>
      </c>
      <c r="B32" s="173"/>
      <c r="C32" s="172"/>
      <c r="D32" s="163"/>
      <c r="E32" s="83" t="s">
        <v>50</v>
      </c>
      <c r="F32" s="77"/>
      <c r="G32" s="84"/>
      <c r="H32" s="84"/>
      <c r="I32" s="84"/>
      <c r="J32" s="85"/>
      <c r="K32" s="84"/>
      <c r="L32" s="84"/>
      <c r="M32" s="84"/>
      <c r="N32" s="69"/>
      <c r="O32" s="7" t="s">
        <v>12</v>
      </c>
      <c r="P32" s="7" t="s">
        <v>252</v>
      </c>
      <c r="Q32" s="7" t="s">
        <v>141</v>
      </c>
      <c r="R32" s="9">
        <v>3</v>
      </c>
      <c r="S32" s="9">
        <v>5</v>
      </c>
      <c r="T32" s="15">
        <f t="shared" si="7"/>
        <v>8</v>
      </c>
      <c r="U32" s="9"/>
      <c r="V32" s="15"/>
      <c r="W32" s="7" t="s">
        <v>82</v>
      </c>
      <c r="X32" s="7" t="s">
        <v>20</v>
      </c>
      <c r="Y32" s="7" t="s">
        <v>141</v>
      </c>
      <c r="Z32" s="9"/>
      <c r="AA32" s="11">
        <v>3</v>
      </c>
      <c r="AB32" s="15">
        <f t="shared" si="6"/>
        <v>3</v>
      </c>
      <c r="AC32" s="9"/>
      <c r="AD32" s="15"/>
    </row>
    <row r="33" spans="1:30" ht="15.75" customHeight="1" x14ac:dyDescent="0.4">
      <c r="A33" s="53" t="s">
        <v>40</v>
      </c>
      <c r="B33" s="38" t="s">
        <v>151</v>
      </c>
      <c r="D33" s="25">
        <v>0</v>
      </c>
      <c r="E33" s="8"/>
      <c r="F33" s="47"/>
      <c r="G33" s="175"/>
      <c r="H33" s="175"/>
      <c r="I33" s="102"/>
      <c r="J33" s="102"/>
      <c r="K33" s="102"/>
      <c r="L33" s="102"/>
      <c r="M33" s="102"/>
      <c r="N33" s="69"/>
      <c r="O33" s="7" t="s">
        <v>1</v>
      </c>
      <c r="P33" s="7" t="s">
        <v>131</v>
      </c>
      <c r="Q33" s="7" t="s">
        <v>54</v>
      </c>
      <c r="R33" s="9">
        <v>4</v>
      </c>
      <c r="S33" s="9">
        <v>3</v>
      </c>
      <c r="T33" s="15">
        <f t="shared" si="7"/>
        <v>7</v>
      </c>
      <c r="U33" s="9"/>
      <c r="V33" s="15"/>
      <c r="W33" s="7" t="s">
        <v>206</v>
      </c>
      <c r="X33" s="10" t="s">
        <v>207</v>
      </c>
      <c r="Y33" s="10" t="s">
        <v>53</v>
      </c>
      <c r="Z33" s="9"/>
      <c r="AA33" s="9">
        <v>3</v>
      </c>
      <c r="AB33" s="15">
        <f t="shared" si="6"/>
        <v>3</v>
      </c>
      <c r="AC33" s="9">
        <v>1</v>
      </c>
      <c r="AD33" s="15"/>
    </row>
    <row r="34" spans="1:30" ht="15.5" x14ac:dyDescent="0.35">
      <c r="A34" s="45" t="s">
        <v>37</v>
      </c>
      <c r="B34" s="47" t="s">
        <v>97</v>
      </c>
      <c r="C34" s="47"/>
      <c r="D34" s="9"/>
      <c r="E34" s="8"/>
      <c r="F34" s="47"/>
      <c r="G34" s="46"/>
      <c r="N34" s="15"/>
      <c r="O34" s="7" t="s">
        <v>126</v>
      </c>
      <c r="P34" s="6" t="s">
        <v>99</v>
      </c>
      <c r="Q34" s="10" t="s">
        <v>141</v>
      </c>
      <c r="R34" s="11">
        <v>3</v>
      </c>
      <c r="S34" s="9">
        <v>4</v>
      </c>
      <c r="T34" s="15">
        <f t="shared" si="7"/>
        <v>7</v>
      </c>
      <c r="U34" s="9"/>
      <c r="V34" s="15"/>
      <c r="W34" s="7" t="s">
        <v>79</v>
      </c>
      <c r="X34" s="7" t="s">
        <v>78</v>
      </c>
      <c r="Y34" s="7" t="s">
        <v>53</v>
      </c>
      <c r="Z34" s="9"/>
      <c r="AA34" s="11">
        <v>3</v>
      </c>
      <c r="AB34" s="15">
        <f t="shared" si="6"/>
        <v>3</v>
      </c>
      <c r="AC34" s="9"/>
      <c r="AD34" s="15"/>
    </row>
    <row r="35" spans="1:30" ht="15.5" x14ac:dyDescent="0.35">
      <c r="B35" s="47"/>
      <c r="C35" s="47"/>
      <c r="F35" s="47"/>
      <c r="N35" s="15"/>
      <c r="O35" s="7" t="s">
        <v>135</v>
      </c>
      <c r="P35" s="10" t="s">
        <v>72</v>
      </c>
      <c r="Q35" s="10" t="s">
        <v>65</v>
      </c>
      <c r="R35" s="9">
        <v>2</v>
      </c>
      <c r="S35" s="11">
        <v>5</v>
      </c>
      <c r="T35" s="15">
        <f t="shared" si="7"/>
        <v>7</v>
      </c>
      <c r="U35" s="9">
        <v>1</v>
      </c>
      <c r="V35" s="15"/>
      <c r="W35" s="7" t="s">
        <v>62</v>
      </c>
      <c r="X35" s="7" t="s">
        <v>134</v>
      </c>
      <c r="Y35" s="7" t="s">
        <v>142</v>
      </c>
      <c r="Z35" s="9">
        <v>1</v>
      </c>
      <c r="AA35" s="11">
        <v>1</v>
      </c>
      <c r="AB35" s="15">
        <f t="shared" si="6"/>
        <v>2</v>
      </c>
      <c r="AC35" s="9"/>
      <c r="AD35" s="15"/>
    </row>
    <row r="36" spans="1:30" ht="18" x14ac:dyDescent="0.4">
      <c r="A36" s="56"/>
      <c r="B36" s="38" t="s">
        <v>156</v>
      </c>
      <c r="C36" s="50"/>
      <c r="D36" s="129">
        <v>0</v>
      </c>
      <c r="E36" s="99"/>
      <c r="F36" s="47"/>
      <c r="N36" s="69"/>
      <c r="O36" s="7" t="s">
        <v>203</v>
      </c>
      <c r="P36" s="7" t="s">
        <v>122</v>
      </c>
      <c r="Q36" s="7" t="s">
        <v>53</v>
      </c>
      <c r="R36" s="9">
        <v>6</v>
      </c>
      <c r="S36" s="9"/>
      <c r="T36" s="15">
        <f t="shared" si="7"/>
        <v>6</v>
      </c>
      <c r="U36" s="9"/>
      <c r="V36" s="15"/>
      <c r="W36" s="7" t="s">
        <v>114</v>
      </c>
      <c r="X36" s="16" t="s">
        <v>113</v>
      </c>
      <c r="Y36" s="7" t="s">
        <v>199</v>
      </c>
      <c r="Z36" s="9">
        <v>1</v>
      </c>
      <c r="AA36" s="11">
        <v>1</v>
      </c>
      <c r="AB36" s="15">
        <f t="shared" si="6"/>
        <v>2</v>
      </c>
      <c r="AC36" s="9"/>
      <c r="AD36" s="15"/>
    </row>
    <row r="37" spans="1:30" ht="18" x14ac:dyDescent="0.4">
      <c r="A37" s="56" t="s">
        <v>37</v>
      </c>
      <c r="B37" s="47" t="s">
        <v>97</v>
      </c>
      <c r="C37" s="56"/>
      <c r="D37" s="129"/>
      <c r="E37" s="99"/>
      <c r="F37" s="47"/>
      <c r="N37" s="15"/>
      <c r="O37" s="13" t="s">
        <v>247</v>
      </c>
      <c r="P37" s="13" t="s">
        <v>248</v>
      </c>
      <c r="Q37" s="103" t="s">
        <v>65</v>
      </c>
      <c r="R37" s="11">
        <v>5</v>
      </c>
      <c r="S37" s="9">
        <v>1</v>
      </c>
      <c r="T37" s="15">
        <f t="shared" si="7"/>
        <v>6</v>
      </c>
      <c r="U37" s="9"/>
      <c r="V37" s="69"/>
      <c r="W37" s="7" t="s">
        <v>124</v>
      </c>
      <c r="X37" s="10" t="s">
        <v>129</v>
      </c>
      <c r="Y37" s="10" t="s">
        <v>158</v>
      </c>
      <c r="Z37" s="9"/>
      <c r="AA37" s="11">
        <v>2</v>
      </c>
      <c r="AB37" s="15">
        <f t="shared" si="6"/>
        <v>2</v>
      </c>
      <c r="AC37" s="9"/>
      <c r="AD37" s="15"/>
    </row>
    <row r="38" spans="1:30" ht="15.5" x14ac:dyDescent="0.35">
      <c r="B38" s="47"/>
      <c r="C38" s="45"/>
      <c r="E38" s="99"/>
      <c r="N38" s="69"/>
      <c r="O38" s="7" t="s">
        <v>73</v>
      </c>
      <c r="P38" s="7" t="s">
        <v>65</v>
      </c>
      <c r="Q38" s="7" t="s">
        <v>65</v>
      </c>
      <c r="R38" s="9">
        <v>2</v>
      </c>
      <c r="S38" s="11">
        <v>4</v>
      </c>
      <c r="T38" s="15">
        <f t="shared" si="7"/>
        <v>6</v>
      </c>
      <c r="U38" s="11">
        <v>1</v>
      </c>
      <c r="V38" s="15"/>
      <c r="W38" s="43" t="s">
        <v>62</v>
      </c>
      <c r="X38" s="43" t="s">
        <v>63</v>
      </c>
      <c r="Y38" s="43" t="s">
        <v>142</v>
      </c>
      <c r="Z38" s="9"/>
      <c r="AA38" s="11">
        <v>2</v>
      </c>
      <c r="AB38" s="15">
        <f t="shared" si="6"/>
        <v>2</v>
      </c>
      <c r="AC38" s="9">
        <v>1</v>
      </c>
      <c r="AD38" s="15"/>
    </row>
    <row r="39" spans="1:30" ht="18" x14ac:dyDescent="0.4">
      <c r="A39" s="82"/>
      <c r="B39" s="173"/>
      <c r="C39" s="77"/>
      <c r="D39" s="163"/>
      <c r="E39" s="83" t="s">
        <v>50</v>
      </c>
      <c r="F39" s="83"/>
      <c r="G39" s="84"/>
      <c r="H39" s="84"/>
      <c r="I39" s="84"/>
      <c r="J39" s="85"/>
      <c r="K39" s="84"/>
      <c r="L39" s="84"/>
      <c r="M39" s="84"/>
      <c r="N39" s="69"/>
      <c r="O39" s="7" t="s">
        <v>69</v>
      </c>
      <c r="P39" s="7" t="s">
        <v>70</v>
      </c>
      <c r="Q39" s="7" t="s">
        <v>158</v>
      </c>
      <c r="R39" s="9">
        <v>4</v>
      </c>
      <c r="S39" s="11">
        <v>1</v>
      </c>
      <c r="T39" s="15">
        <f t="shared" si="7"/>
        <v>5</v>
      </c>
      <c r="U39" s="9">
        <v>1</v>
      </c>
      <c r="V39" s="15"/>
      <c r="W39" s="7" t="s">
        <v>33</v>
      </c>
      <c r="X39" s="7" t="s">
        <v>162</v>
      </c>
      <c r="Y39" s="7" t="s">
        <v>201</v>
      </c>
      <c r="Z39" s="9"/>
      <c r="AA39" s="9">
        <v>2</v>
      </c>
      <c r="AB39" s="15">
        <f t="shared" si="6"/>
        <v>2</v>
      </c>
      <c r="AC39" s="9">
        <v>1</v>
      </c>
      <c r="AD39" s="15"/>
    </row>
    <row r="40" spans="1:30" ht="18" x14ac:dyDescent="0.4">
      <c r="A40" s="53" t="s">
        <v>41</v>
      </c>
      <c r="B40" s="38" t="s">
        <v>101</v>
      </c>
      <c r="C40" s="47"/>
      <c r="D40" s="25">
        <v>5</v>
      </c>
      <c r="E40" s="9">
        <v>1</v>
      </c>
      <c r="F40" s="174" t="s">
        <v>446</v>
      </c>
      <c r="G40" s="46"/>
      <c r="H40" s="51"/>
      <c r="I40" s="51"/>
      <c r="J40" s="52"/>
      <c r="K40" s="51"/>
      <c r="L40" s="51"/>
      <c r="M40" s="51"/>
      <c r="N40" s="69"/>
      <c r="O40" s="7" t="s">
        <v>143</v>
      </c>
      <c r="P40" s="7" t="s">
        <v>213</v>
      </c>
      <c r="Q40" s="7" t="s">
        <v>54</v>
      </c>
      <c r="R40" s="9">
        <v>2</v>
      </c>
      <c r="S40" s="11">
        <v>3</v>
      </c>
      <c r="T40" s="15">
        <f t="shared" si="7"/>
        <v>5</v>
      </c>
      <c r="U40" s="9">
        <v>1</v>
      </c>
      <c r="V40" s="15"/>
      <c r="W40" s="7" t="s">
        <v>16</v>
      </c>
      <c r="X40" s="7" t="s">
        <v>45</v>
      </c>
      <c r="Y40" s="7" t="s">
        <v>142</v>
      </c>
      <c r="Z40" s="9"/>
      <c r="AA40" s="11">
        <v>2</v>
      </c>
      <c r="AB40" s="15">
        <f t="shared" si="6"/>
        <v>2</v>
      </c>
      <c r="AC40" s="9">
        <v>1</v>
      </c>
      <c r="AD40" s="15"/>
    </row>
    <row r="41" spans="1:30" ht="18" x14ac:dyDescent="0.4">
      <c r="A41" s="56" t="s">
        <v>37</v>
      </c>
      <c r="B41" s="60" t="s">
        <v>97</v>
      </c>
      <c r="C41" s="50"/>
      <c r="D41" s="25"/>
      <c r="E41" s="9">
        <v>1</v>
      </c>
      <c r="F41" s="174" t="s">
        <v>447</v>
      </c>
      <c r="G41" s="46"/>
      <c r="H41" s="51"/>
      <c r="I41" s="46"/>
      <c r="J41" s="48"/>
      <c r="K41" s="51"/>
      <c r="L41" s="51"/>
      <c r="M41" s="42"/>
      <c r="N41" s="15"/>
      <c r="O41" s="7" t="s">
        <v>130</v>
      </c>
      <c r="P41" s="7" t="s">
        <v>131</v>
      </c>
      <c r="Q41" s="7" t="s">
        <v>54</v>
      </c>
      <c r="R41" s="9">
        <v>2</v>
      </c>
      <c r="S41" s="9">
        <v>3</v>
      </c>
      <c r="T41" s="15">
        <f t="shared" si="7"/>
        <v>5</v>
      </c>
      <c r="U41" s="9">
        <v>1</v>
      </c>
      <c r="V41" s="15"/>
      <c r="W41" s="7" t="s">
        <v>3</v>
      </c>
      <c r="X41" s="10" t="s">
        <v>4</v>
      </c>
      <c r="Y41" s="10" t="s">
        <v>158</v>
      </c>
      <c r="Z41" s="9"/>
      <c r="AA41" s="11">
        <v>2</v>
      </c>
      <c r="AB41" s="15">
        <f t="shared" si="6"/>
        <v>2</v>
      </c>
      <c r="AC41" s="9"/>
      <c r="AD41" s="15"/>
    </row>
    <row r="42" spans="1:30" ht="15.5" x14ac:dyDescent="0.35">
      <c r="E42" s="9">
        <v>2</v>
      </c>
      <c r="F42" s="174" t="s">
        <v>448</v>
      </c>
      <c r="N42" s="15"/>
      <c r="O42" s="7" t="s">
        <v>124</v>
      </c>
      <c r="P42" s="7" t="s">
        <v>133</v>
      </c>
      <c r="Q42" s="7" t="s">
        <v>142</v>
      </c>
      <c r="R42" s="11">
        <v>1</v>
      </c>
      <c r="S42" s="11">
        <v>4</v>
      </c>
      <c r="T42" s="15">
        <f t="shared" si="7"/>
        <v>5</v>
      </c>
      <c r="U42" s="165"/>
      <c r="V42" s="15"/>
      <c r="W42" s="7" t="s">
        <v>114</v>
      </c>
      <c r="X42" s="7" t="s">
        <v>147</v>
      </c>
      <c r="Y42" s="7" t="s">
        <v>142</v>
      </c>
      <c r="Z42" s="9"/>
      <c r="AA42" s="9">
        <v>2</v>
      </c>
      <c r="AB42" s="15">
        <f t="shared" si="6"/>
        <v>2</v>
      </c>
      <c r="AC42" s="9">
        <v>1</v>
      </c>
      <c r="AD42" s="15"/>
    </row>
    <row r="43" spans="1:30" ht="15.5" x14ac:dyDescent="0.35">
      <c r="E43" s="9">
        <v>2</v>
      </c>
      <c r="F43" s="174" t="s">
        <v>449</v>
      </c>
      <c r="N43" s="15"/>
      <c r="O43" s="7" t="s">
        <v>119</v>
      </c>
      <c r="P43" s="7" t="s">
        <v>49</v>
      </c>
      <c r="Q43" s="7" t="s">
        <v>199</v>
      </c>
      <c r="R43" s="9">
        <v>1</v>
      </c>
      <c r="S43" s="11">
        <v>4</v>
      </c>
      <c r="T43" s="15">
        <f t="shared" si="7"/>
        <v>5</v>
      </c>
      <c r="U43" s="9">
        <v>2</v>
      </c>
      <c r="V43" s="15"/>
      <c r="W43" s="7" t="s">
        <v>118</v>
      </c>
      <c r="X43" s="7" t="s">
        <v>117</v>
      </c>
      <c r="Y43" s="7" t="s">
        <v>53</v>
      </c>
      <c r="Z43" s="9"/>
      <c r="AA43" s="11">
        <v>2</v>
      </c>
      <c r="AB43" s="15">
        <f t="shared" si="6"/>
        <v>2</v>
      </c>
      <c r="AC43" s="9"/>
      <c r="AD43" s="15"/>
    </row>
    <row r="44" spans="1:30" ht="15.5" x14ac:dyDescent="0.35">
      <c r="E44" s="9">
        <v>2</v>
      </c>
      <c r="F44" s="47" t="s">
        <v>450</v>
      </c>
      <c r="N44" s="15"/>
      <c r="O44" s="13" t="s">
        <v>62</v>
      </c>
      <c r="P44" s="13" t="s">
        <v>81</v>
      </c>
      <c r="Q44" s="103" t="s">
        <v>53</v>
      </c>
      <c r="R44" s="11">
        <v>1</v>
      </c>
      <c r="S44" s="11">
        <v>4</v>
      </c>
      <c r="T44" s="15">
        <f t="shared" si="7"/>
        <v>5</v>
      </c>
      <c r="U44" s="9"/>
      <c r="V44" s="15"/>
      <c r="W44" s="7" t="s">
        <v>14</v>
      </c>
      <c r="X44" s="10" t="s">
        <v>296</v>
      </c>
      <c r="Y44" s="10" t="s">
        <v>65</v>
      </c>
      <c r="Z44" s="9"/>
      <c r="AA44" s="9">
        <v>2</v>
      </c>
      <c r="AB44" s="15">
        <f t="shared" si="6"/>
        <v>2</v>
      </c>
      <c r="AC44" s="9"/>
      <c r="AD44" s="15"/>
    </row>
    <row r="45" spans="1:30" ht="15.5" x14ac:dyDescent="0.35">
      <c r="N45" s="15"/>
      <c r="O45" s="7" t="s">
        <v>145</v>
      </c>
      <c r="P45" s="7" t="s">
        <v>174</v>
      </c>
      <c r="Q45" s="7" t="s">
        <v>141</v>
      </c>
      <c r="R45" s="9"/>
      <c r="S45" s="9">
        <v>5</v>
      </c>
      <c r="T45" s="15">
        <f t="shared" si="7"/>
        <v>5</v>
      </c>
      <c r="U45" s="9">
        <v>1</v>
      </c>
      <c r="V45" s="15"/>
      <c r="W45" s="7" t="s">
        <v>32</v>
      </c>
      <c r="X45" s="7" t="s">
        <v>249</v>
      </c>
      <c r="Y45" s="7" t="s">
        <v>199</v>
      </c>
      <c r="Z45" s="9"/>
      <c r="AA45" s="11">
        <v>2</v>
      </c>
      <c r="AB45" s="15">
        <f t="shared" si="6"/>
        <v>2</v>
      </c>
      <c r="AC45" s="9"/>
      <c r="AD45" s="15"/>
    </row>
    <row r="46" spans="1:30" ht="18" x14ac:dyDescent="0.4">
      <c r="B46" s="38" t="s">
        <v>103</v>
      </c>
      <c r="C46" s="64"/>
      <c r="D46" s="26">
        <v>3</v>
      </c>
      <c r="E46" s="9">
        <v>1</v>
      </c>
      <c r="F46" s="47" t="s">
        <v>443</v>
      </c>
      <c r="N46" s="69"/>
      <c r="O46" s="7" t="s">
        <v>56</v>
      </c>
      <c r="P46" s="7" t="s">
        <v>26</v>
      </c>
      <c r="Q46" s="7" t="s">
        <v>53</v>
      </c>
      <c r="R46" s="9">
        <v>3</v>
      </c>
      <c r="S46" s="11">
        <v>1</v>
      </c>
      <c r="T46" s="15">
        <f t="shared" si="7"/>
        <v>4</v>
      </c>
      <c r="U46" s="9"/>
      <c r="V46" s="15"/>
      <c r="W46" s="7" t="s">
        <v>77</v>
      </c>
      <c r="X46" s="6" t="s">
        <v>217</v>
      </c>
      <c r="Y46" s="10" t="s">
        <v>199</v>
      </c>
      <c r="Z46" s="9">
        <v>1</v>
      </c>
      <c r="AA46" s="9"/>
      <c r="AB46" s="15">
        <f t="shared" si="6"/>
        <v>1</v>
      </c>
      <c r="AC46" s="9">
        <v>1</v>
      </c>
      <c r="AD46" s="15"/>
    </row>
    <row r="47" spans="1:30" ht="18" x14ac:dyDescent="0.4">
      <c r="A47" s="97" t="s">
        <v>37</v>
      </c>
      <c r="B47" s="94" t="s">
        <v>97</v>
      </c>
      <c r="C47" s="50"/>
      <c r="D47" s="26"/>
      <c r="E47" s="9">
        <v>1</v>
      </c>
      <c r="F47" s="47" t="s">
        <v>444</v>
      </c>
      <c r="N47" s="69"/>
      <c r="O47" s="7" t="s">
        <v>62</v>
      </c>
      <c r="P47" s="10" t="s">
        <v>161</v>
      </c>
      <c r="Q47" s="10" t="s">
        <v>201</v>
      </c>
      <c r="R47" s="9">
        <v>2</v>
      </c>
      <c r="S47" s="9">
        <v>2</v>
      </c>
      <c r="T47" s="15">
        <f t="shared" si="7"/>
        <v>4</v>
      </c>
      <c r="U47" s="9">
        <v>1</v>
      </c>
      <c r="V47" s="15"/>
      <c r="W47" s="7" t="s">
        <v>19</v>
      </c>
      <c r="X47" s="7" t="s">
        <v>18</v>
      </c>
      <c r="Y47" s="7" t="s">
        <v>53</v>
      </c>
      <c r="Z47" s="9">
        <v>1</v>
      </c>
      <c r="AA47" s="11"/>
      <c r="AB47" s="15">
        <f t="shared" si="6"/>
        <v>1</v>
      </c>
      <c r="AC47" s="9"/>
      <c r="AD47" s="15"/>
    </row>
    <row r="48" spans="1:30" ht="15.5" x14ac:dyDescent="0.35">
      <c r="A48" s="97"/>
      <c r="B48" s="47"/>
      <c r="C48" s="65"/>
      <c r="E48" s="9">
        <v>2</v>
      </c>
      <c r="F48" s="47" t="s">
        <v>445</v>
      </c>
      <c r="N48" s="15"/>
      <c r="O48" s="7" t="s">
        <v>60</v>
      </c>
      <c r="P48" s="7" t="s">
        <v>61</v>
      </c>
      <c r="Q48" s="7" t="s">
        <v>201</v>
      </c>
      <c r="R48" s="9">
        <v>2</v>
      </c>
      <c r="S48" s="9">
        <v>2</v>
      </c>
      <c r="T48" s="15">
        <f t="shared" si="7"/>
        <v>4</v>
      </c>
      <c r="U48" s="9"/>
      <c r="V48" s="15"/>
      <c r="W48" s="7" t="s">
        <v>136</v>
      </c>
      <c r="X48" s="7" t="s">
        <v>137</v>
      </c>
      <c r="Y48" s="7" t="s">
        <v>53</v>
      </c>
      <c r="Z48" s="9"/>
      <c r="AA48" s="9">
        <v>1</v>
      </c>
      <c r="AB48" s="15">
        <f t="shared" si="6"/>
        <v>1</v>
      </c>
      <c r="AC48" s="9">
        <v>1</v>
      </c>
      <c r="AD48" s="15"/>
    </row>
    <row r="49" spans="1:30" ht="15.5" x14ac:dyDescent="0.35">
      <c r="N49" s="69"/>
      <c r="O49" s="7" t="s">
        <v>75</v>
      </c>
      <c r="P49" s="7" t="s">
        <v>76</v>
      </c>
      <c r="Q49" s="7" t="s">
        <v>65</v>
      </c>
      <c r="R49" s="9">
        <v>2</v>
      </c>
      <c r="S49" s="9">
        <v>2</v>
      </c>
      <c r="T49" s="15">
        <f t="shared" si="7"/>
        <v>4</v>
      </c>
      <c r="U49" s="9">
        <v>1</v>
      </c>
      <c r="V49" s="15"/>
      <c r="W49" s="7" t="s">
        <v>256</v>
      </c>
      <c r="X49" s="7" t="s">
        <v>253</v>
      </c>
      <c r="Y49" s="7" t="s">
        <v>158</v>
      </c>
      <c r="Z49" s="9"/>
      <c r="AA49" s="9">
        <v>1</v>
      </c>
      <c r="AB49" s="15">
        <f t="shared" si="6"/>
        <v>1</v>
      </c>
      <c r="AC49" s="9">
        <v>2</v>
      </c>
      <c r="AD49" s="15"/>
    </row>
    <row r="50" spans="1:30" ht="18" x14ac:dyDescent="0.4">
      <c r="A50" s="122"/>
      <c r="B50" s="123"/>
      <c r="C50" s="123"/>
      <c r="D50" s="164"/>
      <c r="E50" s="124"/>
      <c r="F50" s="123"/>
      <c r="G50" s="125"/>
      <c r="H50" s="125"/>
      <c r="I50" s="125"/>
      <c r="J50" s="126"/>
      <c r="K50" s="125"/>
      <c r="L50" s="125"/>
      <c r="M50" s="124"/>
      <c r="N50" s="15"/>
      <c r="O50" s="7" t="s">
        <v>115</v>
      </c>
      <c r="P50" s="7" t="s">
        <v>8</v>
      </c>
      <c r="Q50" s="7" t="s">
        <v>158</v>
      </c>
      <c r="R50" s="9">
        <v>2</v>
      </c>
      <c r="S50" s="11">
        <v>2</v>
      </c>
      <c r="T50" s="15">
        <f t="shared" si="7"/>
        <v>4</v>
      </c>
      <c r="U50" s="9">
        <v>2</v>
      </c>
      <c r="V50" s="15"/>
      <c r="W50" s="7" t="s">
        <v>11</v>
      </c>
      <c r="X50" s="10" t="s">
        <v>24</v>
      </c>
      <c r="Y50" s="10" t="s">
        <v>199</v>
      </c>
      <c r="Z50" s="9"/>
      <c r="AA50" s="9">
        <v>1</v>
      </c>
      <c r="AB50" s="15">
        <f t="shared" si="6"/>
        <v>1</v>
      </c>
      <c r="AC50" s="9">
        <v>1</v>
      </c>
      <c r="AD50" s="15"/>
    </row>
    <row r="51" spans="1:30" ht="18" x14ac:dyDescent="0.4">
      <c r="C51" s="47" t="s">
        <v>42</v>
      </c>
      <c r="D51" s="112">
        <f>SUM(D16:D50)</f>
        <v>17</v>
      </c>
      <c r="E51" s="24"/>
      <c r="F51" s="47" t="s">
        <v>44</v>
      </c>
      <c r="G51" s="38"/>
      <c r="H51" s="54"/>
      <c r="I51" s="70">
        <v>3</v>
      </c>
      <c r="J51" s="25"/>
      <c r="K51" s="60"/>
      <c r="L51" s="64"/>
      <c r="N51" s="69"/>
      <c r="O51" s="7" t="s">
        <v>21</v>
      </c>
      <c r="P51" s="6" t="s">
        <v>23</v>
      </c>
      <c r="Q51" s="10" t="s">
        <v>201</v>
      </c>
      <c r="R51" s="9">
        <v>1</v>
      </c>
      <c r="S51" s="9">
        <v>3</v>
      </c>
      <c r="T51" s="15">
        <f t="shared" si="7"/>
        <v>4</v>
      </c>
      <c r="U51" s="9"/>
      <c r="V51" s="15"/>
      <c r="W51" s="7" t="s">
        <v>143</v>
      </c>
      <c r="X51" s="7" t="s">
        <v>144</v>
      </c>
      <c r="Y51" s="10" t="s">
        <v>158</v>
      </c>
      <c r="Z51" s="9"/>
      <c r="AA51" s="9">
        <v>1</v>
      </c>
      <c r="AB51" s="15">
        <f t="shared" si="6"/>
        <v>1</v>
      </c>
      <c r="AC51" s="9"/>
      <c r="AD51" s="15"/>
    </row>
    <row r="52" spans="1:30" ht="15.5" x14ac:dyDescent="0.35">
      <c r="N52" s="69"/>
      <c r="O52" s="7" t="s">
        <v>21</v>
      </c>
      <c r="P52" s="101" t="s">
        <v>152</v>
      </c>
      <c r="Q52" s="7" t="s">
        <v>199</v>
      </c>
      <c r="R52" s="9">
        <v>1</v>
      </c>
      <c r="S52" s="11">
        <v>3</v>
      </c>
      <c r="T52" s="15">
        <f t="shared" si="7"/>
        <v>4</v>
      </c>
      <c r="U52" s="9">
        <v>1</v>
      </c>
      <c r="V52" s="15"/>
      <c r="W52" s="7" t="s">
        <v>10</v>
      </c>
      <c r="X52" s="7" t="s">
        <v>22</v>
      </c>
      <c r="Y52" s="7" t="s">
        <v>142</v>
      </c>
      <c r="Z52" s="9"/>
      <c r="AA52" s="9">
        <v>1</v>
      </c>
      <c r="AB52" s="15">
        <f t="shared" si="6"/>
        <v>1</v>
      </c>
      <c r="AC52" s="9">
        <v>1</v>
      </c>
      <c r="AD52" s="15"/>
    </row>
    <row r="53" spans="1:30" ht="15.5" x14ac:dyDescent="0.35">
      <c r="N53" s="15"/>
      <c r="O53" s="13" t="s">
        <v>85</v>
      </c>
      <c r="P53" s="13" t="s">
        <v>148</v>
      </c>
      <c r="Q53" s="103" t="s">
        <v>54</v>
      </c>
      <c r="R53" s="11">
        <v>1</v>
      </c>
      <c r="S53" s="9">
        <v>3</v>
      </c>
      <c r="T53" s="15">
        <f t="shared" si="7"/>
        <v>4</v>
      </c>
      <c r="U53" s="9"/>
      <c r="V53" s="15"/>
      <c r="W53" s="7" t="s">
        <v>27</v>
      </c>
      <c r="X53" s="7" t="s">
        <v>28</v>
      </c>
      <c r="Y53" s="7" t="s">
        <v>53</v>
      </c>
      <c r="Z53" s="9"/>
      <c r="AA53" s="9"/>
      <c r="AB53" s="15">
        <f t="shared" si="6"/>
        <v>0</v>
      </c>
      <c r="AC53" s="9">
        <v>2</v>
      </c>
      <c r="AD53" s="15"/>
    </row>
    <row r="54" spans="1:30" ht="15.5" x14ac:dyDescent="0.35">
      <c r="N54" s="69"/>
      <c r="O54" s="7" t="s">
        <v>168</v>
      </c>
      <c r="P54" s="7" t="s">
        <v>17</v>
      </c>
      <c r="Q54" s="7" t="s">
        <v>158</v>
      </c>
      <c r="R54" s="9">
        <v>1</v>
      </c>
      <c r="S54" s="9">
        <v>3</v>
      </c>
      <c r="T54" s="15">
        <f t="shared" si="7"/>
        <v>4</v>
      </c>
      <c r="U54" s="9"/>
      <c r="V54" s="15"/>
      <c r="W54" s="7" t="s">
        <v>56</v>
      </c>
      <c r="X54" s="7" t="s">
        <v>57</v>
      </c>
      <c r="Y54" s="7" t="s">
        <v>199</v>
      </c>
      <c r="Z54" s="11"/>
      <c r="AA54" s="11"/>
      <c r="AB54" s="15">
        <f t="shared" si="6"/>
        <v>0</v>
      </c>
      <c r="AC54" s="9">
        <v>1</v>
      </c>
      <c r="AD54" s="15"/>
    </row>
    <row r="55" spans="1:30" ht="15.5" x14ac:dyDescent="0.35">
      <c r="N55" s="69"/>
      <c r="O55" s="7" t="s">
        <v>83</v>
      </c>
      <c r="P55" s="7" t="s">
        <v>84</v>
      </c>
      <c r="Q55" s="7" t="s">
        <v>199</v>
      </c>
      <c r="R55" s="9">
        <v>1</v>
      </c>
      <c r="S55" s="9">
        <v>3</v>
      </c>
      <c r="T55" s="15">
        <f t="shared" si="7"/>
        <v>4</v>
      </c>
      <c r="U55" s="9">
        <v>1</v>
      </c>
      <c r="V55" s="15"/>
      <c r="W55" s="7" t="s">
        <v>121</v>
      </c>
      <c r="X55" s="7" t="s">
        <v>80</v>
      </c>
      <c r="Y55" s="7" t="s">
        <v>201</v>
      </c>
      <c r="Z55" s="9"/>
      <c r="AA55" s="11"/>
      <c r="AB55" s="15">
        <f t="shared" si="6"/>
        <v>0</v>
      </c>
      <c r="AC55" s="9">
        <v>1</v>
      </c>
      <c r="AD55" s="15"/>
    </row>
    <row r="56" spans="1:30" ht="15.5" x14ac:dyDescent="0.35">
      <c r="N56" s="69"/>
      <c r="O56" s="7" t="s">
        <v>29</v>
      </c>
      <c r="P56" s="16" t="s">
        <v>30</v>
      </c>
      <c r="Q56" s="7" t="s">
        <v>141</v>
      </c>
      <c r="R56" s="11"/>
      <c r="S56" s="11">
        <v>4</v>
      </c>
      <c r="T56" s="15">
        <f t="shared" si="7"/>
        <v>4</v>
      </c>
      <c r="U56" s="9"/>
      <c r="V56" s="15"/>
      <c r="W56" s="7" t="s">
        <v>32</v>
      </c>
      <c r="X56" s="7" t="s">
        <v>164</v>
      </c>
      <c r="Y56" s="7" t="s">
        <v>142</v>
      </c>
      <c r="Z56" s="9"/>
      <c r="AA56" s="9"/>
      <c r="AB56" s="15">
        <f t="shared" si="6"/>
        <v>0</v>
      </c>
      <c r="AC56" s="11">
        <v>1</v>
      </c>
      <c r="AD56" s="15"/>
    </row>
    <row r="57" spans="1:30" ht="18" x14ac:dyDescent="0.4">
      <c r="B57" s="22" t="s">
        <v>98</v>
      </c>
      <c r="C57" s="31"/>
      <c r="D57" s="31"/>
      <c r="E57" s="22" t="s">
        <v>190</v>
      </c>
      <c r="F57" s="22"/>
      <c r="G57" s="22"/>
      <c r="H57" s="22"/>
      <c r="I57" s="22"/>
      <c r="J57" s="22" t="s">
        <v>191</v>
      </c>
      <c r="K57" s="22"/>
      <c r="L57" s="22"/>
      <c r="N57" s="15"/>
      <c r="O57" s="7" t="s">
        <v>85</v>
      </c>
      <c r="P57" s="7" t="s">
        <v>2</v>
      </c>
      <c r="Q57" s="7" t="s">
        <v>53</v>
      </c>
      <c r="R57" s="9"/>
      <c r="S57" s="11">
        <v>4</v>
      </c>
      <c r="T57" s="15">
        <f t="shared" si="7"/>
        <v>4</v>
      </c>
      <c r="U57" s="9">
        <v>1</v>
      </c>
      <c r="V57" s="15"/>
      <c r="W57" s="7" t="s">
        <v>145</v>
      </c>
      <c r="X57" s="6" t="s">
        <v>146</v>
      </c>
      <c r="Y57" s="10" t="s">
        <v>199</v>
      </c>
      <c r="Z57" s="9"/>
      <c r="AA57" s="9"/>
      <c r="AB57" s="15">
        <f t="shared" si="6"/>
        <v>0</v>
      </c>
      <c r="AC57" s="9"/>
      <c r="AD57" s="15"/>
    </row>
    <row r="58" spans="1:30" ht="18" x14ac:dyDescent="0.4">
      <c r="B58" s="47" t="s">
        <v>97</v>
      </c>
      <c r="C58" s="24"/>
      <c r="D58" s="47"/>
      <c r="E58" s="47" t="s">
        <v>97</v>
      </c>
      <c r="F58" s="25"/>
      <c r="G58" s="25"/>
      <c r="H58" s="25"/>
      <c r="I58" s="47"/>
      <c r="J58" s="47" t="s">
        <v>431</v>
      </c>
      <c r="K58" s="70"/>
      <c r="L58" s="46"/>
      <c r="N58" s="69"/>
      <c r="O58" s="43" t="s">
        <v>242</v>
      </c>
      <c r="P58" s="104" t="s">
        <v>243</v>
      </c>
      <c r="Q58" s="104" t="s">
        <v>54</v>
      </c>
      <c r="R58" s="9">
        <v>2</v>
      </c>
      <c r="S58" s="11">
        <v>1</v>
      </c>
      <c r="T58" s="15">
        <f t="shared" si="7"/>
        <v>3</v>
      </c>
      <c r="U58" s="9"/>
      <c r="V58" s="15"/>
      <c r="W58" s="7" t="s">
        <v>204</v>
      </c>
      <c r="X58" s="7" t="s">
        <v>205</v>
      </c>
      <c r="Y58" s="7" t="s">
        <v>158</v>
      </c>
      <c r="Z58" s="9"/>
      <c r="AA58" s="9"/>
      <c r="AB58" s="15">
        <f t="shared" si="6"/>
        <v>0</v>
      </c>
      <c r="AC58" s="9"/>
      <c r="AD58" s="15"/>
    </row>
    <row r="59" spans="1:30" ht="15.5" x14ac:dyDescent="0.35">
      <c r="B59" s="47"/>
      <c r="D59" s="47"/>
      <c r="I59" s="47"/>
      <c r="J59" s="47" t="s">
        <v>340</v>
      </c>
      <c r="K59" s="47"/>
      <c r="L59" s="47"/>
      <c r="N59" s="15"/>
      <c r="O59" s="7" t="s">
        <v>6</v>
      </c>
      <c r="P59" s="7" t="s">
        <v>116</v>
      </c>
      <c r="Q59" s="7" t="s">
        <v>142</v>
      </c>
      <c r="R59" s="9">
        <v>2</v>
      </c>
      <c r="S59" s="11">
        <v>1</v>
      </c>
      <c r="T59" s="15">
        <f t="shared" si="7"/>
        <v>3</v>
      </c>
      <c r="U59" s="9"/>
      <c r="V59" s="15"/>
      <c r="W59" s="43" t="s">
        <v>257</v>
      </c>
      <c r="X59" s="43" t="s">
        <v>254</v>
      </c>
      <c r="Y59" s="43" t="s">
        <v>158</v>
      </c>
      <c r="Z59" s="11"/>
      <c r="AA59" s="9"/>
      <c r="AB59" s="15">
        <f t="shared" ref="AB59:AB61" si="8">SUM(Z59:AA59)</f>
        <v>0</v>
      </c>
      <c r="AC59" s="11"/>
      <c r="AD59" s="15"/>
    </row>
    <row r="60" spans="1:30" ht="15.5" x14ac:dyDescent="0.35">
      <c r="N60" s="69"/>
      <c r="O60" s="7" t="s">
        <v>245</v>
      </c>
      <c r="P60" s="6" t="s">
        <v>426</v>
      </c>
      <c r="Q60" s="10" t="s">
        <v>54</v>
      </c>
      <c r="R60" s="9">
        <v>2</v>
      </c>
      <c r="S60" s="9">
        <v>1</v>
      </c>
      <c r="T60" s="15">
        <f t="shared" si="7"/>
        <v>3</v>
      </c>
      <c r="U60" s="9"/>
      <c r="V60" s="15"/>
      <c r="W60" s="7" t="s">
        <v>62</v>
      </c>
      <c r="X60" s="7" t="s">
        <v>169</v>
      </c>
      <c r="Y60" s="43" t="s">
        <v>158</v>
      </c>
      <c r="Z60" s="9"/>
      <c r="AA60" s="11"/>
      <c r="AB60" s="15">
        <f t="shared" si="8"/>
        <v>0</v>
      </c>
      <c r="AC60" s="9"/>
      <c r="AD60" s="15"/>
    </row>
    <row r="61" spans="1:30" ht="18" x14ac:dyDescent="0.4">
      <c r="A61" s="4"/>
      <c r="B61" s="21" t="s">
        <v>94</v>
      </c>
      <c r="C61" s="22"/>
      <c r="D61" s="23">
        <v>40847</v>
      </c>
      <c r="E61" s="61"/>
      <c r="F61" s="61"/>
      <c r="G61" s="61"/>
      <c r="H61" s="31"/>
      <c r="I61" s="31"/>
      <c r="J61" s="21" t="s">
        <v>96</v>
      </c>
      <c r="K61" s="22"/>
      <c r="L61" s="23">
        <v>40854</v>
      </c>
      <c r="N61" s="69"/>
      <c r="O61" s="7" t="s">
        <v>66</v>
      </c>
      <c r="P61" s="7" t="s">
        <v>163</v>
      </c>
      <c r="Q61" s="7" t="s">
        <v>54</v>
      </c>
      <c r="R61" s="9">
        <v>2</v>
      </c>
      <c r="S61" s="9">
        <v>1</v>
      </c>
      <c r="T61" s="15">
        <f t="shared" si="7"/>
        <v>3</v>
      </c>
      <c r="U61" s="9"/>
      <c r="V61" s="15"/>
      <c r="W61" s="7" t="s">
        <v>124</v>
      </c>
      <c r="X61" s="7" t="s">
        <v>125</v>
      </c>
      <c r="Y61" s="7" t="s">
        <v>65</v>
      </c>
      <c r="Z61" s="9"/>
      <c r="AA61" s="9"/>
      <c r="AB61" s="15">
        <f t="shared" si="8"/>
        <v>0</v>
      </c>
      <c r="AC61" s="9"/>
      <c r="AD61" s="15"/>
    </row>
    <row r="62" spans="1:30" ht="18" x14ac:dyDescent="0.4">
      <c r="A62" s="4"/>
      <c r="B62" s="26" t="s">
        <v>95</v>
      </c>
      <c r="C62" s="26" t="s">
        <v>93</v>
      </c>
      <c r="D62" s="26" t="s">
        <v>127</v>
      </c>
      <c r="E62" s="47"/>
      <c r="F62" s="47"/>
      <c r="G62" s="47"/>
      <c r="H62" s="24"/>
      <c r="I62" s="24"/>
      <c r="J62" s="26" t="s">
        <v>95</v>
      </c>
      <c r="K62" s="26" t="s">
        <v>93</v>
      </c>
      <c r="L62" s="26" t="s">
        <v>127</v>
      </c>
      <c r="N62" s="69"/>
      <c r="O62" s="7"/>
      <c r="P62" s="16"/>
      <c r="Q62" s="7"/>
      <c r="R62" s="9"/>
      <c r="S62" s="11"/>
      <c r="T62" s="15"/>
      <c r="U62" s="9"/>
      <c r="V62" s="15"/>
      <c r="AB62" s="15"/>
      <c r="AC62" s="168"/>
      <c r="AD62" s="15"/>
    </row>
    <row r="63" spans="1:30" ht="19.5" customHeight="1" x14ac:dyDescent="0.4">
      <c r="A63" s="49"/>
      <c r="B63" s="28">
        <v>0.38541666666666669</v>
      </c>
      <c r="C63" s="25" t="s">
        <v>153</v>
      </c>
      <c r="D63" s="29" t="s">
        <v>392</v>
      </c>
      <c r="E63" s="47"/>
      <c r="F63" s="47"/>
      <c r="G63" s="47"/>
      <c r="H63" s="24"/>
      <c r="I63" s="24"/>
      <c r="J63" s="28">
        <v>0.38541666666666669</v>
      </c>
      <c r="K63" s="25" t="s">
        <v>153</v>
      </c>
      <c r="L63" s="29" t="s">
        <v>194</v>
      </c>
      <c r="N63" s="15"/>
      <c r="O63" s="7"/>
      <c r="P63" s="7"/>
      <c r="Q63" s="7"/>
      <c r="R63" s="9"/>
      <c r="S63" s="9"/>
      <c r="T63" s="15"/>
      <c r="U63" s="9"/>
      <c r="V63" s="15"/>
      <c r="AB63" s="15"/>
      <c r="AC63" s="168"/>
      <c r="AD63" s="15"/>
    </row>
    <row r="64" spans="1:30" ht="18.75" customHeight="1" x14ac:dyDescent="0.4">
      <c r="A64" s="26"/>
      <c r="B64" s="28">
        <v>0.38541666666666669</v>
      </c>
      <c r="C64" s="25" t="s">
        <v>154</v>
      </c>
      <c r="D64" s="29" t="s">
        <v>393</v>
      </c>
      <c r="E64" s="47"/>
      <c r="F64" s="47"/>
      <c r="G64" s="47"/>
      <c r="H64" s="24"/>
      <c r="I64" s="24"/>
      <c r="J64" s="28">
        <v>0.38541666666666669</v>
      </c>
      <c r="K64" s="25" t="s">
        <v>154</v>
      </c>
      <c r="L64" s="29" t="s">
        <v>429</v>
      </c>
      <c r="N64" s="69"/>
      <c r="O64" s="7"/>
      <c r="P64" s="7"/>
      <c r="Q64" s="7"/>
      <c r="R64" s="9"/>
      <c r="S64" s="9"/>
      <c r="T64" s="15"/>
      <c r="U64" s="9"/>
      <c r="V64" s="15"/>
      <c r="AB64" s="15"/>
      <c r="AC64" s="168"/>
      <c r="AD64" s="69"/>
    </row>
    <row r="65" spans="1:30" ht="18.5" thickBot="1" x14ac:dyDescent="0.45">
      <c r="A65" s="26"/>
      <c r="B65" s="28">
        <v>0.42708333333333331</v>
      </c>
      <c r="C65" s="25" t="s">
        <v>153</v>
      </c>
      <c r="D65" s="29" t="s">
        <v>394</v>
      </c>
      <c r="E65" s="47"/>
      <c r="F65" s="47"/>
      <c r="G65" s="47"/>
      <c r="H65" s="24"/>
      <c r="I65" s="24"/>
      <c r="J65" s="28">
        <v>0.42708333333333331</v>
      </c>
      <c r="K65" s="25" t="s">
        <v>153</v>
      </c>
      <c r="L65" s="29" t="s">
        <v>195</v>
      </c>
      <c r="N65" s="15"/>
      <c r="T65" s="15"/>
      <c r="V65" s="15"/>
      <c r="W65" s="7" t="s">
        <v>165</v>
      </c>
      <c r="X65" s="6"/>
      <c r="Y65" s="10"/>
      <c r="Z65" s="9">
        <v>13</v>
      </c>
      <c r="AA65" s="9">
        <v>18</v>
      </c>
      <c r="AB65" s="15">
        <f t="shared" ref="AB65" si="9">SUM(Z65:AA65)</f>
        <v>31</v>
      </c>
      <c r="AC65" s="11">
        <v>10</v>
      </c>
      <c r="AD65" s="69"/>
    </row>
    <row r="66" spans="1:30" ht="18.5" thickBot="1" x14ac:dyDescent="0.45">
      <c r="A66" s="100"/>
      <c r="B66" s="28">
        <v>0.42708333333333331</v>
      </c>
      <c r="C66" s="25" t="s">
        <v>154</v>
      </c>
      <c r="D66" s="29" t="s">
        <v>395</v>
      </c>
      <c r="J66" s="28">
        <v>0.42708333333333331</v>
      </c>
      <c r="K66" s="25" t="s">
        <v>154</v>
      </c>
      <c r="L66" s="29" t="s">
        <v>430</v>
      </c>
      <c r="M66" s="47"/>
      <c r="N66" s="17"/>
      <c r="O66" s="17"/>
      <c r="P66" s="17"/>
      <c r="Q66" s="17"/>
      <c r="R66" s="18">
        <f>SUM(R22:R63)</f>
        <v>113</v>
      </c>
      <c r="S66" s="18">
        <f>SUM(S22:S65)</f>
        <v>129</v>
      </c>
      <c r="T66" s="18">
        <f>SUM(T22:T63)</f>
        <v>242</v>
      </c>
      <c r="U66" s="18">
        <f>SUM(U22:U64)</f>
        <v>27</v>
      </c>
      <c r="V66" s="15"/>
      <c r="W66" s="159" t="s">
        <v>46</v>
      </c>
      <c r="X66" s="159"/>
      <c r="Y66" s="159"/>
      <c r="Z66" s="18">
        <f>SUM(Z22:Z65)+R66</f>
        <v>131</v>
      </c>
      <c r="AA66" s="18">
        <f>SUM(AA22:AA65)+S66</f>
        <v>210</v>
      </c>
      <c r="AB66" s="18">
        <f>SUM(AB22:AB65)+T66</f>
        <v>341</v>
      </c>
      <c r="AC66" s="18">
        <f>SUM(AC22:AC65)+U66</f>
        <v>63</v>
      </c>
      <c r="AD66" s="69"/>
    </row>
    <row r="67" spans="1:30" ht="21.75" customHeight="1" thickTop="1" x14ac:dyDescent="0.3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B8:L10">
    <sortCondition ref="B8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E22" zoomScale="67" zoomScaleNormal="75" zoomScaleSheetLayoutView="67" workbookViewId="0">
      <selection activeCell="X9" sqref="X9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7.54296875" customWidth="1"/>
    <col min="14" max="14" width="4.54296875" customWidth="1"/>
    <col min="15" max="15" width="12.45312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0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5.453125" customWidth="1"/>
  </cols>
  <sheetData>
    <row r="1" spans="1:30" ht="25" x14ac:dyDescent="0.5">
      <c r="A1" s="32"/>
      <c r="B1" s="32"/>
      <c r="C1" s="32"/>
      <c r="D1" s="32"/>
      <c r="E1" s="32"/>
      <c r="F1" s="32"/>
      <c r="G1" s="33" t="s">
        <v>111</v>
      </c>
      <c r="H1" s="33"/>
      <c r="I1" s="33"/>
      <c r="J1" s="33"/>
      <c r="K1" s="33"/>
      <c r="L1" s="32"/>
      <c r="M1" s="32"/>
      <c r="N1" s="17"/>
      <c r="O1" s="17"/>
      <c r="P1" s="17"/>
      <c r="Q1" s="17"/>
      <c r="R1" s="17"/>
      <c r="S1" s="17"/>
      <c r="T1" s="17"/>
      <c r="U1" s="36" t="s">
        <v>36</v>
      </c>
      <c r="V1" s="17"/>
      <c r="W1" s="17"/>
      <c r="X1" s="17"/>
      <c r="Y1" s="17"/>
      <c r="Z1" s="17"/>
      <c r="AA1" s="17"/>
      <c r="AB1" s="17"/>
      <c r="AC1" s="17"/>
      <c r="AD1" s="17"/>
    </row>
    <row r="2" spans="1:30" ht="25" x14ac:dyDescent="0.5">
      <c r="A2" s="14"/>
      <c r="B2" s="113" t="s">
        <v>390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40840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159" t="s">
        <v>87</v>
      </c>
      <c r="P3" s="159"/>
      <c r="Q3" s="159" t="s">
        <v>58</v>
      </c>
      <c r="R3" s="15"/>
      <c r="S3" s="15" t="s">
        <v>89</v>
      </c>
      <c r="T3" s="15" t="s">
        <v>88</v>
      </c>
      <c r="U3" s="15" t="s">
        <v>90</v>
      </c>
      <c r="V3" s="15" t="s">
        <v>91</v>
      </c>
      <c r="W3" s="15" t="s">
        <v>92</v>
      </c>
      <c r="AD3" s="17"/>
    </row>
    <row r="4" spans="1:30" ht="18" x14ac:dyDescent="0.4">
      <c r="A4" s="7"/>
      <c r="B4" s="7"/>
      <c r="C4" s="27"/>
      <c r="D4" s="27"/>
      <c r="E4" s="25" t="s">
        <v>104</v>
      </c>
      <c r="F4" s="25" t="s">
        <v>105</v>
      </c>
      <c r="G4" s="25" t="s">
        <v>106</v>
      </c>
      <c r="H4" s="25" t="s">
        <v>107</v>
      </c>
      <c r="I4" s="25" t="s">
        <v>88</v>
      </c>
      <c r="J4" s="25" t="s">
        <v>59</v>
      </c>
      <c r="K4" s="25" t="s">
        <v>112</v>
      </c>
      <c r="L4" s="25" t="s">
        <v>55</v>
      </c>
      <c r="M4" s="7"/>
      <c r="N4" s="88"/>
      <c r="O4" s="7" t="s">
        <v>73</v>
      </c>
      <c r="P4" s="7" t="s">
        <v>110</v>
      </c>
      <c r="Q4" s="7" t="s">
        <v>157</v>
      </c>
      <c r="R4" s="7"/>
      <c r="S4" s="11">
        <v>6</v>
      </c>
      <c r="T4" s="9">
        <v>12</v>
      </c>
      <c r="U4" s="9">
        <v>2</v>
      </c>
      <c r="V4" s="9">
        <v>1</v>
      </c>
      <c r="W4" s="160">
        <f t="shared" ref="W4:W10" si="0">T4/S4</f>
        <v>2</v>
      </c>
      <c r="AD4" s="17"/>
    </row>
    <row r="5" spans="1:30" ht="18" x14ac:dyDescent="0.4">
      <c r="A5" s="9"/>
      <c r="B5" s="9"/>
      <c r="C5" s="38" t="s">
        <v>150</v>
      </c>
      <c r="D5" s="27"/>
      <c r="E5" s="25">
        <v>4</v>
      </c>
      <c r="F5" s="25">
        <v>1</v>
      </c>
      <c r="G5" s="25">
        <v>1</v>
      </c>
      <c r="H5" s="25">
        <v>22</v>
      </c>
      <c r="I5" s="25">
        <v>13</v>
      </c>
      <c r="J5" s="40">
        <f t="shared" ref="J5:J11" si="1">E5*2+G5*1</f>
        <v>9</v>
      </c>
      <c r="K5" s="25">
        <v>39</v>
      </c>
      <c r="L5" s="25">
        <v>7</v>
      </c>
      <c r="M5" s="7"/>
      <c r="N5" s="88"/>
      <c r="O5" s="7" t="s">
        <v>34</v>
      </c>
      <c r="P5" s="7" t="s">
        <v>100</v>
      </c>
      <c r="Q5" s="7" t="s">
        <v>54</v>
      </c>
      <c r="R5" s="7"/>
      <c r="S5" s="11">
        <v>6</v>
      </c>
      <c r="T5" s="9">
        <v>12</v>
      </c>
      <c r="U5" s="9">
        <v>1</v>
      </c>
      <c r="V5" s="9">
        <v>0</v>
      </c>
      <c r="W5" s="160">
        <f t="shared" si="0"/>
        <v>2</v>
      </c>
      <c r="AD5" s="17"/>
    </row>
    <row r="6" spans="1:30" ht="18" x14ac:dyDescent="0.4">
      <c r="B6" s="9"/>
      <c r="C6" s="38" t="s">
        <v>101</v>
      </c>
      <c r="D6" s="27"/>
      <c r="E6" s="25">
        <v>3</v>
      </c>
      <c r="F6" s="25">
        <v>2</v>
      </c>
      <c r="G6" s="25">
        <v>1</v>
      </c>
      <c r="H6" s="25">
        <v>23</v>
      </c>
      <c r="I6" s="25">
        <v>15</v>
      </c>
      <c r="J6" s="40">
        <f t="shared" si="1"/>
        <v>7</v>
      </c>
      <c r="K6" s="25">
        <v>36</v>
      </c>
      <c r="L6" s="25">
        <v>8</v>
      </c>
      <c r="M6" s="7"/>
      <c r="N6" s="88"/>
      <c r="O6" s="7" t="s">
        <v>160</v>
      </c>
      <c r="P6" s="7" t="s">
        <v>200</v>
      </c>
      <c r="Q6" s="7" t="s">
        <v>142</v>
      </c>
      <c r="R6" s="4"/>
      <c r="S6" s="11">
        <v>6</v>
      </c>
      <c r="T6" s="9">
        <v>13</v>
      </c>
      <c r="U6" s="9">
        <v>1</v>
      </c>
      <c r="V6" s="9">
        <v>0</v>
      </c>
      <c r="W6" s="160">
        <f t="shared" si="0"/>
        <v>2.1666666666666665</v>
      </c>
      <c r="Y6" s="9"/>
      <c r="AD6" s="17"/>
    </row>
    <row r="7" spans="1:30" ht="18" x14ac:dyDescent="0.4">
      <c r="B7" s="9"/>
      <c r="C7" s="38" t="s">
        <v>210</v>
      </c>
      <c r="D7" s="27"/>
      <c r="E7" s="25">
        <v>3</v>
      </c>
      <c r="F7" s="25">
        <v>2</v>
      </c>
      <c r="G7" s="25">
        <v>1</v>
      </c>
      <c r="H7" s="25">
        <v>14</v>
      </c>
      <c r="I7" s="25">
        <v>15</v>
      </c>
      <c r="J7" s="40">
        <f t="shared" si="1"/>
        <v>7</v>
      </c>
      <c r="K7" s="25">
        <v>27</v>
      </c>
      <c r="L7" s="25">
        <v>12</v>
      </c>
      <c r="M7" s="7"/>
      <c r="N7" s="15"/>
      <c r="O7" s="7" t="s">
        <v>73</v>
      </c>
      <c r="P7" s="7" t="s">
        <v>218</v>
      </c>
      <c r="Q7" s="7" t="s">
        <v>53</v>
      </c>
      <c r="R7" s="4"/>
      <c r="S7" s="11">
        <v>5</v>
      </c>
      <c r="T7" s="9">
        <v>11</v>
      </c>
      <c r="U7" s="9">
        <v>1</v>
      </c>
      <c r="V7" s="9">
        <v>0</v>
      </c>
      <c r="W7" s="160">
        <f t="shared" si="0"/>
        <v>2.2000000000000002</v>
      </c>
      <c r="AD7" s="17"/>
    </row>
    <row r="8" spans="1:30" ht="18" x14ac:dyDescent="0.4">
      <c r="A8" s="9"/>
      <c r="B8" s="9"/>
      <c r="C8" s="38" t="s">
        <v>102</v>
      </c>
      <c r="D8" s="27"/>
      <c r="E8" s="25">
        <v>2</v>
      </c>
      <c r="F8" s="25">
        <v>2</v>
      </c>
      <c r="G8" s="25">
        <v>2</v>
      </c>
      <c r="H8" s="25">
        <v>13</v>
      </c>
      <c r="I8" s="25">
        <v>12</v>
      </c>
      <c r="J8" s="40">
        <f t="shared" si="1"/>
        <v>6</v>
      </c>
      <c r="K8" s="25">
        <v>23</v>
      </c>
      <c r="L8" s="25">
        <v>5</v>
      </c>
      <c r="M8" s="7"/>
      <c r="N8" s="67"/>
      <c r="O8" s="7" t="s">
        <v>9</v>
      </c>
      <c r="P8" s="7" t="s">
        <v>155</v>
      </c>
      <c r="Q8" s="7" t="s">
        <v>201</v>
      </c>
      <c r="R8" s="4"/>
      <c r="S8" s="11">
        <v>4</v>
      </c>
      <c r="T8" s="9">
        <v>9</v>
      </c>
      <c r="U8" s="9">
        <v>0</v>
      </c>
      <c r="V8" s="9">
        <v>0</v>
      </c>
      <c r="W8" s="160">
        <f t="shared" si="0"/>
        <v>2.25</v>
      </c>
      <c r="AD8" s="17"/>
    </row>
    <row r="9" spans="1:30" ht="18" x14ac:dyDescent="0.4">
      <c r="A9" s="9"/>
      <c r="B9" s="9"/>
      <c r="C9" s="38" t="s">
        <v>103</v>
      </c>
      <c r="D9" s="27"/>
      <c r="E9" s="25">
        <v>2</v>
      </c>
      <c r="F9" s="25">
        <v>2</v>
      </c>
      <c r="G9" s="25">
        <v>2</v>
      </c>
      <c r="H9" s="25">
        <v>8</v>
      </c>
      <c r="I9" s="25">
        <v>11</v>
      </c>
      <c r="J9" s="40">
        <f t="shared" si="1"/>
        <v>6</v>
      </c>
      <c r="K9" s="25">
        <v>12</v>
      </c>
      <c r="L9" s="129">
        <v>5</v>
      </c>
      <c r="M9" s="7"/>
      <c r="N9" s="88"/>
      <c r="O9" s="7" t="s">
        <v>68</v>
      </c>
      <c r="P9" s="7" t="s">
        <v>138</v>
      </c>
      <c r="Q9" s="7" t="s">
        <v>158</v>
      </c>
      <c r="R9" s="7"/>
      <c r="S9" s="11">
        <v>6</v>
      </c>
      <c r="T9" s="9">
        <v>14</v>
      </c>
      <c r="U9" s="9">
        <v>0</v>
      </c>
      <c r="V9" s="9">
        <v>0</v>
      </c>
      <c r="W9" s="160">
        <f t="shared" si="0"/>
        <v>2.3333333333333335</v>
      </c>
      <c r="AD9" s="17"/>
    </row>
    <row r="10" spans="1:30" ht="18" x14ac:dyDescent="0.4">
      <c r="A10" s="9"/>
      <c r="B10" s="9"/>
      <c r="C10" s="38" t="s">
        <v>151</v>
      </c>
      <c r="D10" s="27"/>
      <c r="E10" s="25">
        <v>2</v>
      </c>
      <c r="F10" s="25">
        <v>3</v>
      </c>
      <c r="G10" s="25">
        <v>1</v>
      </c>
      <c r="H10" s="25">
        <v>15</v>
      </c>
      <c r="I10" s="25">
        <v>13</v>
      </c>
      <c r="J10" s="40">
        <f t="shared" si="1"/>
        <v>5</v>
      </c>
      <c r="K10" s="25">
        <v>23</v>
      </c>
      <c r="L10" s="25">
        <v>8</v>
      </c>
      <c r="M10" s="7"/>
      <c r="N10" s="88"/>
      <c r="O10" s="10" t="s">
        <v>198</v>
      </c>
      <c r="P10" s="7" t="s">
        <v>109</v>
      </c>
      <c r="Q10" s="7" t="s">
        <v>108</v>
      </c>
      <c r="R10" s="7"/>
      <c r="S10" s="11">
        <v>5</v>
      </c>
      <c r="T10" s="9">
        <v>13</v>
      </c>
      <c r="U10" s="9">
        <v>1</v>
      </c>
      <c r="V10" s="9">
        <v>0</v>
      </c>
      <c r="W10" s="160">
        <f t="shared" si="0"/>
        <v>2.6</v>
      </c>
      <c r="AD10" s="17"/>
    </row>
    <row r="11" spans="1:30" ht="18" x14ac:dyDescent="0.4">
      <c r="A11" s="9"/>
      <c r="B11" s="9"/>
      <c r="C11" s="38" t="s">
        <v>156</v>
      </c>
      <c r="D11" s="27"/>
      <c r="E11" s="129">
        <v>2</v>
      </c>
      <c r="F11" s="129">
        <v>3</v>
      </c>
      <c r="G11" s="129">
        <v>1</v>
      </c>
      <c r="H11" s="25">
        <v>9</v>
      </c>
      <c r="I11" s="25">
        <v>14</v>
      </c>
      <c r="J11" s="40">
        <f t="shared" si="1"/>
        <v>5</v>
      </c>
      <c r="K11" s="25">
        <v>16</v>
      </c>
      <c r="L11" s="129">
        <v>7</v>
      </c>
      <c r="M11" s="7"/>
      <c r="N11" s="88"/>
      <c r="O11" s="7" t="s">
        <v>119</v>
      </c>
      <c r="P11" s="7" t="s">
        <v>170</v>
      </c>
      <c r="Q11" s="7" t="s">
        <v>199</v>
      </c>
      <c r="R11" s="4"/>
      <c r="S11" s="11">
        <v>6</v>
      </c>
      <c r="T11" s="9">
        <v>21</v>
      </c>
      <c r="U11" s="9">
        <v>0</v>
      </c>
      <c r="V11" s="9">
        <v>0</v>
      </c>
      <c r="W11" s="160">
        <f t="shared" ref="W11:W12" si="2">T11/S11</f>
        <v>3.5</v>
      </c>
      <c r="AD11" s="17"/>
    </row>
    <row r="12" spans="1:30" ht="18.5" thickBot="1" x14ac:dyDescent="0.45">
      <c r="A12" s="9"/>
      <c r="B12" s="9"/>
      <c r="C12" s="38" t="s">
        <v>209</v>
      </c>
      <c r="D12" s="27"/>
      <c r="E12" s="57">
        <v>1</v>
      </c>
      <c r="F12" s="57">
        <v>4</v>
      </c>
      <c r="G12" s="57">
        <v>1</v>
      </c>
      <c r="H12" s="25">
        <v>10</v>
      </c>
      <c r="I12" s="25">
        <v>21</v>
      </c>
      <c r="J12" s="40">
        <f t="shared" ref="J12" si="3">E12*2+G12*1</f>
        <v>3</v>
      </c>
      <c r="K12" s="25">
        <v>13</v>
      </c>
      <c r="L12" s="57">
        <v>8</v>
      </c>
      <c r="M12" s="7"/>
      <c r="N12" s="88"/>
      <c r="O12" s="7" t="s">
        <v>128</v>
      </c>
      <c r="P12" s="7" t="s">
        <v>0</v>
      </c>
      <c r="Q12" s="7"/>
      <c r="R12" s="4"/>
      <c r="S12" s="11">
        <v>4</v>
      </c>
      <c r="T12" s="9">
        <v>8</v>
      </c>
      <c r="U12" s="9">
        <v>1</v>
      </c>
      <c r="V12" s="9">
        <v>0</v>
      </c>
      <c r="W12" s="160">
        <f t="shared" si="2"/>
        <v>2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19</v>
      </c>
      <c r="F13" s="71">
        <f>SUM(F5:F12)</f>
        <v>19</v>
      </c>
      <c r="G13" s="71">
        <f>SUM(G5:G12)</f>
        <v>10</v>
      </c>
      <c r="H13" s="71">
        <f>SUM(H5:H12)</f>
        <v>114</v>
      </c>
      <c r="I13" s="71">
        <f>SUM(I5:I12)</f>
        <v>114</v>
      </c>
      <c r="J13" s="30"/>
      <c r="K13" s="71">
        <f>SUM(K5:K12)</f>
        <v>189</v>
      </c>
      <c r="L13" s="71">
        <f>SUM(L5:L12)</f>
        <v>60</v>
      </c>
      <c r="M13" s="4"/>
      <c r="N13" s="17"/>
      <c r="O13" s="17"/>
      <c r="P13" s="17"/>
      <c r="Q13" s="159" t="s">
        <v>35</v>
      </c>
      <c r="R13" s="14"/>
      <c r="S13" s="18">
        <f>SUM(S4:S12)</f>
        <v>48</v>
      </c>
      <c r="T13" s="18">
        <f>SUM(T4:T12)</f>
        <v>113</v>
      </c>
      <c r="U13" s="18">
        <f>SUM(U4:U12)</f>
        <v>7</v>
      </c>
      <c r="V13" s="18">
        <f>SUM(V4:V12)</f>
        <v>1</v>
      </c>
      <c r="W13" s="19">
        <f>(T13+V13)/S13</f>
        <v>2.375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8" x14ac:dyDescent="0.4">
      <c r="A15" s="111" t="s">
        <v>391</v>
      </c>
      <c r="B15" s="111"/>
      <c r="C15" s="87"/>
      <c r="D15" s="76"/>
      <c r="E15" s="83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156</v>
      </c>
      <c r="C16" s="75"/>
      <c r="D16" s="25">
        <v>2</v>
      </c>
      <c r="E16" s="8">
        <v>1</v>
      </c>
      <c r="F16" s="47" t="s">
        <v>397</v>
      </c>
      <c r="G16" s="59"/>
      <c r="J16" s="4"/>
      <c r="N16" s="17"/>
      <c r="AD16" s="17"/>
    </row>
    <row r="17" spans="1:30" ht="18" x14ac:dyDescent="0.4">
      <c r="A17" s="45" t="s">
        <v>37</v>
      </c>
      <c r="B17" s="47" t="s">
        <v>97</v>
      </c>
      <c r="C17" s="47"/>
      <c r="D17" s="25"/>
      <c r="E17" s="9">
        <v>1</v>
      </c>
      <c r="F17" s="47" t="s">
        <v>398</v>
      </c>
      <c r="G17" s="59"/>
      <c r="J17" s="4"/>
      <c r="N17" s="17"/>
      <c r="AD17" s="17"/>
    </row>
    <row r="18" spans="1:30" ht="15.5" x14ac:dyDescent="0.35">
      <c r="A18" s="45"/>
      <c r="B18" s="60"/>
      <c r="C18" s="47"/>
      <c r="D18" s="55"/>
      <c r="E18" s="9"/>
      <c r="F18" s="47"/>
      <c r="G18" s="59"/>
      <c r="J18" s="4"/>
      <c r="N18" s="17"/>
      <c r="AD18" s="17"/>
    </row>
    <row r="19" spans="1:30" ht="18" x14ac:dyDescent="0.4">
      <c r="A19" s="45" t="s">
        <v>166</v>
      </c>
      <c r="B19" s="38" t="s">
        <v>209</v>
      </c>
      <c r="C19" s="98"/>
      <c r="D19" s="128">
        <v>2</v>
      </c>
      <c r="E19" s="9">
        <v>1</v>
      </c>
      <c r="F19" s="47" t="s">
        <v>399</v>
      </c>
      <c r="H19" s="59"/>
      <c r="I19" s="59"/>
      <c r="J19" s="96"/>
      <c r="K19" s="59"/>
      <c r="L19" s="59"/>
      <c r="M19" s="59"/>
      <c r="N19" s="17"/>
      <c r="AD19" s="17"/>
    </row>
    <row r="20" spans="1:30" ht="18" x14ac:dyDescent="0.4">
      <c r="A20" s="97" t="s">
        <v>37</v>
      </c>
      <c r="B20" s="86" t="s">
        <v>152</v>
      </c>
      <c r="C20" s="47" t="s">
        <v>405</v>
      </c>
      <c r="D20" s="128"/>
      <c r="E20" s="9">
        <v>2</v>
      </c>
      <c r="F20" s="47" t="s">
        <v>400</v>
      </c>
      <c r="M20" s="59"/>
      <c r="N20" s="69"/>
      <c r="O20" s="17"/>
      <c r="P20" s="17"/>
      <c r="Q20" s="17"/>
      <c r="R20" s="17"/>
      <c r="S20" s="17"/>
      <c r="T20" s="17"/>
      <c r="U20" s="66" t="s">
        <v>47</v>
      </c>
      <c r="V20" s="17"/>
      <c r="W20" s="17"/>
      <c r="X20" s="17"/>
      <c r="Y20" s="17"/>
      <c r="Z20" s="17"/>
      <c r="AA20" s="17"/>
      <c r="AB20" s="17"/>
      <c r="AC20" s="68" t="s">
        <v>47</v>
      </c>
      <c r="AD20" s="68"/>
    </row>
    <row r="21" spans="1:30" ht="15.5" x14ac:dyDescent="0.35">
      <c r="B21" s="47" t="s">
        <v>49</v>
      </c>
      <c r="C21" s="47" t="s">
        <v>187</v>
      </c>
      <c r="E21" s="9"/>
      <c r="F21" s="47"/>
      <c r="N21" s="15"/>
      <c r="O21" s="159" t="s">
        <v>7</v>
      </c>
      <c r="P21" s="159"/>
      <c r="Q21" s="15" t="s">
        <v>58</v>
      </c>
      <c r="R21" s="15" t="s">
        <v>51</v>
      </c>
      <c r="S21" s="15" t="s">
        <v>52</v>
      </c>
      <c r="T21" s="15" t="s">
        <v>59</v>
      </c>
      <c r="U21" s="67" t="s">
        <v>48</v>
      </c>
      <c r="V21" s="17"/>
      <c r="W21" s="159" t="s">
        <v>7</v>
      </c>
      <c r="X21" s="159"/>
      <c r="Y21" s="15" t="s">
        <v>58</v>
      </c>
      <c r="Z21" s="15" t="s">
        <v>51</v>
      </c>
      <c r="AA21" s="15" t="s">
        <v>52</v>
      </c>
      <c r="AB21" s="15" t="s">
        <v>59</v>
      </c>
      <c r="AC21" s="67" t="s">
        <v>48</v>
      </c>
      <c r="AD21" s="67"/>
    </row>
    <row r="22" spans="1:30" ht="15.5" x14ac:dyDescent="0.35">
      <c r="N22" s="69"/>
      <c r="O22" s="7" t="s">
        <v>251</v>
      </c>
      <c r="P22" s="6" t="s">
        <v>250</v>
      </c>
      <c r="Q22" s="10" t="s">
        <v>141</v>
      </c>
      <c r="R22" s="9">
        <v>8</v>
      </c>
      <c r="S22" s="9">
        <v>2</v>
      </c>
      <c r="T22" s="15">
        <f t="shared" ref="T22:T61" si="4">SUM(R22:S22)</f>
        <v>10</v>
      </c>
      <c r="U22" s="9">
        <v>1</v>
      </c>
      <c r="V22" s="15"/>
      <c r="W22" s="7" t="s">
        <v>139</v>
      </c>
      <c r="X22" s="7" t="s">
        <v>389</v>
      </c>
      <c r="Y22" s="7" t="s">
        <v>141</v>
      </c>
      <c r="Z22" s="9"/>
      <c r="AA22" s="11">
        <v>3</v>
      </c>
      <c r="AB22" s="15">
        <f t="shared" ref="AB22:AB55" si="5">SUM(Z22:AA22)</f>
        <v>3</v>
      </c>
      <c r="AC22" s="9"/>
      <c r="AD22" s="15"/>
    </row>
    <row r="23" spans="1:30" ht="18" x14ac:dyDescent="0.4">
      <c r="A23" s="79"/>
      <c r="B23" s="173"/>
      <c r="C23" s="81"/>
      <c r="D23" s="163"/>
      <c r="E23" s="83" t="s">
        <v>50</v>
      </c>
      <c r="F23" s="77"/>
      <c r="G23" s="76"/>
      <c r="H23" s="76"/>
      <c r="I23" s="76"/>
      <c r="J23" s="78"/>
      <c r="K23" s="76"/>
      <c r="L23" s="76"/>
      <c r="M23" s="76"/>
      <c r="N23" s="15"/>
      <c r="O23" s="158" t="s">
        <v>160</v>
      </c>
      <c r="P23" s="7" t="s">
        <v>159</v>
      </c>
      <c r="Q23" s="7" t="s">
        <v>141</v>
      </c>
      <c r="R23" s="9">
        <v>6</v>
      </c>
      <c r="S23" s="11">
        <v>4</v>
      </c>
      <c r="T23" s="15">
        <f t="shared" si="4"/>
        <v>10</v>
      </c>
      <c r="U23" s="9">
        <v>2</v>
      </c>
      <c r="V23" s="69"/>
      <c r="W23" s="13" t="s">
        <v>241</v>
      </c>
      <c r="X23" s="13" t="s">
        <v>240</v>
      </c>
      <c r="Y23" s="103" t="s">
        <v>201</v>
      </c>
      <c r="Z23" s="9"/>
      <c r="AA23" s="9">
        <v>3</v>
      </c>
      <c r="AB23" s="15">
        <f t="shared" si="5"/>
        <v>3</v>
      </c>
      <c r="AC23" s="9">
        <v>2</v>
      </c>
      <c r="AD23" s="15"/>
    </row>
    <row r="24" spans="1:30" ht="18" x14ac:dyDescent="0.4">
      <c r="A24" s="53" t="s">
        <v>39</v>
      </c>
      <c r="B24" s="38" t="s">
        <v>150</v>
      </c>
      <c r="D24" s="25">
        <v>4</v>
      </c>
      <c r="E24" s="8">
        <v>1</v>
      </c>
      <c r="F24" s="47" t="s">
        <v>401</v>
      </c>
      <c r="M24" s="42"/>
      <c r="N24" s="69"/>
      <c r="O24" s="7" t="s">
        <v>114</v>
      </c>
      <c r="P24" s="7" t="s">
        <v>120</v>
      </c>
      <c r="Q24" s="7" t="s">
        <v>199</v>
      </c>
      <c r="R24" s="9">
        <v>7</v>
      </c>
      <c r="S24" s="11">
        <v>2</v>
      </c>
      <c r="T24" s="15">
        <f t="shared" si="4"/>
        <v>9</v>
      </c>
      <c r="U24" s="9">
        <v>1</v>
      </c>
      <c r="V24" s="15"/>
      <c r="W24" s="7" t="s">
        <v>16</v>
      </c>
      <c r="X24" s="7" t="s">
        <v>5</v>
      </c>
      <c r="Y24" s="7" t="s">
        <v>201</v>
      </c>
      <c r="Z24" s="9"/>
      <c r="AA24" s="11">
        <v>3</v>
      </c>
      <c r="AB24" s="15">
        <f t="shared" si="5"/>
        <v>3</v>
      </c>
      <c r="AC24" s="168">
        <v>1</v>
      </c>
      <c r="AD24" s="15"/>
    </row>
    <row r="25" spans="1:30" ht="15.5" x14ac:dyDescent="0.35">
      <c r="A25" s="56" t="s">
        <v>37</v>
      </c>
      <c r="B25" s="47" t="s">
        <v>97</v>
      </c>
      <c r="C25" s="47"/>
      <c r="E25" s="8">
        <v>1</v>
      </c>
      <c r="F25" s="47" t="s">
        <v>404</v>
      </c>
      <c r="N25" s="69"/>
      <c r="O25" s="7" t="s">
        <v>71</v>
      </c>
      <c r="P25" s="7" t="s">
        <v>72</v>
      </c>
      <c r="Q25" s="7" t="s">
        <v>65</v>
      </c>
      <c r="R25" s="9">
        <v>6</v>
      </c>
      <c r="S25" s="11">
        <v>3</v>
      </c>
      <c r="T25" s="15">
        <f t="shared" si="4"/>
        <v>9</v>
      </c>
      <c r="U25" s="9">
        <v>1</v>
      </c>
      <c r="V25" s="69"/>
      <c r="W25" s="7" t="s">
        <v>21</v>
      </c>
      <c r="X25" s="6" t="s">
        <v>23</v>
      </c>
      <c r="Y25" s="10" t="s">
        <v>201</v>
      </c>
      <c r="Z25" s="9"/>
      <c r="AA25" s="9">
        <v>3</v>
      </c>
      <c r="AB25" s="15">
        <f t="shared" si="5"/>
        <v>3</v>
      </c>
      <c r="AC25" s="9"/>
      <c r="AD25" s="15"/>
    </row>
    <row r="26" spans="1:30" ht="15.5" x14ac:dyDescent="0.35">
      <c r="B26" s="47"/>
      <c r="C26" s="47"/>
      <c r="E26" s="8">
        <v>2</v>
      </c>
      <c r="F26" s="47" t="s">
        <v>402</v>
      </c>
      <c r="N26" s="69"/>
      <c r="O26" s="7" t="s">
        <v>145</v>
      </c>
      <c r="P26" s="7" t="s">
        <v>244</v>
      </c>
      <c r="Q26" s="10" t="s">
        <v>65</v>
      </c>
      <c r="R26" s="9">
        <v>4</v>
      </c>
      <c r="S26" s="9">
        <v>5</v>
      </c>
      <c r="T26" s="15">
        <f t="shared" si="4"/>
        <v>9</v>
      </c>
      <c r="U26" s="9"/>
      <c r="V26" s="15"/>
      <c r="W26" s="7" t="s">
        <v>21</v>
      </c>
      <c r="X26" s="101" t="s">
        <v>152</v>
      </c>
      <c r="Y26" s="7" t="s">
        <v>199</v>
      </c>
      <c r="Z26" s="9"/>
      <c r="AA26" s="11">
        <v>3</v>
      </c>
      <c r="AB26" s="15">
        <f t="shared" si="5"/>
        <v>3</v>
      </c>
      <c r="AC26" s="9">
        <v>1</v>
      </c>
      <c r="AD26" s="15"/>
    </row>
    <row r="27" spans="1:30" ht="15.5" x14ac:dyDescent="0.35">
      <c r="B27" s="47"/>
      <c r="C27" s="47"/>
      <c r="E27" s="99">
        <v>2</v>
      </c>
      <c r="F27" s="47" t="s">
        <v>403</v>
      </c>
      <c r="N27" s="15"/>
      <c r="O27" s="7" t="s">
        <v>121</v>
      </c>
      <c r="P27" s="7" t="s">
        <v>122</v>
      </c>
      <c r="Q27" s="7" t="s">
        <v>201</v>
      </c>
      <c r="R27" s="8">
        <v>3</v>
      </c>
      <c r="S27" s="12">
        <v>6</v>
      </c>
      <c r="T27" s="15">
        <f t="shared" si="4"/>
        <v>9</v>
      </c>
      <c r="U27" s="9">
        <v>1</v>
      </c>
      <c r="V27" s="15"/>
      <c r="W27" s="7" t="s">
        <v>202</v>
      </c>
      <c r="X27" s="7" t="s">
        <v>300</v>
      </c>
      <c r="Y27" s="7" t="s">
        <v>141</v>
      </c>
      <c r="Z27" s="9"/>
      <c r="AA27" s="9">
        <v>3</v>
      </c>
      <c r="AB27" s="15">
        <f t="shared" si="5"/>
        <v>3</v>
      </c>
      <c r="AC27" s="9"/>
      <c r="AD27" s="15"/>
    </row>
    <row r="28" spans="1:30" ht="15.5" x14ac:dyDescent="0.35">
      <c r="E28" s="99"/>
      <c r="N28" s="15"/>
      <c r="O28" s="7" t="s">
        <v>86</v>
      </c>
      <c r="P28" s="7" t="s">
        <v>132</v>
      </c>
      <c r="Q28" s="7" t="s">
        <v>141</v>
      </c>
      <c r="R28" s="9">
        <v>2</v>
      </c>
      <c r="S28" s="11">
        <v>7</v>
      </c>
      <c r="T28" s="15">
        <f t="shared" si="4"/>
        <v>9</v>
      </c>
      <c r="U28" s="9"/>
      <c r="V28" s="15"/>
      <c r="W28" s="7" t="s">
        <v>64</v>
      </c>
      <c r="X28" s="10" t="s">
        <v>123</v>
      </c>
      <c r="Y28" s="10" t="s">
        <v>54</v>
      </c>
      <c r="Z28" s="9"/>
      <c r="AA28" s="9">
        <v>3</v>
      </c>
      <c r="AB28" s="15">
        <f t="shared" si="5"/>
        <v>3</v>
      </c>
      <c r="AC28" s="9">
        <v>1</v>
      </c>
      <c r="AD28" s="15"/>
    </row>
    <row r="29" spans="1:30" ht="18" x14ac:dyDescent="0.4">
      <c r="A29" s="45"/>
      <c r="B29" s="38" t="s">
        <v>103</v>
      </c>
      <c r="C29" s="121"/>
      <c r="D29" s="25">
        <v>0</v>
      </c>
      <c r="E29" s="99"/>
      <c r="G29" s="42"/>
      <c r="K29" s="42"/>
      <c r="L29" s="42"/>
      <c r="M29" s="42"/>
      <c r="N29" s="15"/>
      <c r="O29" s="7" t="s">
        <v>66</v>
      </c>
      <c r="P29" s="7" t="s">
        <v>67</v>
      </c>
      <c r="Q29" s="7" t="s">
        <v>65</v>
      </c>
      <c r="R29" s="9">
        <v>2</v>
      </c>
      <c r="S29" s="9">
        <v>7</v>
      </c>
      <c r="T29" s="15">
        <f t="shared" si="4"/>
        <v>9</v>
      </c>
      <c r="U29" s="9">
        <v>1</v>
      </c>
      <c r="V29" s="15"/>
      <c r="W29" s="7" t="s">
        <v>66</v>
      </c>
      <c r="X29" s="7" t="s">
        <v>163</v>
      </c>
      <c r="Y29" s="7" t="s">
        <v>54</v>
      </c>
      <c r="Z29" s="9">
        <v>1</v>
      </c>
      <c r="AA29" s="9">
        <v>1</v>
      </c>
      <c r="AB29" s="15">
        <f t="shared" si="5"/>
        <v>2</v>
      </c>
      <c r="AC29" s="9"/>
      <c r="AD29" s="15"/>
    </row>
    <row r="30" spans="1:30" ht="18" x14ac:dyDescent="0.4">
      <c r="A30" s="56" t="s">
        <v>37</v>
      </c>
      <c r="B30" s="47" t="s">
        <v>2</v>
      </c>
      <c r="C30" s="47" t="s">
        <v>318</v>
      </c>
      <c r="D30" s="25"/>
      <c r="E30" s="9"/>
      <c r="F30" s="47"/>
      <c r="N30" s="69"/>
      <c r="O30" s="7" t="s">
        <v>73</v>
      </c>
      <c r="P30" s="7" t="s">
        <v>138</v>
      </c>
      <c r="Q30" s="7" t="s">
        <v>142</v>
      </c>
      <c r="R30" s="9">
        <v>5</v>
      </c>
      <c r="S30" s="9">
        <v>3</v>
      </c>
      <c r="T30" s="15">
        <f t="shared" si="4"/>
        <v>8</v>
      </c>
      <c r="U30" s="9">
        <v>1</v>
      </c>
      <c r="V30" s="15"/>
      <c r="W30" s="7" t="s">
        <v>62</v>
      </c>
      <c r="X30" s="7" t="s">
        <v>134</v>
      </c>
      <c r="Y30" s="7" t="s">
        <v>142</v>
      </c>
      <c r="Z30" s="9">
        <v>1</v>
      </c>
      <c r="AA30" s="11">
        <v>1</v>
      </c>
      <c r="AB30" s="15">
        <f t="shared" si="5"/>
        <v>2</v>
      </c>
      <c r="AC30" s="9"/>
      <c r="AD30" s="15"/>
    </row>
    <row r="31" spans="1:30" ht="15.5" x14ac:dyDescent="0.35">
      <c r="F31" s="47"/>
      <c r="N31" s="15"/>
      <c r="O31" s="7" t="s">
        <v>21</v>
      </c>
      <c r="P31" s="7" t="s">
        <v>74</v>
      </c>
      <c r="Q31" s="7" t="s">
        <v>201</v>
      </c>
      <c r="R31" s="9">
        <v>4</v>
      </c>
      <c r="S31" s="9">
        <v>4</v>
      </c>
      <c r="T31" s="15">
        <f>SUM(R31:S31)</f>
        <v>8</v>
      </c>
      <c r="U31" s="9">
        <v>4</v>
      </c>
      <c r="V31" s="15"/>
      <c r="W31" s="7" t="s">
        <v>73</v>
      </c>
      <c r="X31" s="7" t="s">
        <v>43</v>
      </c>
      <c r="Y31" s="7" t="s">
        <v>65</v>
      </c>
      <c r="Z31" s="9"/>
      <c r="AA31" s="9">
        <v>2</v>
      </c>
      <c r="AB31" s="15">
        <f t="shared" si="5"/>
        <v>2</v>
      </c>
      <c r="AC31" s="9">
        <v>2</v>
      </c>
      <c r="AD31" s="15"/>
    </row>
    <row r="32" spans="1:30" ht="18" x14ac:dyDescent="0.4">
      <c r="A32" s="82" t="s">
        <v>167</v>
      </c>
      <c r="B32" s="173"/>
      <c r="C32" s="172"/>
      <c r="D32" s="163"/>
      <c r="E32" s="83" t="s">
        <v>50</v>
      </c>
      <c r="F32" s="77"/>
      <c r="G32" s="84"/>
      <c r="H32" s="84"/>
      <c r="I32" s="84"/>
      <c r="J32" s="85"/>
      <c r="K32" s="84"/>
      <c r="L32" s="84"/>
      <c r="M32" s="84"/>
      <c r="N32" s="15"/>
      <c r="O32" s="7" t="s">
        <v>126</v>
      </c>
      <c r="P32" s="6" t="s">
        <v>99</v>
      </c>
      <c r="Q32" s="10" t="s">
        <v>141</v>
      </c>
      <c r="R32" s="11">
        <v>3</v>
      </c>
      <c r="S32" s="9">
        <v>4</v>
      </c>
      <c r="T32" s="15">
        <f>SUM(R32:S32)</f>
        <v>7</v>
      </c>
      <c r="U32" s="9"/>
      <c r="V32" s="15"/>
      <c r="W32" s="7" t="s">
        <v>12</v>
      </c>
      <c r="X32" s="7" t="s">
        <v>13</v>
      </c>
      <c r="Y32" s="7" t="s">
        <v>54</v>
      </c>
      <c r="Z32" s="9"/>
      <c r="AA32" s="9">
        <v>2</v>
      </c>
      <c r="AB32" s="15">
        <f t="shared" si="5"/>
        <v>2</v>
      </c>
      <c r="AC32" s="9"/>
      <c r="AD32" s="15"/>
    </row>
    <row r="33" spans="1:30" ht="15.75" customHeight="1" x14ac:dyDescent="0.4">
      <c r="A33" s="53" t="s">
        <v>40</v>
      </c>
      <c r="B33" s="38" t="s">
        <v>101</v>
      </c>
      <c r="D33" s="25">
        <v>2</v>
      </c>
      <c r="E33" s="8">
        <v>2</v>
      </c>
      <c r="F33" s="174" t="s">
        <v>414</v>
      </c>
      <c r="G33" s="175"/>
      <c r="H33" s="175"/>
      <c r="I33" s="102"/>
      <c r="J33" s="102"/>
      <c r="K33" s="102"/>
      <c r="L33" s="102"/>
      <c r="M33" s="102"/>
      <c r="N33" s="69"/>
      <c r="O33" s="7" t="s">
        <v>12</v>
      </c>
      <c r="P33" s="7" t="s">
        <v>252</v>
      </c>
      <c r="Q33" s="7" t="s">
        <v>141</v>
      </c>
      <c r="R33" s="9">
        <v>2</v>
      </c>
      <c r="S33" s="9">
        <v>5</v>
      </c>
      <c r="T33" s="15">
        <f t="shared" si="4"/>
        <v>7</v>
      </c>
      <c r="U33" s="9"/>
      <c r="V33" s="69"/>
      <c r="W33" s="7" t="s">
        <v>124</v>
      </c>
      <c r="X33" s="10" t="s">
        <v>129</v>
      </c>
      <c r="Y33" s="10" t="s">
        <v>158</v>
      </c>
      <c r="Z33" s="9"/>
      <c r="AA33" s="11">
        <v>2</v>
      </c>
      <c r="AB33" s="15">
        <f t="shared" si="5"/>
        <v>2</v>
      </c>
      <c r="AC33" s="9"/>
      <c r="AD33" s="15"/>
    </row>
    <row r="34" spans="1:30" ht="15.5" x14ac:dyDescent="0.35">
      <c r="A34" s="45" t="s">
        <v>37</v>
      </c>
      <c r="B34" s="47" t="s">
        <v>97</v>
      </c>
      <c r="C34" s="47"/>
      <c r="D34" s="9"/>
      <c r="E34" s="8">
        <v>2</v>
      </c>
      <c r="F34" s="47" t="s">
        <v>415</v>
      </c>
      <c r="G34" s="46"/>
      <c r="N34" s="15"/>
      <c r="O34" s="7" t="s">
        <v>135</v>
      </c>
      <c r="P34" s="10" t="s">
        <v>72</v>
      </c>
      <c r="Q34" s="10" t="s">
        <v>65</v>
      </c>
      <c r="R34" s="9">
        <v>2</v>
      </c>
      <c r="S34" s="11">
        <v>5</v>
      </c>
      <c r="T34" s="15">
        <f t="shared" si="4"/>
        <v>7</v>
      </c>
      <c r="U34" s="9">
        <v>1</v>
      </c>
      <c r="V34" s="15"/>
      <c r="W34" s="7" t="s">
        <v>82</v>
      </c>
      <c r="X34" s="7" t="s">
        <v>20</v>
      </c>
      <c r="Y34" s="7" t="s">
        <v>141</v>
      </c>
      <c r="Z34" s="9"/>
      <c r="AA34" s="11">
        <v>2</v>
      </c>
      <c r="AB34" s="15">
        <f t="shared" si="5"/>
        <v>2</v>
      </c>
      <c r="AC34" s="9"/>
      <c r="AD34" s="15"/>
    </row>
    <row r="35" spans="1:30" ht="15.5" x14ac:dyDescent="0.35">
      <c r="B35" s="47"/>
      <c r="C35" s="47"/>
      <c r="N35" s="69"/>
      <c r="O35" s="7" t="s">
        <v>1</v>
      </c>
      <c r="P35" s="7" t="s">
        <v>131</v>
      </c>
      <c r="Q35" s="7" t="s">
        <v>54</v>
      </c>
      <c r="R35" s="9">
        <v>4</v>
      </c>
      <c r="S35" s="9">
        <v>2</v>
      </c>
      <c r="T35" s="15">
        <f t="shared" si="4"/>
        <v>6</v>
      </c>
      <c r="U35" s="9"/>
      <c r="V35" s="15"/>
      <c r="W35" s="7" t="s">
        <v>206</v>
      </c>
      <c r="X35" s="10" t="s">
        <v>207</v>
      </c>
      <c r="Y35" s="10" t="s">
        <v>53</v>
      </c>
      <c r="Z35" s="9"/>
      <c r="AA35" s="9">
        <v>2</v>
      </c>
      <c r="AB35" s="15">
        <f t="shared" si="5"/>
        <v>2</v>
      </c>
      <c r="AC35" s="9">
        <v>1</v>
      </c>
      <c r="AD35" s="15"/>
    </row>
    <row r="36" spans="1:30" ht="18" x14ac:dyDescent="0.4">
      <c r="A36" s="56"/>
      <c r="B36" s="38" t="s">
        <v>151</v>
      </c>
      <c r="C36" s="50"/>
      <c r="D36" s="129">
        <v>5</v>
      </c>
      <c r="E36" s="99">
        <v>1</v>
      </c>
      <c r="F36" s="47" t="s">
        <v>406</v>
      </c>
      <c r="N36" s="15"/>
      <c r="O36" s="13" t="s">
        <v>247</v>
      </c>
      <c r="P36" s="13" t="s">
        <v>248</v>
      </c>
      <c r="Q36" s="103" t="s">
        <v>65</v>
      </c>
      <c r="R36" s="11">
        <v>4</v>
      </c>
      <c r="S36" s="9">
        <v>1</v>
      </c>
      <c r="T36" s="15">
        <f t="shared" si="4"/>
        <v>5</v>
      </c>
      <c r="U36" s="9"/>
      <c r="V36" s="15"/>
      <c r="W36" s="43" t="s">
        <v>62</v>
      </c>
      <c r="X36" s="43" t="s">
        <v>63</v>
      </c>
      <c r="Y36" s="43" t="s">
        <v>142</v>
      </c>
      <c r="Z36" s="9"/>
      <c r="AA36" s="11">
        <v>2</v>
      </c>
      <c r="AB36" s="15">
        <f t="shared" si="5"/>
        <v>2</v>
      </c>
      <c r="AC36" s="9">
        <v>1</v>
      </c>
      <c r="AD36" s="15"/>
    </row>
    <row r="37" spans="1:30" ht="18" x14ac:dyDescent="0.4">
      <c r="A37" s="56" t="s">
        <v>37</v>
      </c>
      <c r="B37" s="47" t="s">
        <v>411</v>
      </c>
      <c r="C37" s="56" t="s">
        <v>189</v>
      </c>
      <c r="D37" s="129"/>
      <c r="E37" s="99">
        <v>1</v>
      </c>
      <c r="F37" s="47" t="s">
        <v>408</v>
      </c>
      <c r="N37" s="69"/>
      <c r="O37" s="7" t="s">
        <v>69</v>
      </c>
      <c r="P37" s="7" t="s">
        <v>70</v>
      </c>
      <c r="Q37" s="7" t="s">
        <v>158</v>
      </c>
      <c r="R37" s="9">
        <v>4</v>
      </c>
      <c r="S37" s="11">
        <v>1</v>
      </c>
      <c r="T37" s="15">
        <f t="shared" si="4"/>
        <v>5</v>
      </c>
      <c r="U37" s="9">
        <v>1</v>
      </c>
      <c r="V37" s="15"/>
      <c r="W37" s="7" t="s">
        <v>79</v>
      </c>
      <c r="X37" s="7" t="s">
        <v>78</v>
      </c>
      <c r="Y37" s="7" t="s">
        <v>53</v>
      </c>
      <c r="Z37" s="9"/>
      <c r="AA37" s="11">
        <v>2</v>
      </c>
      <c r="AB37" s="15">
        <f t="shared" si="5"/>
        <v>2</v>
      </c>
      <c r="AC37" s="9"/>
      <c r="AD37" s="15"/>
    </row>
    <row r="38" spans="1:30" ht="15.5" x14ac:dyDescent="0.35">
      <c r="B38" s="47" t="s">
        <v>413</v>
      </c>
      <c r="C38" s="45" t="s">
        <v>189</v>
      </c>
      <c r="E38" s="99">
        <v>1</v>
      </c>
      <c r="F38" s="47" t="s">
        <v>407</v>
      </c>
      <c r="N38" s="69"/>
      <c r="O38" s="7" t="s">
        <v>73</v>
      </c>
      <c r="P38" s="7" t="s">
        <v>65</v>
      </c>
      <c r="Q38" s="7" t="s">
        <v>65</v>
      </c>
      <c r="R38" s="9">
        <v>2</v>
      </c>
      <c r="S38" s="11">
        <v>3</v>
      </c>
      <c r="T38" s="15">
        <f t="shared" si="4"/>
        <v>5</v>
      </c>
      <c r="U38" s="11">
        <v>1</v>
      </c>
      <c r="V38" s="15"/>
      <c r="W38" s="7" t="s">
        <v>33</v>
      </c>
      <c r="X38" s="7" t="s">
        <v>162</v>
      </c>
      <c r="Y38" s="7" t="s">
        <v>201</v>
      </c>
      <c r="Z38" s="9"/>
      <c r="AA38" s="9">
        <v>2</v>
      </c>
      <c r="AB38" s="15">
        <f t="shared" si="5"/>
        <v>2</v>
      </c>
      <c r="AC38" s="9"/>
      <c r="AD38" s="15"/>
    </row>
    <row r="39" spans="1:30" ht="15.5" x14ac:dyDescent="0.35">
      <c r="B39" s="47" t="s">
        <v>413</v>
      </c>
      <c r="C39" s="45" t="s">
        <v>412</v>
      </c>
      <c r="E39" s="99">
        <v>2</v>
      </c>
      <c r="F39" s="47" t="s">
        <v>409</v>
      </c>
      <c r="N39" s="69"/>
      <c r="O39" s="7" t="s">
        <v>143</v>
      </c>
      <c r="P39" s="7" t="s">
        <v>213</v>
      </c>
      <c r="Q39" s="7" t="s">
        <v>54</v>
      </c>
      <c r="R39" s="9">
        <v>2</v>
      </c>
      <c r="S39" s="11">
        <v>3</v>
      </c>
      <c r="T39" s="15">
        <f t="shared" si="4"/>
        <v>5</v>
      </c>
      <c r="U39" s="9">
        <v>1</v>
      </c>
      <c r="V39" s="15"/>
      <c r="W39" s="7" t="s">
        <v>16</v>
      </c>
      <c r="X39" s="7" t="s">
        <v>45</v>
      </c>
      <c r="Y39" s="7" t="s">
        <v>142</v>
      </c>
      <c r="Z39" s="9"/>
      <c r="AA39" s="11">
        <v>2</v>
      </c>
      <c r="AB39" s="15">
        <f t="shared" si="5"/>
        <v>2</v>
      </c>
      <c r="AC39" s="9">
        <v>1</v>
      </c>
      <c r="AD39" s="15"/>
    </row>
    <row r="40" spans="1:30" ht="15.5" x14ac:dyDescent="0.35">
      <c r="E40" s="99">
        <v>2</v>
      </c>
      <c r="F40" s="47" t="s">
        <v>410</v>
      </c>
      <c r="N40" s="15"/>
      <c r="O40" s="7" t="s">
        <v>124</v>
      </c>
      <c r="P40" s="7" t="s">
        <v>133</v>
      </c>
      <c r="Q40" s="7" t="s">
        <v>142</v>
      </c>
      <c r="R40" s="11">
        <v>1</v>
      </c>
      <c r="S40" s="11">
        <v>4</v>
      </c>
      <c r="T40" s="15">
        <f t="shared" si="4"/>
        <v>5</v>
      </c>
      <c r="U40" s="165"/>
      <c r="V40" s="15"/>
      <c r="W40" s="7" t="s">
        <v>3</v>
      </c>
      <c r="X40" s="10" t="s">
        <v>4</v>
      </c>
      <c r="Y40" s="10" t="s">
        <v>158</v>
      </c>
      <c r="Z40" s="9"/>
      <c r="AA40" s="11">
        <v>2</v>
      </c>
      <c r="AB40" s="15">
        <f t="shared" si="5"/>
        <v>2</v>
      </c>
      <c r="AC40" s="9"/>
      <c r="AD40" s="15"/>
    </row>
    <row r="41" spans="1:30" ht="15.5" x14ac:dyDescent="0.35">
      <c r="N41" s="69"/>
      <c r="O41" s="7" t="s">
        <v>203</v>
      </c>
      <c r="P41" s="7" t="s">
        <v>122</v>
      </c>
      <c r="Q41" s="7" t="s">
        <v>53</v>
      </c>
      <c r="R41" s="9">
        <v>4</v>
      </c>
      <c r="S41" s="9"/>
      <c r="T41" s="15">
        <f t="shared" si="4"/>
        <v>4</v>
      </c>
      <c r="U41" s="9"/>
      <c r="V41" s="15"/>
      <c r="W41" s="7" t="s">
        <v>114</v>
      </c>
      <c r="X41" s="7" t="s">
        <v>147</v>
      </c>
      <c r="Y41" s="7" t="s">
        <v>142</v>
      </c>
      <c r="Z41" s="9"/>
      <c r="AA41" s="9">
        <v>2</v>
      </c>
      <c r="AB41" s="15">
        <f t="shared" si="5"/>
        <v>2</v>
      </c>
      <c r="AC41" s="9">
        <v>1</v>
      </c>
      <c r="AD41" s="15"/>
    </row>
    <row r="42" spans="1:30" ht="18" x14ac:dyDescent="0.4">
      <c r="A42" s="82"/>
      <c r="B42" s="173"/>
      <c r="C42" s="77"/>
      <c r="D42" s="163"/>
      <c r="E42" s="83" t="s">
        <v>50</v>
      </c>
      <c r="F42" s="83"/>
      <c r="G42" s="84"/>
      <c r="H42" s="84"/>
      <c r="I42" s="84"/>
      <c r="J42" s="85"/>
      <c r="K42" s="84"/>
      <c r="L42" s="84"/>
      <c r="M42" s="84"/>
      <c r="N42" s="69"/>
      <c r="O42" s="7" t="s">
        <v>62</v>
      </c>
      <c r="P42" s="10" t="s">
        <v>161</v>
      </c>
      <c r="Q42" s="10" t="s">
        <v>201</v>
      </c>
      <c r="R42" s="9">
        <v>2</v>
      </c>
      <c r="S42" s="9">
        <v>2</v>
      </c>
      <c r="T42" s="15">
        <f t="shared" si="4"/>
        <v>4</v>
      </c>
      <c r="U42" s="9">
        <v>1</v>
      </c>
      <c r="V42" s="15"/>
      <c r="W42" s="7" t="s">
        <v>114</v>
      </c>
      <c r="X42" s="16" t="s">
        <v>113</v>
      </c>
      <c r="Y42" s="7" t="s">
        <v>199</v>
      </c>
      <c r="Z42" s="9">
        <v>1</v>
      </c>
      <c r="AA42" s="11"/>
      <c r="AB42" s="15">
        <f t="shared" si="5"/>
        <v>1</v>
      </c>
      <c r="AC42" s="9"/>
      <c r="AD42" s="15"/>
    </row>
    <row r="43" spans="1:30" ht="18" x14ac:dyDescent="0.4">
      <c r="A43" s="53" t="s">
        <v>41</v>
      </c>
      <c r="B43" s="38" t="s">
        <v>102</v>
      </c>
      <c r="C43" s="47"/>
      <c r="D43" s="25">
        <v>3</v>
      </c>
      <c r="E43" s="9">
        <v>1</v>
      </c>
      <c r="F43" s="47" t="s">
        <v>416</v>
      </c>
      <c r="G43" s="46"/>
      <c r="H43" s="51"/>
      <c r="I43" s="51"/>
      <c r="J43" s="52"/>
      <c r="K43" s="51"/>
      <c r="L43" s="51"/>
      <c r="M43" s="51"/>
      <c r="N43" s="15"/>
      <c r="O43" s="7" t="s">
        <v>60</v>
      </c>
      <c r="P43" s="7" t="s">
        <v>61</v>
      </c>
      <c r="Q43" s="7" t="s">
        <v>201</v>
      </c>
      <c r="R43" s="9">
        <v>2</v>
      </c>
      <c r="S43" s="9">
        <v>2</v>
      </c>
      <c r="T43" s="15">
        <f t="shared" si="4"/>
        <v>4</v>
      </c>
      <c r="U43" s="9"/>
      <c r="V43" s="15"/>
      <c r="W43" s="7" t="s">
        <v>77</v>
      </c>
      <c r="X43" s="6" t="s">
        <v>217</v>
      </c>
      <c r="Y43" s="10" t="s">
        <v>199</v>
      </c>
      <c r="Z43" s="9">
        <v>1</v>
      </c>
      <c r="AA43" s="9"/>
      <c r="AB43" s="15">
        <f t="shared" si="5"/>
        <v>1</v>
      </c>
      <c r="AC43" s="9">
        <v>1</v>
      </c>
      <c r="AD43" s="15"/>
    </row>
    <row r="44" spans="1:30" ht="18" x14ac:dyDescent="0.4">
      <c r="A44" s="56" t="s">
        <v>37</v>
      </c>
      <c r="B44" s="60" t="s">
        <v>97</v>
      </c>
      <c r="C44" s="50"/>
      <c r="D44" s="25"/>
      <c r="E44" s="9">
        <v>2</v>
      </c>
      <c r="F44" s="47" t="s">
        <v>417</v>
      </c>
      <c r="G44" s="46"/>
      <c r="H44" s="51"/>
      <c r="I44" s="46"/>
      <c r="J44" s="48"/>
      <c r="K44" s="51"/>
      <c r="L44" s="51"/>
      <c r="M44" s="42"/>
      <c r="N44" s="69"/>
      <c r="O44" s="7" t="s">
        <v>75</v>
      </c>
      <c r="P44" s="7" t="s">
        <v>76</v>
      </c>
      <c r="Q44" s="7" t="s">
        <v>65</v>
      </c>
      <c r="R44" s="9">
        <v>2</v>
      </c>
      <c r="S44" s="9">
        <v>2</v>
      </c>
      <c r="T44" s="15">
        <f t="shared" si="4"/>
        <v>4</v>
      </c>
      <c r="U44" s="9">
        <v>1</v>
      </c>
      <c r="V44" s="15"/>
      <c r="W44" s="7" t="s">
        <v>136</v>
      </c>
      <c r="X44" s="7" t="s">
        <v>137</v>
      </c>
      <c r="Y44" s="7" t="s">
        <v>53</v>
      </c>
      <c r="Z44" s="9"/>
      <c r="AA44" s="9">
        <v>1</v>
      </c>
      <c r="AB44" s="15">
        <f t="shared" si="5"/>
        <v>1</v>
      </c>
      <c r="AC44" s="9">
        <v>1</v>
      </c>
      <c r="AD44" s="15"/>
    </row>
    <row r="45" spans="1:30" ht="15.5" x14ac:dyDescent="0.35">
      <c r="E45" s="9">
        <v>2</v>
      </c>
      <c r="F45" s="47" t="s">
        <v>418</v>
      </c>
      <c r="N45" s="15"/>
      <c r="O45" s="7" t="s">
        <v>115</v>
      </c>
      <c r="P45" s="7" t="s">
        <v>8</v>
      </c>
      <c r="Q45" s="7" t="s">
        <v>158</v>
      </c>
      <c r="R45" s="9">
        <v>2</v>
      </c>
      <c r="S45" s="11">
        <v>2</v>
      </c>
      <c r="T45" s="15">
        <f t="shared" si="4"/>
        <v>4</v>
      </c>
      <c r="U45" s="9">
        <v>2</v>
      </c>
      <c r="V45" s="15"/>
      <c r="W45" s="7" t="s">
        <v>118</v>
      </c>
      <c r="X45" s="7" t="s">
        <v>117</v>
      </c>
      <c r="Y45" s="7" t="s">
        <v>53</v>
      </c>
      <c r="Z45" s="9"/>
      <c r="AA45" s="11">
        <v>1</v>
      </c>
      <c r="AB45" s="15">
        <f t="shared" si="5"/>
        <v>1</v>
      </c>
      <c r="AC45" s="9"/>
      <c r="AD45" s="15"/>
    </row>
    <row r="46" spans="1:30" ht="15.5" x14ac:dyDescent="0.35">
      <c r="N46" s="15"/>
      <c r="O46" s="7" t="s">
        <v>119</v>
      </c>
      <c r="P46" s="7" t="s">
        <v>49</v>
      </c>
      <c r="Q46" s="7" t="s">
        <v>199</v>
      </c>
      <c r="R46" s="9">
        <v>1</v>
      </c>
      <c r="S46" s="11">
        <v>3</v>
      </c>
      <c r="T46" s="15">
        <f t="shared" si="4"/>
        <v>4</v>
      </c>
      <c r="U46" s="9">
        <v>2</v>
      </c>
      <c r="V46" s="15"/>
      <c r="W46" s="7" t="s">
        <v>256</v>
      </c>
      <c r="X46" s="7" t="s">
        <v>253</v>
      </c>
      <c r="Y46" s="7" t="s">
        <v>158</v>
      </c>
      <c r="Z46" s="9"/>
      <c r="AA46" s="9">
        <v>1</v>
      </c>
      <c r="AB46" s="15">
        <f t="shared" si="5"/>
        <v>1</v>
      </c>
      <c r="AC46" s="9">
        <v>2</v>
      </c>
      <c r="AD46" s="15"/>
    </row>
    <row r="47" spans="1:30" ht="18" x14ac:dyDescent="0.4">
      <c r="B47" s="38" t="s">
        <v>210</v>
      </c>
      <c r="C47" s="64"/>
      <c r="D47" s="26">
        <v>4</v>
      </c>
      <c r="E47" s="9">
        <v>1</v>
      </c>
      <c r="F47" s="47" t="s">
        <v>421</v>
      </c>
      <c r="N47" s="15"/>
      <c r="O47" s="7" t="s">
        <v>130</v>
      </c>
      <c r="P47" s="7" t="s">
        <v>131</v>
      </c>
      <c r="Q47" s="7" t="s">
        <v>54</v>
      </c>
      <c r="R47" s="9">
        <v>1</v>
      </c>
      <c r="S47" s="9">
        <v>3</v>
      </c>
      <c r="T47" s="15">
        <f t="shared" si="4"/>
        <v>4</v>
      </c>
      <c r="U47" s="9">
        <v>1</v>
      </c>
      <c r="V47" s="15"/>
      <c r="W47" s="7" t="s">
        <v>14</v>
      </c>
      <c r="X47" s="10" t="s">
        <v>296</v>
      </c>
      <c r="Y47" s="10" t="s">
        <v>65</v>
      </c>
      <c r="Z47" s="9"/>
      <c r="AA47" s="9">
        <v>1</v>
      </c>
      <c r="AB47" s="15">
        <f t="shared" si="5"/>
        <v>1</v>
      </c>
      <c r="AC47" s="9"/>
      <c r="AD47" s="15"/>
    </row>
    <row r="48" spans="1:30" ht="18" x14ac:dyDescent="0.4">
      <c r="A48" s="97" t="s">
        <v>37</v>
      </c>
      <c r="B48" s="94" t="s">
        <v>74</v>
      </c>
      <c r="C48" s="50" t="s">
        <v>420</v>
      </c>
      <c r="D48" s="26"/>
      <c r="E48" s="9">
        <v>1</v>
      </c>
      <c r="F48" s="47" t="s">
        <v>422</v>
      </c>
      <c r="N48" s="15"/>
      <c r="O48" s="13" t="s">
        <v>62</v>
      </c>
      <c r="P48" s="13" t="s">
        <v>81</v>
      </c>
      <c r="Q48" s="103" t="s">
        <v>53</v>
      </c>
      <c r="R48" s="11">
        <v>1</v>
      </c>
      <c r="S48" s="11">
        <v>3</v>
      </c>
      <c r="T48" s="15">
        <f t="shared" si="4"/>
        <v>4</v>
      </c>
      <c r="U48" s="9"/>
      <c r="V48" s="15"/>
      <c r="W48" s="7" t="s">
        <v>32</v>
      </c>
      <c r="X48" s="7" t="s">
        <v>249</v>
      </c>
      <c r="Y48" s="7" t="s">
        <v>199</v>
      </c>
      <c r="Z48" s="9"/>
      <c r="AA48" s="11">
        <v>1</v>
      </c>
      <c r="AB48" s="15">
        <f t="shared" si="5"/>
        <v>1</v>
      </c>
      <c r="AC48" s="9"/>
      <c r="AD48" s="15"/>
    </row>
    <row r="49" spans="1:30" ht="15.5" x14ac:dyDescent="0.35">
      <c r="A49" s="97"/>
      <c r="B49" s="47" t="s">
        <v>240</v>
      </c>
      <c r="C49" s="65" t="s">
        <v>187</v>
      </c>
      <c r="E49" s="9">
        <v>2</v>
      </c>
      <c r="F49" s="47" t="s">
        <v>423</v>
      </c>
      <c r="N49" s="15"/>
      <c r="O49" s="13" t="s">
        <v>85</v>
      </c>
      <c r="P49" s="13" t="s">
        <v>148</v>
      </c>
      <c r="Q49" s="103" t="s">
        <v>54</v>
      </c>
      <c r="R49" s="11">
        <v>1</v>
      </c>
      <c r="S49" s="9">
        <v>3</v>
      </c>
      <c r="T49" s="15">
        <f t="shared" si="4"/>
        <v>4</v>
      </c>
      <c r="U49" s="9"/>
      <c r="V49" s="15"/>
      <c r="W49" s="7" t="s">
        <v>11</v>
      </c>
      <c r="X49" s="10" t="s">
        <v>24</v>
      </c>
      <c r="Y49" s="10" t="s">
        <v>199</v>
      </c>
      <c r="Z49" s="9"/>
      <c r="AA49" s="9">
        <v>1</v>
      </c>
      <c r="AB49" s="15">
        <f t="shared" si="5"/>
        <v>1</v>
      </c>
      <c r="AC49" s="9">
        <v>1</v>
      </c>
      <c r="AD49" s="15"/>
    </row>
    <row r="50" spans="1:30" ht="15.5" x14ac:dyDescent="0.35">
      <c r="A50" s="47"/>
      <c r="B50" s="47" t="s">
        <v>419</v>
      </c>
      <c r="C50" s="65" t="s">
        <v>216</v>
      </c>
      <c r="E50" s="99">
        <v>2</v>
      </c>
      <c r="F50" s="47" t="s">
        <v>424</v>
      </c>
      <c r="N50" s="69"/>
      <c r="O50" s="7" t="s">
        <v>168</v>
      </c>
      <c r="P50" s="7" t="s">
        <v>17</v>
      </c>
      <c r="Q50" s="7" t="s">
        <v>158</v>
      </c>
      <c r="R50" s="9">
        <v>1</v>
      </c>
      <c r="S50" s="9">
        <v>3</v>
      </c>
      <c r="T50" s="15">
        <f t="shared" si="4"/>
        <v>4</v>
      </c>
      <c r="U50" s="9"/>
      <c r="V50" s="15"/>
      <c r="W50" s="7" t="s">
        <v>143</v>
      </c>
      <c r="X50" s="7" t="s">
        <v>144</v>
      </c>
      <c r="Y50" s="10" t="s">
        <v>158</v>
      </c>
      <c r="Z50" s="9"/>
      <c r="AA50" s="9">
        <v>1</v>
      </c>
      <c r="AB50" s="15">
        <f t="shared" si="5"/>
        <v>1</v>
      </c>
      <c r="AC50" s="9"/>
      <c r="AD50" s="15"/>
    </row>
    <row r="51" spans="1:30" ht="15.5" x14ac:dyDescent="0.35">
      <c r="N51" s="15"/>
      <c r="O51" s="7" t="s">
        <v>145</v>
      </c>
      <c r="P51" s="7" t="s">
        <v>174</v>
      </c>
      <c r="Q51" s="7" t="s">
        <v>141</v>
      </c>
      <c r="R51" s="9"/>
      <c r="S51" s="9">
        <v>4</v>
      </c>
      <c r="T51" s="15">
        <f t="shared" si="4"/>
        <v>4</v>
      </c>
      <c r="U51" s="9">
        <v>1</v>
      </c>
      <c r="V51" s="15"/>
      <c r="W51" s="7" t="s">
        <v>10</v>
      </c>
      <c r="X51" s="7" t="s">
        <v>22</v>
      </c>
      <c r="Y51" s="7" t="s">
        <v>142</v>
      </c>
      <c r="Z51" s="9"/>
      <c r="AA51" s="9">
        <v>1</v>
      </c>
      <c r="AB51" s="15">
        <f t="shared" si="5"/>
        <v>1</v>
      </c>
      <c r="AC51" s="9">
        <v>1</v>
      </c>
      <c r="AD51" s="15"/>
    </row>
    <row r="52" spans="1:30" ht="18" x14ac:dyDescent="0.4">
      <c r="A52" s="122"/>
      <c r="B52" s="123"/>
      <c r="C52" s="123"/>
      <c r="D52" s="164"/>
      <c r="E52" s="124"/>
      <c r="F52" s="123"/>
      <c r="G52" s="125"/>
      <c r="H52" s="125"/>
      <c r="I52" s="125"/>
      <c r="J52" s="126"/>
      <c r="K52" s="125"/>
      <c r="L52" s="125"/>
      <c r="M52" s="124"/>
      <c r="N52" s="69"/>
      <c r="O52" s="7" t="s">
        <v>29</v>
      </c>
      <c r="P52" s="16" t="s">
        <v>30</v>
      </c>
      <c r="Q52" s="7" t="s">
        <v>141</v>
      </c>
      <c r="R52" s="11"/>
      <c r="S52" s="11">
        <v>4</v>
      </c>
      <c r="T52" s="15">
        <f t="shared" si="4"/>
        <v>4</v>
      </c>
      <c r="U52" s="9"/>
      <c r="V52" s="15"/>
      <c r="W52" s="7" t="s">
        <v>27</v>
      </c>
      <c r="X52" s="7" t="s">
        <v>28</v>
      </c>
      <c r="Y52" s="7" t="s">
        <v>53</v>
      </c>
      <c r="Z52" s="9"/>
      <c r="AA52" s="9"/>
      <c r="AB52" s="15">
        <f t="shared" si="5"/>
        <v>0</v>
      </c>
      <c r="AC52" s="9">
        <v>2</v>
      </c>
      <c r="AD52" s="15"/>
    </row>
    <row r="53" spans="1:30" ht="18" x14ac:dyDescent="0.4">
      <c r="C53" s="47" t="s">
        <v>42</v>
      </c>
      <c r="D53" s="112">
        <f>SUM(D16:D52)</f>
        <v>22</v>
      </c>
      <c r="E53" s="24"/>
      <c r="F53" s="47" t="s">
        <v>44</v>
      </c>
      <c r="G53" s="38"/>
      <c r="H53" s="54"/>
      <c r="I53" s="70">
        <v>9</v>
      </c>
      <c r="J53" s="25"/>
      <c r="K53" s="60"/>
      <c r="L53" s="64"/>
      <c r="N53" s="69"/>
      <c r="O53" s="7" t="s">
        <v>56</v>
      </c>
      <c r="P53" s="7" t="s">
        <v>26</v>
      </c>
      <c r="Q53" s="7" t="s">
        <v>53</v>
      </c>
      <c r="R53" s="9">
        <v>3</v>
      </c>
      <c r="S53" s="11"/>
      <c r="T53" s="15">
        <f t="shared" si="4"/>
        <v>3</v>
      </c>
      <c r="U53" s="9"/>
      <c r="V53" s="15"/>
      <c r="W53" s="7" t="s">
        <v>56</v>
      </c>
      <c r="X53" s="7" t="s">
        <v>57</v>
      </c>
      <c r="Y53" s="7" t="s">
        <v>199</v>
      </c>
      <c r="Z53" s="11"/>
      <c r="AA53" s="11"/>
      <c r="AB53" s="15">
        <f t="shared" si="5"/>
        <v>0</v>
      </c>
      <c r="AC53" s="9">
        <v>1</v>
      </c>
      <c r="AD53" s="15"/>
    </row>
    <row r="54" spans="1:30" ht="15.5" x14ac:dyDescent="0.35">
      <c r="N54" s="69"/>
      <c r="O54" s="43" t="s">
        <v>242</v>
      </c>
      <c r="P54" s="104" t="s">
        <v>243</v>
      </c>
      <c r="Q54" s="104" t="s">
        <v>54</v>
      </c>
      <c r="R54" s="9">
        <v>2</v>
      </c>
      <c r="S54" s="11">
        <v>1</v>
      </c>
      <c r="T54" s="15">
        <f t="shared" si="4"/>
        <v>3</v>
      </c>
      <c r="U54" s="9"/>
      <c r="V54" s="15"/>
      <c r="W54" s="7" t="s">
        <v>121</v>
      </c>
      <c r="X54" s="7" t="s">
        <v>80</v>
      </c>
      <c r="Y54" s="7" t="s">
        <v>201</v>
      </c>
      <c r="Z54" s="9"/>
      <c r="AA54" s="11"/>
      <c r="AB54" s="15">
        <f t="shared" si="5"/>
        <v>0</v>
      </c>
      <c r="AC54" s="9">
        <v>1</v>
      </c>
      <c r="AD54" s="15"/>
    </row>
    <row r="55" spans="1:30" ht="15.5" x14ac:dyDescent="0.35">
      <c r="N55" s="15"/>
      <c r="O55" s="7" t="s">
        <v>6</v>
      </c>
      <c r="P55" s="7" t="s">
        <v>116</v>
      </c>
      <c r="Q55" s="7" t="s">
        <v>142</v>
      </c>
      <c r="R55" s="9">
        <v>2</v>
      </c>
      <c r="S55" s="11">
        <v>1</v>
      </c>
      <c r="T55" s="15">
        <f t="shared" si="4"/>
        <v>3</v>
      </c>
      <c r="U55" s="9"/>
      <c r="V55" s="15"/>
      <c r="W55" s="7" t="s">
        <v>32</v>
      </c>
      <c r="X55" s="7" t="s">
        <v>164</v>
      </c>
      <c r="Y55" s="7" t="s">
        <v>142</v>
      </c>
      <c r="Z55" s="9"/>
      <c r="AA55" s="9"/>
      <c r="AB55" s="15">
        <f t="shared" si="5"/>
        <v>0</v>
      </c>
      <c r="AC55" s="11">
        <v>1</v>
      </c>
      <c r="AD55" s="15"/>
    </row>
    <row r="56" spans="1:30" ht="15.5" x14ac:dyDescent="0.35">
      <c r="N56" s="69"/>
      <c r="O56" s="7" t="s">
        <v>245</v>
      </c>
      <c r="P56" s="6" t="s">
        <v>426</v>
      </c>
      <c r="Q56" s="10" t="s">
        <v>54</v>
      </c>
      <c r="R56" s="9">
        <v>2</v>
      </c>
      <c r="S56" s="9">
        <v>1</v>
      </c>
      <c r="T56" s="15">
        <f t="shared" si="4"/>
        <v>3</v>
      </c>
      <c r="U56" s="9"/>
      <c r="V56" s="15"/>
      <c r="W56" s="7" t="s">
        <v>145</v>
      </c>
      <c r="X56" s="6" t="s">
        <v>146</v>
      </c>
      <c r="Y56" s="10" t="s">
        <v>199</v>
      </c>
      <c r="Z56" s="9"/>
      <c r="AA56" s="9"/>
      <c r="AB56" s="15">
        <f t="shared" ref="AB56:AB58" si="6">SUM(Z56:AA56)</f>
        <v>0</v>
      </c>
      <c r="AC56" s="9"/>
      <c r="AD56" s="15"/>
    </row>
    <row r="57" spans="1:30" ht="18" x14ac:dyDescent="0.4">
      <c r="B57" s="22" t="s">
        <v>98</v>
      </c>
      <c r="C57" s="31"/>
      <c r="D57" s="31"/>
      <c r="E57" s="22" t="s">
        <v>190</v>
      </c>
      <c r="F57" s="22"/>
      <c r="G57" s="22"/>
      <c r="H57" s="22"/>
      <c r="I57" s="22"/>
      <c r="J57" s="22" t="s">
        <v>191</v>
      </c>
      <c r="K57" s="22"/>
      <c r="L57" s="22"/>
      <c r="N57" s="69"/>
      <c r="O57" s="7" t="s">
        <v>160</v>
      </c>
      <c r="P57" s="16" t="s">
        <v>208</v>
      </c>
      <c r="Q57" s="7" t="s">
        <v>201</v>
      </c>
      <c r="R57" s="9">
        <v>1</v>
      </c>
      <c r="S57" s="11">
        <v>2</v>
      </c>
      <c r="T57" s="15">
        <f t="shared" si="4"/>
        <v>3</v>
      </c>
      <c r="U57" s="9">
        <v>1</v>
      </c>
      <c r="V57" s="15"/>
      <c r="W57" s="7" t="s">
        <v>204</v>
      </c>
      <c r="X57" s="7" t="s">
        <v>205</v>
      </c>
      <c r="Y57" s="7" t="s">
        <v>158</v>
      </c>
      <c r="Z57" s="9"/>
      <c r="AA57" s="9"/>
      <c r="AB57" s="15">
        <f t="shared" si="6"/>
        <v>0</v>
      </c>
      <c r="AC57" s="9"/>
      <c r="AD57" s="15"/>
    </row>
    <row r="58" spans="1:30" ht="18" x14ac:dyDescent="0.4">
      <c r="B58" s="47" t="s">
        <v>97</v>
      </c>
      <c r="C58" s="24"/>
      <c r="D58" s="47"/>
      <c r="E58" s="47" t="s">
        <v>97</v>
      </c>
      <c r="F58" s="25"/>
      <c r="G58" s="25"/>
      <c r="H58" s="25"/>
      <c r="I58" s="47"/>
      <c r="J58" s="47" t="s">
        <v>425</v>
      </c>
      <c r="K58" s="70"/>
      <c r="L58" s="46"/>
      <c r="N58" s="69"/>
      <c r="O58" s="7" t="s">
        <v>83</v>
      </c>
      <c r="P58" s="7" t="s">
        <v>84</v>
      </c>
      <c r="Q58" s="7" t="s">
        <v>199</v>
      </c>
      <c r="R58" s="9"/>
      <c r="S58" s="9">
        <v>3</v>
      </c>
      <c r="T58" s="15">
        <f t="shared" si="4"/>
        <v>3</v>
      </c>
      <c r="U58" s="9">
        <v>1</v>
      </c>
      <c r="V58" s="15"/>
      <c r="W58" s="7" t="s">
        <v>19</v>
      </c>
      <c r="X58" s="7" t="s">
        <v>18</v>
      </c>
      <c r="Y58" s="7" t="s">
        <v>53</v>
      </c>
      <c r="Z58" s="9"/>
      <c r="AA58" s="11"/>
      <c r="AB58" s="15">
        <f t="shared" si="6"/>
        <v>0</v>
      </c>
      <c r="AC58" s="9"/>
      <c r="AD58" s="15"/>
    </row>
    <row r="59" spans="1:30" ht="15.5" x14ac:dyDescent="0.35">
      <c r="B59" s="47"/>
      <c r="D59" s="47"/>
      <c r="I59" s="47"/>
      <c r="J59" s="47"/>
      <c r="K59" s="47"/>
      <c r="L59" s="47"/>
      <c r="N59" s="15"/>
      <c r="O59" s="7" t="s">
        <v>85</v>
      </c>
      <c r="P59" s="7" t="s">
        <v>2</v>
      </c>
      <c r="Q59" s="7" t="s">
        <v>53</v>
      </c>
      <c r="R59" s="9"/>
      <c r="S59" s="11">
        <v>3</v>
      </c>
      <c r="T59" s="15">
        <f t="shared" si="4"/>
        <v>3</v>
      </c>
      <c r="U59" s="9">
        <v>1</v>
      </c>
      <c r="V59" s="15"/>
      <c r="W59" s="43" t="s">
        <v>257</v>
      </c>
      <c r="X59" s="43" t="s">
        <v>254</v>
      </c>
      <c r="Y59" s="43" t="s">
        <v>158</v>
      </c>
      <c r="Z59" s="11"/>
      <c r="AA59" s="9"/>
      <c r="AB59" s="15">
        <f t="shared" ref="AB59:AB61" si="7">SUM(Z59:AA59)</f>
        <v>0</v>
      </c>
      <c r="AC59" s="11"/>
      <c r="AD59" s="15"/>
    </row>
    <row r="60" spans="1:30" ht="15.5" x14ac:dyDescent="0.35">
      <c r="N60" s="69"/>
      <c r="O60" s="7" t="s">
        <v>79</v>
      </c>
      <c r="P60" s="7" t="s">
        <v>25</v>
      </c>
      <c r="Q60" s="10" t="s">
        <v>142</v>
      </c>
      <c r="R60" s="9"/>
      <c r="S60" s="9">
        <v>3</v>
      </c>
      <c r="T60" s="15">
        <f t="shared" si="4"/>
        <v>3</v>
      </c>
      <c r="U60" s="9"/>
      <c r="V60" s="15"/>
      <c r="W60" s="7" t="s">
        <v>62</v>
      </c>
      <c r="X60" s="7" t="s">
        <v>169</v>
      </c>
      <c r="Y60" s="43" t="s">
        <v>158</v>
      </c>
      <c r="Z60" s="9"/>
      <c r="AA60" s="11"/>
      <c r="AB60" s="15">
        <f t="shared" si="7"/>
        <v>0</v>
      </c>
      <c r="AC60" s="9"/>
      <c r="AD60" s="15"/>
    </row>
    <row r="61" spans="1:30" ht="18" x14ac:dyDescent="0.4">
      <c r="A61" s="4"/>
      <c r="B61" s="21" t="s">
        <v>94</v>
      </c>
      <c r="C61" s="22"/>
      <c r="D61" s="23">
        <v>40840</v>
      </c>
      <c r="E61" s="61"/>
      <c r="F61" s="61"/>
      <c r="G61" s="61"/>
      <c r="H61" s="31"/>
      <c r="I61" s="31"/>
      <c r="J61" s="21" t="s">
        <v>96</v>
      </c>
      <c r="K61" s="22"/>
      <c r="L61" s="23">
        <v>40847</v>
      </c>
      <c r="N61" s="15"/>
      <c r="O61" s="7" t="s">
        <v>68</v>
      </c>
      <c r="P61" s="7" t="s">
        <v>149</v>
      </c>
      <c r="Q61" s="7" t="s">
        <v>54</v>
      </c>
      <c r="R61" s="9"/>
      <c r="S61" s="9">
        <v>3</v>
      </c>
      <c r="T61" s="15">
        <f t="shared" si="4"/>
        <v>3</v>
      </c>
      <c r="U61" s="9">
        <v>2</v>
      </c>
      <c r="V61" s="15"/>
      <c r="W61" s="7" t="s">
        <v>124</v>
      </c>
      <c r="X61" s="7" t="s">
        <v>125</v>
      </c>
      <c r="Y61" s="7" t="s">
        <v>65</v>
      </c>
      <c r="Z61" s="9"/>
      <c r="AA61" s="9"/>
      <c r="AB61" s="15">
        <f t="shared" si="7"/>
        <v>0</v>
      </c>
      <c r="AC61" s="9"/>
      <c r="AD61" s="15"/>
    </row>
    <row r="62" spans="1:30" ht="18" x14ac:dyDescent="0.4">
      <c r="A62" s="4"/>
      <c r="B62" s="26" t="s">
        <v>95</v>
      </c>
      <c r="C62" s="26" t="s">
        <v>93</v>
      </c>
      <c r="D62" s="26" t="s">
        <v>127</v>
      </c>
      <c r="E62" s="47"/>
      <c r="F62" s="47"/>
      <c r="G62" s="47"/>
      <c r="H62" s="24"/>
      <c r="I62" s="24"/>
      <c r="J62" s="26" t="s">
        <v>95</v>
      </c>
      <c r="K62" s="26" t="s">
        <v>93</v>
      </c>
      <c r="L62" s="26" t="s">
        <v>127</v>
      </c>
      <c r="N62" s="69"/>
      <c r="O62" s="7"/>
      <c r="P62" s="7"/>
      <c r="Q62" s="7"/>
      <c r="R62" s="9"/>
      <c r="S62" s="11"/>
      <c r="T62" s="15"/>
      <c r="U62" s="9"/>
      <c r="V62" s="15"/>
      <c r="AB62" s="15"/>
      <c r="AC62" s="168"/>
      <c r="AD62" s="15"/>
    </row>
    <row r="63" spans="1:30" ht="19.5" customHeight="1" x14ac:dyDescent="0.4">
      <c r="A63" s="49"/>
      <c r="B63" s="28">
        <v>0.38541666666666669</v>
      </c>
      <c r="C63" s="25" t="s">
        <v>153</v>
      </c>
      <c r="D63" s="29" t="s">
        <v>367</v>
      </c>
      <c r="E63" s="47"/>
      <c r="F63" s="47"/>
      <c r="G63" s="47"/>
      <c r="H63" s="24"/>
      <c r="I63" s="24"/>
      <c r="J63" s="28">
        <v>0.38541666666666669</v>
      </c>
      <c r="K63" s="25" t="s">
        <v>153</v>
      </c>
      <c r="L63" s="29" t="s">
        <v>392</v>
      </c>
      <c r="N63" s="69"/>
      <c r="O63" s="7"/>
      <c r="P63" s="7"/>
      <c r="Q63" s="7"/>
      <c r="R63" s="9"/>
      <c r="S63" s="11"/>
      <c r="T63" s="15"/>
      <c r="U63" s="9"/>
      <c r="V63" s="15"/>
      <c r="AB63" s="15"/>
      <c r="AC63" s="168"/>
      <c r="AD63" s="15"/>
    </row>
    <row r="64" spans="1:30" ht="18.75" customHeight="1" x14ac:dyDescent="0.4">
      <c r="A64" s="26"/>
      <c r="B64" s="28">
        <v>0.38541666666666669</v>
      </c>
      <c r="C64" s="25" t="s">
        <v>154</v>
      </c>
      <c r="D64" s="29" t="s">
        <v>368</v>
      </c>
      <c r="E64" s="47"/>
      <c r="F64" s="47"/>
      <c r="G64" s="47"/>
      <c r="H64" s="24"/>
      <c r="I64" s="24"/>
      <c r="J64" s="28">
        <v>0.38541666666666669</v>
      </c>
      <c r="K64" s="25" t="s">
        <v>154</v>
      </c>
      <c r="L64" s="29" t="s">
        <v>393</v>
      </c>
      <c r="N64" s="69"/>
      <c r="O64" s="7"/>
      <c r="P64" s="7"/>
      <c r="Q64" s="7"/>
      <c r="R64" s="9"/>
      <c r="S64" s="9"/>
      <c r="T64" s="15"/>
      <c r="U64" s="9"/>
      <c r="V64" s="15"/>
      <c r="AB64" s="15"/>
      <c r="AC64" s="168"/>
      <c r="AD64" s="69"/>
    </row>
    <row r="65" spans="1:30" ht="18.5" thickBot="1" x14ac:dyDescent="0.45">
      <c r="A65" s="26"/>
      <c r="B65" s="28">
        <v>0.42708333333333331</v>
      </c>
      <c r="C65" s="25" t="s">
        <v>153</v>
      </c>
      <c r="D65" s="29" t="s">
        <v>369</v>
      </c>
      <c r="E65" s="47"/>
      <c r="F65" s="47"/>
      <c r="G65" s="47"/>
      <c r="H65" s="24"/>
      <c r="I65" s="24"/>
      <c r="J65" s="28">
        <v>0.42708333333333331</v>
      </c>
      <c r="K65" s="25" t="s">
        <v>153</v>
      </c>
      <c r="L65" s="29" t="s">
        <v>394</v>
      </c>
      <c r="N65" s="15"/>
      <c r="T65" s="15"/>
      <c r="V65" s="15"/>
      <c r="W65" s="7" t="s">
        <v>165</v>
      </c>
      <c r="X65" s="6"/>
      <c r="Y65" s="10"/>
      <c r="Z65" s="9">
        <v>12</v>
      </c>
      <c r="AA65" s="9">
        <v>17</v>
      </c>
      <c r="AB65" s="15">
        <f t="shared" ref="AB65" si="8">SUM(Z65:AA65)</f>
        <v>29</v>
      </c>
      <c r="AC65" s="11">
        <v>9</v>
      </c>
      <c r="AD65" s="69"/>
    </row>
    <row r="66" spans="1:30" ht="18.5" thickBot="1" x14ac:dyDescent="0.45">
      <c r="A66" s="100"/>
      <c r="B66" s="28">
        <v>0.42708333333333331</v>
      </c>
      <c r="C66" s="25" t="s">
        <v>154</v>
      </c>
      <c r="D66" s="29" t="s">
        <v>370</v>
      </c>
      <c r="J66" s="28">
        <v>0.42708333333333331</v>
      </c>
      <c r="K66" s="25" t="s">
        <v>154</v>
      </c>
      <c r="L66" s="29" t="s">
        <v>395</v>
      </c>
      <c r="M66" s="47"/>
      <c r="N66" s="17"/>
      <c r="O66" s="17"/>
      <c r="P66" s="17"/>
      <c r="Q66" s="17"/>
      <c r="R66" s="18">
        <f>SUM(R22:R63)</f>
        <v>98</v>
      </c>
      <c r="S66" s="18">
        <f>SUM(S22:S65)</f>
        <v>119</v>
      </c>
      <c r="T66" s="18">
        <f>SUM(T22:T63)</f>
        <v>217</v>
      </c>
      <c r="U66" s="18">
        <f>SUM(U22:U64)</f>
        <v>29</v>
      </c>
      <c r="V66" s="15"/>
      <c r="W66" s="159" t="s">
        <v>46</v>
      </c>
      <c r="X66" s="159"/>
      <c r="Y66" s="159"/>
      <c r="Z66" s="18">
        <f>SUM(Z22:Z65)+R66</f>
        <v>114</v>
      </c>
      <c r="AA66" s="18">
        <f>SUM(AA22:AA65)+S66</f>
        <v>189</v>
      </c>
      <c r="AB66" s="18">
        <f>SUM(AB22:AB65)+T66</f>
        <v>303</v>
      </c>
      <c r="AC66" s="18">
        <f>SUM(AC22:AC65)+U66</f>
        <v>60</v>
      </c>
      <c r="AD66" s="69"/>
    </row>
    <row r="67" spans="1:30" ht="21.75" customHeight="1" thickTop="1" x14ac:dyDescent="0.3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N31:U32">
    <sortCondition ref="N30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8"/>
  <sheetViews>
    <sheetView view="pageBreakPreview" topLeftCell="E22" zoomScale="67" zoomScaleNormal="75" zoomScaleSheetLayoutView="67" workbookViewId="0">
      <selection activeCell="M11" sqref="M11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7.54296875" customWidth="1"/>
    <col min="14" max="14" width="4.54296875" customWidth="1"/>
    <col min="15" max="15" width="12.45312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0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5.453125" customWidth="1"/>
  </cols>
  <sheetData>
    <row r="1" spans="1:30" ht="25" x14ac:dyDescent="0.5">
      <c r="A1" s="32"/>
      <c r="B1" s="32"/>
      <c r="C1" s="32"/>
      <c r="D1" s="32"/>
      <c r="E1" s="32"/>
      <c r="F1" s="32"/>
      <c r="G1" s="33" t="s">
        <v>111</v>
      </c>
      <c r="H1" s="33"/>
      <c r="I1" s="33"/>
      <c r="J1" s="33"/>
      <c r="K1" s="33"/>
      <c r="L1" s="32"/>
      <c r="M1" s="32"/>
      <c r="N1" s="17"/>
      <c r="O1" s="17"/>
      <c r="P1" s="17"/>
      <c r="Q1" s="17"/>
      <c r="R1" s="17"/>
      <c r="S1" s="17"/>
      <c r="T1" s="17"/>
      <c r="U1" s="36" t="s">
        <v>36</v>
      </c>
      <c r="V1" s="17"/>
      <c r="W1" s="17"/>
      <c r="X1" s="17"/>
      <c r="Y1" s="17"/>
      <c r="Z1" s="17"/>
      <c r="AA1" s="17"/>
      <c r="AB1" s="17"/>
      <c r="AC1" s="17"/>
      <c r="AD1" s="17"/>
    </row>
    <row r="2" spans="1:30" ht="25" x14ac:dyDescent="0.5">
      <c r="A2" s="14"/>
      <c r="B2" s="113" t="s">
        <v>365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40833</v>
      </c>
      <c r="N2" s="17"/>
      <c r="AD2" s="17"/>
    </row>
    <row r="3" spans="1:30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7"/>
      <c r="O3" s="159" t="s">
        <v>87</v>
      </c>
      <c r="P3" s="159"/>
      <c r="Q3" s="159" t="s">
        <v>58</v>
      </c>
      <c r="R3" s="15"/>
      <c r="S3" s="15" t="s">
        <v>89</v>
      </c>
      <c r="T3" s="15" t="s">
        <v>88</v>
      </c>
      <c r="U3" s="15" t="s">
        <v>90</v>
      </c>
      <c r="V3" s="15" t="s">
        <v>91</v>
      </c>
      <c r="W3" s="15" t="s">
        <v>92</v>
      </c>
      <c r="AD3" s="17"/>
    </row>
    <row r="4" spans="1:30" ht="18" x14ac:dyDescent="0.4">
      <c r="A4" s="7"/>
      <c r="B4" s="7"/>
      <c r="C4" s="27"/>
      <c r="D4" s="27"/>
      <c r="E4" s="25" t="s">
        <v>104</v>
      </c>
      <c r="F4" s="25" t="s">
        <v>105</v>
      </c>
      <c r="G4" s="25" t="s">
        <v>106</v>
      </c>
      <c r="H4" s="25" t="s">
        <v>107</v>
      </c>
      <c r="I4" s="25" t="s">
        <v>88</v>
      </c>
      <c r="J4" s="25" t="s">
        <v>59</v>
      </c>
      <c r="K4" s="25" t="s">
        <v>112</v>
      </c>
      <c r="L4" s="25" t="s">
        <v>55</v>
      </c>
      <c r="M4" s="7"/>
      <c r="N4" s="88"/>
      <c r="O4" s="7" t="s">
        <v>34</v>
      </c>
      <c r="P4" s="7" t="s">
        <v>100</v>
      </c>
      <c r="Q4" s="7" t="s">
        <v>54</v>
      </c>
      <c r="R4" s="7"/>
      <c r="S4" s="11">
        <v>5</v>
      </c>
      <c r="T4" s="9">
        <v>8</v>
      </c>
      <c r="U4" s="9">
        <v>1</v>
      </c>
      <c r="V4" s="9">
        <v>0</v>
      </c>
      <c r="W4" s="160">
        <f t="shared" ref="W4:W9" si="0">T4/S4</f>
        <v>1.6</v>
      </c>
      <c r="AD4" s="17"/>
    </row>
    <row r="5" spans="1:30" ht="18" x14ac:dyDescent="0.4">
      <c r="A5" s="9"/>
      <c r="B5" s="9"/>
      <c r="C5" s="38" t="s">
        <v>101</v>
      </c>
      <c r="D5" s="27"/>
      <c r="E5" s="25">
        <v>3</v>
      </c>
      <c r="F5" s="25">
        <v>1</v>
      </c>
      <c r="G5" s="25">
        <v>1</v>
      </c>
      <c r="H5" s="25">
        <v>21</v>
      </c>
      <c r="I5" s="25">
        <v>10</v>
      </c>
      <c r="J5" s="40">
        <f t="shared" ref="J5:J12" si="1">E5*2+G5*1</f>
        <v>7</v>
      </c>
      <c r="K5" s="25">
        <v>32</v>
      </c>
      <c r="L5" s="25">
        <v>8</v>
      </c>
      <c r="M5" s="7"/>
      <c r="N5" s="15"/>
      <c r="O5" s="7" t="s">
        <v>73</v>
      </c>
      <c r="P5" s="7" t="s">
        <v>218</v>
      </c>
      <c r="Q5" s="7" t="s">
        <v>53</v>
      </c>
      <c r="R5" s="4"/>
      <c r="S5" s="11">
        <v>4</v>
      </c>
      <c r="T5" s="9">
        <v>7</v>
      </c>
      <c r="U5" s="9">
        <v>1</v>
      </c>
      <c r="V5" s="9">
        <v>0</v>
      </c>
      <c r="W5" s="160">
        <f t="shared" si="0"/>
        <v>1.75</v>
      </c>
      <c r="AD5" s="17"/>
    </row>
    <row r="6" spans="1:30" ht="18" x14ac:dyDescent="0.4">
      <c r="B6" s="9"/>
      <c r="C6" s="38" t="s">
        <v>150</v>
      </c>
      <c r="D6" s="27"/>
      <c r="E6" s="25">
        <v>3</v>
      </c>
      <c r="F6" s="25">
        <v>1</v>
      </c>
      <c r="G6" s="25">
        <v>1</v>
      </c>
      <c r="H6" s="25">
        <v>18</v>
      </c>
      <c r="I6" s="25">
        <v>13</v>
      </c>
      <c r="J6" s="40">
        <f t="shared" si="1"/>
        <v>7</v>
      </c>
      <c r="K6" s="25">
        <v>31</v>
      </c>
      <c r="L6" s="25">
        <v>7</v>
      </c>
      <c r="M6" s="7"/>
      <c r="N6" s="88"/>
      <c r="O6" s="10" t="s">
        <v>198</v>
      </c>
      <c r="P6" s="7" t="s">
        <v>109</v>
      </c>
      <c r="Q6" s="7" t="s">
        <v>108</v>
      </c>
      <c r="R6" s="7"/>
      <c r="S6" s="11">
        <v>4</v>
      </c>
      <c r="T6" s="9">
        <v>8</v>
      </c>
      <c r="U6" s="9">
        <v>1</v>
      </c>
      <c r="V6" s="9">
        <v>0</v>
      </c>
      <c r="W6" s="160">
        <f t="shared" si="0"/>
        <v>2</v>
      </c>
      <c r="Y6" s="9"/>
      <c r="AD6" s="17"/>
    </row>
    <row r="7" spans="1:30" ht="18" x14ac:dyDescent="0.4">
      <c r="B7" s="9"/>
      <c r="C7" s="38" t="s">
        <v>102</v>
      </c>
      <c r="D7" s="27"/>
      <c r="E7" s="25">
        <v>2</v>
      </c>
      <c r="F7" s="25">
        <v>1</v>
      </c>
      <c r="G7" s="25">
        <v>2</v>
      </c>
      <c r="H7" s="25">
        <v>10</v>
      </c>
      <c r="I7" s="25">
        <v>8</v>
      </c>
      <c r="J7" s="40">
        <f t="shared" si="1"/>
        <v>6</v>
      </c>
      <c r="K7" s="25">
        <v>17</v>
      </c>
      <c r="L7" s="25">
        <v>5</v>
      </c>
      <c r="M7" s="7"/>
      <c r="N7" s="67"/>
      <c r="O7" s="7" t="s">
        <v>9</v>
      </c>
      <c r="P7" s="7" t="s">
        <v>155</v>
      </c>
      <c r="Q7" s="7" t="s">
        <v>201</v>
      </c>
      <c r="R7" s="4"/>
      <c r="S7" s="11">
        <v>3</v>
      </c>
      <c r="T7" s="9">
        <v>6</v>
      </c>
      <c r="U7" s="9">
        <v>0</v>
      </c>
      <c r="V7" s="9">
        <v>0</v>
      </c>
      <c r="W7" s="160">
        <f t="shared" si="0"/>
        <v>2</v>
      </c>
      <c r="AD7" s="17"/>
    </row>
    <row r="8" spans="1:30" ht="18" x14ac:dyDescent="0.4">
      <c r="A8" s="9"/>
      <c r="B8" s="9"/>
      <c r="C8" s="38" t="s">
        <v>103</v>
      </c>
      <c r="D8" s="27"/>
      <c r="E8" s="25">
        <v>2</v>
      </c>
      <c r="F8" s="25">
        <v>1</v>
      </c>
      <c r="G8" s="25">
        <v>2</v>
      </c>
      <c r="H8" s="25">
        <v>8</v>
      </c>
      <c r="I8" s="25">
        <v>7</v>
      </c>
      <c r="J8" s="40">
        <f t="shared" si="1"/>
        <v>6</v>
      </c>
      <c r="K8" s="25">
        <v>12</v>
      </c>
      <c r="L8" s="129">
        <v>4</v>
      </c>
      <c r="M8" s="7"/>
      <c r="N8" s="88"/>
      <c r="O8" s="7" t="s">
        <v>160</v>
      </c>
      <c r="P8" s="7" t="s">
        <v>200</v>
      </c>
      <c r="Q8" s="7" t="s">
        <v>142</v>
      </c>
      <c r="R8" s="4"/>
      <c r="S8" s="11">
        <v>5</v>
      </c>
      <c r="T8" s="9">
        <v>11</v>
      </c>
      <c r="U8" s="9">
        <v>1</v>
      </c>
      <c r="V8" s="9">
        <v>0</v>
      </c>
      <c r="W8" s="160">
        <f t="shared" si="0"/>
        <v>2.2000000000000002</v>
      </c>
      <c r="AD8" s="17"/>
    </row>
    <row r="9" spans="1:30" ht="18" x14ac:dyDescent="0.4">
      <c r="A9" s="9"/>
      <c r="B9" s="9"/>
      <c r="C9" s="38" t="s">
        <v>210</v>
      </c>
      <c r="D9" s="27"/>
      <c r="E9" s="25">
        <v>2</v>
      </c>
      <c r="F9" s="25">
        <v>2</v>
      </c>
      <c r="G9" s="25">
        <v>1</v>
      </c>
      <c r="H9" s="25">
        <v>10</v>
      </c>
      <c r="I9" s="25">
        <v>12</v>
      </c>
      <c r="J9" s="40">
        <f t="shared" si="1"/>
        <v>5</v>
      </c>
      <c r="K9" s="25">
        <v>19</v>
      </c>
      <c r="L9" s="25">
        <v>9</v>
      </c>
      <c r="M9" s="7"/>
      <c r="N9" s="88"/>
      <c r="O9" s="7" t="s">
        <v>73</v>
      </c>
      <c r="P9" s="7" t="s">
        <v>110</v>
      </c>
      <c r="Q9" s="7" t="s">
        <v>157</v>
      </c>
      <c r="R9" s="7"/>
      <c r="S9" s="11">
        <v>5</v>
      </c>
      <c r="T9" s="9">
        <v>12</v>
      </c>
      <c r="U9" s="9">
        <v>1</v>
      </c>
      <c r="V9" s="9">
        <v>1</v>
      </c>
      <c r="W9" s="160">
        <f t="shared" si="0"/>
        <v>2.4</v>
      </c>
      <c r="AD9" s="17"/>
    </row>
    <row r="10" spans="1:30" ht="18" x14ac:dyDescent="0.4">
      <c r="A10" s="9"/>
      <c r="B10" s="9"/>
      <c r="C10" s="38" t="s">
        <v>156</v>
      </c>
      <c r="D10" s="27"/>
      <c r="E10" s="129">
        <v>2</v>
      </c>
      <c r="F10" s="129">
        <v>3</v>
      </c>
      <c r="G10" s="129">
        <v>0</v>
      </c>
      <c r="H10" s="25">
        <v>7</v>
      </c>
      <c r="I10" s="25">
        <v>12</v>
      </c>
      <c r="J10" s="40">
        <f t="shared" si="1"/>
        <v>4</v>
      </c>
      <c r="K10" s="25">
        <v>12</v>
      </c>
      <c r="L10" s="129">
        <v>7</v>
      </c>
      <c r="M10" s="7"/>
      <c r="N10" s="88"/>
      <c r="O10" s="7" t="s">
        <v>68</v>
      </c>
      <c r="P10" s="7" t="s">
        <v>138</v>
      </c>
      <c r="Q10" s="7" t="s">
        <v>158</v>
      </c>
      <c r="R10" s="7"/>
      <c r="S10" s="11">
        <v>5</v>
      </c>
      <c r="T10" s="9">
        <v>12</v>
      </c>
      <c r="U10" s="9">
        <v>0</v>
      </c>
      <c r="V10" s="9">
        <v>0</v>
      </c>
      <c r="W10" s="160">
        <f t="shared" ref="W10:W12" si="2">T10/S10</f>
        <v>2.4</v>
      </c>
      <c r="AD10" s="17"/>
    </row>
    <row r="11" spans="1:30" ht="18" x14ac:dyDescent="0.4">
      <c r="A11" s="9"/>
      <c r="B11" s="9"/>
      <c r="C11" s="38" t="s">
        <v>151</v>
      </c>
      <c r="D11" s="27"/>
      <c r="E11" s="25">
        <v>1</v>
      </c>
      <c r="F11" s="25">
        <v>3</v>
      </c>
      <c r="G11" s="25">
        <v>1</v>
      </c>
      <c r="H11" s="25">
        <v>10</v>
      </c>
      <c r="I11" s="25">
        <v>11</v>
      </c>
      <c r="J11" s="40">
        <f t="shared" si="1"/>
        <v>3</v>
      </c>
      <c r="K11" s="25">
        <v>16</v>
      </c>
      <c r="L11" s="25">
        <v>5</v>
      </c>
      <c r="M11" s="7"/>
      <c r="N11" s="88"/>
      <c r="O11" s="7" t="s">
        <v>119</v>
      </c>
      <c r="P11" s="7" t="s">
        <v>170</v>
      </c>
      <c r="Q11" s="7" t="s">
        <v>199</v>
      </c>
      <c r="R11" s="4"/>
      <c r="S11" s="11">
        <v>5</v>
      </c>
      <c r="T11" s="9">
        <v>19</v>
      </c>
      <c r="U11" s="9">
        <v>0</v>
      </c>
      <c r="V11" s="9">
        <v>0</v>
      </c>
      <c r="W11" s="160">
        <f t="shared" si="2"/>
        <v>3.8</v>
      </c>
      <c r="AD11" s="17"/>
    </row>
    <row r="12" spans="1:30" ht="18.5" thickBot="1" x14ac:dyDescent="0.45">
      <c r="A12" s="9"/>
      <c r="B12" s="9"/>
      <c r="C12" s="38" t="s">
        <v>209</v>
      </c>
      <c r="D12" s="27"/>
      <c r="E12" s="57">
        <v>1</v>
      </c>
      <c r="F12" s="57">
        <v>4</v>
      </c>
      <c r="G12" s="57">
        <v>0</v>
      </c>
      <c r="H12" s="25">
        <v>8</v>
      </c>
      <c r="I12" s="25">
        <v>19</v>
      </c>
      <c r="J12" s="40">
        <f t="shared" si="1"/>
        <v>2</v>
      </c>
      <c r="K12" s="25">
        <v>11</v>
      </c>
      <c r="L12" s="57">
        <v>6</v>
      </c>
      <c r="M12" s="7"/>
      <c r="N12" s="88"/>
      <c r="O12" s="7" t="s">
        <v>128</v>
      </c>
      <c r="P12" s="7" t="s">
        <v>0</v>
      </c>
      <c r="Q12" s="7"/>
      <c r="R12" s="4"/>
      <c r="S12" s="11">
        <v>4</v>
      </c>
      <c r="T12" s="9">
        <v>8</v>
      </c>
      <c r="U12" s="9">
        <v>1</v>
      </c>
      <c r="V12" s="9">
        <v>0</v>
      </c>
      <c r="W12" s="160">
        <f t="shared" si="2"/>
        <v>2</v>
      </c>
      <c r="AD12" s="17"/>
    </row>
    <row r="13" spans="1:30" ht="18.5" thickBot="1" x14ac:dyDescent="0.45">
      <c r="A13" s="4"/>
      <c r="B13" s="4"/>
      <c r="C13" s="24"/>
      <c r="D13" s="24"/>
      <c r="E13" s="71">
        <f>SUM(E5:E12)</f>
        <v>16</v>
      </c>
      <c r="F13" s="71">
        <f>SUM(F5:F12)</f>
        <v>16</v>
      </c>
      <c r="G13" s="71">
        <f>SUM(G5:G12)</f>
        <v>8</v>
      </c>
      <c r="H13" s="71">
        <f>SUM(H5:H12)</f>
        <v>92</v>
      </c>
      <c r="I13" s="71">
        <f>SUM(I5:I12)</f>
        <v>92</v>
      </c>
      <c r="J13" s="30"/>
      <c r="K13" s="71">
        <f>SUM(K5:K12)</f>
        <v>150</v>
      </c>
      <c r="L13" s="71">
        <f>SUM(L5:L12)</f>
        <v>51</v>
      </c>
      <c r="M13" s="4"/>
      <c r="N13" s="17"/>
      <c r="O13" s="17"/>
      <c r="P13" s="17"/>
      <c r="Q13" s="159" t="s">
        <v>35</v>
      </c>
      <c r="R13" s="14"/>
      <c r="S13" s="18">
        <f>SUM(S4:S12)</f>
        <v>40</v>
      </c>
      <c r="T13" s="18">
        <f>SUM(T4:T12)</f>
        <v>91</v>
      </c>
      <c r="U13" s="18">
        <f>SUM(U4:U12)</f>
        <v>6</v>
      </c>
      <c r="V13" s="18">
        <f>SUM(V4:V12)</f>
        <v>1</v>
      </c>
      <c r="W13" s="19">
        <f>(T13+V13)/S13</f>
        <v>2.2999999999999998</v>
      </c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8" x14ac:dyDescent="0.4">
      <c r="A15" s="111" t="s">
        <v>366</v>
      </c>
      <c r="B15" s="111"/>
      <c r="C15" s="87"/>
      <c r="D15" s="76"/>
      <c r="E15" s="83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102</v>
      </c>
      <c r="C16" s="75"/>
      <c r="D16" s="25">
        <v>1</v>
      </c>
      <c r="E16" s="8">
        <v>2</v>
      </c>
      <c r="F16" s="47" t="s">
        <v>371</v>
      </c>
      <c r="G16" s="59"/>
      <c r="J16" s="4"/>
      <c r="N16" s="17"/>
      <c r="AD16" s="17"/>
    </row>
    <row r="17" spans="1:30" ht="18" x14ac:dyDescent="0.4">
      <c r="A17" s="45" t="s">
        <v>37</v>
      </c>
      <c r="B17" s="47" t="s">
        <v>97</v>
      </c>
      <c r="C17" s="47"/>
      <c r="D17" s="25"/>
      <c r="E17" s="9"/>
      <c r="G17" s="59"/>
      <c r="J17" s="4"/>
      <c r="N17" s="17"/>
      <c r="AD17" s="17"/>
    </row>
    <row r="18" spans="1:30" ht="15.5" x14ac:dyDescent="0.35">
      <c r="A18" s="45"/>
      <c r="B18" s="60"/>
      <c r="C18" s="47"/>
      <c r="D18" s="55"/>
      <c r="E18" s="9"/>
      <c r="G18" s="59"/>
      <c r="J18" s="4"/>
      <c r="N18" s="17"/>
      <c r="AD18" s="17"/>
    </row>
    <row r="19" spans="1:30" ht="18" x14ac:dyDescent="0.4">
      <c r="A19" s="45" t="s">
        <v>166</v>
      </c>
      <c r="B19" s="38" t="s">
        <v>101</v>
      </c>
      <c r="C19" s="98"/>
      <c r="D19" s="128">
        <v>1</v>
      </c>
      <c r="E19" s="9">
        <v>2</v>
      </c>
      <c r="F19" s="47" t="s">
        <v>372</v>
      </c>
      <c r="H19" s="59"/>
      <c r="I19" s="59"/>
      <c r="J19" s="96"/>
      <c r="K19" s="59"/>
      <c r="L19" s="59"/>
      <c r="M19" s="59"/>
      <c r="N19" s="17"/>
      <c r="AD19" s="17"/>
    </row>
    <row r="20" spans="1:30" ht="18" x14ac:dyDescent="0.4">
      <c r="A20" s="97" t="s">
        <v>37</v>
      </c>
      <c r="B20" s="86" t="s">
        <v>373</v>
      </c>
      <c r="C20" s="47" t="s">
        <v>216</v>
      </c>
      <c r="D20" s="128"/>
      <c r="E20" s="9"/>
      <c r="F20" s="47"/>
      <c r="M20" s="59"/>
      <c r="N20" s="69"/>
      <c r="O20" s="17"/>
      <c r="P20" s="17"/>
      <c r="Q20" s="17"/>
      <c r="R20" s="17"/>
      <c r="S20" s="17"/>
      <c r="T20" s="17"/>
      <c r="U20" s="66" t="s">
        <v>47</v>
      </c>
      <c r="V20" s="17"/>
      <c r="W20" s="17"/>
      <c r="X20" s="17"/>
      <c r="Y20" s="17"/>
      <c r="Z20" s="17"/>
      <c r="AA20" s="17"/>
      <c r="AB20" s="17"/>
      <c r="AC20" s="68" t="s">
        <v>47</v>
      </c>
      <c r="AD20" s="68"/>
    </row>
    <row r="21" spans="1:30" ht="15.5" x14ac:dyDescent="0.35">
      <c r="B21" s="47"/>
      <c r="C21" s="47"/>
      <c r="E21" s="9"/>
      <c r="F21" s="47"/>
      <c r="N21" s="15"/>
      <c r="O21" s="159" t="s">
        <v>7</v>
      </c>
      <c r="P21" s="159"/>
      <c r="Q21" s="15" t="s">
        <v>58</v>
      </c>
      <c r="R21" s="15" t="s">
        <v>51</v>
      </c>
      <c r="S21" s="15" t="s">
        <v>52</v>
      </c>
      <c r="T21" s="15" t="s">
        <v>59</v>
      </c>
      <c r="U21" s="67" t="s">
        <v>48</v>
      </c>
      <c r="V21" s="17"/>
      <c r="W21" s="159" t="s">
        <v>7</v>
      </c>
      <c r="X21" s="159"/>
      <c r="Y21" s="15" t="s">
        <v>58</v>
      </c>
      <c r="Z21" s="15" t="s">
        <v>51</v>
      </c>
      <c r="AA21" s="15" t="s">
        <v>52</v>
      </c>
      <c r="AB21" s="15" t="s">
        <v>59</v>
      </c>
      <c r="AC21" s="67" t="s">
        <v>48</v>
      </c>
      <c r="AD21" s="67"/>
    </row>
    <row r="22" spans="1:30" ht="18" x14ac:dyDescent="0.4">
      <c r="A22" s="79"/>
      <c r="B22" s="173"/>
      <c r="C22" s="81"/>
      <c r="D22" s="163"/>
      <c r="E22" s="83" t="s">
        <v>50</v>
      </c>
      <c r="F22" s="77"/>
      <c r="G22" s="76"/>
      <c r="H22" s="76"/>
      <c r="I22" s="76"/>
      <c r="J22" s="78"/>
      <c r="K22" s="76"/>
      <c r="L22" s="76"/>
      <c r="M22" s="76"/>
      <c r="N22" s="15"/>
      <c r="O22" s="158" t="s">
        <v>160</v>
      </c>
      <c r="P22" s="7" t="s">
        <v>159</v>
      </c>
      <c r="Q22" s="7" t="s">
        <v>141</v>
      </c>
      <c r="R22" s="9">
        <v>5</v>
      </c>
      <c r="S22" s="11">
        <v>4</v>
      </c>
      <c r="T22" s="15">
        <f t="shared" ref="T22:T61" si="3">SUM(R22:S22)</f>
        <v>9</v>
      </c>
      <c r="U22" s="9">
        <v>2</v>
      </c>
      <c r="V22" s="15"/>
      <c r="W22" s="13" t="s">
        <v>85</v>
      </c>
      <c r="X22" s="13" t="s">
        <v>148</v>
      </c>
      <c r="Y22" s="103" t="s">
        <v>54</v>
      </c>
      <c r="Z22" s="11"/>
      <c r="AA22" s="9">
        <v>2</v>
      </c>
      <c r="AB22" s="15">
        <f t="shared" ref="AB22:AB58" si="4">SUM(Z22:AA22)</f>
        <v>2</v>
      </c>
      <c r="AC22" s="9"/>
      <c r="AD22" s="15"/>
    </row>
    <row r="23" spans="1:30" ht="18" x14ac:dyDescent="0.4">
      <c r="A23" s="53" t="s">
        <v>39</v>
      </c>
      <c r="B23" s="38" t="s">
        <v>156</v>
      </c>
      <c r="D23" s="25">
        <v>3</v>
      </c>
      <c r="E23" s="8">
        <v>1</v>
      </c>
      <c r="F23" s="47" t="s">
        <v>374</v>
      </c>
      <c r="M23" s="42"/>
      <c r="N23" s="69"/>
      <c r="O23" s="7" t="s">
        <v>114</v>
      </c>
      <c r="P23" s="7" t="s">
        <v>120</v>
      </c>
      <c r="Q23" s="7" t="s">
        <v>199</v>
      </c>
      <c r="R23" s="9">
        <v>6</v>
      </c>
      <c r="S23" s="11">
        <v>2</v>
      </c>
      <c r="T23" s="15">
        <f t="shared" si="3"/>
        <v>8</v>
      </c>
      <c r="U23" s="9">
        <v>1</v>
      </c>
      <c r="V23" s="15"/>
      <c r="W23" s="7" t="s">
        <v>168</v>
      </c>
      <c r="X23" s="7" t="s">
        <v>17</v>
      </c>
      <c r="Y23" s="7" t="s">
        <v>158</v>
      </c>
      <c r="Z23" s="9"/>
      <c r="AA23" s="9">
        <v>2</v>
      </c>
      <c r="AB23" s="15">
        <f t="shared" si="4"/>
        <v>2</v>
      </c>
      <c r="AC23" s="9"/>
      <c r="AD23" s="15"/>
    </row>
    <row r="24" spans="1:30" ht="15.5" x14ac:dyDescent="0.35">
      <c r="A24" s="56" t="s">
        <v>37</v>
      </c>
      <c r="B24" s="47" t="s">
        <v>214</v>
      </c>
      <c r="C24" s="47" t="s">
        <v>216</v>
      </c>
      <c r="E24" s="8">
        <v>2</v>
      </c>
      <c r="F24" s="47" t="s">
        <v>375</v>
      </c>
      <c r="N24" s="69"/>
      <c r="O24" s="7" t="s">
        <v>71</v>
      </c>
      <c r="P24" s="7" t="s">
        <v>72</v>
      </c>
      <c r="Q24" s="7" t="s">
        <v>65</v>
      </c>
      <c r="R24" s="9">
        <v>5</v>
      </c>
      <c r="S24" s="11">
        <v>3</v>
      </c>
      <c r="T24" s="15">
        <f t="shared" si="3"/>
        <v>8</v>
      </c>
      <c r="U24" s="9">
        <v>1</v>
      </c>
      <c r="V24" s="15"/>
      <c r="W24" s="7" t="s">
        <v>29</v>
      </c>
      <c r="X24" s="16" t="s">
        <v>30</v>
      </c>
      <c r="Y24" s="7" t="s">
        <v>141</v>
      </c>
      <c r="Z24" s="11"/>
      <c r="AA24" s="11">
        <v>2</v>
      </c>
      <c r="AB24" s="15">
        <f t="shared" si="4"/>
        <v>2</v>
      </c>
      <c r="AC24" s="9"/>
      <c r="AD24" s="15"/>
    </row>
    <row r="25" spans="1:30" ht="15.5" x14ac:dyDescent="0.35">
      <c r="B25" s="47" t="s">
        <v>253</v>
      </c>
      <c r="C25" s="47" t="s">
        <v>315</v>
      </c>
      <c r="E25" s="8">
        <v>2</v>
      </c>
      <c r="F25" s="47" t="s">
        <v>376</v>
      </c>
      <c r="N25" s="69"/>
      <c r="O25" s="7" t="s">
        <v>145</v>
      </c>
      <c r="P25" s="7" t="s">
        <v>244</v>
      </c>
      <c r="Q25" s="10" t="s">
        <v>65</v>
      </c>
      <c r="R25" s="9">
        <v>4</v>
      </c>
      <c r="S25" s="9">
        <v>4</v>
      </c>
      <c r="T25" s="15">
        <f t="shared" si="3"/>
        <v>8</v>
      </c>
      <c r="U25" s="9"/>
      <c r="V25" s="69"/>
      <c r="W25" s="13" t="s">
        <v>241</v>
      </c>
      <c r="X25" s="13" t="s">
        <v>240</v>
      </c>
      <c r="Y25" s="103" t="s">
        <v>201</v>
      </c>
      <c r="Z25" s="9"/>
      <c r="AA25" s="9">
        <v>2</v>
      </c>
      <c r="AB25" s="15">
        <f t="shared" si="4"/>
        <v>2</v>
      </c>
      <c r="AC25" s="9">
        <v>1</v>
      </c>
      <c r="AD25" s="15"/>
    </row>
    <row r="26" spans="1:30" ht="15.5" x14ac:dyDescent="0.35">
      <c r="B26" s="47" t="s">
        <v>159</v>
      </c>
      <c r="C26" s="47" t="s">
        <v>315</v>
      </c>
      <c r="N26" s="15"/>
      <c r="O26" s="7" t="s">
        <v>66</v>
      </c>
      <c r="P26" s="7" t="s">
        <v>67</v>
      </c>
      <c r="Q26" s="7" t="s">
        <v>65</v>
      </c>
      <c r="R26" s="9">
        <v>2</v>
      </c>
      <c r="S26" s="9">
        <v>6</v>
      </c>
      <c r="T26" s="15">
        <f t="shared" si="3"/>
        <v>8</v>
      </c>
      <c r="U26" s="9">
        <v>1</v>
      </c>
      <c r="V26" s="15"/>
      <c r="W26" s="7" t="s">
        <v>16</v>
      </c>
      <c r="X26" s="7" t="s">
        <v>5</v>
      </c>
      <c r="Y26" s="7" t="s">
        <v>201</v>
      </c>
      <c r="Z26" s="9"/>
      <c r="AA26" s="11">
        <v>2</v>
      </c>
      <c r="AB26" s="15">
        <f t="shared" si="4"/>
        <v>2</v>
      </c>
      <c r="AC26" s="168">
        <v>1</v>
      </c>
      <c r="AD26" s="15"/>
    </row>
    <row r="27" spans="1:30" ht="15.5" x14ac:dyDescent="0.35">
      <c r="E27" s="99"/>
      <c r="N27" s="69"/>
      <c r="O27" s="7" t="s">
        <v>251</v>
      </c>
      <c r="P27" s="6" t="s">
        <v>250</v>
      </c>
      <c r="Q27" s="10" t="s">
        <v>141</v>
      </c>
      <c r="R27" s="9">
        <v>7</v>
      </c>
      <c r="S27" s="9"/>
      <c r="T27" s="15">
        <f t="shared" si="3"/>
        <v>7</v>
      </c>
      <c r="U27" s="9">
        <v>1</v>
      </c>
      <c r="V27" s="69"/>
      <c r="W27" s="7" t="s">
        <v>21</v>
      </c>
      <c r="X27" s="6" t="s">
        <v>23</v>
      </c>
      <c r="Y27" s="10" t="s">
        <v>201</v>
      </c>
      <c r="Z27" s="9"/>
      <c r="AA27" s="9">
        <v>2</v>
      </c>
      <c r="AB27" s="15">
        <f t="shared" si="4"/>
        <v>2</v>
      </c>
      <c r="AC27" s="9"/>
      <c r="AD27" s="15"/>
    </row>
    <row r="28" spans="1:30" ht="18" x14ac:dyDescent="0.4">
      <c r="A28" s="45"/>
      <c r="B28" s="38" t="s">
        <v>210</v>
      </c>
      <c r="C28" s="121"/>
      <c r="D28" s="25">
        <v>1</v>
      </c>
      <c r="E28" s="99">
        <v>2</v>
      </c>
      <c r="F28" s="47" t="s">
        <v>396</v>
      </c>
      <c r="G28" s="42"/>
      <c r="K28" s="42"/>
      <c r="L28" s="42"/>
      <c r="M28" s="42"/>
      <c r="N28" s="15"/>
      <c r="O28" s="7" t="s">
        <v>121</v>
      </c>
      <c r="P28" s="7" t="s">
        <v>122</v>
      </c>
      <c r="Q28" s="7" t="s">
        <v>201</v>
      </c>
      <c r="R28" s="8">
        <v>2</v>
      </c>
      <c r="S28" s="12">
        <v>5</v>
      </c>
      <c r="T28" s="15">
        <f t="shared" si="3"/>
        <v>7</v>
      </c>
      <c r="U28" s="9"/>
      <c r="V28" s="15"/>
      <c r="W28" s="7" t="s">
        <v>12</v>
      </c>
      <c r="X28" s="7" t="s">
        <v>13</v>
      </c>
      <c r="Y28" s="7" t="s">
        <v>54</v>
      </c>
      <c r="Z28" s="9"/>
      <c r="AA28" s="9">
        <v>2</v>
      </c>
      <c r="AB28" s="15">
        <f t="shared" si="4"/>
        <v>2</v>
      </c>
      <c r="AC28" s="9"/>
      <c r="AD28" s="15"/>
    </row>
    <row r="29" spans="1:30" ht="18" x14ac:dyDescent="0.4">
      <c r="A29" s="56" t="s">
        <v>37</v>
      </c>
      <c r="B29" s="47" t="s">
        <v>377</v>
      </c>
      <c r="C29" s="47" t="s">
        <v>315</v>
      </c>
      <c r="D29" s="25"/>
      <c r="E29" s="9"/>
      <c r="F29" s="47"/>
      <c r="N29" s="15"/>
      <c r="O29" s="7" t="s">
        <v>86</v>
      </c>
      <c r="P29" s="7" t="s">
        <v>132</v>
      </c>
      <c r="Q29" s="7" t="s">
        <v>141</v>
      </c>
      <c r="R29" s="9"/>
      <c r="S29" s="11">
        <v>7</v>
      </c>
      <c r="T29" s="15">
        <f t="shared" si="3"/>
        <v>7</v>
      </c>
      <c r="U29" s="9"/>
      <c r="V29" s="69"/>
      <c r="W29" s="7" t="s">
        <v>124</v>
      </c>
      <c r="X29" s="10" t="s">
        <v>129</v>
      </c>
      <c r="Y29" s="10" t="s">
        <v>158</v>
      </c>
      <c r="Z29" s="9"/>
      <c r="AA29" s="11">
        <v>2</v>
      </c>
      <c r="AB29" s="15">
        <f t="shared" si="4"/>
        <v>2</v>
      </c>
      <c r="AC29" s="9"/>
      <c r="AD29" s="15"/>
    </row>
    <row r="30" spans="1:30" ht="15.5" x14ac:dyDescent="0.35">
      <c r="N30" s="15"/>
      <c r="O30" s="7" t="s">
        <v>126</v>
      </c>
      <c r="P30" s="6" t="s">
        <v>99</v>
      </c>
      <c r="Q30" s="10" t="s">
        <v>141</v>
      </c>
      <c r="R30" s="11">
        <v>3</v>
      </c>
      <c r="S30" s="9">
        <v>3</v>
      </c>
      <c r="T30" s="15">
        <f t="shared" si="3"/>
        <v>6</v>
      </c>
      <c r="U30" s="9"/>
      <c r="V30" s="15"/>
      <c r="W30" s="7" t="s">
        <v>82</v>
      </c>
      <c r="X30" s="7" t="s">
        <v>20</v>
      </c>
      <c r="Y30" s="7" t="s">
        <v>141</v>
      </c>
      <c r="Z30" s="9"/>
      <c r="AA30" s="11">
        <v>2</v>
      </c>
      <c r="AB30" s="15">
        <f t="shared" si="4"/>
        <v>2</v>
      </c>
      <c r="AC30" s="9"/>
      <c r="AD30" s="15"/>
    </row>
    <row r="31" spans="1:30" ht="18" x14ac:dyDescent="0.4">
      <c r="A31" s="82" t="s">
        <v>167</v>
      </c>
      <c r="B31" s="173"/>
      <c r="C31" s="172"/>
      <c r="D31" s="163"/>
      <c r="E31" s="83" t="s">
        <v>50</v>
      </c>
      <c r="F31" s="77"/>
      <c r="G31" s="84"/>
      <c r="H31" s="84"/>
      <c r="I31" s="84"/>
      <c r="J31" s="85"/>
      <c r="K31" s="84"/>
      <c r="L31" s="84"/>
      <c r="M31" s="84"/>
      <c r="N31" s="69"/>
      <c r="O31" s="7" t="s">
        <v>12</v>
      </c>
      <c r="P31" s="7" t="s">
        <v>252</v>
      </c>
      <c r="Q31" s="7" t="s">
        <v>141</v>
      </c>
      <c r="R31" s="9">
        <v>2</v>
      </c>
      <c r="S31" s="9">
        <v>4</v>
      </c>
      <c r="T31" s="15">
        <f t="shared" si="3"/>
        <v>6</v>
      </c>
      <c r="U31" s="9"/>
      <c r="V31" s="15"/>
      <c r="W31" s="7" t="s">
        <v>206</v>
      </c>
      <c r="X31" s="10" t="s">
        <v>207</v>
      </c>
      <c r="Y31" s="10" t="s">
        <v>53</v>
      </c>
      <c r="Z31" s="9"/>
      <c r="AA31" s="9">
        <v>2</v>
      </c>
      <c r="AB31" s="15">
        <f t="shared" si="4"/>
        <v>2</v>
      </c>
      <c r="AC31" s="9">
        <v>1</v>
      </c>
      <c r="AD31" s="15"/>
    </row>
    <row r="32" spans="1:30" ht="18" x14ac:dyDescent="0.4">
      <c r="A32" s="53" t="s">
        <v>40</v>
      </c>
      <c r="B32" s="38" t="s">
        <v>209</v>
      </c>
      <c r="D32" s="25">
        <v>0</v>
      </c>
      <c r="E32" s="8">
        <v>1</v>
      </c>
      <c r="G32" s="59"/>
      <c r="H32" s="59"/>
      <c r="N32" s="15"/>
      <c r="O32" s="7" t="s">
        <v>135</v>
      </c>
      <c r="P32" s="10" t="s">
        <v>72</v>
      </c>
      <c r="Q32" s="10" t="s">
        <v>65</v>
      </c>
      <c r="R32" s="9">
        <v>1</v>
      </c>
      <c r="S32" s="11">
        <v>5</v>
      </c>
      <c r="T32" s="15">
        <f t="shared" si="3"/>
        <v>6</v>
      </c>
      <c r="U32" s="9">
        <v>1</v>
      </c>
      <c r="V32" s="15"/>
      <c r="W32" s="43" t="s">
        <v>62</v>
      </c>
      <c r="X32" s="43" t="s">
        <v>63</v>
      </c>
      <c r="Y32" s="43" t="s">
        <v>142</v>
      </c>
      <c r="Z32" s="9"/>
      <c r="AA32" s="11">
        <v>2</v>
      </c>
      <c r="AB32" s="15">
        <f t="shared" si="4"/>
        <v>2</v>
      </c>
      <c r="AC32" s="9">
        <v>1</v>
      </c>
      <c r="AD32" s="15"/>
    </row>
    <row r="33" spans="1:30" ht="15.75" customHeight="1" x14ac:dyDescent="0.35">
      <c r="A33" s="45" t="s">
        <v>37</v>
      </c>
      <c r="B33" s="47" t="s">
        <v>24</v>
      </c>
      <c r="C33" s="47" t="s">
        <v>378</v>
      </c>
      <c r="D33" s="9"/>
      <c r="E33" s="8"/>
      <c r="F33" s="47"/>
      <c r="G33" s="46"/>
      <c r="N33" s="15"/>
      <c r="O33" s="13" t="s">
        <v>247</v>
      </c>
      <c r="P33" s="13" t="s">
        <v>248</v>
      </c>
      <c r="Q33" s="103" t="s">
        <v>65</v>
      </c>
      <c r="R33" s="11">
        <v>4</v>
      </c>
      <c r="S33" s="9">
        <v>1</v>
      </c>
      <c r="T33" s="15">
        <f t="shared" si="3"/>
        <v>5</v>
      </c>
      <c r="U33" s="9"/>
      <c r="V33" s="15"/>
      <c r="W33" s="7" t="s">
        <v>79</v>
      </c>
      <c r="X33" s="7" t="s">
        <v>78</v>
      </c>
      <c r="Y33" s="7" t="s">
        <v>53</v>
      </c>
      <c r="Z33" s="9"/>
      <c r="AA33" s="11">
        <v>2</v>
      </c>
      <c r="AB33" s="15">
        <f t="shared" si="4"/>
        <v>2</v>
      </c>
      <c r="AC33" s="9"/>
      <c r="AD33" s="15"/>
    </row>
    <row r="34" spans="1:30" ht="15.5" x14ac:dyDescent="0.35">
      <c r="N34" s="69"/>
      <c r="O34" s="7" t="s">
        <v>1</v>
      </c>
      <c r="P34" s="7" t="s">
        <v>131</v>
      </c>
      <c r="Q34" s="7" t="s">
        <v>54</v>
      </c>
      <c r="R34" s="9">
        <v>3</v>
      </c>
      <c r="S34" s="9">
        <v>2</v>
      </c>
      <c r="T34" s="15">
        <f t="shared" si="3"/>
        <v>5</v>
      </c>
      <c r="U34" s="9"/>
      <c r="V34" s="15"/>
      <c r="W34" s="7" t="s">
        <v>245</v>
      </c>
      <c r="X34" s="6" t="s">
        <v>246</v>
      </c>
      <c r="Y34" s="10" t="s">
        <v>54</v>
      </c>
      <c r="Z34" s="9">
        <v>1</v>
      </c>
      <c r="AA34" s="9"/>
      <c r="AB34" s="15">
        <f t="shared" si="4"/>
        <v>1</v>
      </c>
      <c r="AC34" s="9"/>
      <c r="AD34" s="15"/>
    </row>
    <row r="35" spans="1:30" ht="18" x14ac:dyDescent="0.4">
      <c r="A35" s="56"/>
      <c r="B35" s="38" t="s">
        <v>103</v>
      </c>
      <c r="C35" s="50"/>
      <c r="D35" s="129">
        <v>2</v>
      </c>
      <c r="E35" s="99">
        <v>1</v>
      </c>
      <c r="F35" s="47" t="s">
        <v>379</v>
      </c>
      <c r="N35" s="69"/>
      <c r="O35" s="7" t="s">
        <v>73</v>
      </c>
      <c r="P35" s="7" t="s">
        <v>138</v>
      </c>
      <c r="Q35" s="7" t="s">
        <v>142</v>
      </c>
      <c r="R35" s="9">
        <v>3</v>
      </c>
      <c r="S35" s="9">
        <v>2</v>
      </c>
      <c r="T35" s="15">
        <f t="shared" si="3"/>
        <v>5</v>
      </c>
      <c r="U35" s="9">
        <v>1</v>
      </c>
      <c r="V35" s="15"/>
      <c r="W35" s="7" t="s">
        <v>114</v>
      </c>
      <c r="X35" s="16" t="s">
        <v>113</v>
      </c>
      <c r="Y35" s="7" t="s">
        <v>199</v>
      </c>
      <c r="Z35" s="9">
        <v>1</v>
      </c>
      <c r="AA35" s="11"/>
      <c r="AB35" s="15">
        <f t="shared" si="4"/>
        <v>1</v>
      </c>
      <c r="AC35" s="9"/>
      <c r="AD35" s="15"/>
    </row>
    <row r="36" spans="1:30" ht="18" x14ac:dyDescent="0.4">
      <c r="A36" s="56" t="s">
        <v>37</v>
      </c>
      <c r="B36" s="47" t="s">
        <v>97</v>
      </c>
      <c r="C36" s="65"/>
      <c r="D36" s="129"/>
      <c r="E36" s="99">
        <v>2</v>
      </c>
      <c r="F36" s="47" t="s">
        <v>380</v>
      </c>
      <c r="N36" s="15"/>
      <c r="O36" s="7" t="s">
        <v>21</v>
      </c>
      <c r="P36" s="7" t="s">
        <v>74</v>
      </c>
      <c r="Q36" s="7" t="s">
        <v>201</v>
      </c>
      <c r="R36" s="9">
        <v>2</v>
      </c>
      <c r="S36" s="9">
        <v>3</v>
      </c>
      <c r="T36" s="15">
        <f t="shared" si="3"/>
        <v>5</v>
      </c>
      <c r="U36" s="9">
        <v>3</v>
      </c>
      <c r="V36" s="15"/>
      <c r="W36" s="7" t="s">
        <v>21</v>
      </c>
      <c r="X36" s="101" t="s">
        <v>152</v>
      </c>
      <c r="Y36" s="7" t="s">
        <v>199</v>
      </c>
      <c r="Z36" s="9"/>
      <c r="AA36" s="11">
        <v>1</v>
      </c>
      <c r="AB36" s="15">
        <f t="shared" si="4"/>
        <v>1</v>
      </c>
      <c r="AC36" s="9"/>
      <c r="AD36" s="15"/>
    </row>
    <row r="37" spans="1:30" ht="15.5" x14ac:dyDescent="0.35">
      <c r="N37" s="69"/>
      <c r="O37" s="7" t="s">
        <v>73</v>
      </c>
      <c r="P37" s="7" t="s">
        <v>65</v>
      </c>
      <c r="Q37" s="7" t="s">
        <v>65</v>
      </c>
      <c r="R37" s="9">
        <v>2</v>
      </c>
      <c r="S37" s="11">
        <v>3</v>
      </c>
      <c r="T37" s="15">
        <f t="shared" si="3"/>
        <v>5</v>
      </c>
      <c r="U37" s="11">
        <v>1</v>
      </c>
      <c r="V37" s="15"/>
      <c r="W37" s="7" t="s">
        <v>136</v>
      </c>
      <c r="X37" s="7" t="s">
        <v>137</v>
      </c>
      <c r="Y37" s="7" t="s">
        <v>53</v>
      </c>
      <c r="Z37" s="9"/>
      <c r="AA37" s="9">
        <v>1</v>
      </c>
      <c r="AB37" s="15">
        <f t="shared" si="4"/>
        <v>1</v>
      </c>
      <c r="AC37" s="9">
        <v>1</v>
      </c>
      <c r="AD37" s="15"/>
    </row>
    <row r="38" spans="1:30" ht="18" x14ac:dyDescent="0.4">
      <c r="A38" s="82"/>
      <c r="B38" s="173"/>
      <c r="C38" s="77"/>
      <c r="D38" s="163"/>
      <c r="E38" s="83" t="s">
        <v>50</v>
      </c>
      <c r="F38" s="83"/>
      <c r="G38" s="84"/>
      <c r="H38" s="84"/>
      <c r="I38" s="84"/>
      <c r="J38" s="85"/>
      <c r="K38" s="84"/>
      <c r="L38" s="84"/>
      <c r="M38" s="84"/>
      <c r="N38" s="69"/>
      <c r="O38" s="7" t="s">
        <v>203</v>
      </c>
      <c r="P38" s="7" t="s">
        <v>122</v>
      </c>
      <c r="Q38" s="7" t="s">
        <v>53</v>
      </c>
      <c r="R38" s="9">
        <v>4</v>
      </c>
      <c r="S38" s="9"/>
      <c r="T38" s="15">
        <f t="shared" si="3"/>
        <v>4</v>
      </c>
      <c r="U38" s="9"/>
      <c r="V38" s="15"/>
      <c r="W38" s="7" t="s">
        <v>118</v>
      </c>
      <c r="X38" s="7" t="s">
        <v>117</v>
      </c>
      <c r="Y38" s="7" t="s">
        <v>53</v>
      </c>
      <c r="Z38" s="9"/>
      <c r="AA38" s="11">
        <v>1</v>
      </c>
      <c r="AB38" s="15">
        <f t="shared" si="4"/>
        <v>1</v>
      </c>
      <c r="AC38" s="9"/>
      <c r="AD38" s="15"/>
    </row>
    <row r="39" spans="1:30" ht="18" x14ac:dyDescent="0.4">
      <c r="A39" s="53" t="s">
        <v>41</v>
      </c>
      <c r="B39" s="38" t="s">
        <v>151</v>
      </c>
      <c r="C39" s="47"/>
      <c r="D39" s="25">
        <v>3</v>
      </c>
      <c r="E39" s="9">
        <v>1</v>
      </c>
      <c r="F39" s="47" t="s">
        <v>381</v>
      </c>
      <c r="G39" s="46"/>
      <c r="H39" s="51"/>
      <c r="I39" s="51"/>
      <c r="J39" s="52"/>
      <c r="K39" s="51"/>
      <c r="L39" s="51"/>
      <c r="M39" s="51"/>
      <c r="N39" s="69"/>
      <c r="O39" s="7" t="s">
        <v>69</v>
      </c>
      <c r="P39" s="7" t="s">
        <v>70</v>
      </c>
      <c r="Q39" s="7" t="s">
        <v>158</v>
      </c>
      <c r="R39" s="9">
        <v>3</v>
      </c>
      <c r="S39" s="11">
        <v>1</v>
      </c>
      <c r="T39" s="15">
        <f t="shared" si="3"/>
        <v>4</v>
      </c>
      <c r="U39" s="9">
        <v>1</v>
      </c>
      <c r="V39" s="15"/>
      <c r="W39" s="7" t="s">
        <v>33</v>
      </c>
      <c r="X39" s="7" t="s">
        <v>162</v>
      </c>
      <c r="Y39" s="7" t="s">
        <v>201</v>
      </c>
      <c r="Z39" s="9"/>
      <c r="AA39" s="9">
        <v>1</v>
      </c>
      <c r="AB39" s="15">
        <f t="shared" si="4"/>
        <v>1</v>
      </c>
      <c r="AC39" s="9"/>
      <c r="AD39" s="15"/>
    </row>
    <row r="40" spans="1:30" ht="18" x14ac:dyDescent="0.4">
      <c r="A40" s="56" t="s">
        <v>37</v>
      </c>
      <c r="B40" s="60" t="s">
        <v>147</v>
      </c>
      <c r="C40" s="50" t="s">
        <v>212</v>
      </c>
      <c r="D40" s="25"/>
      <c r="E40" s="9">
        <v>1</v>
      </c>
      <c r="F40" s="47" t="s">
        <v>386</v>
      </c>
      <c r="G40" s="46"/>
      <c r="H40" s="51"/>
      <c r="I40" s="46"/>
      <c r="J40" s="48"/>
      <c r="K40" s="51"/>
      <c r="L40" s="51"/>
      <c r="M40" s="42"/>
      <c r="N40" s="69"/>
      <c r="O40" s="7" t="s">
        <v>143</v>
      </c>
      <c r="P40" s="7" t="s">
        <v>213</v>
      </c>
      <c r="Q40" s="7" t="s">
        <v>54</v>
      </c>
      <c r="R40" s="9">
        <v>2</v>
      </c>
      <c r="S40" s="11">
        <v>2</v>
      </c>
      <c r="T40" s="15">
        <f t="shared" si="3"/>
        <v>4</v>
      </c>
      <c r="U40" s="9">
        <v>1</v>
      </c>
      <c r="V40" s="15"/>
      <c r="W40" s="7" t="s">
        <v>16</v>
      </c>
      <c r="X40" s="7" t="s">
        <v>45</v>
      </c>
      <c r="Y40" s="7" t="s">
        <v>142</v>
      </c>
      <c r="Z40" s="9"/>
      <c r="AA40" s="11">
        <v>1</v>
      </c>
      <c r="AB40" s="15">
        <f t="shared" si="4"/>
        <v>1</v>
      </c>
      <c r="AC40" s="9"/>
      <c r="AD40" s="15"/>
    </row>
    <row r="41" spans="1:30" ht="15.5" x14ac:dyDescent="0.35">
      <c r="B41" s="47"/>
      <c r="C41" s="47"/>
      <c r="E41" s="9">
        <v>2</v>
      </c>
      <c r="F41" s="47" t="s">
        <v>387</v>
      </c>
      <c r="N41" s="15"/>
      <c r="O41" s="7" t="s">
        <v>119</v>
      </c>
      <c r="P41" s="7" t="s">
        <v>49</v>
      </c>
      <c r="Q41" s="7" t="s">
        <v>199</v>
      </c>
      <c r="R41" s="9">
        <v>1</v>
      </c>
      <c r="S41" s="11">
        <v>3</v>
      </c>
      <c r="T41" s="15">
        <f t="shared" si="3"/>
        <v>4</v>
      </c>
      <c r="U41" s="9">
        <v>1</v>
      </c>
      <c r="V41" s="15"/>
      <c r="W41" s="7" t="s">
        <v>256</v>
      </c>
      <c r="X41" s="7" t="s">
        <v>253</v>
      </c>
      <c r="Y41" s="7" t="s">
        <v>158</v>
      </c>
      <c r="Z41" s="9"/>
      <c r="AA41" s="9">
        <v>1</v>
      </c>
      <c r="AB41" s="15">
        <f t="shared" si="4"/>
        <v>1</v>
      </c>
      <c r="AC41" s="9">
        <v>2</v>
      </c>
      <c r="AD41" s="15"/>
    </row>
    <row r="42" spans="1:30" ht="15.5" x14ac:dyDescent="0.35">
      <c r="A42" s="47"/>
      <c r="B42" s="47"/>
      <c r="C42" s="65"/>
      <c r="E42" s="99"/>
      <c r="N42" s="15"/>
      <c r="O42" s="13" t="s">
        <v>62</v>
      </c>
      <c r="P42" s="13" t="s">
        <v>81</v>
      </c>
      <c r="Q42" s="103" t="s">
        <v>53</v>
      </c>
      <c r="R42" s="11">
        <v>1</v>
      </c>
      <c r="S42" s="11">
        <v>3</v>
      </c>
      <c r="T42" s="15">
        <f t="shared" si="3"/>
        <v>4</v>
      </c>
      <c r="U42" s="9"/>
      <c r="V42" s="15"/>
      <c r="W42" s="7" t="s">
        <v>14</v>
      </c>
      <c r="X42" s="10" t="s">
        <v>296</v>
      </c>
      <c r="Y42" s="10" t="s">
        <v>65</v>
      </c>
      <c r="Z42" s="9"/>
      <c r="AA42" s="9">
        <v>1</v>
      </c>
      <c r="AB42" s="15">
        <f t="shared" si="4"/>
        <v>1</v>
      </c>
      <c r="AC42" s="9"/>
      <c r="AD42" s="15"/>
    </row>
    <row r="43" spans="1:30" ht="18" x14ac:dyDescent="0.4">
      <c r="B43" s="38" t="s">
        <v>150</v>
      </c>
      <c r="C43" s="64"/>
      <c r="D43" s="26">
        <v>3</v>
      </c>
      <c r="E43" s="9">
        <v>1</v>
      </c>
      <c r="F43" s="47" t="s">
        <v>388</v>
      </c>
      <c r="N43" s="15"/>
      <c r="O43" s="7" t="s">
        <v>124</v>
      </c>
      <c r="P43" s="7" t="s">
        <v>133</v>
      </c>
      <c r="Q43" s="7" t="s">
        <v>142</v>
      </c>
      <c r="R43" s="11">
        <v>1</v>
      </c>
      <c r="S43" s="11">
        <v>3</v>
      </c>
      <c r="T43" s="15">
        <f t="shared" si="3"/>
        <v>4</v>
      </c>
      <c r="U43" s="165"/>
      <c r="V43" s="15"/>
      <c r="W43" s="7" t="s">
        <v>32</v>
      </c>
      <c r="X43" s="7" t="s">
        <v>249</v>
      </c>
      <c r="Y43" s="7" t="s">
        <v>199</v>
      </c>
      <c r="Z43" s="9"/>
      <c r="AA43" s="11">
        <v>1</v>
      </c>
      <c r="AB43" s="15">
        <f t="shared" si="4"/>
        <v>1</v>
      </c>
      <c r="AC43" s="9"/>
      <c r="AD43" s="15"/>
    </row>
    <row r="44" spans="1:30" ht="18" x14ac:dyDescent="0.4">
      <c r="A44" s="97" t="s">
        <v>37</v>
      </c>
      <c r="B44" s="94" t="s">
        <v>382</v>
      </c>
      <c r="C44" s="50" t="s">
        <v>212</v>
      </c>
      <c r="D44" s="26"/>
      <c r="E44" s="9">
        <v>1</v>
      </c>
      <c r="F44" s="47" t="s">
        <v>383</v>
      </c>
      <c r="N44" s="15"/>
      <c r="O44" s="7" t="s">
        <v>145</v>
      </c>
      <c r="P44" s="7" t="s">
        <v>174</v>
      </c>
      <c r="Q44" s="7" t="s">
        <v>141</v>
      </c>
      <c r="R44" s="9"/>
      <c r="S44" s="9">
        <v>4</v>
      </c>
      <c r="T44" s="15">
        <f t="shared" si="3"/>
        <v>4</v>
      </c>
      <c r="U44" s="9">
        <v>1</v>
      </c>
      <c r="V44" s="15"/>
      <c r="W44" s="7" t="s">
        <v>202</v>
      </c>
      <c r="X44" s="7" t="s">
        <v>300</v>
      </c>
      <c r="Y44" s="7" t="s">
        <v>141</v>
      </c>
      <c r="Z44" s="9"/>
      <c r="AA44" s="9">
        <v>1</v>
      </c>
      <c r="AB44" s="15">
        <f t="shared" si="4"/>
        <v>1</v>
      </c>
      <c r="AC44" s="9"/>
      <c r="AD44" s="15"/>
    </row>
    <row r="45" spans="1:30" ht="15.5" x14ac:dyDescent="0.35">
      <c r="A45" s="97"/>
      <c r="B45" s="47"/>
      <c r="C45" s="65"/>
      <c r="E45" s="9">
        <v>2</v>
      </c>
      <c r="F45" s="47" t="s">
        <v>384</v>
      </c>
      <c r="G45" s="51"/>
      <c r="H45" s="51"/>
      <c r="I45" s="51"/>
      <c r="J45" s="52"/>
      <c r="K45" s="46"/>
      <c r="L45" s="46"/>
      <c r="N45" s="69"/>
      <c r="O45" s="7" t="s">
        <v>56</v>
      </c>
      <c r="P45" s="7" t="s">
        <v>26</v>
      </c>
      <c r="Q45" s="7" t="s">
        <v>53</v>
      </c>
      <c r="R45" s="9">
        <v>3</v>
      </c>
      <c r="S45" s="11"/>
      <c r="T45" s="15">
        <f t="shared" si="3"/>
        <v>3</v>
      </c>
      <c r="U45" s="9"/>
      <c r="V45" s="15"/>
      <c r="W45" s="7" t="s">
        <v>64</v>
      </c>
      <c r="X45" s="10" t="s">
        <v>123</v>
      </c>
      <c r="Y45" s="10" t="s">
        <v>54</v>
      </c>
      <c r="Z45" s="9"/>
      <c r="AA45" s="9">
        <v>1</v>
      </c>
      <c r="AB45" s="15">
        <f t="shared" si="4"/>
        <v>1</v>
      </c>
      <c r="AC45" s="9">
        <v>1</v>
      </c>
      <c r="AD45" s="15"/>
    </row>
    <row r="46" spans="1:30" ht="15.5" x14ac:dyDescent="0.35">
      <c r="N46" s="69"/>
      <c r="O46" s="43" t="s">
        <v>242</v>
      </c>
      <c r="P46" s="104" t="s">
        <v>243</v>
      </c>
      <c r="Q46" s="104" t="s">
        <v>54</v>
      </c>
      <c r="R46" s="9">
        <v>2</v>
      </c>
      <c r="S46" s="11">
        <v>1</v>
      </c>
      <c r="T46" s="15">
        <f t="shared" si="3"/>
        <v>3</v>
      </c>
      <c r="U46" s="9"/>
      <c r="V46" s="15"/>
      <c r="W46" s="7" t="s">
        <v>3</v>
      </c>
      <c r="X46" s="10" t="s">
        <v>4</v>
      </c>
      <c r="Y46" s="10" t="s">
        <v>158</v>
      </c>
      <c r="Z46" s="9"/>
      <c r="AA46" s="11">
        <v>1</v>
      </c>
      <c r="AB46" s="15">
        <f t="shared" si="4"/>
        <v>1</v>
      </c>
      <c r="AC46" s="9"/>
      <c r="AD46" s="15"/>
    </row>
    <row r="47" spans="1:30" ht="18" x14ac:dyDescent="0.4">
      <c r="A47" s="122"/>
      <c r="B47" s="123"/>
      <c r="C47" s="123"/>
      <c r="D47" s="164"/>
      <c r="E47" s="124"/>
      <c r="F47" s="123"/>
      <c r="G47" s="125"/>
      <c r="H47" s="125"/>
      <c r="I47" s="125"/>
      <c r="J47" s="126"/>
      <c r="K47" s="125"/>
      <c r="L47" s="125"/>
      <c r="M47" s="124"/>
      <c r="N47" s="69"/>
      <c r="O47" s="7" t="s">
        <v>62</v>
      </c>
      <c r="P47" s="10" t="s">
        <v>161</v>
      </c>
      <c r="Q47" s="10" t="s">
        <v>201</v>
      </c>
      <c r="R47" s="9">
        <v>2</v>
      </c>
      <c r="S47" s="9">
        <v>1</v>
      </c>
      <c r="T47" s="15">
        <f t="shared" si="3"/>
        <v>3</v>
      </c>
      <c r="U47" s="9">
        <v>1</v>
      </c>
      <c r="V47" s="15"/>
      <c r="W47" s="7" t="s">
        <v>11</v>
      </c>
      <c r="X47" s="10" t="s">
        <v>24</v>
      </c>
      <c r="Y47" s="10" t="s">
        <v>199</v>
      </c>
      <c r="Z47" s="9"/>
      <c r="AA47" s="9">
        <v>1</v>
      </c>
      <c r="AB47" s="15">
        <f t="shared" si="4"/>
        <v>1</v>
      </c>
      <c r="AC47" s="9">
        <v>1</v>
      </c>
      <c r="AD47" s="15"/>
    </row>
    <row r="48" spans="1:30" ht="18" x14ac:dyDescent="0.4">
      <c r="C48" s="47" t="s">
        <v>42</v>
      </c>
      <c r="D48" s="112">
        <f>SUM(D16:D47)</f>
        <v>14</v>
      </c>
      <c r="E48" s="24"/>
      <c r="F48" s="47" t="s">
        <v>44</v>
      </c>
      <c r="G48" s="38"/>
      <c r="H48" s="54"/>
      <c r="I48" s="70">
        <v>8</v>
      </c>
      <c r="J48" s="25"/>
      <c r="K48" s="60"/>
      <c r="L48" s="64"/>
      <c r="N48" s="15"/>
      <c r="O48" s="7" t="s">
        <v>60</v>
      </c>
      <c r="P48" s="7" t="s">
        <v>61</v>
      </c>
      <c r="Q48" s="7" t="s">
        <v>201</v>
      </c>
      <c r="R48" s="9">
        <v>2</v>
      </c>
      <c r="S48" s="9">
        <v>1</v>
      </c>
      <c r="T48" s="15">
        <f t="shared" si="3"/>
        <v>3</v>
      </c>
      <c r="U48" s="9"/>
      <c r="V48" s="15"/>
      <c r="W48" s="7" t="s">
        <v>143</v>
      </c>
      <c r="X48" s="7" t="s">
        <v>144</v>
      </c>
      <c r="Y48" s="10" t="s">
        <v>158</v>
      </c>
      <c r="Z48" s="9"/>
      <c r="AA48" s="9">
        <v>1</v>
      </c>
      <c r="AB48" s="15">
        <f t="shared" si="4"/>
        <v>1</v>
      </c>
      <c r="AC48" s="9"/>
      <c r="AD48" s="15"/>
    </row>
    <row r="49" spans="1:30" ht="15.5" x14ac:dyDescent="0.35">
      <c r="N49" s="69"/>
      <c r="O49" s="7" t="s">
        <v>75</v>
      </c>
      <c r="P49" s="7" t="s">
        <v>76</v>
      </c>
      <c r="Q49" s="7" t="s">
        <v>65</v>
      </c>
      <c r="R49" s="9">
        <v>2</v>
      </c>
      <c r="S49" s="9">
        <v>1</v>
      </c>
      <c r="T49" s="15">
        <f t="shared" si="3"/>
        <v>3</v>
      </c>
      <c r="U49" s="9">
        <v>1</v>
      </c>
      <c r="V49" s="15"/>
      <c r="W49" s="7" t="s">
        <v>10</v>
      </c>
      <c r="X49" s="7" t="s">
        <v>22</v>
      </c>
      <c r="Y49" s="7" t="s">
        <v>142</v>
      </c>
      <c r="Z49" s="9"/>
      <c r="AA49" s="9">
        <v>1</v>
      </c>
      <c r="AB49" s="15">
        <f t="shared" si="4"/>
        <v>1</v>
      </c>
      <c r="AC49" s="9">
        <v>1</v>
      </c>
      <c r="AD49" s="15"/>
    </row>
    <row r="50" spans="1:30" ht="15.5" x14ac:dyDescent="0.35">
      <c r="G50" s="46"/>
      <c r="H50" s="51"/>
      <c r="N50" s="15"/>
      <c r="O50" s="7" t="s">
        <v>115</v>
      </c>
      <c r="P50" s="7" t="s">
        <v>8</v>
      </c>
      <c r="Q50" s="7" t="s">
        <v>158</v>
      </c>
      <c r="R50" s="9">
        <v>2</v>
      </c>
      <c r="S50" s="11">
        <v>1</v>
      </c>
      <c r="T50" s="15">
        <f t="shared" si="3"/>
        <v>3</v>
      </c>
      <c r="U50" s="9">
        <v>2</v>
      </c>
      <c r="V50" s="15"/>
      <c r="W50" s="7" t="s">
        <v>27</v>
      </c>
      <c r="X50" s="7" t="s">
        <v>28</v>
      </c>
      <c r="Y50" s="7" t="s">
        <v>53</v>
      </c>
      <c r="Z50" s="9"/>
      <c r="AA50" s="9"/>
      <c r="AB50" s="15">
        <f t="shared" si="4"/>
        <v>0</v>
      </c>
      <c r="AC50" s="9">
        <v>2</v>
      </c>
      <c r="AD50" s="15"/>
    </row>
    <row r="51" spans="1:30" ht="15.5" x14ac:dyDescent="0.35">
      <c r="N51" s="15"/>
      <c r="O51" s="7" t="s">
        <v>6</v>
      </c>
      <c r="P51" s="7" t="s">
        <v>116</v>
      </c>
      <c r="Q51" s="7" t="s">
        <v>142</v>
      </c>
      <c r="R51" s="9">
        <v>2</v>
      </c>
      <c r="S51" s="11">
        <v>1</v>
      </c>
      <c r="T51" s="15">
        <f t="shared" si="3"/>
        <v>3</v>
      </c>
      <c r="U51" s="9"/>
      <c r="V51" s="15"/>
      <c r="W51" s="7" t="s">
        <v>114</v>
      </c>
      <c r="X51" s="7" t="s">
        <v>147</v>
      </c>
      <c r="Y51" s="7" t="s">
        <v>142</v>
      </c>
      <c r="Z51" s="9"/>
      <c r="AA51" s="9"/>
      <c r="AB51" s="15">
        <f t="shared" si="4"/>
        <v>0</v>
      </c>
      <c r="AC51" s="9">
        <v>1</v>
      </c>
      <c r="AD51" s="15"/>
    </row>
    <row r="52" spans="1:30" ht="15.5" x14ac:dyDescent="0.35">
      <c r="N52" s="69"/>
      <c r="O52" s="7" t="s">
        <v>160</v>
      </c>
      <c r="P52" s="16" t="s">
        <v>208</v>
      </c>
      <c r="Q52" s="7" t="s">
        <v>201</v>
      </c>
      <c r="R52" s="9">
        <v>1</v>
      </c>
      <c r="S52" s="11">
        <v>2</v>
      </c>
      <c r="T52" s="15">
        <f t="shared" si="3"/>
        <v>3</v>
      </c>
      <c r="U52" s="9">
        <v>1</v>
      </c>
      <c r="V52" s="15"/>
      <c r="W52" s="7" t="s">
        <v>56</v>
      </c>
      <c r="X52" s="7" t="s">
        <v>57</v>
      </c>
      <c r="Y52" s="7" t="s">
        <v>199</v>
      </c>
      <c r="Z52" s="11"/>
      <c r="AA52" s="11"/>
      <c r="AB52" s="15">
        <f t="shared" si="4"/>
        <v>0</v>
      </c>
      <c r="AC52" s="9">
        <v>1</v>
      </c>
      <c r="AD52" s="15"/>
    </row>
    <row r="53" spans="1:30" ht="15.5" x14ac:dyDescent="0.35">
      <c r="N53" s="15"/>
      <c r="O53" s="7" t="s">
        <v>130</v>
      </c>
      <c r="P53" s="7" t="s">
        <v>131</v>
      </c>
      <c r="Q53" s="7" t="s">
        <v>54</v>
      </c>
      <c r="R53" s="9">
        <v>1</v>
      </c>
      <c r="S53" s="9">
        <v>2</v>
      </c>
      <c r="T53" s="15">
        <f t="shared" si="3"/>
        <v>3</v>
      </c>
      <c r="U53" s="9">
        <v>1</v>
      </c>
      <c r="V53" s="15"/>
      <c r="W53" s="7" t="s">
        <v>121</v>
      </c>
      <c r="X53" s="7" t="s">
        <v>80</v>
      </c>
      <c r="Y53" s="7" t="s">
        <v>201</v>
      </c>
      <c r="Z53" s="9"/>
      <c r="AA53" s="11"/>
      <c r="AB53" s="15">
        <f t="shared" si="4"/>
        <v>0</v>
      </c>
      <c r="AC53" s="9">
        <v>1</v>
      </c>
      <c r="AD53" s="15"/>
    </row>
    <row r="54" spans="1:30" ht="15.5" x14ac:dyDescent="0.35">
      <c r="N54" s="69"/>
      <c r="O54" s="7" t="s">
        <v>83</v>
      </c>
      <c r="P54" s="7" t="s">
        <v>84</v>
      </c>
      <c r="Q54" s="7" t="s">
        <v>199</v>
      </c>
      <c r="R54" s="9"/>
      <c r="S54" s="9">
        <v>3</v>
      </c>
      <c r="T54" s="15">
        <f t="shared" si="3"/>
        <v>3</v>
      </c>
      <c r="U54" s="9">
        <v>1</v>
      </c>
      <c r="V54" s="15"/>
      <c r="W54" s="7" t="s">
        <v>32</v>
      </c>
      <c r="X54" s="7" t="s">
        <v>164</v>
      </c>
      <c r="Y54" s="7" t="s">
        <v>142</v>
      </c>
      <c r="Z54" s="9"/>
      <c r="AA54" s="9"/>
      <c r="AB54" s="15">
        <f t="shared" si="4"/>
        <v>0</v>
      </c>
      <c r="AC54" s="11">
        <v>1</v>
      </c>
      <c r="AD54" s="15"/>
    </row>
    <row r="55" spans="1:30" ht="15.5" x14ac:dyDescent="0.35">
      <c r="N55" s="15"/>
      <c r="O55" s="7" t="s">
        <v>85</v>
      </c>
      <c r="P55" s="7" t="s">
        <v>2</v>
      </c>
      <c r="Q55" s="7" t="s">
        <v>53</v>
      </c>
      <c r="R55" s="9"/>
      <c r="S55" s="11">
        <v>3</v>
      </c>
      <c r="T55" s="15">
        <f t="shared" si="3"/>
        <v>3</v>
      </c>
      <c r="U55" s="9"/>
      <c r="V55" s="15"/>
      <c r="W55" s="7" t="s">
        <v>77</v>
      </c>
      <c r="X55" s="6" t="s">
        <v>217</v>
      </c>
      <c r="Y55" s="10" t="s">
        <v>199</v>
      </c>
      <c r="Z55" s="9"/>
      <c r="AA55" s="9"/>
      <c r="AB55" s="15">
        <f t="shared" si="4"/>
        <v>0</v>
      </c>
      <c r="AC55" s="9">
        <v>1</v>
      </c>
      <c r="AD55" s="15"/>
    </row>
    <row r="56" spans="1:30" ht="15.5" x14ac:dyDescent="0.35">
      <c r="N56" s="69"/>
      <c r="O56" s="7" t="s">
        <v>79</v>
      </c>
      <c r="P56" s="7" t="s">
        <v>25</v>
      </c>
      <c r="Q56" s="10" t="s">
        <v>142</v>
      </c>
      <c r="R56" s="9"/>
      <c r="S56" s="9">
        <v>3</v>
      </c>
      <c r="T56" s="15">
        <f t="shared" si="3"/>
        <v>3</v>
      </c>
      <c r="U56" s="9"/>
      <c r="V56" s="15"/>
      <c r="W56" s="7" t="s">
        <v>145</v>
      </c>
      <c r="X56" s="6" t="s">
        <v>146</v>
      </c>
      <c r="Y56" s="10" t="s">
        <v>199</v>
      </c>
      <c r="Z56" s="9"/>
      <c r="AA56" s="9"/>
      <c r="AB56" s="15">
        <f t="shared" si="4"/>
        <v>0</v>
      </c>
      <c r="AC56" s="9"/>
      <c r="AD56" s="15"/>
    </row>
    <row r="57" spans="1:30" ht="18" x14ac:dyDescent="0.4">
      <c r="B57" s="22" t="s">
        <v>98</v>
      </c>
      <c r="C57" s="31"/>
      <c r="D57" s="31"/>
      <c r="E57" s="22" t="s">
        <v>190</v>
      </c>
      <c r="F57" s="22"/>
      <c r="G57" s="22"/>
      <c r="H57" s="22"/>
      <c r="I57" s="22"/>
      <c r="J57" s="22" t="s">
        <v>191</v>
      </c>
      <c r="K57" s="22"/>
      <c r="L57" s="22"/>
      <c r="N57" s="15"/>
      <c r="O57" s="7" t="s">
        <v>68</v>
      </c>
      <c r="P57" s="7" t="s">
        <v>149</v>
      </c>
      <c r="Q57" s="7" t="s">
        <v>54</v>
      </c>
      <c r="R57" s="9"/>
      <c r="S57" s="9">
        <v>3</v>
      </c>
      <c r="T57" s="15">
        <f t="shared" si="3"/>
        <v>3</v>
      </c>
      <c r="U57" s="9">
        <v>2</v>
      </c>
      <c r="V57" s="15"/>
      <c r="W57" s="7" t="s">
        <v>204</v>
      </c>
      <c r="X57" s="7" t="s">
        <v>205</v>
      </c>
      <c r="Y57" s="7" t="s">
        <v>158</v>
      </c>
      <c r="Z57" s="9"/>
      <c r="AA57" s="9"/>
      <c r="AB57" s="15">
        <f t="shared" si="4"/>
        <v>0</v>
      </c>
      <c r="AC57" s="9"/>
      <c r="AD57" s="15"/>
    </row>
    <row r="58" spans="1:30" ht="18" x14ac:dyDescent="0.4">
      <c r="B58" s="47" t="s">
        <v>97</v>
      </c>
      <c r="C58" s="24"/>
      <c r="D58" s="47"/>
      <c r="E58" s="47" t="s">
        <v>97</v>
      </c>
      <c r="F58" s="25"/>
      <c r="G58" s="25"/>
      <c r="H58" s="25"/>
      <c r="I58" s="47"/>
      <c r="J58" s="47" t="s">
        <v>385</v>
      </c>
      <c r="K58" s="70"/>
      <c r="L58" s="46"/>
      <c r="N58" s="69"/>
      <c r="O58" s="7" t="s">
        <v>139</v>
      </c>
      <c r="P58" s="7" t="s">
        <v>389</v>
      </c>
      <c r="Q58" s="7" t="s">
        <v>141</v>
      </c>
      <c r="R58" s="9"/>
      <c r="S58" s="11">
        <v>3</v>
      </c>
      <c r="T58" s="15">
        <f t="shared" si="3"/>
        <v>3</v>
      </c>
      <c r="U58" s="9"/>
      <c r="V58" s="15"/>
      <c r="W58" s="7" t="s">
        <v>19</v>
      </c>
      <c r="X58" s="7" t="s">
        <v>18</v>
      </c>
      <c r="Y58" s="7" t="s">
        <v>53</v>
      </c>
      <c r="Z58" s="9"/>
      <c r="AA58" s="11"/>
      <c r="AB58" s="15">
        <f t="shared" si="4"/>
        <v>0</v>
      </c>
      <c r="AC58" s="9"/>
      <c r="AD58" s="15"/>
    </row>
    <row r="59" spans="1:30" ht="15.5" x14ac:dyDescent="0.35">
      <c r="B59" s="47"/>
      <c r="D59" s="47"/>
      <c r="I59" s="47"/>
      <c r="J59" s="47"/>
      <c r="K59" s="47"/>
      <c r="L59" s="47"/>
      <c r="N59" s="69"/>
      <c r="O59" s="7" t="s">
        <v>66</v>
      </c>
      <c r="P59" s="7" t="s">
        <v>163</v>
      </c>
      <c r="Q59" s="7" t="s">
        <v>54</v>
      </c>
      <c r="R59" s="9">
        <v>1</v>
      </c>
      <c r="S59" s="9">
        <v>1</v>
      </c>
      <c r="T59" s="15">
        <f t="shared" si="3"/>
        <v>2</v>
      </c>
      <c r="U59" s="9"/>
      <c r="V59" s="15"/>
      <c r="W59" s="43" t="s">
        <v>257</v>
      </c>
      <c r="X59" s="43" t="s">
        <v>254</v>
      </c>
      <c r="Y59" s="43" t="s">
        <v>158</v>
      </c>
      <c r="Z59" s="11"/>
      <c r="AA59" s="9"/>
      <c r="AB59" s="15">
        <f t="shared" ref="AB59:AB61" si="5">SUM(Z59:AA59)</f>
        <v>0</v>
      </c>
      <c r="AC59" s="11"/>
      <c r="AD59" s="15"/>
    </row>
    <row r="60" spans="1:30" ht="15.5" x14ac:dyDescent="0.35">
      <c r="N60" s="69"/>
      <c r="O60" s="7" t="s">
        <v>62</v>
      </c>
      <c r="P60" s="7" t="s">
        <v>134</v>
      </c>
      <c r="Q60" s="7" t="s">
        <v>142</v>
      </c>
      <c r="R60" s="9">
        <v>1</v>
      </c>
      <c r="S60" s="11">
        <v>1</v>
      </c>
      <c r="T60" s="15">
        <f t="shared" si="3"/>
        <v>2</v>
      </c>
      <c r="U60" s="9"/>
      <c r="V60" s="15"/>
      <c r="W60" s="7" t="s">
        <v>62</v>
      </c>
      <c r="X60" s="7" t="s">
        <v>169</v>
      </c>
      <c r="Y60" s="43" t="s">
        <v>158</v>
      </c>
      <c r="Z60" s="9"/>
      <c r="AA60" s="11"/>
      <c r="AB60" s="15">
        <f t="shared" si="5"/>
        <v>0</v>
      </c>
      <c r="AC60" s="9"/>
      <c r="AD60" s="15"/>
    </row>
    <row r="61" spans="1:30" ht="18" x14ac:dyDescent="0.4">
      <c r="A61" s="4"/>
      <c r="B61" s="21" t="s">
        <v>94</v>
      </c>
      <c r="C61" s="22"/>
      <c r="D61" s="23">
        <v>40833</v>
      </c>
      <c r="E61" s="61"/>
      <c r="F61" s="61"/>
      <c r="G61" s="61"/>
      <c r="H61" s="31"/>
      <c r="I61" s="31"/>
      <c r="J61" s="21" t="s">
        <v>96</v>
      </c>
      <c r="K61" s="22"/>
      <c r="L61" s="23">
        <v>40840</v>
      </c>
      <c r="N61" s="69"/>
      <c r="O61" s="7" t="s">
        <v>73</v>
      </c>
      <c r="P61" s="7" t="s">
        <v>43</v>
      </c>
      <c r="Q61" s="7" t="s">
        <v>65</v>
      </c>
      <c r="R61" s="9"/>
      <c r="S61" s="9">
        <v>2</v>
      </c>
      <c r="T61" s="15">
        <f t="shared" si="3"/>
        <v>2</v>
      </c>
      <c r="U61" s="9">
        <v>2</v>
      </c>
      <c r="V61" s="15"/>
      <c r="W61" s="7" t="s">
        <v>124</v>
      </c>
      <c r="X61" s="7" t="s">
        <v>125</v>
      </c>
      <c r="Y61" s="7" t="s">
        <v>65</v>
      </c>
      <c r="Z61" s="9"/>
      <c r="AA61" s="9"/>
      <c r="AB61" s="15">
        <f t="shared" si="5"/>
        <v>0</v>
      </c>
      <c r="AC61" s="9"/>
      <c r="AD61" s="15"/>
    </row>
    <row r="62" spans="1:30" ht="18" x14ac:dyDescent="0.4">
      <c r="A62" s="4"/>
      <c r="B62" s="26" t="s">
        <v>95</v>
      </c>
      <c r="C62" s="26" t="s">
        <v>93</v>
      </c>
      <c r="D62" s="26" t="s">
        <v>127</v>
      </c>
      <c r="E62" s="47"/>
      <c r="F62" s="47"/>
      <c r="G62" s="47"/>
      <c r="H62" s="24"/>
      <c r="I62" s="24"/>
      <c r="J62" s="26" t="s">
        <v>95</v>
      </c>
      <c r="K62" s="26" t="s">
        <v>93</v>
      </c>
      <c r="L62" s="26" t="s">
        <v>127</v>
      </c>
      <c r="N62" s="15"/>
      <c r="O62" s="43"/>
      <c r="P62" s="43"/>
      <c r="Q62" s="43"/>
      <c r="R62" s="9"/>
      <c r="S62" s="11"/>
      <c r="T62" s="15"/>
      <c r="U62" s="9"/>
      <c r="V62" s="15"/>
      <c r="AB62" s="15"/>
      <c r="AC62" s="168"/>
      <c r="AD62" s="15"/>
    </row>
    <row r="63" spans="1:30" ht="19.5" customHeight="1" x14ac:dyDescent="0.4">
      <c r="A63" s="49"/>
      <c r="B63" s="28">
        <v>0.38541666666666669</v>
      </c>
      <c r="C63" s="25" t="s">
        <v>153</v>
      </c>
      <c r="D63" s="29" t="s">
        <v>336</v>
      </c>
      <c r="E63" s="47"/>
      <c r="F63" s="47"/>
      <c r="G63" s="47"/>
      <c r="H63" s="24"/>
      <c r="I63" s="24"/>
      <c r="J63" s="28">
        <v>0.38541666666666669</v>
      </c>
      <c r="K63" s="25" t="s">
        <v>153</v>
      </c>
      <c r="L63" s="29" t="s">
        <v>367</v>
      </c>
      <c r="N63" s="69"/>
      <c r="O63" s="7"/>
      <c r="P63" s="10"/>
      <c r="Q63" s="10"/>
      <c r="R63" s="9"/>
      <c r="S63" s="11"/>
      <c r="T63" s="15"/>
      <c r="U63" s="9"/>
      <c r="V63" s="15"/>
      <c r="AB63" s="15"/>
      <c r="AC63" s="168"/>
      <c r="AD63" s="15"/>
    </row>
    <row r="64" spans="1:30" ht="18.75" customHeight="1" x14ac:dyDescent="0.4">
      <c r="A64" s="26"/>
      <c r="B64" s="28">
        <v>0.38541666666666669</v>
      </c>
      <c r="C64" s="25" t="s">
        <v>154</v>
      </c>
      <c r="D64" s="29" t="s">
        <v>337</v>
      </c>
      <c r="E64" s="47"/>
      <c r="F64" s="47"/>
      <c r="G64" s="47"/>
      <c r="H64" s="24"/>
      <c r="I64" s="24"/>
      <c r="J64" s="28">
        <v>0.38541666666666669</v>
      </c>
      <c r="K64" s="25" t="s">
        <v>154</v>
      </c>
      <c r="L64" s="29" t="s">
        <v>368</v>
      </c>
      <c r="N64" s="69"/>
      <c r="O64" s="13"/>
      <c r="P64" s="13"/>
      <c r="Q64" s="103"/>
      <c r="R64" s="9"/>
      <c r="S64" s="9"/>
      <c r="T64" s="15"/>
      <c r="U64" s="9"/>
      <c r="V64" s="15"/>
      <c r="AB64" s="15"/>
      <c r="AC64" s="168"/>
      <c r="AD64" s="69"/>
    </row>
    <row r="65" spans="1:30" ht="18.5" thickBot="1" x14ac:dyDescent="0.45">
      <c r="A65" s="26"/>
      <c r="B65" s="28">
        <v>0.42708333333333331</v>
      </c>
      <c r="C65" s="25" t="s">
        <v>153</v>
      </c>
      <c r="D65" s="29" t="s">
        <v>338</v>
      </c>
      <c r="E65" s="47"/>
      <c r="F65" s="47"/>
      <c r="G65" s="47"/>
      <c r="H65" s="24"/>
      <c r="I65" s="24"/>
      <c r="J65" s="28">
        <v>0.42708333333333331</v>
      </c>
      <c r="K65" s="25" t="s">
        <v>153</v>
      </c>
      <c r="L65" s="29" t="s">
        <v>369</v>
      </c>
      <c r="N65" s="15"/>
      <c r="T65" s="15"/>
      <c r="V65" s="15"/>
      <c r="W65" s="7" t="s">
        <v>165</v>
      </c>
      <c r="X65" s="6"/>
      <c r="Y65" s="10"/>
      <c r="Z65" s="9">
        <v>8</v>
      </c>
      <c r="AA65" s="9">
        <v>13</v>
      </c>
      <c r="AB65" s="15">
        <f t="shared" ref="AB65" si="6">SUM(Z65:AA65)</f>
        <v>21</v>
      </c>
      <c r="AC65" s="11">
        <v>7</v>
      </c>
      <c r="AD65" s="69"/>
    </row>
    <row r="66" spans="1:30" ht="18.5" thickBot="1" x14ac:dyDescent="0.45">
      <c r="A66" s="100"/>
      <c r="B66" s="28">
        <v>0.42708333333333331</v>
      </c>
      <c r="C66" s="25" t="s">
        <v>154</v>
      </c>
      <c r="D66" s="29" t="s">
        <v>339</v>
      </c>
      <c r="J66" s="28">
        <v>0.42708333333333331</v>
      </c>
      <c r="K66" s="25" t="s">
        <v>154</v>
      </c>
      <c r="L66" s="29" t="s">
        <v>370</v>
      </c>
      <c r="M66" s="47"/>
      <c r="N66" s="17"/>
      <c r="O66" s="17"/>
      <c r="P66" s="17"/>
      <c r="Q66" s="17"/>
      <c r="R66" s="18">
        <f>SUM(R22:R63)</f>
        <v>82</v>
      </c>
      <c r="S66" s="18">
        <f>SUM(S22:S65)</f>
        <v>99</v>
      </c>
      <c r="T66" s="18">
        <f>SUM(T22:T63)</f>
        <v>181</v>
      </c>
      <c r="U66" s="18">
        <f>SUM(U22:U64)</f>
        <v>27</v>
      </c>
      <c r="V66" s="15"/>
      <c r="W66" s="159" t="s">
        <v>46</v>
      </c>
      <c r="X66" s="159"/>
      <c r="Y66" s="159"/>
      <c r="Z66" s="18">
        <f>SUM(Z22:Z65)+R66</f>
        <v>92</v>
      </c>
      <c r="AA66" s="18">
        <f>SUM(AA22:AA65)+S66</f>
        <v>150</v>
      </c>
      <c r="AB66" s="18">
        <f>SUM(AB22:AB65)+T66</f>
        <v>242</v>
      </c>
      <c r="AC66" s="18">
        <f>SUM(AC22:AC65)+U66</f>
        <v>51</v>
      </c>
      <c r="AD66" s="69"/>
    </row>
    <row r="67" spans="1:30" ht="21.75" customHeight="1" thickTop="1" x14ac:dyDescent="0.3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0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0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0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0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O79" s="5"/>
      <c r="P79" s="5"/>
      <c r="Q79" s="7"/>
    </row>
    <row r="80" spans="1:30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O80" s="7"/>
      <c r="P80" s="7"/>
      <c r="Q80" s="7"/>
    </row>
    <row r="81" spans="1:17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O81" s="7"/>
      <c r="P81" s="7"/>
      <c r="Q81" s="7"/>
    </row>
    <row r="82" spans="1:17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7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7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7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7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7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7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7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7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7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7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7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7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7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7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N57:U62">
    <sortCondition ref="N57"/>
  </sortState>
  <pageMargins left="0.25" right="0.25" top="0.25" bottom="0.25" header="0.5" footer="0.5"/>
  <pageSetup scale="65" fitToWidth="3" fitToHeight="3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view="pageBreakPreview" topLeftCell="A22" zoomScale="67" zoomScaleNormal="75" zoomScaleSheetLayoutView="67" workbookViewId="0">
      <selection activeCell="M11" sqref="M11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7.54296875" customWidth="1"/>
    <col min="14" max="14" width="4" customWidth="1"/>
    <col min="15" max="15" width="4.54296875" customWidth="1"/>
    <col min="16" max="16" width="12.453125" customWidth="1"/>
    <col min="17" max="17" width="14.54296875" customWidth="1"/>
    <col min="18" max="18" width="15.453125" customWidth="1"/>
    <col min="19" max="19" width="5.54296875" customWidth="1"/>
    <col min="20" max="20" width="6.81640625" customWidth="1"/>
    <col min="21" max="21" width="7.1796875" customWidth="1"/>
    <col min="22" max="22" width="6.81640625" customWidth="1"/>
    <col min="23" max="23" width="5.1796875" customWidth="1"/>
    <col min="24" max="24" width="10" customWidth="1"/>
    <col min="25" max="25" width="16.453125" customWidth="1"/>
    <col min="26" max="26" width="17.453125" customWidth="1"/>
    <col min="27" max="27" width="6.81640625" customWidth="1"/>
    <col min="28" max="28" width="6.54296875" customWidth="1"/>
    <col min="29" max="29" width="6.81640625" customWidth="1"/>
    <col min="30" max="30" width="6.54296875" customWidth="1"/>
    <col min="31" max="31" width="5.453125" customWidth="1"/>
  </cols>
  <sheetData>
    <row r="1" spans="1:31" ht="25" x14ac:dyDescent="0.5">
      <c r="A1" s="32"/>
      <c r="B1" s="32"/>
      <c r="C1" s="32"/>
      <c r="D1" s="32"/>
      <c r="E1" s="32"/>
      <c r="F1" s="32"/>
      <c r="G1" s="33" t="s">
        <v>111</v>
      </c>
      <c r="H1" s="33"/>
      <c r="I1" s="33"/>
      <c r="J1" s="33"/>
      <c r="K1" s="33"/>
      <c r="L1" s="32"/>
      <c r="M1" s="32"/>
      <c r="O1" s="17"/>
      <c r="P1" s="17"/>
      <c r="Q1" s="17"/>
      <c r="R1" s="17"/>
      <c r="S1" s="17"/>
      <c r="T1" s="17"/>
      <c r="U1" s="17"/>
      <c r="V1" s="36" t="s">
        <v>36</v>
      </c>
      <c r="W1" s="17"/>
      <c r="X1" s="17"/>
      <c r="Y1" s="17"/>
      <c r="Z1" s="17"/>
      <c r="AA1" s="17"/>
      <c r="AB1" s="17"/>
      <c r="AC1" s="17"/>
      <c r="AD1" s="17"/>
      <c r="AE1" s="17"/>
    </row>
    <row r="2" spans="1:31" ht="25" x14ac:dyDescent="0.5">
      <c r="A2" s="14"/>
      <c r="B2" s="113" t="s">
        <v>330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40826</v>
      </c>
      <c r="O2" s="17"/>
      <c r="AE2" s="17"/>
    </row>
    <row r="3" spans="1:31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O3" s="17"/>
      <c r="P3" s="159" t="s">
        <v>87</v>
      </c>
      <c r="Q3" s="159"/>
      <c r="R3" s="159" t="s">
        <v>58</v>
      </c>
      <c r="S3" s="15"/>
      <c r="T3" s="15" t="s">
        <v>89</v>
      </c>
      <c r="U3" s="15" t="s">
        <v>88</v>
      </c>
      <c r="V3" s="15" t="s">
        <v>90</v>
      </c>
      <c r="W3" s="15" t="s">
        <v>91</v>
      </c>
      <c r="X3" s="15" t="s">
        <v>92</v>
      </c>
      <c r="AE3" s="17"/>
    </row>
    <row r="4" spans="1:31" ht="18" x14ac:dyDescent="0.4">
      <c r="A4" s="7"/>
      <c r="B4" s="7"/>
      <c r="C4" s="27"/>
      <c r="D4" s="27"/>
      <c r="E4" s="25" t="s">
        <v>104</v>
      </c>
      <c r="F4" s="25" t="s">
        <v>105</v>
      </c>
      <c r="G4" s="25" t="s">
        <v>106</v>
      </c>
      <c r="H4" s="25" t="s">
        <v>107</v>
      </c>
      <c r="I4" s="25" t="s">
        <v>88</v>
      </c>
      <c r="J4" s="25" t="s">
        <v>59</v>
      </c>
      <c r="K4" s="25" t="s">
        <v>112</v>
      </c>
      <c r="L4" s="25" t="s">
        <v>55</v>
      </c>
      <c r="M4" s="7"/>
      <c r="N4" s="1"/>
      <c r="O4" s="67"/>
      <c r="P4" s="7" t="s">
        <v>9</v>
      </c>
      <c r="Q4" s="7" t="s">
        <v>155</v>
      </c>
      <c r="R4" s="7" t="s">
        <v>201</v>
      </c>
      <c r="S4" s="4"/>
      <c r="T4" s="11">
        <v>2</v>
      </c>
      <c r="U4" s="9">
        <v>3</v>
      </c>
      <c r="V4" s="9">
        <v>0</v>
      </c>
      <c r="W4" s="9">
        <v>0</v>
      </c>
      <c r="X4" s="160">
        <f t="shared" ref="X4:X9" si="0">U4/T4</f>
        <v>1.5</v>
      </c>
      <c r="AE4" s="17"/>
    </row>
    <row r="5" spans="1:31" ht="18" x14ac:dyDescent="0.4">
      <c r="A5" s="9"/>
      <c r="B5" s="9"/>
      <c r="C5" s="38" t="s">
        <v>101</v>
      </c>
      <c r="D5" s="27"/>
      <c r="E5" s="25">
        <v>3</v>
      </c>
      <c r="F5" s="25">
        <v>1</v>
      </c>
      <c r="G5" s="25">
        <v>0</v>
      </c>
      <c r="H5" s="25">
        <v>20</v>
      </c>
      <c r="I5" s="25">
        <v>9</v>
      </c>
      <c r="J5" s="40">
        <f>E5*2+G5*1</f>
        <v>6</v>
      </c>
      <c r="K5" s="25">
        <v>30</v>
      </c>
      <c r="L5" s="25">
        <v>7</v>
      </c>
      <c r="M5" s="7"/>
      <c r="O5" s="15"/>
      <c r="P5" s="7" t="s">
        <v>73</v>
      </c>
      <c r="Q5" s="7" t="s">
        <v>218</v>
      </c>
      <c r="R5" s="7" t="s">
        <v>53</v>
      </c>
      <c r="S5" s="4"/>
      <c r="T5" s="11">
        <v>4</v>
      </c>
      <c r="U5" s="9">
        <v>7</v>
      </c>
      <c r="V5" s="9">
        <v>1</v>
      </c>
      <c r="W5" s="9">
        <v>0</v>
      </c>
      <c r="X5" s="160">
        <f t="shared" si="0"/>
        <v>1.75</v>
      </c>
      <c r="AE5" s="17"/>
    </row>
    <row r="6" spans="1:31" ht="18" x14ac:dyDescent="0.4">
      <c r="B6" s="9"/>
      <c r="C6" s="38" t="s">
        <v>150</v>
      </c>
      <c r="D6" s="27"/>
      <c r="E6" s="25">
        <v>3</v>
      </c>
      <c r="F6" s="25">
        <v>1</v>
      </c>
      <c r="G6" s="25">
        <v>0</v>
      </c>
      <c r="H6" s="25">
        <v>15</v>
      </c>
      <c r="I6" s="25">
        <v>10</v>
      </c>
      <c r="J6" s="40">
        <f>E6*2+G6*1</f>
        <v>6</v>
      </c>
      <c r="K6" s="25">
        <v>25</v>
      </c>
      <c r="L6" s="25">
        <v>6</v>
      </c>
      <c r="M6" s="7"/>
      <c r="O6" s="88"/>
      <c r="P6" s="7" t="s">
        <v>34</v>
      </c>
      <c r="Q6" s="7" t="s">
        <v>100</v>
      </c>
      <c r="R6" s="7" t="s">
        <v>54</v>
      </c>
      <c r="S6" s="7"/>
      <c r="T6" s="11">
        <v>4</v>
      </c>
      <c r="U6" s="9">
        <v>7</v>
      </c>
      <c r="V6" s="9">
        <v>1</v>
      </c>
      <c r="W6" s="9">
        <v>0</v>
      </c>
      <c r="X6" s="160">
        <f t="shared" si="0"/>
        <v>1.75</v>
      </c>
      <c r="Z6" s="9"/>
      <c r="AE6" s="17"/>
    </row>
    <row r="7" spans="1:31" ht="18" x14ac:dyDescent="0.4">
      <c r="B7" s="9"/>
      <c r="C7" s="38" t="s">
        <v>102</v>
      </c>
      <c r="D7" s="27"/>
      <c r="E7" s="25">
        <v>2</v>
      </c>
      <c r="F7" s="25">
        <v>1</v>
      </c>
      <c r="G7" s="25">
        <v>1</v>
      </c>
      <c r="H7" s="25">
        <v>9</v>
      </c>
      <c r="I7" s="25">
        <v>7</v>
      </c>
      <c r="J7" s="40">
        <f>E7*2+G7*1</f>
        <v>5</v>
      </c>
      <c r="K7" s="25">
        <v>15</v>
      </c>
      <c r="L7" s="25">
        <v>5</v>
      </c>
      <c r="M7" s="7"/>
      <c r="N7" s="9"/>
      <c r="O7" s="88"/>
      <c r="P7" s="7" t="s">
        <v>160</v>
      </c>
      <c r="Q7" s="7" t="s">
        <v>200</v>
      </c>
      <c r="R7" s="7" t="s">
        <v>142</v>
      </c>
      <c r="S7" s="4"/>
      <c r="T7" s="11">
        <v>4</v>
      </c>
      <c r="U7" s="9">
        <v>8</v>
      </c>
      <c r="V7" s="9">
        <v>1</v>
      </c>
      <c r="W7" s="9">
        <v>0</v>
      </c>
      <c r="X7" s="160">
        <f t="shared" si="0"/>
        <v>2</v>
      </c>
      <c r="AE7" s="17"/>
    </row>
    <row r="8" spans="1:31" ht="18" x14ac:dyDescent="0.4">
      <c r="A8" s="9"/>
      <c r="B8" s="9"/>
      <c r="C8" s="38" t="s">
        <v>210</v>
      </c>
      <c r="D8" s="27"/>
      <c r="E8" s="25">
        <v>2</v>
      </c>
      <c r="F8" s="25">
        <v>1</v>
      </c>
      <c r="G8" s="25">
        <v>1</v>
      </c>
      <c r="H8" s="25">
        <v>9</v>
      </c>
      <c r="I8" s="25">
        <v>9</v>
      </c>
      <c r="J8" s="40">
        <f>E8*2+G8*1</f>
        <v>5</v>
      </c>
      <c r="K8" s="25">
        <v>18</v>
      </c>
      <c r="L8" s="25">
        <v>8</v>
      </c>
      <c r="M8" s="7"/>
      <c r="O8" s="88"/>
      <c r="P8" s="7" t="s">
        <v>73</v>
      </c>
      <c r="Q8" s="7" t="s">
        <v>110</v>
      </c>
      <c r="R8" s="7" t="s">
        <v>157</v>
      </c>
      <c r="S8" s="7"/>
      <c r="T8" s="11">
        <v>4</v>
      </c>
      <c r="U8" s="9">
        <v>9</v>
      </c>
      <c r="V8" s="9">
        <v>1</v>
      </c>
      <c r="W8" s="9">
        <v>1</v>
      </c>
      <c r="X8" s="160">
        <f t="shared" si="0"/>
        <v>2.25</v>
      </c>
      <c r="AE8" s="17"/>
    </row>
    <row r="9" spans="1:31" ht="18" x14ac:dyDescent="0.4">
      <c r="A9" s="9"/>
      <c r="B9" s="9"/>
      <c r="C9" s="38" t="s">
        <v>103</v>
      </c>
      <c r="D9" s="27"/>
      <c r="E9" s="25">
        <v>1</v>
      </c>
      <c r="F9" s="25">
        <v>1</v>
      </c>
      <c r="G9" s="25">
        <v>2</v>
      </c>
      <c r="H9" s="25">
        <v>6</v>
      </c>
      <c r="I9" s="25">
        <v>7</v>
      </c>
      <c r="J9" s="40">
        <f>E9*2+G9*1</f>
        <v>4</v>
      </c>
      <c r="K9" s="25">
        <v>9</v>
      </c>
      <c r="L9" s="129">
        <v>4</v>
      </c>
      <c r="M9" s="7"/>
      <c r="O9" s="88"/>
      <c r="P9" s="10" t="s">
        <v>198</v>
      </c>
      <c r="Q9" s="7" t="s">
        <v>109</v>
      </c>
      <c r="R9" s="7" t="s">
        <v>108</v>
      </c>
      <c r="S9" s="7"/>
      <c r="T9" s="11">
        <v>3</v>
      </c>
      <c r="U9" s="9">
        <v>7</v>
      </c>
      <c r="V9" s="9">
        <v>1</v>
      </c>
      <c r="W9" s="9">
        <v>0</v>
      </c>
      <c r="X9" s="160">
        <f t="shared" si="0"/>
        <v>2.3333333333333335</v>
      </c>
      <c r="AE9" s="17"/>
    </row>
    <row r="10" spans="1:31" ht="18" x14ac:dyDescent="0.4">
      <c r="A10" s="9"/>
      <c r="B10" s="9"/>
      <c r="C10" s="38" t="s">
        <v>209</v>
      </c>
      <c r="D10" s="27"/>
      <c r="E10" s="25">
        <v>1</v>
      </c>
      <c r="F10" s="25">
        <v>3</v>
      </c>
      <c r="G10" s="25">
        <v>0</v>
      </c>
      <c r="H10" s="25">
        <v>8</v>
      </c>
      <c r="I10" s="25">
        <v>17</v>
      </c>
      <c r="J10" s="40">
        <f t="shared" ref="J10:J12" si="1">E10*2+G10*1</f>
        <v>2</v>
      </c>
      <c r="K10" s="25">
        <v>11</v>
      </c>
      <c r="L10" s="129">
        <v>5</v>
      </c>
      <c r="M10" s="7"/>
      <c r="O10" s="88"/>
      <c r="P10" s="7" t="s">
        <v>68</v>
      </c>
      <c r="Q10" s="7" t="s">
        <v>138</v>
      </c>
      <c r="R10" s="7" t="s">
        <v>158</v>
      </c>
      <c r="S10" s="7"/>
      <c r="T10" s="11">
        <v>4</v>
      </c>
      <c r="U10" s="9">
        <v>11</v>
      </c>
      <c r="V10" s="9">
        <v>0</v>
      </c>
      <c r="W10" s="9">
        <v>0</v>
      </c>
      <c r="X10" s="160">
        <f t="shared" ref="X10:X12" si="2">U10/T10</f>
        <v>2.75</v>
      </c>
      <c r="AE10" s="17"/>
    </row>
    <row r="11" spans="1:31" ht="18" x14ac:dyDescent="0.4">
      <c r="A11" s="9"/>
      <c r="B11" s="9"/>
      <c r="C11" s="38" t="s">
        <v>151</v>
      </c>
      <c r="D11" s="27"/>
      <c r="E11" s="25">
        <v>1</v>
      </c>
      <c r="F11" s="25">
        <v>3</v>
      </c>
      <c r="G11" s="25">
        <v>0</v>
      </c>
      <c r="H11" s="25">
        <v>7</v>
      </c>
      <c r="I11" s="25">
        <v>8</v>
      </c>
      <c r="J11" s="40">
        <f t="shared" si="1"/>
        <v>2</v>
      </c>
      <c r="K11" s="25">
        <v>11</v>
      </c>
      <c r="L11" s="25">
        <v>4</v>
      </c>
      <c r="M11" s="7"/>
      <c r="O11" s="88"/>
      <c r="P11" s="7" t="s">
        <v>119</v>
      </c>
      <c r="Q11" s="7" t="s">
        <v>170</v>
      </c>
      <c r="R11" s="7" t="s">
        <v>199</v>
      </c>
      <c r="S11" s="4"/>
      <c r="T11" s="11">
        <v>4</v>
      </c>
      <c r="U11" s="9">
        <v>17</v>
      </c>
      <c r="V11" s="9">
        <v>0</v>
      </c>
      <c r="W11" s="9">
        <v>0</v>
      </c>
      <c r="X11" s="160">
        <f t="shared" si="2"/>
        <v>4.25</v>
      </c>
      <c r="AE11" s="17"/>
    </row>
    <row r="12" spans="1:31" ht="18.5" thickBot="1" x14ac:dyDescent="0.45">
      <c r="A12" s="9"/>
      <c r="B12" s="9"/>
      <c r="C12" s="38" t="s">
        <v>156</v>
      </c>
      <c r="D12" s="27"/>
      <c r="E12" s="57">
        <v>1</v>
      </c>
      <c r="F12" s="57">
        <v>3</v>
      </c>
      <c r="G12" s="57">
        <v>0</v>
      </c>
      <c r="H12" s="25">
        <v>4</v>
      </c>
      <c r="I12" s="25">
        <v>11</v>
      </c>
      <c r="J12" s="40">
        <f t="shared" si="1"/>
        <v>2</v>
      </c>
      <c r="K12" s="25">
        <v>7</v>
      </c>
      <c r="L12" s="57">
        <v>4</v>
      </c>
      <c r="M12" s="7"/>
      <c r="O12" s="88"/>
      <c r="P12" s="7" t="s">
        <v>128</v>
      </c>
      <c r="Q12" s="7" t="s">
        <v>0</v>
      </c>
      <c r="R12" s="7"/>
      <c r="S12" s="4"/>
      <c r="T12" s="11">
        <v>3</v>
      </c>
      <c r="U12" s="9">
        <v>8</v>
      </c>
      <c r="V12" s="9">
        <v>0</v>
      </c>
      <c r="W12" s="9">
        <v>0</v>
      </c>
      <c r="X12" s="160">
        <f t="shared" si="2"/>
        <v>2.6666666666666665</v>
      </c>
      <c r="AE12" s="17"/>
    </row>
    <row r="13" spans="1:31" ht="18.5" thickBot="1" x14ac:dyDescent="0.45">
      <c r="A13" s="4"/>
      <c r="B13" s="4"/>
      <c r="C13" s="24"/>
      <c r="D13" s="24"/>
      <c r="E13" s="71">
        <f>SUM(E5:E12)</f>
        <v>14</v>
      </c>
      <c r="F13" s="71">
        <f>SUM(F5:F12)</f>
        <v>14</v>
      </c>
      <c r="G13" s="71">
        <f>SUM(G5:G12)</f>
        <v>4</v>
      </c>
      <c r="H13" s="71">
        <f>SUM(H5:H12)</f>
        <v>78</v>
      </c>
      <c r="I13" s="71">
        <f>SUM(I5:I12)</f>
        <v>78</v>
      </c>
      <c r="J13" s="30"/>
      <c r="K13" s="71">
        <f>SUM(K5:K12)</f>
        <v>126</v>
      </c>
      <c r="L13" s="71">
        <f>SUM(L5:L12)</f>
        <v>43</v>
      </c>
      <c r="M13" s="4"/>
      <c r="O13" s="17"/>
      <c r="P13" s="17"/>
      <c r="Q13" s="17"/>
      <c r="R13" s="159" t="s">
        <v>35</v>
      </c>
      <c r="S13" s="14"/>
      <c r="T13" s="18">
        <f>SUM(T4:T12)</f>
        <v>32</v>
      </c>
      <c r="U13" s="18">
        <f>SUM(U4:U12)</f>
        <v>77</v>
      </c>
      <c r="V13" s="18">
        <f>SUM(V4:V12)</f>
        <v>5</v>
      </c>
      <c r="W13" s="18">
        <f>SUM(W4:W12)</f>
        <v>1</v>
      </c>
      <c r="X13" s="19">
        <f>(U13+W13)/T13</f>
        <v>2.4375</v>
      </c>
      <c r="AE13" s="17"/>
    </row>
    <row r="14" spans="1:31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O14" s="17"/>
      <c r="P14" s="2"/>
      <c r="Q14" s="3"/>
      <c r="R14" s="2"/>
      <c r="W14" s="9"/>
      <c r="AE14" s="17"/>
    </row>
    <row r="15" spans="1:31" ht="18" x14ac:dyDescent="0.4">
      <c r="A15" s="111" t="s">
        <v>331</v>
      </c>
      <c r="B15" s="111"/>
      <c r="C15" s="87"/>
      <c r="D15" s="76"/>
      <c r="E15" s="83" t="s">
        <v>50</v>
      </c>
      <c r="F15" s="76"/>
      <c r="G15" s="76"/>
      <c r="H15" s="76"/>
      <c r="I15" s="76"/>
      <c r="J15" s="78"/>
      <c r="K15" s="76"/>
      <c r="L15" s="76"/>
      <c r="M15" s="76"/>
      <c r="O15" s="17"/>
      <c r="AE15" s="17"/>
    </row>
    <row r="16" spans="1:31" ht="18" x14ac:dyDescent="0.4">
      <c r="A16" s="53" t="s">
        <v>38</v>
      </c>
      <c r="B16" s="38" t="s">
        <v>151</v>
      </c>
      <c r="C16" s="75"/>
      <c r="D16" s="25">
        <v>3</v>
      </c>
      <c r="E16" s="8">
        <v>1</v>
      </c>
      <c r="F16" s="47" t="s">
        <v>343</v>
      </c>
      <c r="G16" s="59"/>
      <c r="J16" s="4"/>
      <c r="O16" s="17"/>
      <c r="AE16" s="17"/>
    </row>
    <row r="17" spans="1:31" ht="18" x14ac:dyDescent="0.4">
      <c r="A17" s="45" t="s">
        <v>37</v>
      </c>
      <c r="B17" s="47" t="s">
        <v>97</v>
      </c>
      <c r="C17" s="47"/>
      <c r="D17" s="25"/>
      <c r="E17" s="9">
        <v>2</v>
      </c>
      <c r="F17" s="47" t="s">
        <v>342</v>
      </c>
      <c r="G17" s="59"/>
      <c r="J17" s="4"/>
      <c r="N17" s="8"/>
      <c r="O17" s="17"/>
      <c r="AE17" s="17"/>
    </row>
    <row r="18" spans="1:31" ht="15.5" x14ac:dyDescent="0.35">
      <c r="A18" s="45"/>
      <c r="B18" s="60"/>
      <c r="C18" s="47"/>
      <c r="D18" s="55"/>
      <c r="E18" s="9">
        <v>2</v>
      </c>
      <c r="F18" s="47" t="s">
        <v>344</v>
      </c>
      <c r="G18" s="59"/>
      <c r="J18" s="4"/>
      <c r="N18" s="9"/>
      <c r="O18" s="17"/>
      <c r="AE18" s="17"/>
    </row>
    <row r="19" spans="1:31" ht="15.5" x14ac:dyDescent="0.35">
      <c r="F19" s="47"/>
      <c r="N19" s="9"/>
      <c r="O19" s="17"/>
      <c r="AE19" s="17"/>
    </row>
    <row r="20" spans="1:31" ht="18" x14ac:dyDescent="0.4">
      <c r="A20" s="45" t="s">
        <v>166</v>
      </c>
      <c r="B20" s="38" t="s">
        <v>103</v>
      </c>
      <c r="C20" s="98"/>
      <c r="D20" s="128">
        <v>0</v>
      </c>
      <c r="E20" s="9"/>
      <c r="F20" s="47"/>
      <c r="H20" s="59"/>
      <c r="I20" s="59"/>
      <c r="J20" s="96"/>
      <c r="K20" s="59"/>
      <c r="L20" s="59"/>
      <c r="M20" s="59"/>
      <c r="N20" s="8"/>
      <c r="O20" s="69"/>
      <c r="P20" s="17"/>
      <c r="Q20" s="17"/>
      <c r="R20" s="17"/>
      <c r="S20" s="17"/>
      <c r="T20" s="17"/>
      <c r="U20" s="17"/>
      <c r="V20" s="66" t="s">
        <v>47</v>
      </c>
      <c r="W20" s="17"/>
      <c r="X20" s="17"/>
      <c r="Y20" s="17"/>
      <c r="Z20" s="17"/>
      <c r="AA20" s="17"/>
      <c r="AB20" s="17"/>
      <c r="AC20" s="17"/>
      <c r="AD20" s="68" t="s">
        <v>47</v>
      </c>
      <c r="AE20" s="68"/>
    </row>
    <row r="21" spans="1:31" ht="18" x14ac:dyDescent="0.4">
      <c r="A21" s="97" t="s">
        <v>37</v>
      </c>
      <c r="B21" s="86" t="s">
        <v>137</v>
      </c>
      <c r="C21" s="47" t="s">
        <v>216</v>
      </c>
      <c r="D21" s="128"/>
      <c r="E21" s="9"/>
      <c r="F21" s="47"/>
      <c r="M21" s="59"/>
      <c r="N21" s="8"/>
      <c r="O21" s="15"/>
      <c r="P21" s="159" t="s">
        <v>7</v>
      </c>
      <c r="Q21" s="159"/>
      <c r="R21" s="15" t="s">
        <v>58</v>
      </c>
      <c r="S21" s="15" t="s">
        <v>51</v>
      </c>
      <c r="T21" s="15" t="s">
        <v>52</v>
      </c>
      <c r="U21" s="15" t="s">
        <v>59</v>
      </c>
      <c r="V21" s="67" t="s">
        <v>48</v>
      </c>
      <c r="W21" s="17"/>
      <c r="X21" s="159" t="s">
        <v>7</v>
      </c>
      <c r="Y21" s="159"/>
      <c r="Z21" s="15" t="s">
        <v>58</v>
      </c>
      <c r="AA21" s="15" t="s">
        <v>51</v>
      </c>
      <c r="AB21" s="15" t="s">
        <v>52</v>
      </c>
      <c r="AC21" s="15" t="s">
        <v>59</v>
      </c>
      <c r="AD21" s="67" t="s">
        <v>48</v>
      </c>
      <c r="AE21" s="67"/>
    </row>
    <row r="22" spans="1:31" ht="15.5" x14ac:dyDescent="0.35">
      <c r="B22" s="47"/>
      <c r="C22" s="47"/>
      <c r="E22" s="9"/>
      <c r="F22" s="47"/>
      <c r="N22" s="9"/>
      <c r="O22" s="69"/>
      <c r="P22" s="7" t="s">
        <v>114</v>
      </c>
      <c r="Q22" s="7" t="s">
        <v>120</v>
      </c>
      <c r="R22" s="7" t="s">
        <v>199</v>
      </c>
      <c r="S22" s="9">
        <v>6</v>
      </c>
      <c r="T22" s="11">
        <v>2</v>
      </c>
      <c r="U22" s="15">
        <f t="shared" ref="U22:U61" si="3">SUM(S22:T22)</f>
        <v>8</v>
      </c>
      <c r="V22" s="9">
        <v>1</v>
      </c>
      <c r="W22" s="15"/>
      <c r="X22" s="7" t="s">
        <v>29</v>
      </c>
      <c r="Y22" s="16" t="s">
        <v>30</v>
      </c>
      <c r="Z22" s="7" t="s">
        <v>141</v>
      </c>
      <c r="AA22" s="11"/>
      <c r="AB22" s="11">
        <v>2</v>
      </c>
      <c r="AC22" s="15">
        <f t="shared" ref="AC22:AC61" si="4">SUM(AA22:AB22)</f>
        <v>2</v>
      </c>
      <c r="AD22" s="9"/>
      <c r="AE22" s="15"/>
    </row>
    <row r="23" spans="1:31" ht="18" x14ac:dyDescent="0.4">
      <c r="A23" s="79"/>
      <c r="B23" s="80"/>
      <c r="C23" s="81"/>
      <c r="D23" s="163"/>
      <c r="E23" s="83" t="s">
        <v>50</v>
      </c>
      <c r="F23" s="77"/>
      <c r="G23" s="76"/>
      <c r="H23" s="76"/>
      <c r="I23" s="76"/>
      <c r="J23" s="78"/>
      <c r="K23" s="76"/>
      <c r="L23" s="76"/>
      <c r="M23" s="76"/>
      <c r="N23" s="8"/>
      <c r="O23" s="69"/>
      <c r="P23" s="7" t="s">
        <v>71</v>
      </c>
      <c r="Q23" s="7" t="s">
        <v>72</v>
      </c>
      <c r="R23" s="7" t="s">
        <v>65</v>
      </c>
      <c r="S23" s="9">
        <v>5</v>
      </c>
      <c r="T23" s="11">
        <v>3</v>
      </c>
      <c r="U23" s="15">
        <f t="shared" si="3"/>
        <v>8</v>
      </c>
      <c r="V23" s="9">
        <v>1</v>
      </c>
      <c r="W23" s="69"/>
      <c r="X23" s="13" t="s">
        <v>241</v>
      </c>
      <c r="Y23" s="13" t="s">
        <v>240</v>
      </c>
      <c r="Z23" s="103" t="s">
        <v>201</v>
      </c>
      <c r="AA23" s="9"/>
      <c r="AB23" s="9">
        <v>2</v>
      </c>
      <c r="AC23" s="15">
        <f t="shared" si="4"/>
        <v>2</v>
      </c>
      <c r="AD23" s="9">
        <v>1</v>
      </c>
      <c r="AE23" s="15"/>
    </row>
    <row r="24" spans="1:31" ht="18" x14ac:dyDescent="0.4">
      <c r="A24" s="53" t="s">
        <v>39</v>
      </c>
      <c r="B24" s="38" t="s">
        <v>150</v>
      </c>
      <c r="D24" s="25">
        <v>5</v>
      </c>
      <c r="E24" s="8">
        <v>1</v>
      </c>
      <c r="F24" s="47" t="s">
        <v>356</v>
      </c>
      <c r="M24" s="42"/>
      <c r="N24" s="9"/>
      <c r="O24" s="69"/>
      <c r="P24" s="7" t="s">
        <v>145</v>
      </c>
      <c r="Q24" s="7" t="s">
        <v>244</v>
      </c>
      <c r="R24" s="10" t="s">
        <v>65</v>
      </c>
      <c r="S24" s="9">
        <v>4</v>
      </c>
      <c r="T24" s="9">
        <v>4</v>
      </c>
      <c r="U24" s="15">
        <f t="shared" si="3"/>
        <v>8</v>
      </c>
      <c r="V24" s="9"/>
      <c r="W24" s="15"/>
      <c r="X24" s="7" t="s">
        <v>16</v>
      </c>
      <c r="Y24" s="7" t="s">
        <v>5</v>
      </c>
      <c r="Z24" s="7" t="s">
        <v>201</v>
      </c>
      <c r="AA24" s="9"/>
      <c r="AB24" s="11">
        <v>2</v>
      </c>
      <c r="AC24" s="15">
        <f t="shared" si="4"/>
        <v>2</v>
      </c>
      <c r="AD24" s="168">
        <v>1</v>
      </c>
      <c r="AE24" s="15"/>
    </row>
    <row r="25" spans="1:31" ht="15.5" x14ac:dyDescent="0.35">
      <c r="A25" s="56" t="s">
        <v>37</v>
      </c>
      <c r="B25" s="47" t="s">
        <v>159</v>
      </c>
      <c r="C25" s="47" t="s">
        <v>315</v>
      </c>
      <c r="E25" s="8">
        <v>2</v>
      </c>
      <c r="F25" s="47" t="s">
        <v>357</v>
      </c>
      <c r="N25" s="9"/>
      <c r="O25" s="15"/>
      <c r="P25" s="7" t="s">
        <v>66</v>
      </c>
      <c r="Q25" s="7" t="s">
        <v>67</v>
      </c>
      <c r="R25" s="7" t="s">
        <v>65</v>
      </c>
      <c r="S25" s="9">
        <v>2</v>
      </c>
      <c r="T25" s="9">
        <v>6</v>
      </c>
      <c r="U25" s="15">
        <f t="shared" si="3"/>
        <v>8</v>
      </c>
      <c r="V25" s="9">
        <v>1</v>
      </c>
      <c r="W25" s="15"/>
      <c r="X25" s="7" t="s">
        <v>21</v>
      </c>
      <c r="Y25" s="6" t="s">
        <v>23</v>
      </c>
      <c r="Z25" s="10" t="s">
        <v>201</v>
      </c>
      <c r="AA25" s="9"/>
      <c r="AB25" s="9">
        <v>2</v>
      </c>
      <c r="AC25" s="15">
        <f t="shared" si="4"/>
        <v>2</v>
      </c>
      <c r="AD25" s="9"/>
      <c r="AE25" s="15"/>
    </row>
    <row r="26" spans="1:31" ht="15.5" x14ac:dyDescent="0.35">
      <c r="B26" s="47" t="s">
        <v>355</v>
      </c>
      <c r="C26" s="47" t="s">
        <v>315</v>
      </c>
      <c r="E26" s="8">
        <v>2</v>
      </c>
      <c r="F26" s="47" t="s">
        <v>359</v>
      </c>
      <c r="N26" s="9"/>
      <c r="O26" s="69"/>
      <c r="P26" s="7" t="s">
        <v>251</v>
      </c>
      <c r="Q26" s="6" t="s">
        <v>250</v>
      </c>
      <c r="R26" s="10" t="s">
        <v>141</v>
      </c>
      <c r="S26" s="9">
        <v>7</v>
      </c>
      <c r="T26" s="9"/>
      <c r="U26" s="15">
        <f t="shared" si="3"/>
        <v>7</v>
      </c>
      <c r="V26" s="9">
        <v>1</v>
      </c>
      <c r="W26" s="15"/>
      <c r="X26" s="7" t="s">
        <v>12</v>
      </c>
      <c r="Y26" s="7" t="s">
        <v>13</v>
      </c>
      <c r="Z26" s="7" t="s">
        <v>54</v>
      </c>
      <c r="AA26" s="9"/>
      <c r="AB26" s="9">
        <v>2</v>
      </c>
      <c r="AC26" s="15">
        <f t="shared" si="4"/>
        <v>2</v>
      </c>
      <c r="AD26" s="9"/>
      <c r="AE26" s="15"/>
    </row>
    <row r="27" spans="1:31" ht="15.5" x14ac:dyDescent="0.35">
      <c r="E27" s="99">
        <v>2</v>
      </c>
      <c r="F27" s="47" t="s">
        <v>360</v>
      </c>
      <c r="N27" s="9"/>
      <c r="O27" s="15"/>
      <c r="P27" s="158" t="s">
        <v>160</v>
      </c>
      <c r="Q27" s="7" t="s">
        <v>159</v>
      </c>
      <c r="R27" s="7" t="s">
        <v>141</v>
      </c>
      <c r="S27" s="9">
        <v>4</v>
      </c>
      <c r="T27" s="11">
        <v>3</v>
      </c>
      <c r="U27" s="15">
        <f t="shared" si="3"/>
        <v>7</v>
      </c>
      <c r="V27" s="9">
        <v>2</v>
      </c>
      <c r="W27" s="69"/>
      <c r="X27" s="7" t="s">
        <v>124</v>
      </c>
      <c r="Y27" s="10" t="s">
        <v>129</v>
      </c>
      <c r="Z27" s="10" t="s">
        <v>158</v>
      </c>
      <c r="AA27" s="9"/>
      <c r="AB27" s="11">
        <v>2</v>
      </c>
      <c r="AC27" s="15">
        <f t="shared" si="4"/>
        <v>2</v>
      </c>
      <c r="AD27" s="9"/>
      <c r="AE27" s="15"/>
    </row>
    <row r="28" spans="1:31" ht="15.5" x14ac:dyDescent="0.35">
      <c r="B28" s="94"/>
      <c r="C28" s="50"/>
      <c r="E28" s="8">
        <v>2</v>
      </c>
      <c r="F28" s="47" t="s">
        <v>358</v>
      </c>
      <c r="G28" s="42"/>
      <c r="K28" s="42"/>
      <c r="L28" s="42"/>
      <c r="M28" s="42"/>
      <c r="N28" s="9"/>
      <c r="O28" s="15"/>
      <c r="P28" s="7" t="s">
        <v>121</v>
      </c>
      <c r="Q28" s="7" t="s">
        <v>122</v>
      </c>
      <c r="R28" s="7" t="s">
        <v>201</v>
      </c>
      <c r="S28" s="8">
        <v>2</v>
      </c>
      <c r="T28" s="12">
        <v>4</v>
      </c>
      <c r="U28" s="15">
        <f t="shared" si="3"/>
        <v>6</v>
      </c>
      <c r="V28" s="9"/>
      <c r="W28" s="15"/>
      <c r="X28" s="7" t="s">
        <v>82</v>
      </c>
      <c r="Y28" s="7" t="s">
        <v>20</v>
      </c>
      <c r="Z28" s="7" t="s">
        <v>141</v>
      </c>
      <c r="AA28" s="9"/>
      <c r="AB28" s="11">
        <v>2</v>
      </c>
      <c r="AC28" s="15">
        <f t="shared" si="4"/>
        <v>2</v>
      </c>
      <c r="AD28" s="9"/>
      <c r="AE28" s="15"/>
    </row>
    <row r="29" spans="1:31" ht="15.5" x14ac:dyDescent="0.35">
      <c r="N29" s="9"/>
      <c r="O29" s="15"/>
      <c r="P29" s="7" t="s">
        <v>86</v>
      </c>
      <c r="Q29" s="7" t="s">
        <v>132</v>
      </c>
      <c r="R29" s="7" t="s">
        <v>141</v>
      </c>
      <c r="S29" s="9"/>
      <c r="T29" s="11">
        <v>6</v>
      </c>
      <c r="U29" s="15">
        <f t="shared" si="3"/>
        <v>6</v>
      </c>
      <c r="V29" s="9"/>
      <c r="W29" s="15"/>
      <c r="X29" s="7" t="s">
        <v>245</v>
      </c>
      <c r="Y29" s="6" t="s">
        <v>246</v>
      </c>
      <c r="Z29" s="10" t="s">
        <v>54</v>
      </c>
      <c r="AA29" s="9">
        <v>1</v>
      </c>
      <c r="AB29" s="9"/>
      <c r="AC29" s="15">
        <f t="shared" si="4"/>
        <v>1</v>
      </c>
      <c r="AD29" s="9"/>
      <c r="AE29" s="15"/>
    </row>
    <row r="30" spans="1:31" ht="18" x14ac:dyDescent="0.4">
      <c r="A30" s="45"/>
      <c r="B30" s="38" t="s">
        <v>101</v>
      </c>
      <c r="C30" s="121"/>
      <c r="D30" s="25">
        <v>4</v>
      </c>
      <c r="E30" s="99">
        <v>1</v>
      </c>
      <c r="F30" s="47" t="s">
        <v>361</v>
      </c>
      <c r="N30" s="9"/>
      <c r="O30" s="15"/>
      <c r="P30" s="7" t="s">
        <v>126</v>
      </c>
      <c r="Q30" s="6" t="s">
        <v>99</v>
      </c>
      <c r="R30" s="10" t="s">
        <v>141</v>
      </c>
      <c r="S30" s="11">
        <v>3</v>
      </c>
      <c r="T30" s="9">
        <v>2</v>
      </c>
      <c r="U30" s="15">
        <f t="shared" si="3"/>
        <v>5</v>
      </c>
      <c r="V30" s="9"/>
      <c r="W30" s="15"/>
      <c r="X30" s="7" t="s">
        <v>114</v>
      </c>
      <c r="Y30" s="16" t="s">
        <v>113</v>
      </c>
      <c r="Z30" s="7" t="s">
        <v>199</v>
      </c>
      <c r="AA30" s="9">
        <v>1</v>
      </c>
      <c r="AB30" s="11"/>
      <c r="AC30" s="15">
        <f t="shared" si="4"/>
        <v>1</v>
      </c>
      <c r="AD30" s="9"/>
      <c r="AE30" s="15"/>
    </row>
    <row r="31" spans="1:31" ht="18" x14ac:dyDescent="0.4">
      <c r="A31" s="56" t="s">
        <v>37</v>
      </c>
      <c r="B31" s="47" t="s">
        <v>43</v>
      </c>
      <c r="C31" s="47" t="s">
        <v>283</v>
      </c>
      <c r="D31" s="25"/>
      <c r="E31" s="9">
        <v>2</v>
      </c>
      <c r="F31" s="47" t="s">
        <v>362</v>
      </c>
      <c r="N31" s="8"/>
      <c r="O31" s="15"/>
      <c r="P31" s="7" t="s">
        <v>21</v>
      </c>
      <c r="Q31" s="7" t="s">
        <v>74</v>
      </c>
      <c r="R31" s="7" t="s">
        <v>201</v>
      </c>
      <c r="S31" s="9">
        <v>2</v>
      </c>
      <c r="T31" s="9">
        <v>3</v>
      </c>
      <c r="U31" s="15">
        <f t="shared" si="3"/>
        <v>5</v>
      </c>
      <c r="V31" s="9">
        <v>3</v>
      </c>
      <c r="W31" s="15"/>
      <c r="X31" s="7" t="s">
        <v>206</v>
      </c>
      <c r="Y31" s="10" t="s">
        <v>207</v>
      </c>
      <c r="Z31" s="10" t="s">
        <v>53</v>
      </c>
      <c r="AA31" s="9"/>
      <c r="AB31" s="9">
        <v>1</v>
      </c>
      <c r="AC31" s="15">
        <f t="shared" si="4"/>
        <v>1</v>
      </c>
      <c r="AD31" s="9">
        <v>1</v>
      </c>
      <c r="AE31" s="15"/>
    </row>
    <row r="32" spans="1:31" ht="15.5" x14ac:dyDescent="0.35">
      <c r="B32" s="47" t="s">
        <v>65</v>
      </c>
      <c r="C32" s="47" t="s">
        <v>315</v>
      </c>
      <c r="E32" s="9">
        <v>2</v>
      </c>
      <c r="F32" s="47" t="s">
        <v>364</v>
      </c>
      <c r="G32" s="51"/>
      <c r="H32" s="42"/>
      <c r="I32" s="42"/>
      <c r="J32" s="44"/>
      <c r="K32" s="42"/>
      <c r="L32" s="42"/>
      <c r="M32" s="42"/>
      <c r="N32" s="9"/>
      <c r="O32" s="15"/>
      <c r="P32" s="7" t="s">
        <v>135</v>
      </c>
      <c r="Q32" s="10" t="s">
        <v>72</v>
      </c>
      <c r="R32" s="10" t="s">
        <v>65</v>
      </c>
      <c r="S32" s="9">
        <v>1</v>
      </c>
      <c r="T32" s="11">
        <v>4</v>
      </c>
      <c r="U32" s="15">
        <f t="shared" si="3"/>
        <v>5</v>
      </c>
      <c r="V32" s="9">
        <v>1</v>
      </c>
      <c r="W32" s="15"/>
      <c r="X32" s="7" t="s">
        <v>139</v>
      </c>
      <c r="Y32" s="7" t="s">
        <v>140</v>
      </c>
      <c r="Z32" s="7" t="s">
        <v>141</v>
      </c>
      <c r="AA32" s="9"/>
      <c r="AB32" s="11">
        <v>1</v>
      </c>
      <c r="AC32" s="15">
        <f t="shared" si="4"/>
        <v>1</v>
      </c>
      <c r="AD32" s="9"/>
      <c r="AE32" s="15"/>
    </row>
    <row r="33" spans="1:31" ht="15.75" customHeight="1" x14ac:dyDescent="0.35">
      <c r="E33" s="9">
        <v>2</v>
      </c>
      <c r="F33" s="47" t="s">
        <v>363</v>
      </c>
      <c r="N33" s="9"/>
      <c r="O33" s="15"/>
      <c r="P33" s="13" t="s">
        <v>247</v>
      </c>
      <c r="Q33" s="13" t="s">
        <v>248</v>
      </c>
      <c r="R33" s="103" t="s">
        <v>65</v>
      </c>
      <c r="S33" s="11">
        <v>3</v>
      </c>
      <c r="T33" s="9">
        <v>1</v>
      </c>
      <c r="U33" s="15">
        <f t="shared" si="3"/>
        <v>4</v>
      </c>
      <c r="V33" s="9"/>
      <c r="W33" s="15"/>
      <c r="X33" s="7" t="s">
        <v>21</v>
      </c>
      <c r="Y33" s="101" t="s">
        <v>152</v>
      </c>
      <c r="Z33" s="7" t="s">
        <v>199</v>
      </c>
      <c r="AA33" s="9"/>
      <c r="AB33" s="11">
        <v>1</v>
      </c>
      <c r="AC33" s="15">
        <f t="shared" si="4"/>
        <v>1</v>
      </c>
      <c r="AD33" s="9"/>
      <c r="AE33" s="15"/>
    </row>
    <row r="34" spans="1:31" ht="15.5" x14ac:dyDescent="0.35">
      <c r="N34" s="9"/>
      <c r="O34" s="69"/>
      <c r="P34" s="7" t="s">
        <v>1</v>
      </c>
      <c r="Q34" s="7" t="s">
        <v>131</v>
      </c>
      <c r="R34" s="7" t="s">
        <v>54</v>
      </c>
      <c r="S34" s="9">
        <v>2</v>
      </c>
      <c r="T34" s="9">
        <v>2</v>
      </c>
      <c r="U34" s="15">
        <f t="shared" si="3"/>
        <v>4</v>
      </c>
      <c r="V34" s="9"/>
      <c r="W34" s="15"/>
      <c r="X34" s="7" t="s">
        <v>79</v>
      </c>
      <c r="Y34" s="7" t="s">
        <v>78</v>
      </c>
      <c r="Z34" s="7" t="s">
        <v>53</v>
      </c>
      <c r="AA34" s="9"/>
      <c r="AB34" s="11">
        <v>1</v>
      </c>
      <c r="AC34" s="15">
        <f t="shared" si="4"/>
        <v>1</v>
      </c>
      <c r="AD34" s="9"/>
      <c r="AE34" s="15"/>
    </row>
    <row r="35" spans="1:31" ht="18" x14ac:dyDescent="0.4">
      <c r="A35" s="82" t="s">
        <v>167</v>
      </c>
      <c r="B35" s="80"/>
      <c r="C35" s="81"/>
      <c r="D35" s="163"/>
      <c r="E35" s="83" t="s">
        <v>50</v>
      </c>
      <c r="F35" s="77"/>
      <c r="G35" s="84"/>
      <c r="H35" s="84"/>
      <c r="I35" s="84"/>
      <c r="J35" s="85"/>
      <c r="K35" s="84"/>
      <c r="L35" s="84"/>
      <c r="M35" s="84"/>
      <c r="N35" s="9"/>
      <c r="O35" s="69"/>
      <c r="P35" s="7" t="s">
        <v>143</v>
      </c>
      <c r="Q35" s="7" t="s">
        <v>213</v>
      </c>
      <c r="R35" s="7" t="s">
        <v>54</v>
      </c>
      <c r="S35" s="9">
        <v>2</v>
      </c>
      <c r="T35" s="11">
        <v>2</v>
      </c>
      <c r="U35" s="15">
        <f t="shared" si="3"/>
        <v>4</v>
      </c>
      <c r="V35" s="9">
        <v>1</v>
      </c>
      <c r="W35" s="15"/>
      <c r="X35" s="7" t="s">
        <v>136</v>
      </c>
      <c r="Y35" s="7" t="s">
        <v>137</v>
      </c>
      <c r="Z35" s="7" t="s">
        <v>53</v>
      </c>
      <c r="AA35" s="9"/>
      <c r="AB35" s="9">
        <v>1</v>
      </c>
      <c r="AC35" s="15">
        <f t="shared" si="4"/>
        <v>1</v>
      </c>
      <c r="AD35" s="9">
        <v>1</v>
      </c>
      <c r="AE35" s="15"/>
    </row>
    <row r="36" spans="1:31" ht="18" x14ac:dyDescent="0.4">
      <c r="A36" s="53" t="s">
        <v>40</v>
      </c>
      <c r="B36" s="38" t="s">
        <v>102</v>
      </c>
      <c r="D36" s="25">
        <v>1</v>
      </c>
      <c r="E36" s="8">
        <v>1</v>
      </c>
      <c r="F36" s="47" t="s">
        <v>350</v>
      </c>
      <c r="G36" s="59"/>
      <c r="H36" s="59"/>
      <c r="N36" s="8"/>
      <c r="O36" s="69"/>
      <c r="P36" s="7" t="s">
        <v>73</v>
      </c>
      <c r="Q36" s="7" t="s">
        <v>65</v>
      </c>
      <c r="R36" s="7" t="s">
        <v>65</v>
      </c>
      <c r="S36" s="9">
        <v>2</v>
      </c>
      <c r="T36" s="11">
        <v>2</v>
      </c>
      <c r="U36" s="15">
        <f t="shared" si="3"/>
        <v>4</v>
      </c>
      <c r="V36" s="11">
        <v>1</v>
      </c>
      <c r="W36" s="15"/>
      <c r="X36" s="7" t="s">
        <v>118</v>
      </c>
      <c r="Y36" s="7" t="s">
        <v>117</v>
      </c>
      <c r="Z36" s="7" t="s">
        <v>53</v>
      </c>
      <c r="AA36" s="9"/>
      <c r="AB36" s="11">
        <v>1</v>
      </c>
      <c r="AC36" s="15">
        <f t="shared" si="4"/>
        <v>1</v>
      </c>
      <c r="AD36" s="9"/>
      <c r="AE36" s="15"/>
    </row>
    <row r="37" spans="1:31" ht="15.5" x14ac:dyDescent="0.35">
      <c r="A37" s="45" t="s">
        <v>37</v>
      </c>
      <c r="B37" s="47" t="s">
        <v>351</v>
      </c>
      <c r="C37" s="47" t="s">
        <v>216</v>
      </c>
      <c r="D37" s="9"/>
      <c r="E37" s="8"/>
      <c r="F37" s="47"/>
      <c r="G37" s="46"/>
      <c r="N37" s="9"/>
      <c r="O37" s="69"/>
      <c r="P37" s="7" t="s">
        <v>12</v>
      </c>
      <c r="Q37" s="7" t="s">
        <v>252</v>
      </c>
      <c r="R37" s="7" t="s">
        <v>141</v>
      </c>
      <c r="S37" s="9">
        <v>1</v>
      </c>
      <c r="T37" s="9">
        <v>3</v>
      </c>
      <c r="U37" s="15">
        <f t="shared" si="3"/>
        <v>4</v>
      </c>
      <c r="V37" s="9"/>
      <c r="W37" s="15"/>
      <c r="X37" s="7" t="s">
        <v>33</v>
      </c>
      <c r="Y37" s="7" t="s">
        <v>162</v>
      </c>
      <c r="Z37" s="7" t="s">
        <v>201</v>
      </c>
      <c r="AA37" s="9"/>
      <c r="AB37" s="9">
        <v>1</v>
      </c>
      <c r="AC37" s="15">
        <f t="shared" si="4"/>
        <v>1</v>
      </c>
      <c r="AD37" s="9"/>
      <c r="AE37" s="15"/>
    </row>
    <row r="38" spans="1:31" ht="15.5" x14ac:dyDescent="0.35">
      <c r="B38" s="47" t="s">
        <v>149</v>
      </c>
      <c r="C38" s="47" t="s">
        <v>216</v>
      </c>
      <c r="E38" s="8"/>
      <c r="F38" s="47"/>
      <c r="N38" s="8"/>
      <c r="O38" s="15"/>
      <c r="P38" s="7" t="s">
        <v>119</v>
      </c>
      <c r="Q38" s="7" t="s">
        <v>49</v>
      </c>
      <c r="R38" s="7" t="s">
        <v>199</v>
      </c>
      <c r="S38" s="9">
        <v>1</v>
      </c>
      <c r="T38" s="11">
        <v>3</v>
      </c>
      <c r="U38" s="15">
        <f t="shared" si="3"/>
        <v>4</v>
      </c>
      <c r="V38" s="9">
        <v>1</v>
      </c>
      <c r="W38" s="15"/>
      <c r="X38" s="7" t="s">
        <v>16</v>
      </c>
      <c r="Y38" s="7" t="s">
        <v>45</v>
      </c>
      <c r="Z38" s="7" t="s">
        <v>142</v>
      </c>
      <c r="AA38" s="9"/>
      <c r="AB38" s="11">
        <v>1</v>
      </c>
      <c r="AC38" s="15">
        <f t="shared" si="4"/>
        <v>1</v>
      </c>
      <c r="AD38" s="9"/>
      <c r="AE38" s="15"/>
    </row>
    <row r="39" spans="1:31" ht="15.5" x14ac:dyDescent="0.35">
      <c r="G39" s="47"/>
      <c r="N39" s="9"/>
      <c r="O39" s="15"/>
      <c r="P39" s="7" t="s">
        <v>145</v>
      </c>
      <c r="Q39" s="7" t="s">
        <v>174</v>
      </c>
      <c r="R39" s="7" t="s">
        <v>141</v>
      </c>
      <c r="S39" s="9"/>
      <c r="T39" s="9">
        <v>4</v>
      </c>
      <c r="U39" s="15">
        <f t="shared" si="3"/>
        <v>4</v>
      </c>
      <c r="V39" s="9">
        <v>1</v>
      </c>
      <c r="W39" s="15"/>
      <c r="X39" s="7" t="s">
        <v>256</v>
      </c>
      <c r="Y39" s="7" t="s">
        <v>253</v>
      </c>
      <c r="Z39" s="7" t="s">
        <v>158</v>
      </c>
      <c r="AA39" s="9"/>
      <c r="AB39" s="9">
        <v>1</v>
      </c>
      <c r="AC39" s="15">
        <f t="shared" si="4"/>
        <v>1</v>
      </c>
      <c r="AD39" s="9">
        <v>1</v>
      </c>
      <c r="AE39" s="15"/>
    </row>
    <row r="40" spans="1:31" ht="18" x14ac:dyDescent="0.4">
      <c r="A40" s="56"/>
      <c r="B40" s="38" t="s">
        <v>156</v>
      </c>
      <c r="C40" s="50"/>
      <c r="D40" s="129">
        <v>2</v>
      </c>
      <c r="E40" s="99">
        <v>1</v>
      </c>
      <c r="F40" s="47" t="s">
        <v>352</v>
      </c>
      <c r="N40" s="9"/>
      <c r="O40" s="69"/>
      <c r="P40" s="7" t="s">
        <v>56</v>
      </c>
      <c r="Q40" s="7" t="s">
        <v>26</v>
      </c>
      <c r="R40" s="7" t="s">
        <v>53</v>
      </c>
      <c r="S40" s="9">
        <v>3</v>
      </c>
      <c r="T40" s="11"/>
      <c r="U40" s="15">
        <f t="shared" si="3"/>
        <v>3</v>
      </c>
      <c r="V40" s="9"/>
      <c r="W40" s="15"/>
      <c r="X40" s="7" t="s">
        <v>14</v>
      </c>
      <c r="Y40" s="10" t="s">
        <v>296</v>
      </c>
      <c r="Z40" s="10" t="s">
        <v>65</v>
      </c>
      <c r="AA40" s="9"/>
      <c r="AB40" s="9">
        <v>1</v>
      </c>
      <c r="AC40" s="15">
        <f t="shared" si="4"/>
        <v>1</v>
      </c>
      <c r="AD40" s="9"/>
      <c r="AE40" s="15"/>
    </row>
    <row r="41" spans="1:31" ht="18" x14ac:dyDescent="0.4">
      <c r="A41" s="56" t="s">
        <v>37</v>
      </c>
      <c r="B41" s="47" t="s">
        <v>354</v>
      </c>
      <c r="C41" s="65" t="s">
        <v>216</v>
      </c>
      <c r="D41" s="129"/>
      <c r="E41" s="99">
        <v>2</v>
      </c>
      <c r="F41" s="47" t="s">
        <v>353</v>
      </c>
      <c r="N41" s="8"/>
      <c r="O41" s="69"/>
      <c r="P41" s="7" t="s">
        <v>73</v>
      </c>
      <c r="Q41" s="7" t="s">
        <v>138</v>
      </c>
      <c r="R41" s="7" t="s">
        <v>142</v>
      </c>
      <c r="S41" s="9">
        <v>3</v>
      </c>
      <c r="T41" s="9"/>
      <c r="U41" s="15">
        <f t="shared" si="3"/>
        <v>3</v>
      </c>
      <c r="V41" s="9">
        <v>1</v>
      </c>
      <c r="W41" s="15"/>
      <c r="X41" s="7" t="s">
        <v>32</v>
      </c>
      <c r="Y41" s="7" t="s">
        <v>249</v>
      </c>
      <c r="Z41" s="7" t="s">
        <v>199</v>
      </c>
      <c r="AA41" s="9"/>
      <c r="AB41" s="11">
        <v>1</v>
      </c>
      <c r="AC41" s="15">
        <f t="shared" si="4"/>
        <v>1</v>
      </c>
      <c r="AD41" s="9"/>
      <c r="AE41" s="15"/>
    </row>
    <row r="42" spans="1:31" ht="15.5" x14ac:dyDescent="0.35">
      <c r="A42" s="47"/>
      <c r="B42" s="47" t="s">
        <v>8</v>
      </c>
      <c r="C42" s="65" t="s">
        <v>216</v>
      </c>
      <c r="E42" s="99"/>
      <c r="N42" s="9"/>
      <c r="O42" s="69"/>
      <c r="P42" s="43" t="s">
        <v>242</v>
      </c>
      <c r="Q42" s="104" t="s">
        <v>243</v>
      </c>
      <c r="R42" s="104" t="s">
        <v>54</v>
      </c>
      <c r="S42" s="9">
        <v>2</v>
      </c>
      <c r="T42" s="11">
        <v>1</v>
      </c>
      <c r="U42" s="15">
        <f t="shared" si="3"/>
        <v>3</v>
      </c>
      <c r="V42" s="9"/>
      <c r="W42" s="15"/>
      <c r="X42" s="7" t="s">
        <v>202</v>
      </c>
      <c r="Y42" s="7" t="s">
        <v>300</v>
      </c>
      <c r="Z42" s="7" t="s">
        <v>141</v>
      </c>
      <c r="AA42" s="9"/>
      <c r="AB42" s="9">
        <v>1</v>
      </c>
      <c r="AC42" s="15">
        <f t="shared" si="4"/>
        <v>1</v>
      </c>
      <c r="AD42" s="9"/>
      <c r="AE42" s="15"/>
    </row>
    <row r="43" spans="1:31" ht="15.5" x14ac:dyDescent="0.35">
      <c r="B43" s="47" t="s">
        <v>8</v>
      </c>
      <c r="C43" s="65" t="s">
        <v>216</v>
      </c>
      <c r="E43" s="99"/>
      <c r="N43" s="9"/>
      <c r="O43" s="69"/>
      <c r="P43" s="7" t="s">
        <v>62</v>
      </c>
      <c r="Q43" s="10" t="s">
        <v>161</v>
      </c>
      <c r="R43" s="10" t="s">
        <v>201</v>
      </c>
      <c r="S43" s="9">
        <v>2</v>
      </c>
      <c r="T43" s="9">
        <v>1</v>
      </c>
      <c r="U43" s="15">
        <f t="shared" si="3"/>
        <v>3</v>
      </c>
      <c r="V43" s="9">
        <v>1</v>
      </c>
      <c r="W43" s="15"/>
      <c r="X43" s="7" t="s">
        <v>62</v>
      </c>
      <c r="Y43" s="7" t="s">
        <v>134</v>
      </c>
      <c r="Z43" s="7" t="s">
        <v>142</v>
      </c>
      <c r="AA43" s="9"/>
      <c r="AB43" s="11">
        <v>1</v>
      </c>
      <c r="AC43" s="15">
        <f t="shared" si="4"/>
        <v>1</v>
      </c>
      <c r="AD43" s="9"/>
      <c r="AE43" s="15"/>
    </row>
    <row r="44" spans="1:31" ht="15.5" x14ac:dyDescent="0.35">
      <c r="B44" s="47" t="s">
        <v>253</v>
      </c>
      <c r="C44" s="171" t="s">
        <v>283</v>
      </c>
      <c r="N44" s="8"/>
      <c r="O44" s="15"/>
      <c r="P44" s="7" t="s">
        <v>60</v>
      </c>
      <c r="Q44" s="7" t="s">
        <v>61</v>
      </c>
      <c r="R44" s="7" t="s">
        <v>201</v>
      </c>
      <c r="S44" s="9">
        <v>2</v>
      </c>
      <c r="T44" s="9">
        <v>1</v>
      </c>
      <c r="U44" s="15">
        <f t="shared" si="3"/>
        <v>3</v>
      </c>
      <c r="V44" s="9"/>
      <c r="W44" s="15"/>
      <c r="X44" s="7" t="s">
        <v>64</v>
      </c>
      <c r="Y44" s="10" t="s">
        <v>123</v>
      </c>
      <c r="Z44" s="10" t="s">
        <v>54</v>
      </c>
      <c r="AA44" s="9"/>
      <c r="AB44" s="9">
        <v>1</v>
      </c>
      <c r="AC44" s="15">
        <f t="shared" si="4"/>
        <v>1</v>
      </c>
      <c r="AD44" s="9">
        <v>1</v>
      </c>
      <c r="AE44" s="15"/>
    </row>
    <row r="45" spans="1:31" ht="15.5" x14ac:dyDescent="0.35">
      <c r="N45" s="8"/>
      <c r="O45" s="69"/>
      <c r="P45" s="7" t="s">
        <v>75</v>
      </c>
      <c r="Q45" s="7" t="s">
        <v>76</v>
      </c>
      <c r="R45" s="7" t="s">
        <v>65</v>
      </c>
      <c r="S45" s="9">
        <v>2</v>
      </c>
      <c r="T45" s="9">
        <v>1</v>
      </c>
      <c r="U45" s="15">
        <f t="shared" si="3"/>
        <v>3</v>
      </c>
      <c r="V45" s="9">
        <v>1</v>
      </c>
      <c r="W45" s="15"/>
      <c r="X45" s="7" t="s">
        <v>3</v>
      </c>
      <c r="Y45" s="10" t="s">
        <v>4</v>
      </c>
      <c r="Z45" s="10" t="s">
        <v>158</v>
      </c>
      <c r="AA45" s="9"/>
      <c r="AB45" s="11">
        <v>1</v>
      </c>
      <c r="AC45" s="15">
        <f t="shared" si="4"/>
        <v>1</v>
      </c>
      <c r="AD45" s="9"/>
      <c r="AE45" s="15"/>
    </row>
    <row r="46" spans="1:31" ht="18" x14ac:dyDescent="0.4">
      <c r="A46" s="82"/>
      <c r="B46" s="77"/>
      <c r="C46" s="77"/>
      <c r="D46" s="163"/>
      <c r="E46" s="83" t="s">
        <v>50</v>
      </c>
      <c r="F46" s="83"/>
      <c r="G46" s="84"/>
      <c r="H46" s="84"/>
      <c r="I46" s="84"/>
      <c r="J46" s="85"/>
      <c r="K46" s="84"/>
      <c r="L46" s="84"/>
      <c r="M46" s="84"/>
      <c r="N46" s="9"/>
      <c r="O46" s="15"/>
      <c r="P46" s="7" t="s">
        <v>115</v>
      </c>
      <c r="Q46" s="7" t="s">
        <v>8</v>
      </c>
      <c r="R46" s="7" t="s">
        <v>158</v>
      </c>
      <c r="S46" s="9">
        <v>2</v>
      </c>
      <c r="T46" s="11">
        <v>1</v>
      </c>
      <c r="U46" s="15">
        <f t="shared" si="3"/>
        <v>3</v>
      </c>
      <c r="V46" s="9">
        <v>2</v>
      </c>
      <c r="W46" s="15"/>
      <c r="X46" s="7" t="s">
        <v>11</v>
      </c>
      <c r="Y46" s="10" t="s">
        <v>24</v>
      </c>
      <c r="Z46" s="10" t="s">
        <v>199</v>
      </c>
      <c r="AA46" s="9"/>
      <c r="AB46" s="9">
        <v>1</v>
      </c>
      <c r="AC46" s="15">
        <f t="shared" si="4"/>
        <v>1</v>
      </c>
      <c r="AD46" s="9"/>
      <c r="AE46" s="15"/>
    </row>
    <row r="47" spans="1:31" ht="18" x14ac:dyDescent="0.4">
      <c r="A47" s="53" t="s">
        <v>41</v>
      </c>
      <c r="B47" s="38" t="s">
        <v>210</v>
      </c>
      <c r="C47" s="47"/>
      <c r="D47" s="25">
        <v>3</v>
      </c>
      <c r="E47" s="9">
        <v>2</v>
      </c>
      <c r="F47" s="47" t="s">
        <v>306</v>
      </c>
      <c r="G47" s="46"/>
      <c r="H47" s="51"/>
      <c r="I47" s="51"/>
      <c r="J47" s="52"/>
      <c r="K47" s="51"/>
      <c r="L47" s="51"/>
      <c r="M47" s="51"/>
      <c r="N47" s="8"/>
      <c r="O47" s="69"/>
      <c r="P47" s="7" t="s">
        <v>160</v>
      </c>
      <c r="Q47" s="16" t="s">
        <v>208</v>
      </c>
      <c r="R47" s="7" t="s">
        <v>201</v>
      </c>
      <c r="S47" s="9">
        <v>1</v>
      </c>
      <c r="T47" s="11">
        <v>2</v>
      </c>
      <c r="U47" s="15">
        <f t="shared" si="3"/>
        <v>3</v>
      </c>
      <c r="V47" s="9">
        <v>1</v>
      </c>
      <c r="W47" s="15"/>
      <c r="X47" s="7" t="s">
        <v>27</v>
      </c>
      <c r="Y47" s="7" t="s">
        <v>28</v>
      </c>
      <c r="Z47" s="7" t="s">
        <v>53</v>
      </c>
      <c r="AA47" s="9"/>
      <c r="AB47" s="9"/>
      <c r="AC47" s="15">
        <f t="shared" si="4"/>
        <v>0</v>
      </c>
      <c r="AD47" s="9">
        <v>2</v>
      </c>
      <c r="AE47" s="15"/>
    </row>
    <row r="48" spans="1:31" ht="18" x14ac:dyDescent="0.4">
      <c r="A48" s="56" t="s">
        <v>37</v>
      </c>
      <c r="B48" s="60" t="s">
        <v>161</v>
      </c>
      <c r="C48" s="50" t="s">
        <v>216</v>
      </c>
      <c r="D48" s="25"/>
      <c r="E48" s="9">
        <v>2</v>
      </c>
      <c r="F48" s="47" t="s">
        <v>345</v>
      </c>
      <c r="G48" s="46"/>
      <c r="H48" s="51"/>
      <c r="I48" s="46"/>
      <c r="J48" s="48"/>
      <c r="K48" s="51"/>
      <c r="L48" s="51"/>
      <c r="M48" s="42"/>
      <c r="N48" s="9"/>
      <c r="O48" s="15"/>
      <c r="P48" s="13" t="s">
        <v>62</v>
      </c>
      <c r="Q48" s="13" t="s">
        <v>81</v>
      </c>
      <c r="R48" s="103" t="s">
        <v>53</v>
      </c>
      <c r="S48" s="11">
        <v>1</v>
      </c>
      <c r="T48" s="11">
        <v>2</v>
      </c>
      <c r="U48" s="15">
        <f t="shared" si="3"/>
        <v>3</v>
      </c>
      <c r="V48" s="9"/>
      <c r="W48" s="15"/>
      <c r="X48" s="7" t="s">
        <v>56</v>
      </c>
      <c r="Y48" s="7" t="s">
        <v>57</v>
      </c>
      <c r="Z48" s="7" t="s">
        <v>199</v>
      </c>
      <c r="AA48" s="11"/>
      <c r="AB48" s="11"/>
      <c r="AC48" s="15">
        <f t="shared" si="4"/>
        <v>0</v>
      </c>
      <c r="AD48" s="9">
        <v>1</v>
      </c>
      <c r="AE48" s="15"/>
    </row>
    <row r="49" spans="1:31" ht="15.5" x14ac:dyDescent="0.35">
      <c r="B49" s="47" t="s">
        <v>348</v>
      </c>
      <c r="C49" s="47" t="s">
        <v>347</v>
      </c>
      <c r="E49" s="9">
        <v>2</v>
      </c>
      <c r="F49" s="47" t="s">
        <v>349</v>
      </c>
      <c r="N49" s="9"/>
      <c r="O49" s="69"/>
      <c r="P49" s="7" t="s">
        <v>83</v>
      </c>
      <c r="Q49" s="7" t="s">
        <v>84</v>
      </c>
      <c r="R49" s="7" t="s">
        <v>199</v>
      </c>
      <c r="S49" s="9"/>
      <c r="T49" s="9">
        <v>3</v>
      </c>
      <c r="U49" s="15">
        <f t="shared" si="3"/>
        <v>3</v>
      </c>
      <c r="V49" s="9">
        <v>1</v>
      </c>
      <c r="W49" s="15"/>
      <c r="X49" s="7" t="s">
        <v>121</v>
      </c>
      <c r="Y49" s="7" t="s">
        <v>80</v>
      </c>
      <c r="Z49" s="7" t="s">
        <v>201</v>
      </c>
      <c r="AA49" s="9"/>
      <c r="AB49" s="11"/>
      <c r="AC49" s="15">
        <f t="shared" si="4"/>
        <v>0</v>
      </c>
      <c r="AD49" s="9">
        <v>1</v>
      </c>
      <c r="AE49" s="15"/>
    </row>
    <row r="50" spans="1:31" ht="15.5" x14ac:dyDescent="0.35">
      <c r="G50" s="46"/>
      <c r="H50" s="51"/>
      <c r="N50" s="9"/>
      <c r="O50" s="15"/>
      <c r="P50" s="7" t="s">
        <v>85</v>
      </c>
      <c r="Q50" s="7" t="s">
        <v>2</v>
      </c>
      <c r="R50" s="7" t="s">
        <v>53</v>
      </c>
      <c r="S50" s="9"/>
      <c r="T50" s="11">
        <v>3</v>
      </c>
      <c r="U50" s="15">
        <f t="shared" si="3"/>
        <v>3</v>
      </c>
      <c r="V50" s="9"/>
      <c r="W50" s="15"/>
      <c r="X50" s="7" t="s">
        <v>10</v>
      </c>
      <c r="Y50" s="7" t="s">
        <v>22</v>
      </c>
      <c r="Z50" s="7" t="s">
        <v>142</v>
      </c>
      <c r="AA50" s="9"/>
      <c r="AB50" s="9"/>
      <c r="AC50" s="15">
        <f t="shared" si="4"/>
        <v>0</v>
      </c>
      <c r="AD50" s="9">
        <v>1</v>
      </c>
      <c r="AE50" s="15"/>
    </row>
    <row r="51" spans="1:31" ht="18" x14ac:dyDescent="0.4">
      <c r="B51" s="38" t="s">
        <v>209</v>
      </c>
      <c r="C51" s="64"/>
      <c r="D51" s="26">
        <v>2</v>
      </c>
      <c r="E51" s="9">
        <v>1</v>
      </c>
      <c r="F51" s="47" t="s">
        <v>327</v>
      </c>
      <c r="N51" s="8"/>
      <c r="O51" s="69"/>
      <c r="P51" s="7" t="s">
        <v>79</v>
      </c>
      <c r="Q51" s="7" t="s">
        <v>25</v>
      </c>
      <c r="R51" s="10" t="s">
        <v>142</v>
      </c>
      <c r="S51" s="9"/>
      <c r="T51" s="9">
        <v>3</v>
      </c>
      <c r="U51" s="15">
        <f t="shared" si="3"/>
        <v>3</v>
      </c>
      <c r="V51" s="9"/>
      <c r="W51" s="15"/>
      <c r="X51" s="7" t="s">
        <v>32</v>
      </c>
      <c r="Y51" s="7" t="s">
        <v>164</v>
      </c>
      <c r="Z51" s="7" t="s">
        <v>142</v>
      </c>
      <c r="AA51" s="9"/>
      <c r="AB51" s="9"/>
      <c r="AC51" s="15">
        <f t="shared" si="4"/>
        <v>0</v>
      </c>
      <c r="AD51" s="11">
        <v>1</v>
      </c>
      <c r="AE51" s="15"/>
    </row>
    <row r="52" spans="1:31" ht="18" x14ac:dyDescent="0.4">
      <c r="A52" s="97" t="s">
        <v>37</v>
      </c>
      <c r="B52" s="94" t="s">
        <v>49</v>
      </c>
      <c r="C52" s="50" t="s">
        <v>318</v>
      </c>
      <c r="D52" s="26"/>
      <c r="E52" s="9">
        <v>1</v>
      </c>
      <c r="F52" s="47" t="s">
        <v>346</v>
      </c>
      <c r="N52" s="8"/>
      <c r="O52" s="69"/>
      <c r="P52" s="7" t="s">
        <v>203</v>
      </c>
      <c r="Q52" s="7" t="s">
        <v>122</v>
      </c>
      <c r="R52" s="7" t="s">
        <v>53</v>
      </c>
      <c r="S52" s="9">
        <v>2</v>
      </c>
      <c r="T52" s="9"/>
      <c r="U52" s="15">
        <f t="shared" si="3"/>
        <v>2</v>
      </c>
      <c r="V52" s="9"/>
      <c r="W52" s="15"/>
      <c r="X52" s="7" t="s">
        <v>77</v>
      </c>
      <c r="Y52" s="6" t="s">
        <v>217</v>
      </c>
      <c r="Z52" s="10" t="s">
        <v>199</v>
      </c>
      <c r="AA52" s="9"/>
      <c r="AB52" s="9"/>
      <c r="AC52" s="15">
        <f t="shared" si="4"/>
        <v>0</v>
      </c>
      <c r="AD52" s="9">
        <v>1</v>
      </c>
      <c r="AE52" s="15"/>
    </row>
    <row r="53" spans="1:31" ht="15.5" x14ac:dyDescent="0.35">
      <c r="A53" s="97"/>
      <c r="B53" s="47" t="s">
        <v>217</v>
      </c>
      <c r="C53" s="65" t="s">
        <v>347</v>
      </c>
      <c r="E53" s="9"/>
      <c r="F53" s="47"/>
      <c r="G53" s="51"/>
      <c r="H53" s="51"/>
      <c r="I53" s="51"/>
      <c r="J53" s="52"/>
      <c r="K53" s="46"/>
      <c r="L53" s="46"/>
      <c r="N53" s="8"/>
      <c r="O53" s="15"/>
      <c r="P53" s="7" t="s">
        <v>130</v>
      </c>
      <c r="Q53" s="7" t="s">
        <v>131</v>
      </c>
      <c r="R53" s="7" t="s">
        <v>54</v>
      </c>
      <c r="S53" s="9">
        <v>1</v>
      </c>
      <c r="T53" s="9">
        <v>1</v>
      </c>
      <c r="U53" s="15">
        <f t="shared" si="3"/>
        <v>2</v>
      </c>
      <c r="V53" s="9">
        <v>1</v>
      </c>
      <c r="W53" s="15"/>
      <c r="X53" s="7" t="s">
        <v>143</v>
      </c>
      <c r="Y53" s="7" t="s">
        <v>144</v>
      </c>
      <c r="Z53" s="10" t="s">
        <v>158</v>
      </c>
      <c r="AA53" s="9"/>
      <c r="AB53" s="9"/>
      <c r="AC53" s="15">
        <f t="shared" si="4"/>
        <v>0</v>
      </c>
      <c r="AD53" s="9"/>
      <c r="AE53" s="15"/>
    </row>
    <row r="54" spans="1:31" ht="18" x14ac:dyDescent="0.4">
      <c r="A54" s="122"/>
      <c r="B54" s="123"/>
      <c r="C54" s="123"/>
      <c r="D54" s="164"/>
      <c r="E54" s="124"/>
      <c r="F54" s="123"/>
      <c r="G54" s="125"/>
      <c r="H54" s="125"/>
      <c r="I54" s="125"/>
      <c r="J54" s="126"/>
      <c r="K54" s="125"/>
      <c r="L54" s="125"/>
      <c r="M54" s="124"/>
      <c r="N54" s="9"/>
      <c r="O54" s="69"/>
      <c r="P54" s="7" t="s">
        <v>66</v>
      </c>
      <c r="Q54" s="7" t="s">
        <v>163</v>
      </c>
      <c r="R54" s="7" t="s">
        <v>54</v>
      </c>
      <c r="S54" s="9">
        <v>1</v>
      </c>
      <c r="T54" s="9">
        <v>1</v>
      </c>
      <c r="U54" s="15">
        <f t="shared" si="3"/>
        <v>2</v>
      </c>
      <c r="V54" s="9"/>
      <c r="W54" s="15"/>
      <c r="X54" s="7" t="s">
        <v>145</v>
      </c>
      <c r="Y54" s="6" t="s">
        <v>146</v>
      </c>
      <c r="Z54" s="10" t="s">
        <v>199</v>
      </c>
      <c r="AA54" s="9"/>
      <c r="AB54" s="9"/>
      <c r="AC54" s="15">
        <f t="shared" si="4"/>
        <v>0</v>
      </c>
      <c r="AD54" s="9"/>
      <c r="AE54" s="15"/>
    </row>
    <row r="55" spans="1:31" ht="18" x14ac:dyDescent="0.4">
      <c r="C55" s="47" t="s">
        <v>42</v>
      </c>
      <c r="D55" s="112">
        <f>SUM(D16:D54)</f>
        <v>20</v>
      </c>
      <c r="E55" s="24"/>
      <c r="F55" s="47" t="s">
        <v>44</v>
      </c>
      <c r="G55" s="38"/>
      <c r="H55" s="54"/>
      <c r="I55" s="70">
        <v>15</v>
      </c>
      <c r="J55" s="25"/>
      <c r="K55" s="60"/>
      <c r="L55" s="64"/>
      <c r="N55" s="9"/>
      <c r="O55" s="15"/>
      <c r="P55" s="7" t="s">
        <v>6</v>
      </c>
      <c r="Q55" s="7" t="s">
        <v>116</v>
      </c>
      <c r="R55" s="7" t="s">
        <v>142</v>
      </c>
      <c r="S55" s="9">
        <v>1</v>
      </c>
      <c r="T55" s="11">
        <v>1</v>
      </c>
      <c r="U55" s="15">
        <f t="shared" si="3"/>
        <v>2</v>
      </c>
      <c r="V55" s="9"/>
      <c r="W55" s="15"/>
      <c r="X55" s="7" t="s">
        <v>204</v>
      </c>
      <c r="Y55" s="7" t="s">
        <v>205</v>
      </c>
      <c r="Z55" s="7" t="s">
        <v>158</v>
      </c>
      <c r="AA55" s="9"/>
      <c r="AB55" s="9"/>
      <c r="AC55" s="15">
        <f t="shared" si="4"/>
        <v>0</v>
      </c>
      <c r="AD55" s="9"/>
      <c r="AE55" s="15"/>
    </row>
    <row r="56" spans="1:31" ht="15.5" x14ac:dyDescent="0.35">
      <c r="N56" s="9"/>
      <c r="O56" s="69"/>
      <c r="P56" s="7" t="s">
        <v>69</v>
      </c>
      <c r="Q56" s="7" t="s">
        <v>70</v>
      </c>
      <c r="R56" s="7" t="s">
        <v>158</v>
      </c>
      <c r="S56" s="9">
        <v>1</v>
      </c>
      <c r="T56" s="11">
        <v>1</v>
      </c>
      <c r="U56" s="15">
        <f t="shared" si="3"/>
        <v>2</v>
      </c>
      <c r="V56" s="9"/>
      <c r="W56" s="15"/>
      <c r="X56" s="7" t="s">
        <v>114</v>
      </c>
      <c r="Y56" s="7" t="s">
        <v>147</v>
      </c>
      <c r="Z56" s="7" t="s">
        <v>142</v>
      </c>
      <c r="AA56" s="9"/>
      <c r="AB56" s="9"/>
      <c r="AC56" s="15">
        <f t="shared" si="4"/>
        <v>0</v>
      </c>
      <c r="AD56" s="9"/>
      <c r="AE56" s="15"/>
    </row>
    <row r="57" spans="1:31" ht="18" x14ac:dyDescent="0.4">
      <c r="B57" s="22" t="s">
        <v>98</v>
      </c>
      <c r="C57" s="31"/>
      <c r="D57" s="31"/>
      <c r="E57" s="22" t="s">
        <v>190</v>
      </c>
      <c r="F57" s="22"/>
      <c r="G57" s="22"/>
      <c r="H57" s="22"/>
      <c r="I57" s="22"/>
      <c r="J57" s="22" t="s">
        <v>191</v>
      </c>
      <c r="K57" s="22"/>
      <c r="L57" s="22"/>
      <c r="N57" s="9"/>
      <c r="O57" s="15"/>
      <c r="P57" s="7" t="s">
        <v>68</v>
      </c>
      <c r="Q57" s="7" t="s">
        <v>149</v>
      </c>
      <c r="R57" s="7" t="s">
        <v>54</v>
      </c>
      <c r="S57" s="9"/>
      <c r="T57" s="9">
        <v>2</v>
      </c>
      <c r="U57" s="15">
        <f t="shared" si="3"/>
        <v>2</v>
      </c>
      <c r="V57" s="9">
        <v>2</v>
      </c>
      <c r="W57" s="15"/>
      <c r="X57" s="7" t="s">
        <v>19</v>
      </c>
      <c r="Y57" s="7" t="s">
        <v>18</v>
      </c>
      <c r="Z57" s="7" t="s">
        <v>53</v>
      </c>
      <c r="AA57" s="9"/>
      <c r="AB57" s="11"/>
      <c r="AC57" s="15">
        <f t="shared" si="4"/>
        <v>0</v>
      </c>
      <c r="AD57" s="9"/>
      <c r="AE57" s="15"/>
    </row>
    <row r="58" spans="1:31" ht="18" x14ac:dyDescent="0.4">
      <c r="B58" s="47" t="s">
        <v>341</v>
      </c>
      <c r="C58" s="24"/>
      <c r="D58" s="47"/>
      <c r="E58" s="47" t="s">
        <v>97</v>
      </c>
      <c r="F58" s="25"/>
      <c r="G58" s="25"/>
      <c r="H58" s="25"/>
      <c r="I58" s="47"/>
      <c r="J58" s="47" t="s">
        <v>340</v>
      </c>
      <c r="K58" s="70"/>
      <c r="L58" s="46"/>
      <c r="N58" s="9"/>
      <c r="O58" s="69"/>
      <c r="P58" s="7" t="s">
        <v>73</v>
      </c>
      <c r="Q58" s="7" t="s">
        <v>43</v>
      </c>
      <c r="R58" s="7" t="s">
        <v>65</v>
      </c>
      <c r="S58" s="9"/>
      <c r="T58" s="9">
        <v>2</v>
      </c>
      <c r="U58" s="15">
        <f t="shared" si="3"/>
        <v>2</v>
      </c>
      <c r="V58" s="9">
        <v>2</v>
      </c>
      <c r="W58" s="15"/>
      <c r="X58" s="7" t="s">
        <v>168</v>
      </c>
      <c r="Y58" s="7" t="s">
        <v>17</v>
      </c>
      <c r="Z58" s="7" t="s">
        <v>158</v>
      </c>
      <c r="AA58" s="9"/>
      <c r="AB58" s="9"/>
      <c r="AC58" s="15">
        <f t="shared" si="4"/>
        <v>0</v>
      </c>
      <c r="AD58" s="9"/>
      <c r="AE58" s="15"/>
    </row>
    <row r="59" spans="1:31" ht="15.5" x14ac:dyDescent="0.35">
      <c r="B59" s="47"/>
      <c r="D59" s="47"/>
      <c r="I59" s="47"/>
      <c r="J59" s="47"/>
      <c r="K59" s="47"/>
      <c r="L59" s="47"/>
      <c r="N59" s="9"/>
      <c r="O59" s="15"/>
      <c r="P59" s="43" t="s">
        <v>62</v>
      </c>
      <c r="Q59" s="43" t="s">
        <v>63</v>
      </c>
      <c r="R59" s="43" t="s">
        <v>142</v>
      </c>
      <c r="S59" s="9"/>
      <c r="T59" s="11">
        <v>2</v>
      </c>
      <c r="U59" s="15">
        <f t="shared" si="3"/>
        <v>2</v>
      </c>
      <c r="V59" s="9">
        <v>1</v>
      </c>
      <c r="W59" s="15"/>
      <c r="X59" s="43" t="s">
        <v>257</v>
      </c>
      <c r="Y59" s="43" t="s">
        <v>254</v>
      </c>
      <c r="Z59" s="43" t="s">
        <v>158</v>
      </c>
      <c r="AA59" s="11"/>
      <c r="AB59" s="9"/>
      <c r="AC59" s="15">
        <f t="shared" si="4"/>
        <v>0</v>
      </c>
      <c r="AD59" s="11"/>
      <c r="AE59" s="15"/>
    </row>
    <row r="60" spans="1:31" ht="15.5" x14ac:dyDescent="0.35">
      <c r="N60" s="9"/>
      <c r="O60" s="69"/>
      <c r="P60" s="13" t="s">
        <v>85</v>
      </c>
      <c r="Q60" s="13" t="s">
        <v>148</v>
      </c>
      <c r="R60" s="103" t="s">
        <v>54</v>
      </c>
      <c r="S60" s="11"/>
      <c r="T60" s="9">
        <v>2</v>
      </c>
      <c r="U60" s="15">
        <f t="shared" si="3"/>
        <v>2</v>
      </c>
      <c r="V60" s="9"/>
      <c r="W60" s="15"/>
      <c r="X60" s="7" t="s">
        <v>62</v>
      </c>
      <c r="Y60" s="7" t="s">
        <v>169</v>
      </c>
      <c r="Z60" s="43" t="s">
        <v>158</v>
      </c>
      <c r="AA60" s="9"/>
      <c r="AB60" s="11"/>
      <c r="AC60" s="15">
        <f t="shared" si="4"/>
        <v>0</v>
      </c>
      <c r="AD60" s="9"/>
      <c r="AE60" s="15"/>
    </row>
    <row r="61" spans="1:31" ht="18" x14ac:dyDescent="0.4">
      <c r="A61" s="4"/>
      <c r="B61" s="21" t="s">
        <v>94</v>
      </c>
      <c r="C61" s="22"/>
      <c r="D61" s="23">
        <v>40826</v>
      </c>
      <c r="E61" s="61"/>
      <c r="F61" s="61"/>
      <c r="G61" s="61"/>
      <c r="H61" s="31"/>
      <c r="I61" s="31"/>
      <c r="J61" s="21" t="s">
        <v>96</v>
      </c>
      <c r="K61" s="22"/>
      <c r="L61" s="23">
        <v>40833</v>
      </c>
      <c r="N61" s="9"/>
      <c r="O61" s="15"/>
      <c r="P61" s="7" t="s">
        <v>124</v>
      </c>
      <c r="Q61" s="7" t="s">
        <v>133</v>
      </c>
      <c r="R61" s="7" t="s">
        <v>142</v>
      </c>
      <c r="S61" s="11"/>
      <c r="T61" s="11">
        <v>2</v>
      </c>
      <c r="U61" s="15">
        <f t="shared" si="3"/>
        <v>2</v>
      </c>
      <c r="V61" s="165"/>
      <c r="W61" s="15"/>
      <c r="X61" s="7" t="s">
        <v>124</v>
      </c>
      <c r="Y61" s="7" t="s">
        <v>125</v>
      </c>
      <c r="Z61" s="7" t="s">
        <v>65</v>
      </c>
      <c r="AA61" s="9"/>
      <c r="AB61" s="9"/>
      <c r="AC61" s="15">
        <f t="shared" si="4"/>
        <v>0</v>
      </c>
      <c r="AD61" s="9"/>
      <c r="AE61" s="15"/>
    </row>
    <row r="62" spans="1:31" ht="18" x14ac:dyDescent="0.4">
      <c r="A62" s="4"/>
      <c r="B62" s="26" t="s">
        <v>95</v>
      </c>
      <c r="C62" s="26" t="s">
        <v>93</v>
      </c>
      <c r="D62" s="26" t="s">
        <v>127</v>
      </c>
      <c r="E62" s="47"/>
      <c r="F62" s="47"/>
      <c r="G62" s="47"/>
      <c r="H62" s="24"/>
      <c r="I62" s="24"/>
      <c r="J62" s="26" t="s">
        <v>95</v>
      </c>
      <c r="K62" s="26" t="s">
        <v>93</v>
      </c>
      <c r="L62" s="26" t="s">
        <v>127</v>
      </c>
      <c r="O62" s="69"/>
      <c r="P62" s="7"/>
      <c r="Q62" s="7"/>
      <c r="R62" s="7"/>
      <c r="S62" s="9"/>
      <c r="T62" s="11"/>
      <c r="U62" s="15"/>
      <c r="V62" s="9"/>
      <c r="W62" s="15"/>
      <c r="AC62" s="15"/>
      <c r="AD62" s="168"/>
      <c r="AE62" s="15"/>
    </row>
    <row r="63" spans="1:31" ht="19.5" customHeight="1" x14ac:dyDescent="0.4">
      <c r="A63" s="49"/>
      <c r="B63" s="28">
        <v>0.38541666666666669</v>
      </c>
      <c r="C63" s="25" t="s">
        <v>153</v>
      </c>
      <c r="D63" s="29" t="s">
        <v>302</v>
      </c>
      <c r="E63" s="47"/>
      <c r="F63" s="47"/>
      <c r="G63" s="47"/>
      <c r="H63" s="24"/>
      <c r="I63" s="24"/>
      <c r="J63" s="28">
        <v>0.38541666666666669</v>
      </c>
      <c r="K63" s="25" t="s">
        <v>153</v>
      </c>
      <c r="L63" s="29" t="s">
        <v>336</v>
      </c>
      <c r="O63" s="69"/>
      <c r="P63" s="7"/>
      <c r="Q63" s="10"/>
      <c r="R63" s="10"/>
      <c r="S63" s="9"/>
      <c r="T63" s="11"/>
      <c r="U63" s="15"/>
      <c r="V63" s="9"/>
      <c r="W63" s="15"/>
      <c r="AC63" s="15"/>
      <c r="AD63" s="168"/>
      <c r="AE63" s="15"/>
    </row>
    <row r="64" spans="1:31" ht="18.75" customHeight="1" x14ac:dyDescent="0.4">
      <c r="A64" s="26"/>
      <c r="B64" s="28">
        <v>0.38541666666666669</v>
      </c>
      <c r="C64" s="25" t="s">
        <v>154</v>
      </c>
      <c r="D64" s="29" t="s">
        <v>303</v>
      </c>
      <c r="E64" s="47"/>
      <c r="F64" s="47"/>
      <c r="G64" s="47"/>
      <c r="H64" s="24"/>
      <c r="I64" s="24"/>
      <c r="J64" s="28">
        <v>0.38541666666666669</v>
      </c>
      <c r="K64" s="25" t="s">
        <v>154</v>
      </c>
      <c r="L64" s="29" t="s">
        <v>337</v>
      </c>
      <c r="O64" s="69"/>
      <c r="P64" s="13"/>
      <c r="Q64" s="13"/>
      <c r="R64" s="103"/>
      <c r="S64" s="9"/>
      <c r="T64" s="9"/>
      <c r="U64" s="15"/>
      <c r="V64" s="9"/>
      <c r="W64" s="15"/>
      <c r="AC64" s="15"/>
      <c r="AD64" s="168"/>
      <c r="AE64" s="69"/>
    </row>
    <row r="65" spans="1:31" ht="18.5" thickBot="1" x14ac:dyDescent="0.45">
      <c r="A65" s="26"/>
      <c r="B65" s="28">
        <v>0.42708333333333331</v>
      </c>
      <c r="C65" s="25" t="s">
        <v>153</v>
      </c>
      <c r="D65" s="29" t="s">
        <v>304</v>
      </c>
      <c r="E65" s="47"/>
      <c r="F65" s="47"/>
      <c r="G65" s="47"/>
      <c r="H65" s="24"/>
      <c r="I65" s="24"/>
      <c r="J65" s="28">
        <v>0.42708333333333331</v>
      </c>
      <c r="K65" s="25" t="s">
        <v>153</v>
      </c>
      <c r="L65" s="29" t="s">
        <v>338</v>
      </c>
      <c r="O65" s="15"/>
      <c r="U65" s="15"/>
      <c r="W65" s="15"/>
      <c r="X65" s="7" t="s">
        <v>165</v>
      </c>
      <c r="Y65" s="6"/>
      <c r="Z65" s="10"/>
      <c r="AA65" s="9">
        <v>5</v>
      </c>
      <c r="AB65" s="9">
        <v>10</v>
      </c>
      <c r="AC65" s="15">
        <f t="shared" ref="AC65" si="5">SUM(AA65:AB65)</f>
        <v>15</v>
      </c>
      <c r="AD65" s="11">
        <v>3</v>
      </c>
      <c r="AE65" s="69"/>
    </row>
    <row r="66" spans="1:31" ht="18.5" thickBot="1" x14ac:dyDescent="0.45">
      <c r="A66" s="100"/>
      <c r="B66" s="28">
        <v>0.42708333333333331</v>
      </c>
      <c r="C66" s="25" t="s">
        <v>154</v>
      </c>
      <c r="D66" s="29" t="s">
        <v>305</v>
      </c>
      <c r="J66" s="28">
        <v>0.42708333333333331</v>
      </c>
      <c r="K66" s="25" t="s">
        <v>154</v>
      </c>
      <c r="L66" s="29" t="s">
        <v>339</v>
      </c>
      <c r="M66" s="47"/>
      <c r="O66" s="17"/>
      <c r="P66" s="17"/>
      <c r="Q66" s="17"/>
      <c r="R66" s="17"/>
      <c r="S66" s="18">
        <f>SUM(S22:S63)</f>
        <v>71</v>
      </c>
      <c r="T66" s="18">
        <f>SUM(T22:T65)</f>
        <v>86</v>
      </c>
      <c r="U66" s="18">
        <f>SUM(U22:U63)</f>
        <v>157</v>
      </c>
      <c r="V66" s="18">
        <f>SUM(V22:V64)</f>
        <v>27</v>
      </c>
      <c r="W66" s="15"/>
      <c r="X66" s="159" t="s">
        <v>46</v>
      </c>
      <c r="Y66" s="159"/>
      <c r="Z66" s="159"/>
      <c r="AA66" s="18">
        <f>SUM(AA22:AA65)+S66</f>
        <v>78</v>
      </c>
      <c r="AB66" s="18">
        <f>SUM(AB22:AB65)+T66</f>
        <v>126</v>
      </c>
      <c r="AC66" s="18">
        <f>SUM(AC22:AC65)+U66</f>
        <v>204</v>
      </c>
      <c r="AD66" s="18">
        <f>SUM(AD22:AD65)+V66</f>
        <v>43</v>
      </c>
      <c r="AE66" s="69"/>
    </row>
    <row r="67" spans="1:31" ht="16" thickTop="1" x14ac:dyDescent="0.35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</row>
    <row r="73" spans="1:31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1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1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1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1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1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1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P79" s="5"/>
      <c r="Q79" s="5"/>
      <c r="R79" s="7"/>
    </row>
    <row r="80" spans="1:31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P80" s="7"/>
      <c r="Q80" s="7"/>
      <c r="R80" s="7"/>
    </row>
    <row r="81" spans="1:18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P81" s="7"/>
      <c r="Q81" s="7"/>
      <c r="R81" s="7"/>
    </row>
    <row r="82" spans="1:18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8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8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8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8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8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8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8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8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8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8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8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8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8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8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W51:AD54">
    <sortCondition ref="W51"/>
  </sortState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zoomScale="85" zoomScaleNormal="75" zoomScaleSheetLayoutView="85" workbookViewId="0">
      <selection activeCell="A10" sqref="A10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5.81640625" customWidth="1"/>
    <col min="30" max="30" width="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0.5" customHeight="1" x14ac:dyDescent="0.5">
      <c r="A2" s="14"/>
      <c r="B2" s="185" t="s">
        <v>1159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41008</v>
      </c>
      <c r="N2" s="17"/>
      <c r="AD2" s="17"/>
    </row>
    <row r="3" spans="1:30" ht="25" x14ac:dyDescent="0.5">
      <c r="A3" s="4"/>
      <c r="B3" s="188"/>
      <c r="C3" s="188"/>
      <c r="D3" s="32"/>
      <c r="E3" s="27" t="s">
        <v>990</v>
      </c>
      <c r="F3" s="24"/>
      <c r="G3" s="24"/>
      <c r="H3" s="215"/>
      <c r="I3" s="32"/>
      <c r="J3" s="24"/>
      <c r="K3" s="25" t="s">
        <v>35</v>
      </c>
      <c r="L3" s="24"/>
      <c r="M3" s="25" t="s">
        <v>991</v>
      </c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Y3" s="144" t="s">
        <v>992</v>
      </c>
      <c r="AD3" s="17"/>
    </row>
    <row r="4" spans="1:30" ht="18" x14ac:dyDescent="0.4">
      <c r="A4" s="7"/>
      <c r="B4" s="188" t="s">
        <v>1165</v>
      </c>
      <c r="C4" s="188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88</v>
      </c>
      <c r="I4" s="40" t="s">
        <v>59</v>
      </c>
      <c r="J4" s="25" t="s">
        <v>107</v>
      </c>
      <c r="K4" s="25" t="s">
        <v>88</v>
      </c>
      <c r="L4" s="25" t="s">
        <v>112</v>
      </c>
      <c r="M4" s="25" t="s">
        <v>55</v>
      </c>
      <c r="N4" s="88"/>
      <c r="O4" s="47" t="s">
        <v>34</v>
      </c>
      <c r="P4" s="47" t="s">
        <v>100</v>
      </c>
      <c r="Q4" s="47" t="s">
        <v>54</v>
      </c>
      <c r="R4" s="7"/>
      <c r="S4" s="11">
        <v>28</v>
      </c>
      <c r="T4" s="9">
        <v>51</v>
      </c>
      <c r="U4" s="9">
        <v>5</v>
      </c>
      <c r="V4" s="9">
        <v>0</v>
      </c>
      <c r="W4" s="218">
        <f>T4/S4</f>
        <v>1.8214285714285714</v>
      </c>
      <c r="X4" s="17"/>
      <c r="Y4" s="17"/>
      <c r="Z4" s="15" t="s">
        <v>104</v>
      </c>
      <c r="AA4" s="15" t="s">
        <v>105</v>
      </c>
      <c r="AB4" s="15" t="s">
        <v>106</v>
      </c>
      <c r="AC4" s="15" t="s">
        <v>993</v>
      </c>
      <c r="AD4" s="17"/>
    </row>
    <row r="5" spans="1:30" ht="18" x14ac:dyDescent="0.4">
      <c r="A5" s="9"/>
      <c r="B5" s="38" t="s">
        <v>220</v>
      </c>
      <c r="C5" s="27"/>
      <c r="D5" s="25">
        <v>5</v>
      </c>
      <c r="E5" s="25">
        <v>2</v>
      </c>
      <c r="F5" s="25">
        <v>0</v>
      </c>
      <c r="G5" s="25">
        <v>19</v>
      </c>
      <c r="H5" s="25">
        <v>15</v>
      </c>
      <c r="I5" s="40">
        <f t="shared" ref="I5:I12" si="0">D5*2+F5*1</f>
        <v>10</v>
      </c>
      <c r="J5" s="25">
        <f>47+G5</f>
        <v>66</v>
      </c>
      <c r="K5" s="25">
        <f>60+H5</f>
        <v>75</v>
      </c>
      <c r="L5" s="25">
        <v>108</v>
      </c>
      <c r="M5" s="129">
        <v>28</v>
      </c>
      <c r="N5" s="88"/>
      <c r="O5" s="47" t="s">
        <v>160</v>
      </c>
      <c r="P5" s="47" t="s">
        <v>200</v>
      </c>
      <c r="Q5" s="47" t="s">
        <v>142</v>
      </c>
      <c r="R5" s="4"/>
      <c r="S5" s="11">
        <v>29</v>
      </c>
      <c r="T5" s="9">
        <v>53</v>
      </c>
      <c r="U5" s="9">
        <v>7</v>
      </c>
      <c r="V5" s="9">
        <v>2</v>
      </c>
      <c r="W5" s="218">
        <f>T5/S5</f>
        <v>1.8275862068965518</v>
      </c>
      <c r="X5" s="38" t="s">
        <v>150</v>
      </c>
      <c r="Y5" s="27"/>
      <c r="Z5" s="25">
        <v>12</v>
      </c>
      <c r="AA5" s="25">
        <v>5</v>
      </c>
      <c r="AB5" s="25">
        <v>6</v>
      </c>
      <c r="AC5" s="40">
        <f t="shared" ref="AC5:AC12" si="1">Z5*2+AB5</f>
        <v>30</v>
      </c>
      <c r="AD5" s="17"/>
    </row>
    <row r="6" spans="1:30" ht="18" x14ac:dyDescent="0.4">
      <c r="A6" s="9"/>
      <c r="B6" s="38" t="s">
        <v>103</v>
      </c>
      <c r="C6" s="27"/>
      <c r="D6" s="25">
        <v>4</v>
      </c>
      <c r="E6" s="25">
        <v>1</v>
      </c>
      <c r="F6" s="25">
        <v>2</v>
      </c>
      <c r="G6" s="25">
        <v>20</v>
      </c>
      <c r="H6" s="25">
        <v>12</v>
      </c>
      <c r="I6" s="40">
        <f t="shared" si="0"/>
        <v>10</v>
      </c>
      <c r="J6" s="25">
        <f>47+G6</f>
        <v>67</v>
      </c>
      <c r="K6" s="25">
        <f>62+H6</f>
        <v>74</v>
      </c>
      <c r="L6" s="25">
        <v>97</v>
      </c>
      <c r="M6" s="129">
        <v>31</v>
      </c>
      <c r="N6" s="88"/>
      <c r="O6" s="47" t="s">
        <v>68</v>
      </c>
      <c r="P6" s="47" t="s">
        <v>138</v>
      </c>
      <c r="Q6" s="47" t="s">
        <v>158</v>
      </c>
      <c r="R6" s="7"/>
      <c r="S6" s="11">
        <v>30</v>
      </c>
      <c r="T6" s="9">
        <v>64</v>
      </c>
      <c r="U6" s="9">
        <v>4</v>
      </c>
      <c r="V6" s="9">
        <v>2</v>
      </c>
      <c r="W6" s="160">
        <f t="shared" ref="W6:W12" si="2">T6/S6</f>
        <v>2.1333333333333333</v>
      </c>
      <c r="X6" s="38" t="s">
        <v>102</v>
      </c>
      <c r="Y6" s="27"/>
      <c r="Z6" s="25">
        <v>11</v>
      </c>
      <c r="AA6" s="25">
        <v>5</v>
      </c>
      <c r="AB6" s="25">
        <v>7</v>
      </c>
      <c r="AC6" s="40">
        <f t="shared" si="1"/>
        <v>29</v>
      </c>
      <c r="AD6" s="17"/>
    </row>
    <row r="7" spans="1:30" ht="18" x14ac:dyDescent="0.4">
      <c r="A7" s="9"/>
      <c r="B7" s="38" t="s">
        <v>219</v>
      </c>
      <c r="C7" s="27"/>
      <c r="D7" s="25">
        <v>4</v>
      </c>
      <c r="E7" s="25">
        <v>2</v>
      </c>
      <c r="F7" s="25">
        <v>1</v>
      </c>
      <c r="G7" s="25">
        <v>20</v>
      </c>
      <c r="H7" s="25">
        <v>16</v>
      </c>
      <c r="I7" s="40">
        <f t="shared" si="0"/>
        <v>9</v>
      </c>
      <c r="J7" s="25">
        <f>79+G7</f>
        <v>99</v>
      </c>
      <c r="K7" s="25">
        <f>53+H7</f>
        <v>69</v>
      </c>
      <c r="L7" s="25">
        <v>158</v>
      </c>
      <c r="M7" s="25">
        <v>43</v>
      </c>
      <c r="N7" s="88"/>
      <c r="O7" s="47" t="s">
        <v>73</v>
      </c>
      <c r="P7" s="47" t="s">
        <v>110</v>
      </c>
      <c r="Q7" s="47" t="s">
        <v>141</v>
      </c>
      <c r="R7" s="7"/>
      <c r="S7" s="11">
        <v>30</v>
      </c>
      <c r="T7" s="9">
        <v>67</v>
      </c>
      <c r="U7" s="9">
        <v>6</v>
      </c>
      <c r="V7" s="9">
        <v>2</v>
      </c>
      <c r="W7" s="160">
        <f t="shared" si="2"/>
        <v>2.2333333333333334</v>
      </c>
      <c r="X7" s="38" t="s">
        <v>151</v>
      </c>
      <c r="Y7" s="27"/>
      <c r="Z7" s="25">
        <v>10</v>
      </c>
      <c r="AA7" s="25">
        <v>9</v>
      </c>
      <c r="AB7" s="25">
        <v>4</v>
      </c>
      <c r="AC7" s="40">
        <f t="shared" si="1"/>
        <v>24</v>
      </c>
      <c r="AD7" s="17"/>
    </row>
    <row r="8" spans="1:30" ht="18" x14ac:dyDescent="0.4">
      <c r="A8" s="9"/>
      <c r="B8" s="38" t="s">
        <v>151</v>
      </c>
      <c r="C8" s="27"/>
      <c r="D8" s="25">
        <v>4</v>
      </c>
      <c r="E8" s="25">
        <v>3</v>
      </c>
      <c r="F8" s="25">
        <v>0</v>
      </c>
      <c r="G8" s="25">
        <v>18</v>
      </c>
      <c r="H8" s="25">
        <v>15</v>
      </c>
      <c r="I8" s="40">
        <f t="shared" si="0"/>
        <v>8</v>
      </c>
      <c r="J8" s="25">
        <f>53+G8</f>
        <v>71</v>
      </c>
      <c r="K8" s="25">
        <f>44+H8</f>
        <v>59</v>
      </c>
      <c r="L8" s="25">
        <v>111</v>
      </c>
      <c r="M8" s="25">
        <v>25</v>
      </c>
      <c r="N8" s="67"/>
      <c r="O8" s="47" t="s">
        <v>9</v>
      </c>
      <c r="P8" s="47" t="s">
        <v>155</v>
      </c>
      <c r="Q8" s="47" t="s">
        <v>201</v>
      </c>
      <c r="R8" s="4"/>
      <c r="S8" s="11">
        <v>26</v>
      </c>
      <c r="T8" s="9">
        <v>62</v>
      </c>
      <c r="U8" s="9">
        <v>1</v>
      </c>
      <c r="V8" s="9">
        <v>0</v>
      </c>
      <c r="W8" s="160">
        <f t="shared" si="2"/>
        <v>2.3846153846153846</v>
      </c>
      <c r="X8" s="38" t="s">
        <v>156</v>
      </c>
      <c r="Y8" s="27"/>
      <c r="Z8" s="25">
        <v>10</v>
      </c>
      <c r="AA8" s="25">
        <v>9</v>
      </c>
      <c r="AB8" s="25">
        <v>4</v>
      </c>
      <c r="AC8" s="40">
        <f t="shared" si="1"/>
        <v>24</v>
      </c>
      <c r="AD8" s="17"/>
    </row>
    <row r="9" spans="1:30" ht="18" x14ac:dyDescent="0.4">
      <c r="A9" s="9"/>
      <c r="B9" s="38" t="s">
        <v>210</v>
      </c>
      <c r="C9" s="27"/>
      <c r="D9" s="25">
        <v>2</v>
      </c>
      <c r="E9" s="25">
        <v>3</v>
      </c>
      <c r="F9" s="25">
        <v>2</v>
      </c>
      <c r="G9" s="25">
        <v>13</v>
      </c>
      <c r="H9" s="25">
        <v>15</v>
      </c>
      <c r="I9" s="40">
        <f t="shared" si="0"/>
        <v>6</v>
      </c>
      <c r="J9" s="25">
        <f>49+G9</f>
        <v>62</v>
      </c>
      <c r="K9" s="25">
        <f>60+H9</f>
        <v>75</v>
      </c>
      <c r="L9" s="25">
        <v>93</v>
      </c>
      <c r="M9" s="129">
        <v>36</v>
      </c>
      <c r="N9" s="15"/>
      <c r="O9" s="47" t="s">
        <v>73</v>
      </c>
      <c r="P9" s="47" t="s">
        <v>218</v>
      </c>
      <c r="Q9" s="47" t="s">
        <v>53</v>
      </c>
      <c r="R9" s="4"/>
      <c r="S9" s="11">
        <v>29</v>
      </c>
      <c r="T9" s="9">
        <v>73</v>
      </c>
      <c r="U9" s="9">
        <v>3</v>
      </c>
      <c r="V9" s="9">
        <v>1</v>
      </c>
      <c r="W9" s="160">
        <f>T9/S9</f>
        <v>2.5172413793103448</v>
      </c>
      <c r="X9" s="38" t="s">
        <v>103</v>
      </c>
      <c r="Y9" s="27"/>
      <c r="Z9" s="25">
        <v>8</v>
      </c>
      <c r="AA9" s="25">
        <v>11</v>
      </c>
      <c r="AB9" s="25">
        <v>4</v>
      </c>
      <c r="AC9" s="40">
        <f t="shared" si="1"/>
        <v>20</v>
      </c>
      <c r="AD9" s="17"/>
    </row>
    <row r="10" spans="1:30" ht="18" x14ac:dyDescent="0.4">
      <c r="A10" s="9"/>
      <c r="B10" s="38" t="s">
        <v>102</v>
      </c>
      <c r="C10" s="27"/>
      <c r="D10" s="25">
        <v>2</v>
      </c>
      <c r="E10" s="25">
        <v>3</v>
      </c>
      <c r="F10" s="25">
        <v>2</v>
      </c>
      <c r="G10" s="25">
        <v>12</v>
      </c>
      <c r="H10" s="25">
        <v>12</v>
      </c>
      <c r="I10" s="40">
        <f t="shared" si="0"/>
        <v>6</v>
      </c>
      <c r="J10" s="25">
        <f>56+G10</f>
        <v>68</v>
      </c>
      <c r="K10" s="25">
        <f>40+H10</f>
        <v>52</v>
      </c>
      <c r="L10" s="25">
        <v>119</v>
      </c>
      <c r="M10" s="129">
        <v>27</v>
      </c>
      <c r="N10" s="88"/>
      <c r="O10" s="47" t="s">
        <v>119</v>
      </c>
      <c r="P10" s="47" t="s">
        <v>170</v>
      </c>
      <c r="Q10" s="47" t="s">
        <v>199</v>
      </c>
      <c r="R10" s="4"/>
      <c r="S10" s="11">
        <v>18</v>
      </c>
      <c r="T10" s="9">
        <v>50</v>
      </c>
      <c r="U10" s="9">
        <v>1</v>
      </c>
      <c r="V10" s="9">
        <v>0</v>
      </c>
      <c r="W10" s="160">
        <f>T10/S10</f>
        <v>2.7777777777777777</v>
      </c>
      <c r="X10" s="38" t="s">
        <v>209</v>
      </c>
      <c r="Y10" s="27"/>
      <c r="Z10" s="25">
        <v>7</v>
      </c>
      <c r="AA10" s="25">
        <v>10</v>
      </c>
      <c r="AB10" s="25">
        <v>6</v>
      </c>
      <c r="AC10" s="40">
        <f t="shared" si="1"/>
        <v>20</v>
      </c>
      <c r="AD10" s="17"/>
    </row>
    <row r="11" spans="1:30" ht="18" x14ac:dyDescent="0.4">
      <c r="A11" s="9"/>
      <c r="B11" s="38" t="s">
        <v>101</v>
      </c>
      <c r="C11" s="27"/>
      <c r="D11" s="25">
        <v>2</v>
      </c>
      <c r="E11" s="25">
        <v>4</v>
      </c>
      <c r="F11" s="25">
        <v>1</v>
      </c>
      <c r="G11" s="25">
        <v>11</v>
      </c>
      <c r="H11" s="25">
        <v>19</v>
      </c>
      <c r="I11" s="40">
        <f t="shared" si="0"/>
        <v>5</v>
      </c>
      <c r="J11" s="25">
        <f>61+G11</f>
        <v>72</v>
      </c>
      <c r="K11" s="25">
        <f>68+H11</f>
        <v>87</v>
      </c>
      <c r="L11" s="25">
        <v>107</v>
      </c>
      <c r="M11" s="129">
        <v>34</v>
      </c>
      <c r="N11" s="88"/>
      <c r="O11" s="55" t="s">
        <v>198</v>
      </c>
      <c r="P11" s="47" t="s">
        <v>109</v>
      </c>
      <c r="Q11" s="47" t="s">
        <v>108</v>
      </c>
      <c r="R11" s="7"/>
      <c r="S11" s="11">
        <v>28</v>
      </c>
      <c r="T11" s="9">
        <v>80</v>
      </c>
      <c r="U11" s="9">
        <v>1</v>
      </c>
      <c r="V11" s="9">
        <v>2</v>
      </c>
      <c r="W11" s="160">
        <f>T11/S11</f>
        <v>2.8571428571428572</v>
      </c>
      <c r="X11" s="38" t="s">
        <v>210</v>
      </c>
      <c r="Y11" s="27"/>
      <c r="Z11" s="25">
        <v>7</v>
      </c>
      <c r="AA11" s="25">
        <v>11</v>
      </c>
      <c r="AB11" s="25">
        <v>5</v>
      </c>
      <c r="AC11" s="40">
        <f t="shared" si="1"/>
        <v>19</v>
      </c>
      <c r="AD11" s="17"/>
    </row>
    <row r="12" spans="1:30" ht="18.5" thickBot="1" x14ac:dyDescent="0.45">
      <c r="A12" s="9"/>
      <c r="B12" s="38" t="s">
        <v>156</v>
      </c>
      <c r="C12" s="27"/>
      <c r="D12" s="25">
        <v>0</v>
      </c>
      <c r="E12" s="25">
        <v>5</v>
      </c>
      <c r="F12" s="25">
        <v>2</v>
      </c>
      <c r="G12" s="25">
        <v>10</v>
      </c>
      <c r="H12" s="25">
        <v>19</v>
      </c>
      <c r="I12" s="40">
        <f t="shared" si="0"/>
        <v>2</v>
      </c>
      <c r="J12" s="25">
        <f>42+G12</f>
        <v>52</v>
      </c>
      <c r="K12" s="25">
        <f>47+H12</f>
        <v>66</v>
      </c>
      <c r="L12" s="25">
        <v>86</v>
      </c>
      <c r="M12" s="57">
        <v>33</v>
      </c>
      <c r="N12" s="88"/>
      <c r="O12" s="47" t="s">
        <v>128</v>
      </c>
      <c r="P12" s="47" t="s">
        <v>0</v>
      </c>
      <c r="Q12" s="47"/>
      <c r="R12" s="4"/>
      <c r="S12" s="11">
        <v>22</v>
      </c>
      <c r="T12" s="9">
        <v>48</v>
      </c>
      <c r="U12" s="9">
        <v>4</v>
      </c>
      <c r="V12" s="9">
        <v>0</v>
      </c>
      <c r="W12" s="160">
        <f t="shared" si="2"/>
        <v>2.1818181818181817</v>
      </c>
      <c r="X12" s="38" t="s">
        <v>101</v>
      </c>
      <c r="Y12" s="27"/>
      <c r="Z12" s="25">
        <v>7</v>
      </c>
      <c r="AA12" s="25">
        <v>12</v>
      </c>
      <c r="AB12" s="25">
        <v>4</v>
      </c>
      <c r="AC12" s="40">
        <f t="shared" si="1"/>
        <v>18</v>
      </c>
      <c r="AD12" s="17"/>
    </row>
    <row r="13" spans="1:30" ht="18.5" thickBot="1" x14ac:dyDescent="0.45">
      <c r="A13" s="4"/>
      <c r="B13" s="71"/>
      <c r="C13" s="71"/>
      <c r="D13" s="71">
        <f t="shared" ref="D13:M13" si="3">SUM(D5:D12)</f>
        <v>23</v>
      </c>
      <c r="E13" s="71">
        <f t="shared" si="3"/>
        <v>23</v>
      </c>
      <c r="F13" s="71">
        <f t="shared" si="3"/>
        <v>10</v>
      </c>
      <c r="G13" s="71">
        <f t="shared" si="3"/>
        <v>123</v>
      </c>
      <c r="H13" s="71">
        <f t="shared" si="3"/>
        <v>123</v>
      </c>
      <c r="I13" s="71"/>
      <c r="J13" s="71">
        <f t="shared" si="3"/>
        <v>557</v>
      </c>
      <c r="K13" s="71">
        <f t="shared" si="3"/>
        <v>557</v>
      </c>
      <c r="L13" s="71">
        <f t="shared" si="3"/>
        <v>879</v>
      </c>
      <c r="M13" s="71">
        <f t="shared" si="3"/>
        <v>257</v>
      </c>
      <c r="N13" s="17"/>
      <c r="O13" s="17"/>
      <c r="P13" s="17"/>
      <c r="Q13" s="61" t="s">
        <v>35</v>
      </c>
      <c r="R13" s="14"/>
      <c r="S13" s="18">
        <f>SUM(S4:S12)</f>
        <v>240</v>
      </c>
      <c r="T13" s="18">
        <f>SUM(T4:T12)</f>
        <v>548</v>
      </c>
      <c r="U13" s="18">
        <f>SUM(U4:U12)</f>
        <v>32</v>
      </c>
      <c r="V13" s="18">
        <f>SUM(V4:V12)</f>
        <v>9</v>
      </c>
      <c r="W13" s="19">
        <f>(T13+V13)/S13</f>
        <v>2.3208333333333333</v>
      </c>
      <c r="X13" s="17"/>
      <c r="Y13" s="17"/>
      <c r="Z13" s="71">
        <f>SUM(Z5:Z12)</f>
        <v>72</v>
      </c>
      <c r="AA13" s="71">
        <f>SUM(AA5:AA12)</f>
        <v>72</v>
      </c>
      <c r="AB13" s="71">
        <f>SUM(AB5:AB12)</f>
        <v>40</v>
      </c>
      <c r="AC13" s="71"/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1160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103</v>
      </c>
      <c r="C16" s="75"/>
      <c r="D16" s="25">
        <v>4</v>
      </c>
      <c r="E16" s="9">
        <v>1</v>
      </c>
      <c r="F16" s="47" t="s">
        <v>1186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2</v>
      </c>
      <c r="C17" s="47" t="s">
        <v>315</v>
      </c>
      <c r="D17" s="25"/>
      <c r="E17" s="9">
        <v>1</v>
      </c>
      <c r="F17" s="47" t="s">
        <v>1187</v>
      </c>
      <c r="J17" s="4"/>
      <c r="N17" s="17"/>
      <c r="P17" s="47" t="s">
        <v>97</v>
      </c>
      <c r="Q17" s="24"/>
      <c r="R17" s="47"/>
      <c r="S17" s="47"/>
      <c r="T17" s="47" t="s">
        <v>857</v>
      </c>
      <c r="U17" s="47"/>
      <c r="V17" s="25"/>
      <c r="W17" s="47"/>
      <c r="X17" s="47"/>
      <c r="Y17" s="47" t="s">
        <v>340</v>
      </c>
      <c r="Z17" s="47"/>
      <c r="AD17" s="17"/>
    </row>
    <row r="18" spans="1:30" ht="15.5" x14ac:dyDescent="0.35">
      <c r="A18" s="45"/>
      <c r="B18" s="47" t="s">
        <v>28</v>
      </c>
      <c r="C18" s="47" t="s">
        <v>268</v>
      </c>
      <c r="D18" s="55"/>
      <c r="E18" s="9">
        <v>2</v>
      </c>
      <c r="F18" s="47" t="s">
        <v>1189</v>
      </c>
      <c r="J18" s="4"/>
      <c r="N18" s="17"/>
      <c r="P18" s="47"/>
      <c r="S18" s="47"/>
      <c r="T18" s="47"/>
      <c r="U18" s="47"/>
      <c r="X18" s="47"/>
      <c r="Y18" s="47"/>
      <c r="AD18" s="17"/>
    </row>
    <row r="19" spans="1:30" ht="17.5" x14ac:dyDescent="0.35">
      <c r="B19" s="47" t="s">
        <v>117</v>
      </c>
      <c r="C19" s="47" t="s">
        <v>267</v>
      </c>
      <c r="E19" s="9">
        <v>2</v>
      </c>
      <c r="F19" s="47" t="s">
        <v>1188</v>
      </c>
      <c r="N19" s="17"/>
      <c r="P19" s="38"/>
      <c r="U19" s="47"/>
      <c r="Y19" s="47"/>
      <c r="AD19" s="17"/>
    </row>
    <row r="20" spans="1:30" ht="15.5" x14ac:dyDescent="0.35"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8" x14ac:dyDescent="0.4">
      <c r="A21" s="45" t="s">
        <v>166</v>
      </c>
      <c r="B21" s="38" t="s">
        <v>219</v>
      </c>
      <c r="C21" s="98"/>
      <c r="D21" s="128">
        <v>4</v>
      </c>
      <c r="E21" s="9">
        <v>1</v>
      </c>
      <c r="F21" s="47" t="s">
        <v>1182</v>
      </c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8" x14ac:dyDescent="0.4">
      <c r="A22" s="97" t="s">
        <v>37</v>
      </c>
      <c r="B22" s="47" t="s">
        <v>252</v>
      </c>
      <c r="C22" s="47" t="s">
        <v>284</v>
      </c>
      <c r="D22" s="128"/>
      <c r="E22" s="9">
        <v>1</v>
      </c>
      <c r="F22" s="47" t="s">
        <v>1183</v>
      </c>
      <c r="N22" s="69"/>
      <c r="O22" s="47" t="s">
        <v>584</v>
      </c>
      <c r="P22" s="47" t="s">
        <v>131</v>
      </c>
      <c r="Q22" s="47" t="s">
        <v>54</v>
      </c>
      <c r="R22" s="9">
        <v>23</v>
      </c>
      <c r="S22" s="9">
        <v>21</v>
      </c>
      <c r="T22" s="15">
        <f t="shared" ref="T22:T43" si="4">SUM(R22:S22)</f>
        <v>44</v>
      </c>
      <c r="U22" s="9">
        <v>1</v>
      </c>
      <c r="V22" s="69"/>
      <c r="W22" s="47" t="s">
        <v>801</v>
      </c>
      <c r="X22" s="47" t="s">
        <v>116</v>
      </c>
      <c r="Y22" s="47" t="s">
        <v>142</v>
      </c>
      <c r="Z22" s="9">
        <v>8</v>
      </c>
      <c r="AA22" s="11">
        <v>3</v>
      </c>
      <c r="AB22" s="15">
        <f t="shared" ref="AB22:AB62" si="5">SUM(Z22:AA22)</f>
        <v>11</v>
      </c>
      <c r="AC22" s="9"/>
      <c r="AD22" s="15"/>
    </row>
    <row r="23" spans="1:30" ht="15.5" x14ac:dyDescent="0.35">
      <c r="B23" s="47" t="s">
        <v>252</v>
      </c>
      <c r="C23" s="47" t="s">
        <v>315</v>
      </c>
      <c r="E23" s="9">
        <v>2</v>
      </c>
      <c r="F23" s="47" t="s">
        <v>1185</v>
      </c>
      <c r="N23" s="15"/>
      <c r="O23" s="47" t="s">
        <v>603</v>
      </c>
      <c r="P23" s="47" t="s">
        <v>138</v>
      </c>
      <c r="Q23" s="47" t="s">
        <v>142</v>
      </c>
      <c r="R23" s="9">
        <v>23</v>
      </c>
      <c r="S23" s="9">
        <v>20</v>
      </c>
      <c r="T23" s="15">
        <f t="shared" si="4"/>
        <v>43</v>
      </c>
      <c r="U23" s="9">
        <v>5</v>
      </c>
      <c r="V23" s="15"/>
      <c r="W23" s="47" t="s">
        <v>1170</v>
      </c>
      <c r="X23" s="47" t="s">
        <v>78</v>
      </c>
      <c r="Y23" s="47" t="s">
        <v>53</v>
      </c>
      <c r="Z23" s="9">
        <v>5</v>
      </c>
      <c r="AA23" s="11">
        <v>6</v>
      </c>
      <c r="AB23" s="15">
        <f t="shared" si="5"/>
        <v>11</v>
      </c>
      <c r="AC23" s="9">
        <v>3</v>
      </c>
      <c r="AD23" s="15"/>
    </row>
    <row r="24" spans="1:30" ht="15.5" x14ac:dyDescent="0.35">
      <c r="E24" s="9">
        <v>2</v>
      </c>
      <c r="F24" s="47" t="s">
        <v>1184</v>
      </c>
      <c r="N24" s="69"/>
      <c r="O24" s="47" t="s">
        <v>609</v>
      </c>
      <c r="P24" s="47" t="s">
        <v>252</v>
      </c>
      <c r="Q24" s="47" t="s">
        <v>141</v>
      </c>
      <c r="R24" s="9">
        <v>21</v>
      </c>
      <c r="S24" s="9">
        <v>19</v>
      </c>
      <c r="T24" s="15">
        <f t="shared" si="4"/>
        <v>40</v>
      </c>
      <c r="U24" s="9">
        <v>5</v>
      </c>
      <c r="V24" s="69"/>
      <c r="W24" s="47" t="s">
        <v>637</v>
      </c>
      <c r="X24" s="47" t="s">
        <v>134</v>
      </c>
      <c r="Y24" s="47" t="s">
        <v>142</v>
      </c>
      <c r="Z24" s="9">
        <v>3</v>
      </c>
      <c r="AA24" s="11">
        <v>8</v>
      </c>
      <c r="AB24" s="15">
        <f t="shared" si="5"/>
        <v>11</v>
      </c>
      <c r="AC24" s="9">
        <v>1</v>
      </c>
      <c r="AD24" s="15"/>
    </row>
    <row r="25" spans="1:30" ht="15.5" x14ac:dyDescent="0.35">
      <c r="N25" s="15"/>
      <c r="O25" s="174" t="s">
        <v>610</v>
      </c>
      <c r="P25" s="47" t="s">
        <v>159</v>
      </c>
      <c r="Q25" s="47" t="s">
        <v>141</v>
      </c>
      <c r="R25" s="9">
        <v>26</v>
      </c>
      <c r="S25" s="11">
        <v>13</v>
      </c>
      <c r="T25" s="15">
        <f t="shared" si="4"/>
        <v>39</v>
      </c>
      <c r="U25" s="9">
        <v>3</v>
      </c>
      <c r="V25" s="15"/>
      <c r="W25" s="47" t="s">
        <v>672</v>
      </c>
      <c r="X25" s="47" t="s">
        <v>137</v>
      </c>
      <c r="Y25" s="47" t="s">
        <v>53</v>
      </c>
      <c r="Z25" s="9">
        <v>3</v>
      </c>
      <c r="AA25" s="9">
        <v>8</v>
      </c>
      <c r="AB25" s="15">
        <f t="shared" si="5"/>
        <v>11</v>
      </c>
      <c r="AC25" s="9">
        <v>1</v>
      </c>
      <c r="AD25" s="15"/>
    </row>
    <row r="26" spans="1:30" ht="18" x14ac:dyDescent="0.4">
      <c r="A26" s="79"/>
      <c r="B26" s="173"/>
      <c r="C26" s="81"/>
      <c r="D26" s="163"/>
      <c r="E26" s="77" t="s">
        <v>50</v>
      </c>
      <c r="F26" s="77"/>
      <c r="G26" s="76"/>
      <c r="H26" s="76"/>
      <c r="I26" s="76"/>
      <c r="J26" s="78"/>
      <c r="K26" s="76"/>
      <c r="L26" s="76"/>
      <c r="M26" s="76"/>
      <c r="N26" s="69"/>
      <c r="O26" s="47" t="s">
        <v>661</v>
      </c>
      <c r="P26" s="47" t="s">
        <v>122</v>
      </c>
      <c r="Q26" s="47" t="s">
        <v>53</v>
      </c>
      <c r="R26" s="9">
        <v>30</v>
      </c>
      <c r="S26" s="9">
        <v>5</v>
      </c>
      <c r="T26" s="15">
        <f>SUM(R26:S26)</f>
        <v>35</v>
      </c>
      <c r="U26" s="9">
        <v>1</v>
      </c>
      <c r="V26" s="69"/>
      <c r="W26" s="47" t="s">
        <v>1124</v>
      </c>
      <c r="X26" s="55" t="s">
        <v>129</v>
      </c>
      <c r="Y26" s="55" t="s">
        <v>158</v>
      </c>
      <c r="Z26" s="9">
        <v>3</v>
      </c>
      <c r="AA26" s="11">
        <v>8</v>
      </c>
      <c r="AB26" s="15">
        <f t="shared" si="5"/>
        <v>11</v>
      </c>
      <c r="AC26" s="9">
        <v>1</v>
      </c>
      <c r="AD26" s="15"/>
    </row>
    <row r="27" spans="1:30" ht="18" x14ac:dyDescent="0.4">
      <c r="A27" s="53" t="s">
        <v>39</v>
      </c>
      <c r="B27" s="38" t="s">
        <v>151</v>
      </c>
      <c r="D27" s="25">
        <v>4</v>
      </c>
      <c r="E27" s="8">
        <v>1</v>
      </c>
      <c r="F27" s="47" t="s">
        <v>381</v>
      </c>
      <c r="G27" s="47"/>
      <c r="M27" s="42"/>
      <c r="N27" s="69"/>
      <c r="O27" s="47" t="s">
        <v>607</v>
      </c>
      <c r="P27" s="177" t="s">
        <v>250</v>
      </c>
      <c r="Q27" s="55" t="s">
        <v>141</v>
      </c>
      <c r="R27" s="9">
        <v>21</v>
      </c>
      <c r="S27" s="9">
        <v>13</v>
      </c>
      <c r="T27" s="15">
        <f>SUM(R27:S27)</f>
        <v>34</v>
      </c>
      <c r="U27" s="9">
        <v>4</v>
      </c>
      <c r="V27" s="15"/>
      <c r="W27" s="60" t="s">
        <v>828</v>
      </c>
      <c r="X27" s="60" t="s">
        <v>148</v>
      </c>
      <c r="Y27" s="178" t="s">
        <v>54</v>
      </c>
      <c r="Z27" s="11">
        <v>3</v>
      </c>
      <c r="AA27" s="9">
        <v>8</v>
      </c>
      <c r="AB27" s="15">
        <f t="shared" si="5"/>
        <v>11</v>
      </c>
      <c r="AC27" s="9">
        <v>2</v>
      </c>
      <c r="AD27" s="15"/>
    </row>
    <row r="28" spans="1:30" ht="15.5" x14ac:dyDescent="0.35">
      <c r="A28" s="56" t="s">
        <v>37</v>
      </c>
      <c r="B28" s="47" t="s">
        <v>97</v>
      </c>
      <c r="C28" s="47"/>
      <c r="E28" s="8">
        <v>2</v>
      </c>
      <c r="F28" s="47" t="s">
        <v>958</v>
      </c>
      <c r="N28" s="15"/>
      <c r="O28" s="47" t="s">
        <v>585</v>
      </c>
      <c r="P28" s="47" t="s">
        <v>131</v>
      </c>
      <c r="Q28" s="47" t="s">
        <v>54</v>
      </c>
      <c r="R28" s="9">
        <v>15</v>
      </c>
      <c r="S28" s="9">
        <v>19</v>
      </c>
      <c r="T28" s="15">
        <f>SUM(R28:S28)</f>
        <v>34</v>
      </c>
      <c r="U28" s="9">
        <v>3</v>
      </c>
      <c r="V28" s="69"/>
      <c r="W28" s="47" t="s">
        <v>1122</v>
      </c>
      <c r="X28" s="47" t="s">
        <v>174</v>
      </c>
      <c r="Y28" s="47" t="s">
        <v>141</v>
      </c>
      <c r="Z28" s="9">
        <v>1</v>
      </c>
      <c r="AA28" s="9">
        <v>10</v>
      </c>
      <c r="AB28" s="15">
        <f t="shared" si="5"/>
        <v>11</v>
      </c>
      <c r="AC28" s="9">
        <v>6</v>
      </c>
      <c r="AD28" s="15"/>
    </row>
    <row r="29" spans="1:30" ht="15.5" x14ac:dyDescent="0.35">
      <c r="E29" s="8">
        <v>2</v>
      </c>
      <c r="F29" s="47" t="s">
        <v>1190</v>
      </c>
      <c r="N29" s="69"/>
      <c r="O29" s="47" t="s">
        <v>580</v>
      </c>
      <c r="P29" s="47" t="s">
        <v>120</v>
      </c>
      <c r="Q29" s="47" t="s">
        <v>199</v>
      </c>
      <c r="R29" s="9">
        <v>15</v>
      </c>
      <c r="S29" s="11">
        <v>18</v>
      </c>
      <c r="T29" s="15">
        <f t="shared" si="4"/>
        <v>33</v>
      </c>
      <c r="U29" s="9">
        <v>2</v>
      </c>
      <c r="V29" s="15"/>
      <c r="W29" s="47" t="s">
        <v>651</v>
      </c>
      <c r="X29" s="47" t="s">
        <v>147</v>
      </c>
      <c r="Y29" s="47" t="s">
        <v>142</v>
      </c>
      <c r="Z29" s="9">
        <v>1</v>
      </c>
      <c r="AA29" s="9">
        <v>10</v>
      </c>
      <c r="AB29" s="15">
        <f t="shared" si="5"/>
        <v>11</v>
      </c>
      <c r="AC29" s="9">
        <v>5</v>
      </c>
      <c r="AD29" s="15"/>
    </row>
    <row r="30" spans="1:30" ht="15.5" x14ac:dyDescent="0.35">
      <c r="E30" s="8">
        <v>2</v>
      </c>
      <c r="F30" s="47" t="s">
        <v>1191</v>
      </c>
      <c r="N30" s="69"/>
      <c r="O30" s="47" t="s">
        <v>608</v>
      </c>
      <c r="P30" s="47" t="s">
        <v>132</v>
      </c>
      <c r="Q30" s="47" t="s">
        <v>141</v>
      </c>
      <c r="R30" s="9">
        <v>6</v>
      </c>
      <c r="S30" s="11">
        <v>26</v>
      </c>
      <c r="T30" s="15">
        <f t="shared" si="4"/>
        <v>32</v>
      </c>
      <c r="U30" s="9">
        <v>1</v>
      </c>
      <c r="V30" s="69"/>
      <c r="W30" s="47" t="s">
        <v>890</v>
      </c>
      <c r="X30" s="55" t="s">
        <v>24</v>
      </c>
      <c r="Y30" s="55" t="s">
        <v>199</v>
      </c>
      <c r="Z30" s="9">
        <v>4</v>
      </c>
      <c r="AA30" s="9">
        <v>6</v>
      </c>
      <c r="AB30" s="15">
        <f t="shared" si="5"/>
        <v>10</v>
      </c>
      <c r="AC30" s="9">
        <v>1</v>
      </c>
      <c r="AD30" s="15"/>
    </row>
    <row r="31" spans="1:30" ht="15.5" x14ac:dyDescent="0.35">
      <c r="N31" s="15"/>
      <c r="O31" s="47" t="s">
        <v>619</v>
      </c>
      <c r="P31" s="47" t="s">
        <v>122</v>
      </c>
      <c r="Q31" s="47" t="s">
        <v>201</v>
      </c>
      <c r="R31" s="8">
        <v>19</v>
      </c>
      <c r="S31" s="12">
        <v>11</v>
      </c>
      <c r="T31" s="15">
        <f t="shared" si="4"/>
        <v>30</v>
      </c>
      <c r="U31" s="9">
        <v>1</v>
      </c>
      <c r="V31" s="15"/>
      <c r="W31" s="47" t="s">
        <v>830</v>
      </c>
      <c r="X31" s="47" t="s">
        <v>2</v>
      </c>
      <c r="Y31" s="47" t="s">
        <v>53</v>
      </c>
      <c r="Z31" s="9">
        <v>1</v>
      </c>
      <c r="AA31" s="11">
        <v>8</v>
      </c>
      <c r="AB31" s="15">
        <f t="shared" si="5"/>
        <v>9</v>
      </c>
      <c r="AC31" s="9">
        <v>7</v>
      </c>
      <c r="AD31" s="15"/>
    </row>
    <row r="32" spans="1:30" ht="18" x14ac:dyDescent="0.4">
      <c r="A32" s="45"/>
      <c r="B32" s="38" t="s">
        <v>101</v>
      </c>
      <c r="D32" s="25">
        <v>0</v>
      </c>
      <c r="E32" s="99"/>
      <c r="N32" s="15"/>
      <c r="O32" s="47" t="s">
        <v>618</v>
      </c>
      <c r="P32" s="47" t="s">
        <v>74</v>
      </c>
      <c r="Q32" s="47" t="s">
        <v>201</v>
      </c>
      <c r="R32" s="9">
        <v>13</v>
      </c>
      <c r="S32" s="9">
        <v>17</v>
      </c>
      <c r="T32" s="15">
        <f t="shared" si="4"/>
        <v>30</v>
      </c>
      <c r="U32" s="9">
        <v>9</v>
      </c>
      <c r="V32" s="69"/>
      <c r="W32" s="47" t="s">
        <v>654</v>
      </c>
      <c r="X32" s="47" t="s">
        <v>45</v>
      </c>
      <c r="Y32" s="47" t="s">
        <v>142</v>
      </c>
      <c r="Z32" s="9">
        <v>1</v>
      </c>
      <c r="AA32" s="11">
        <v>8</v>
      </c>
      <c r="AB32" s="15">
        <f t="shared" si="5"/>
        <v>9</v>
      </c>
      <c r="AC32" s="9">
        <v>1</v>
      </c>
      <c r="AD32" s="15"/>
    </row>
    <row r="33" spans="1:30" ht="15.75" customHeight="1" x14ac:dyDescent="0.35">
      <c r="A33" s="56" t="s">
        <v>37</v>
      </c>
      <c r="B33" s="47" t="s">
        <v>97</v>
      </c>
      <c r="C33" s="47"/>
      <c r="E33" s="99"/>
      <c r="N33" s="15"/>
      <c r="O33" s="47" t="s">
        <v>621</v>
      </c>
      <c r="P33" s="47" t="s">
        <v>70</v>
      </c>
      <c r="Q33" s="47" t="s">
        <v>158</v>
      </c>
      <c r="R33" s="9">
        <v>19</v>
      </c>
      <c r="S33" s="11">
        <v>9</v>
      </c>
      <c r="T33" s="15">
        <f t="shared" si="4"/>
        <v>28</v>
      </c>
      <c r="U33" s="9">
        <v>5</v>
      </c>
      <c r="V33" s="15"/>
      <c r="W33" s="47" t="s">
        <v>675</v>
      </c>
      <c r="X33" s="47" t="s">
        <v>20</v>
      </c>
      <c r="Y33" s="47" t="s">
        <v>141</v>
      </c>
      <c r="Z33" s="9">
        <v>1</v>
      </c>
      <c r="AA33" s="11">
        <v>8</v>
      </c>
      <c r="AB33" s="15">
        <f t="shared" si="5"/>
        <v>9</v>
      </c>
      <c r="AC33" s="9">
        <v>1</v>
      </c>
      <c r="AD33" s="15"/>
    </row>
    <row r="34" spans="1:30" ht="17.5" x14ac:dyDescent="0.35">
      <c r="B34" s="38"/>
      <c r="F34" s="47"/>
      <c r="N34" s="69"/>
      <c r="O34" s="47" t="s">
        <v>611</v>
      </c>
      <c r="P34" s="177" t="s">
        <v>99</v>
      </c>
      <c r="Q34" s="55" t="s">
        <v>141</v>
      </c>
      <c r="R34" s="11">
        <v>10</v>
      </c>
      <c r="S34" s="9">
        <v>18</v>
      </c>
      <c r="T34" s="15">
        <f t="shared" ref="T34:T40" si="6">SUM(R34:S34)</f>
        <v>28</v>
      </c>
      <c r="U34" s="9">
        <v>5</v>
      </c>
      <c r="V34" s="69"/>
      <c r="W34" s="47" t="s">
        <v>649</v>
      </c>
      <c r="X34" s="47" t="s">
        <v>25</v>
      </c>
      <c r="Y34" s="55" t="s">
        <v>142</v>
      </c>
      <c r="Z34" s="9"/>
      <c r="AA34" s="9">
        <v>9</v>
      </c>
      <c r="AB34" s="15">
        <f t="shared" si="5"/>
        <v>9</v>
      </c>
      <c r="AC34" s="9"/>
      <c r="AD34" s="15"/>
    </row>
    <row r="35" spans="1:30" ht="18" x14ac:dyDescent="0.4">
      <c r="A35" s="82" t="s">
        <v>167</v>
      </c>
      <c r="B35" s="173"/>
      <c r="C35" s="172"/>
      <c r="D35" s="163"/>
      <c r="E35" s="77" t="s">
        <v>50</v>
      </c>
      <c r="F35" s="77"/>
      <c r="G35" s="84"/>
      <c r="H35" s="84"/>
      <c r="I35" s="84"/>
      <c r="J35" s="85"/>
      <c r="K35" s="84"/>
      <c r="L35" s="84"/>
      <c r="M35" s="84"/>
      <c r="N35" s="69"/>
      <c r="O35" s="47" t="s">
        <v>577</v>
      </c>
      <c r="P35" s="47" t="s">
        <v>244</v>
      </c>
      <c r="Q35" s="55" t="s">
        <v>65</v>
      </c>
      <c r="R35" s="9">
        <v>18</v>
      </c>
      <c r="S35" s="9">
        <v>9</v>
      </c>
      <c r="T35" s="15">
        <f t="shared" si="6"/>
        <v>27</v>
      </c>
      <c r="U35" s="9">
        <v>1</v>
      </c>
      <c r="V35" s="15"/>
      <c r="W35" s="47" t="s">
        <v>641</v>
      </c>
      <c r="X35" s="177" t="s">
        <v>23</v>
      </c>
      <c r="Y35" s="55" t="s">
        <v>201</v>
      </c>
      <c r="Z35" s="9">
        <v>3</v>
      </c>
      <c r="AA35" s="9">
        <v>5</v>
      </c>
      <c r="AB35" s="15">
        <f t="shared" si="5"/>
        <v>8</v>
      </c>
      <c r="AC35" s="9">
        <v>3</v>
      </c>
      <c r="AD35" s="15"/>
    </row>
    <row r="36" spans="1:30" ht="18" x14ac:dyDescent="0.4">
      <c r="A36" s="53" t="s">
        <v>40</v>
      </c>
      <c r="B36" s="38" t="s">
        <v>102</v>
      </c>
      <c r="D36" s="25">
        <v>1</v>
      </c>
      <c r="E36" s="8">
        <v>1</v>
      </c>
      <c r="F36" s="47" t="s">
        <v>1181</v>
      </c>
      <c r="G36" s="175"/>
      <c r="H36" s="175"/>
      <c r="I36" s="102"/>
      <c r="J36" s="102"/>
      <c r="K36" s="102"/>
      <c r="L36" s="102"/>
      <c r="M36" s="102"/>
      <c r="N36" s="69"/>
      <c r="O36" s="47" t="s">
        <v>1037</v>
      </c>
      <c r="P36" s="55" t="s">
        <v>1038</v>
      </c>
      <c r="Q36" s="55" t="s">
        <v>199</v>
      </c>
      <c r="R36" s="9">
        <v>18</v>
      </c>
      <c r="S36" s="11">
        <v>9</v>
      </c>
      <c r="T36" s="15">
        <f t="shared" si="6"/>
        <v>27</v>
      </c>
      <c r="U36" s="9">
        <v>7</v>
      </c>
      <c r="V36" s="69"/>
      <c r="W36" s="47" t="s">
        <v>869</v>
      </c>
      <c r="X36" s="47" t="s">
        <v>163</v>
      </c>
      <c r="Y36" s="47" t="s">
        <v>54</v>
      </c>
      <c r="Z36" s="9">
        <v>3</v>
      </c>
      <c r="AA36" s="9">
        <v>5</v>
      </c>
      <c r="AB36" s="15">
        <f t="shared" si="5"/>
        <v>8</v>
      </c>
      <c r="AC36" s="9"/>
      <c r="AD36" s="15"/>
    </row>
    <row r="37" spans="1:30" ht="15.5" x14ac:dyDescent="0.35">
      <c r="A37" s="45" t="s">
        <v>37</v>
      </c>
      <c r="B37" s="47" t="s">
        <v>97</v>
      </c>
      <c r="C37" s="47"/>
      <c r="D37" s="9"/>
      <c r="E37" s="8"/>
      <c r="F37" s="47"/>
      <c r="N37" s="15"/>
      <c r="O37" s="60" t="s">
        <v>582</v>
      </c>
      <c r="P37" s="60" t="s">
        <v>248</v>
      </c>
      <c r="Q37" s="178" t="s">
        <v>65</v>
      </c>
      <c r="R37" s="11">
        <v>11</v>
      </c>
      <c r="S37" s="9">
        <v>11</v>
      </c>
      <c r="T37" s="15">
        <f t="shared" si="6"/>
        <v>22</v>
      </c>
      <c r="U37" s="9">
        <v>2</v>
      </c>
      <c r="V37" s="15"/>
      <c r="W37" s="47" t="s">
        <v>669</v>
      </c>
      <c r="X37" s="55" t="s">
        <v>207</v>
      </c>
      <c r="Y37" s="55" t="s">
        <v>53</v>
      </c>
      <c r="Z37" s="9">
        <v>1</v>
      </c>
      <c r="AA37" s="9">
        <v>7</v>
      </c>
      <c r="AB37" s="15">
        <f t="shared" si="5"/>
        <v>8</v>
      </c>
      <c r="AC37" s="9">
        <v>1</v>
      </c>
      <c r="AD37" s="15"/>
    </row>
    <row r="38" spans="1:30" ht="15.5" x14ac:dyDescent="0.35">
      <c r="N38" s="69"/>
      <c r="O38" s="47" t="s">
        <v>662</v>
      </c>
      <c r="P38" s="47" t="s">
        <v>26</v>
      </c>
      <c r="Q38" s="47" t="s">
        <v>53</v>
      </c>
      <c r="R38" s="9">
        <v>9</v>
      </c>
      <c r="S38" s="11">
        <v>13</v>
      </c>
      <c r="T38" s="15">
        <f t="shared" si="6"/>
        <v>22</v>
      </c>
      <c r="U38" s="9">
        <v>2</v>
      </c>
      <c r="V38" s="69"/>
      <c r="W38" s="47" t="s">
        <v>670</v>
      </c>
      <c r="X38" s="47" t="s">
        <v>18</v>
      </c>
      <c r="Y38" s="47" t="s">
        <v>53</v>
      </c>
      <c r="Z38" s="9">
        <v>1</v>
      </c>
      <c r="AA38" s="11">
        <v>7</v>
      </c>
      <c r="AB38" s="15">
        <f t="shared" si="5"/>
        <v>8</v>
      </c>
      <c r="AC38" s="9">
        <v>1</v>
      </c>
      <c r="AD38" s="15"/>
    </row>
    <row r="39" spans="1:30" ht="18" x14ac:dyDescent="0.4">
      <c r="A39" s="56"/>
      <c r="B39" s="38" t="s">
        <v>209</v>
      </c>
      <c r="C39" s="50"/>
      <c r="D39" s="129">
        <v>2</v>
      </c>
      <c r="E39" s="8">
        <v>1</v>
      </c>
      <c r="F39" s="47" t="s">
        <v>1180</v>
      </c>
      <c r="N39" s="15"/>
      <c r="O39" s="47" t="s">
        <v>605</v>
      </c>
      <c r="P39" s="47" t="s">
        <v>133</v>
      </c>
      <c r="Q39" s="47" t="s">
        <v>142</v>
      </c>
      <c r="R39" s="11">
        <v>9</v>
      </c>
      <c r="S39" s="11">
        <v>13</v>
      </c>
      <c r="T39" s="15">
        <f t="shared" si="6"/>
        <v>22</v>
      </c>
      <c r="U39" s="165">
        <v>1</v>
      </c>
      <c r="V39" s="15"/>
      <c r="W39" s="47" t="s">
        <v>647</v>
      </c>
      <c r="X39" s="47" t="s">
        <v>13</v>
      </c>
      <c r="Y39" s="47" t="s">
        <v>54</v>
      </c>
      <c r="Z39" s="9"/>
      <c r="AA39" s="9">
        <v>8</v>
      </c>
      <c r="AB39" s="15">
        <f t="shared" si="5"/>
        <v>8</v>
      </c>
      <c r="AC39" s="9">
        <v>3</v>
      </c>
      <c r="AD39" s="15"/>
    </row>
    <row r="40" spans="1:30" ht="18" x14ac:dyDescent="0.4">
      <c r="A40" s="56" t="s">
        <v>37</v>
      </c>
      <c r="B40" s="47" t="s">
        <v>97</v>
      </c>
      <c r="C40" s="65"/>
      <c r="D40" s="129"/>
      <c r="E40" s="99">
        <v>1</v>
      </c>
      <c r="F40" s="47" t="s">
        <v>1179</v>
      </c>
      <c r="N40" s="69"/>
      <c r="O40" s="47" t="s">
        <v>578</v>
      </c>
      <c r="P40" s="47" t="s">
        <v>67</v>
      </c>
      <c r="Q40" s="47" t="s">
        <v>65</v>
      </c>
      <c r="R40" s="9">
        <v>9</v>
      </c>
      <c r="S40" s="9">
        <v>12</v>
      </c>
      <c r="T40" s="15">
        <f t="shared" si="6"/>
        <v>21</v>
      </c>
      <c r="U40" s="9">
        <v>3</v>
      </c>
      <c r="V40" s="69"/>
      <c r="W40" s="47" t="s">
        <v>630</v>
      </c>
      <c r="X40" s="47" t="s">
        <v>22</v>
      </c>
      <c r="Y40" s="47" t="s">
        <v>142</v>
      </c>
      <c r="Z40" s="9">
        <v>2</v>
      </c>
      <c r="AA40" s="9">
        <v>5</v>
      </c>
      <c r="AB40" s="15">
        <f t="shared" si="5"/>
        <v>7</v>
      </c>
      <c r="AC40" s="9">
        <v>1</v>
      </c>
      <c r="AD40" s="15"/>
    </row>
    <row r="41" spans="1:30" ht="15.5" x14ac:dyDescent="0.35">
      <c r="B41" s="47"/>
      <c r="C41" s="65"/>
      <c r="E41" s="99"/>
      <c r="F41" s="47"/>
      <c r="N41" s="69"/>
      <c r="O41" s="47" t="s">
        <v>581</v>
      </c>
      <c r="P41" s="47" t="s">
        <v>65</v>
      </c>
      <c r="Q41" s="47" t="s">
        <v>65</v>
      </c>
      <c r="R41" s="9">
        <v>8</v>
      </c>
      <c r="S41" s="11">
        <v>13</v>
      </c>
      <c r="T41" s="15">
        <f t="shared" si="4"/>
        <v>21</v>
      </c>
      <c r="U41" s="11">
        <v>4</v>
      </c>
      <c r="V41" s="15"/>
      <c r="W41" s="47" t="s">
        <v>634</v>
      </c>
      <c r="X41" s="47" t="s">
        <v>164</v>
      </c>
      <c r="Y41" s="47" t="s">
        <v>142</v>
      </c>
      <c r="Z41" s="9"/>
      <c r="AA41" s="9">
        <v>7</v>
      </c>
      <c r="AB41" s="15">
        <f t="shared" si="5"/>
        <v>7</v>
      </c>
      <c r="AC41" s="9">
        <v>4</v>
      </c>
      <c r="AD41" s="15"/>
    </row>
    <row r="42" spans="1:30" ht="18" x14ac:dyDescent="0.4">
      <c r="A42" s="82"/>
      <c r="B42" s="173"/>
      <c r="C42" s="77"/>
      <c r="D42" s="163"/>
      <c r="E42" s="77" t="s">
        <v>50</v>
      </c>
      <c r="F42" s="83"/>
      <c r="G42" s="84"/>
      <c r="H42" s="84"/>
      <c r="I42" s="84"/>
      <c r="J42" s="85"/>
      <c r="K42" s="84"/>
      <c r="L42" s="84"/>
      <c r="M42" s="84"/>
      <c r="N42" s="15"/>
      <c r="O42" s="47" t="s">
        <v>586</v>
      </c>
      <c r="P42" s="47" t="s">
        <v>213</v>
      </c>
      <c r="Q42" s="47" t="s">
        <v>54</v>
      </c>
      <c r="R42" s="9">
        <v>6</v>
      </c>
      <c r="S42" s="11">
        <v>14</v>
      </c>
      <c r="T42" s="15">
        <f t="shared" si="4"/>
        <v>20</v>
      </c>
      <c r="U42" s="9">
        <v>1</v>
      </c>
      <c r="V42" s="69"/>
      <c r="W42" s="47" t="s">
        <v>628</v>
      </c>
      <c r="X42" s="47" t="s">
        <v>125</v>
      </c>
      <c r="Y42" s="47" t="s">
        <v>65</v>
      </c>
      <c r="Z42" s="9">
        <v>2</v>
      </c>
      <c r="AA42" s="9">
        <v>4</v>
      </c>
      <c r="AB42" s="15">
        <f t="shared" si="5"/>
        <v>6</v>
      </c>
      <c r="AC42" s="9">
        <v>1</v>
      </c>
      <c r="AD42" s="15"/>
    </row>
    <row r="43" spans="1:30" ht="18" x14ac:dyDescent="0.4">
      <c r="A43" s="53" t="s">
        <v>41</v>
      </c>
      <c r="B43" s="38" t="s">
        <v>156</v>
      </c>
      <c r="C43" s="47"/>
      <c r="D43" s="25">
        <v>1</v>
      </c>
      <c r="E43" s="9">
        <v>2</v>
      </c>
      <c r="F43" s="47" t="s">
        <v>1174</v>
      </c>
      <c r="G43" s="46"/>
      <c r="H43" s="51"/>
      <c r="I43" s="51"/>
      <c r="J43" s="52"/>
      <c r="K43" s="51"/>
      <c r="L43" s="51"/>
      <c r="M43" s="51"/>
      <c r="N43" s="15"/>
      <c r="O43" s="47" t="s">
        <v>579</v>
      </c>
      <c r="P43" s="55" t="s">
        <v>72</v>
      </c>
      <c r="Q43" s="55" t="s">
        <v>65</v>
      </c>
      <c r="R43" s="9">
        <v>7</v>
      </c>
      <c r="S43" s="11">
        <v>12</v>
      </c>
      <c r="T43" s="15">
        <f t="shared" si="4"/>
        <v>19</v>
      </c>
      <c r="U43" s="9">
        <v>2</v>
      </c>
      <c r="V43" s="15"/>
      <c r="W43" s="47" t="s">
        <v>831</v>
      </c>
      <c r="X43" s="47" t="s">
        <v>76</v>
      </c>
      <c r="Y43" s="47" t="s">
        <v>65</v>
      </c>
      <c r="Z43" s="9">
        <v>2</v>
      </c>
      <c r="AA43" s="9">
        <v>4</v>
      </c>
      <c r="AB43" s="15">
        <f t="shared" si="5"/>
        <v>6</v>
      </c>
      <c r="AC43" s="9">
        <v>2</v>
      </c>
      <c r="AD43" s="15"/>
    </row>
    <row r="44" spans="1:30" ht="18" x14ac:dyDescent="0.4">
      <c r="A44" s="56" t="s">
        <v>37</v>
      </c>
      <c r="B44" s="60" t="s">
        <v>97</v>
      </c>
      <c r="C44" s="50"/>
      <c r="D44" s="25"/>
      <c r="E44" s="9"/>
      <c r="F44" s="47"/>
      <c r="G44" s="46"/>
      <c r="H44" s="51"/>
      <c r="I44" s="46"/>
      <c r="J44" s="48"/>
      <c r="K44" s="51"/>
      <c r="L44" s="51"/>
      <c r="M44" s="42"/>
      <c r="N44" s="69"/>
      <c r="O44" s="60" t="s">
        <v>663</v>
      </c>
      <c r="P44" s="60" t="s">
        <v>81</v>
      </c>
      <c r="Q44" s="178" t="s">
        <v>53</v>
      </c>
      <c r="R44" s="11">
        <v>3</v>
      </c>
      <c r="S44" s="11">
        <v>16</v>
      </c>
      <c r="T44" s="15">
        <f t="shared" ref="T44:T59" si="7">SUM(R44:S44)</f>
        <v>19</v>
      </c>
      <c r="U44" s="9"/>
      <c r="V44" s="69"/>
      <c r="W44" s="47" t="s">
        <v>637</v>
      </c>
      <c r="X44" s="47" t="s">
        <v>169</v>
      </c>
      <c r="Y44" s="50" t="s">
        <v>158</v>
      </c>
      <c r="Z44" s="9">
        <v>1</v>
      </c>
      <c r="AA44" s="11">
        <v>5</v>
      </c>
      <c r="AB44" s="15">
        <f t="shared" si="5"/>
        <v>6</v>
      </c>
      <c r="AC44" s="11">
        <v>3</v>
      </c>
      <c r="AD44" s="15"/>
    </row>
    <row r="45" spans="1:30" ht="15.5" x14ac:dyDescent="0.35">
      <c r="B45" s="60"/>
      <c r="C45" s="47"/>
      <c r="E45" s="99"/>
      <c r="F45" s="47"/>
      <c r="N45" s="69"/>
      <c r="O45" s="47" t="s">
        <v>1009</v>
      </c>
      <c r="P45" s="177" t="s">
        <v>217</v>
      </c>
      <c r="Q45" s="55" t="s">
        <v>199</v>
      </c>
      <c r="R45" s="9">
        <v>10</v>
      </c>
      <c r="S45" s="9">
        <v>8</v>
      </c>
      <c r="T45" s="15">
        <f t="shared" si="7"/>
        <v>18</v>
      </c>
      <c r="U45" s="9">
        <v>3</v>
      </c>
      <c r="V45" s="15"/>
      <c r="W45" s="47" t="s">
        <v>635</v>
      </c>
      <c r="X45" s="177" t="s">
        <v>146</v>
      </c>
      <c r="Y45" s="55" t="s">
        <v>199</v>
      </c>
      <c r="Z45" s="9"/>
      <c r="AA45" s="9">
        <v>6</v>
      </c>
      <c r="AB45" s="15">
        <f t="shared" si="5"/>
        <v>6</v>
      </c>
      <c r="AC45" s="11">
        <v>2</v>
      </c>
      <c r="AD45" s="15"/>
    </row>
    <row r="46" spans="1:30" ht="18" x14ac:dyDescent="0.4">
      <c r="B46" s="38" t="s">
        <v>210</v>
      </c>
      <c r="C46" s="64"/>
      <c r="D46" s="26">
        <v>3</v>
      </c>
      <c r="E46" s="9">
        <v>2</v>
      </c>
      <c r="F46" s="47" t="s">
        <v>1176</v>
      </c>
      <c r="N46" s="69"/>
      <c r="O46" s="47" t="s">
        <v>826</v>
      </c>
      <c r="P46" s="55" t="s">
        <v>4</v>
      </c>
      <c r="Q46" s="55" t="s">
        <v>158</v>
      </c>
      <c r="R46" s="9">
        <v>7</v>
      </c>
      <c r="S46" s="11">
        <v>11</v>
      </c>
      <c r="T46" s="15">
        <f t="shared" si="7"/>
        <v>18</v>
      </c>
      <c r="U46" s="9"/>
      <c r="V46" s="69"/>
      <c r="W46" s="47" t="s">
        <v>645</v>
      </c>
      <c r="X46" s="47" t="s">
        <v>149</v>
      </c>
      <c r="Y46" s="47" t="s">
        <v>54</v>
      </c>
      <c r="Z46" s="9"/>
      <c r="AA46" s="9">
        <v>6</v>
      </c>
      <c r="AB46" s="15">
        <f t="shared" si="5"/>
        <v>6</v>
      </c>
      <c r="AC46" s="9">
        <v>9</v>
      </c>
      <c r="AD46" s="15"/>
    </row>
    <row r="47" spans="1:30" ht="18" x14ac:dyDescent="0.4">
      <c r="A47" s="97" t="s">
        <v>37</v>
      </c>
      <c r="B47" s="94" t="s">
        <v>1175</v>
      </c>
      <c r="C47" s="50" t="s">
        <v>215</v>
      </c>
      <c r="D47" s="26"/>
      <c r="E47" s="9">
        <v>2</v>
      </c>
      <c r="F47" s="47" t="s">
        <v>1177</v>
      </c>
      <c r="N47" s="15"/>
      <c r="O47" s="50" t="s">
        <v>871</v>
      </c>
      <c r="P47" s="50" t="s">
        <v>254</v>
      </c>
      <c r="Q47" s="50" t="s">
        <v>158</v>
      </c>
      <c r="R47" s="11">
        <v>4</v>
      </c>
      <c r="S47" s="9">
        <v>14</v>
      </c>
      <c r="T47" s="15">
        <f t="shared" si="7"/>
        <v>18</v>
      </c>
      <c r="U47" s="9">
        <v>2</v>
      </c>
      <c r="V47" s="15"/>
      <c r="W47" s="47" t="s">
        <v>646</v>
      </c>
      <c r="X47" s="47" t="s">
        <v>5</v>
      </c>
      <c r="Y47" s="47" t="s">
        <v>201</v>
      </c>
      <c r="Z47" s="9"/>
      <c r="AA47" s="11">
        <v>6</v>
      </c>
      <c r="AB47" s="15">
        <f t="shared" si="5"/>
        <v>6</v>
      </c>
      <c r="AC47" s="9">
        <v>5</v>
      </c>
      <c r="AD47" s="15"/>
    </row>
    <row r="48" spans="1:30" ht="15.5" x14ac:dyDescent="0.35">
      <c r="E48" s="9">
        <v>2</v>
      </c>
      <c r="F48" s="47" t="s">
        <v>1178</v>
      </c>
      <c r="N48" s="69"/>
      <c r="O48" s="47" t="s">
        <v>583</v>
      </c>
      <c r="P48" s="47" t="s">
        <v>72</v>
      </c>
      <c r="Q48" s="47" t="s">
        <v>65</v>
      </c>
      <c r="R48" s="9">
        <v>7</v>
      </c>
      <c r="S48" s="11">
        <v>10</v>
      </c>
      <c r="T48" s="15">
        <f t="shared" si="7"/>
        <v>17</v>
      </c>
      <c r="U48" s="9">
        <v>3</v>
      </c>
      <c r="V48" s="69"/>
      <c r="W48" s="47" t="s">
        <v>634</v>
      </c>
      <c r="X48" s="47" t="s">
        <v>249</v>
      </c>
      <c r="Y48" s="47" t="s">
        <v>199</v>
      </c>
      <c r="Z48" s="9"/>
      <c r="AA48" s="11">
        <v>6</v>
      </c>
      <c r="AB48" s="15">
        <f t="shared" si="5"/>
        <v>6</v>
      </c>
      <c r="AC48" s="9"/>
      <c r="AD48" s="15"/>
    </row>
    <row r="49" spans="1:30" ht="15.5" x14ac:dyDescent="0.35">
      <c r="N49" s="69"/>
      <c r="O49" s="47" t="s">
        <v>613</v>
      </c>
      <c r="P49" s="47" t="s">
        <v>389</v>
      </c>
      <c r="Q49" s="47" t="s">
        <v>141</v>
      </c>
      <c r="R49" s="9">
        <v>3</v>
      </c>
      <c r="S49" s="11">
        <v>13</v>
      </c>
      <c r="T49" s="15">
        <f t="shared" si="7"/>
        <v>16</v>
      </c>
      <c r="U49" s="9">
        <v>4</v>
      </c>
      <c r="V49" s="15"/>
      <c r="W49" s="47" t="s">
        <v>653</v>
      </c>
      <c r="X49" s="47" t="s">
        <v>162</v>
      </c>
      <c r="Y49" s="47" t="s">
        <v>201</v>
      </c>
      <c r="Z49" s="9"/>
      <c r="AA49" s="9">
        <v>6</v>
      </c>
      <c r="AB49" s="15">
        <f t="shared" si="5"/>
        <v>6</v>
      </c>
      <c r="AC49" s="9">
        <v>4</v>
      </c>
      <c r="AD49" s="15"/>
    </row>
    <row r="50" spans="1:30" ht="18" x14ac:dyDescent="0.4">
      <c r="A50" s="122"/>
      <c r="B50" s="123"/>
      <c r="C50" s="123"/>
      <c r="D50" s="164"/>
      <c r="E50" s="124"/>
      <c r="F50" s="123"/>
      <c r="G50" s="125"/>
      <c r="H50" s="125"/>
      <c r="I50" s="125"/>
      <c r="J50" s="126"/>
      <c r="K50" s="125"/>
      <c r="L50" s="125"/>
      <c r="M50" s="124"/>
      <c r="N50" s="15"/>
      <c r="O50" s="47" t="s">
        <v>799</v>
      </c>
      <c r="P50" s="55" t="s">
        <v>123</v>
      </c>
      <c r="Q50" s="55" t="s">
        <v>54</v>
      </c>
      <c r="R50" s="9">
        <v>2</v>
      </c>
      <c r="S50" s="9">
        <v>14</v>
      </c>
      <c r="T50" s="15">
        <f t="shared" si="7"/>
        <v>16</v>
      </c>
      <c r="U50" s="9">
        <v>4</v>
      </c>
      <c r="V50" s="69"/>
      <c r="W50" s="47" t="s">
        <v>644</v>
      </c>
      <c r="X50" s="47" t="s">
        <v>43</v>
      </c>
      <c r="Y50" s="47" t="s">
        <v>65</v>
      </c>
      <c r="Z50" s="9"/>
      <c r="AA50" s="9">
        <v>5</v>
      </c>
      <c r="AB50" s="15">
        <f t="shared" si="5"/>
        <v>5</v>
      </c>
      <c r="AC50" s="9">
        <v>6</v>
      </c>
      <c r="AD50" s="15"/>
    </row>
    <row r="51" spans="1:30" ht="18" x14ac:dyDescent="0.4">
      <c r="C51" s="47" t="s">
        <v>967</v>
      </c>
      <c r="D51" s="112">
        <f>SUM(D16:D50)</f>
        <v>19</v>
      </c>
      <c r="E51" s="24"/>
      <c r="F51" s="47" t="s">
        <v>1082</v>
      </c>
      <c r="G51" s="38"/>
      <c r="H51" s="54"/>
      <c r="I51" s="70">
        <v>6</v>
      </c>
      <c r="J51" s="25"/>
      <c r="N51" s="15"/>
      <c r="O51" s="47" t="s">
        <v>664</v>
      </c>
      <c r="P51" s="47" t="s">
        <v>49</v>
      </c>
      <c r="Q51" s="47" t="s">
        <v>199</v>
      </c>
      <c r="R51" s="9">
        <v>1</v>
      </c>
      <c r="S51" s="11">
        <v>15</v>
      </c>
      <c r="T51" s="15">
        <f t="shared" si="7"/>
        <v>16</v>
      </c>
      <c r="U51" s="9">
        <v>7</v>
      </c>
      <c r="V51" s="15"/>
      <c r="W51" s="47" t="s">
        <v>648</v>
      </c>
      <c r="X51" s="55" t="s">
        <v>296</v>
      </c>
      <c r="Y51" s="55" t="s">
        <v>65</v>
      </c>
      <c r="Z51" s="9"/>
      <c r="AA51" s="9">
        <v>5</v>
      </c>
      <c r="AB51" s="15">
        <f t="shared" si="5"/>
        <v>5</v>
      </c>
      <c r="AC51" s="9"/>
      <c r="AD51" s="15"/>
    </row>
    <row r="52" spans="1:30" ht="15.5" x14ac:dyDescent="0.35">
      <c r="N52" s="15"/>
      <c r="O52" s="47" t="s">
        <v>665</v>
      </c>
      <c r="P52" s="179" t="s">
        <v>152</v>
      </c>
      <c r="Q52" s="47" t="s">
        <v>199</v>
      </c>
      <c r="R52" s="9">
        <v>7</v>
      </c>
      <c r="S52" s="11">
        <v>8</v>
      </c>
      <c r="T52" s="15">
        <f t="shared" si="7"/>
        <v>15</v>
      </c>
      <c r="U52" s="9">
        <v>1</v>
      </c>
      <c r="V52" s="69"/>
      <c r="W52" s="47" t="s">
        <v>631</v>
      </c>
      <c r="X52" s="47" t="s">
        <v>205</v>
      </c>
      <c r="Y52" s="47" t="s">
        <v>158</v>
      </c>
      <c r="Z52" s="9"/>
      <c r="AA52" s="9">
        <v>5</v>
      </c>
      <c r="AB52" s="15">
        <f t="shared" si="5"/>
        <v>5</v>
      </c>
      <c r="AC52" s="9">
        <v>1</v>
      </c>
      <c r="AD52" s="15"/>
    </row>
    <row r="53" spans="1:30" ht="15.5" x14ac:dyDescent="0.35">
      <c r="N53" s="69"/>
      <c r="O53" s="47" t="s">
        <v>918</v>
      </c>
      <c r="P53" s="177" t="s">
        <v>426</v>
      </c>
      <c r="Q53" s="55" t="s">
        <v>54</v>
      </c>
      <c r="R53" s="9">
        <v>7</v>
      </c>
      <c r="S53" s="9">
        <v>8</v>
      </c>
      <c r="T53" s="15">
        <f t="shared" si="7"/>
        <v>15</v>
      </c>
      <c r="U53" s="9">
        <v>2</v>
      </c>
      <c r="V53" s="15"/>
      <c r="W53" s="47" t="s">
        <v>627</v>
      </c>
      <c r="X53" s="47" t="s">
        <v>253</v>
      </c>
      <c r="Y53" s="47" t="s">
        <v>158</v>
      </c>
      <c r="Z53" s="9"/>
      <c r="AA53" s="9">
        <v>4</v>
      </c>
      <c r="AB53" s="15">
        <f t="shared" si="5"/>
        <v>4</v>
      </c>
      <c r="AC53" s="9">
        <v>3</v>
      </c>
      <c r="AD53" s="15"/>
    </row>
    <row r="54" spans="1:30" ht="17.5" x14ac:dyDescent="0.35">
      <c r="B54" s="38" t="s">
        <v>1162</v>
      </c>
      <c r="I54" s="38" t="s">
        <v>1172</v>
      </c>
      <c r="J54" s="219"/>
      <c r="K54" s="219"/>
      <c r="L54" s="219"/>
      <c r="N54" s="15"/>
      <c r="O54" s="47" t="s">
        <v>606</v>
      </c>
      <c r="P54" s="47" t="s">
        <v>8</v>
      </c>
      <c r="Q54" s="47" t="s">
        <v>158</v>
      </c>
      <c r="R54" s="9">
        <v>6</v>
      </c>
      <c r="S54" s="11">
        <v>9</v>
      </c>
      <c r="T54" s="15">
        <f t="shared" si="7"/>
        <v>15</v>
      </c>
      <c r="U54" s="9">
        <v>9</v>
      </c>
      <c r="V54" s="69"/>
      <c r="W54" s="47" t="s">
        <v>652</v>
      </c>
      <c r="X54" s="94" t="s">
        <v>208</v>
      </c>
      <c r="Y54" s="47" t="s">
        <v>201</v>
      </c>
      <c r="Z54" s="9">
        <v>1</v>
      </c>
      <c r="AA54" s="11">
        <v>2</v>
      </c>
      <c r="AB54" s="15">
        <f t="shared" si="5"/>
        <v>3</v>
      </c>
      <c r="AC54" s="9">
        <v>1</v>
      </c>
      <c r="AD54" s="15"/>
    </row>
    <row r="55" spans="1:30" ht="17.5" x14ac:dyDescent="0.35">
      <c r="A55" s="4"/>
      <c r="B55" s="38" t="s">
        <v>1163</v>
      </c>
      <c r="I55" s="38" t="s">
        <v>1173</v>
      </c>
      <c r="J55" s="219"/>
      <c r="K55" s="219"/>
      <c r="L55" s="219"/>
      <c r="N55" s="69"/>
      <c r="O55" s="47" t="s">
        <v>1126</v>
      </c>
      <c r="P55" s="47" t="s">
        <v>820</v>
      </c>
      <c r="Q55" s="50" t="s">
        <v>142</v>
      </c>
      <c r="R55" s="9">
        <v>6</v>
      </c>
      <c r="S55" s="11">
        <v>9</v>
      </c>
      <c r="T55" s="15">
        <f>SUM(R55:S55)</f>
        <v>15</v>
      </c>
      <c r="U55" s="11">
        <v>2</v>
      </c>
      <c r="V55" s="15"/>
      <c r="W55" s="60" t="s">
        <v>859</v>
      </c>
      <c r="X55" s="60" t="s">
        <v>170</v>
      </c>
      <c r="Y55" s="178" t="s">
        <v>199</v>
      </c>
      <c r="Z55" s="11"/>
      <c r="AA55" s="9">
        <v>3</v>
      </c>
      <c r="AB55" s="15">
        <f t="shared" si="5"/>
        <v>3</v>
      </c>
      <c r="AC55" s="9"/>
      <c r="AD55" s="15"/>
    </row>
    <row r="56" spans="1:30" ht="17.5" x14ac:dyDescent="0.35">
      <c r="A56" s="4"/>
      <c r="B56" s="38" t="s">
        <v>1164</v>
      </c>
      <c r="N56" s="15"/>
      <c r="O56" s="47" t="s">
        <v>590</v>
      </c>
      <c r="P56" s="47" t="s">
        <v>84</v>
      </c>
      <c r="Q56" s="47" t="s">
        <v>199</v>
      </c>
      <c r="R56" s="9">
        <v>5</v>
      </c>
      <c r="S56" s="9">
        <v>10</v>
      </c>
      <c r="T56" s="15">
        <f>SUM(R56:S56)</f>
        <v>15</v>
      </c>
      <c r="U56" s="9">
        <v>2</v>
      </c>
      <c r="V56" s="69"/>
      <c r="W56" s="50" t="s">
        <v>655</v>
      </c>
      <c r="X56" s="50" t="s">
        <v>63</v>
      </c>
      <c r="Y56" s="50" t="s">
        <v>142</v>
      </c>
      <c r="Z56" s="9"/>
      <c r="AA56" s="11">
        <v>2</v>
      </c>
      <c r="AB56" s="15">
        <f t="shared" si="5"/>
        <v>2</v>
      </c>
      <c r="AC56" s="9">
        <v>1</v>
      </c>
      <c r="AD56" s="15"/>
    </row>
    <row r="57" spans="1:30" ht="15.5" x14ac:dyDescent="0.35">
      <c r="A57" s="4"/>
      <c r="K57" s="200"/>
      <c r="L57" s="200"/>
      <c r="N57" s="69"/>
      <c r="O57" s="47" t="s">
        <v>824</v>
      </c>
      <c r="P57" s="47" t="s">
        <v>61</v>
      </c>
      <c r="Q57" s="47" t="s">
        <v>201</v>
      </c>
      <c r="R57" s="9">
        <v>4</v>
      </c>
      <c r="S57" s="9">
        <v>11</v>
      </c>
      <c r="T57" s="15">
        <f>SUM(R57:S57)</f>
        <v>15</v>
      </c>
      <c r="U57" s="9">
        <v>1</v>
      </c>
      <c r="V57" s="15"/>
      <c r="W57" s="47" t="s">
        <v>673</v>
      </c>
      <c r="X57" s="47" t="s">
        <v>28</v>
      </c>
      <c r="Y57" s="47" t="s">
        <v>53</v>
      </c>
      <c r="Z57" s="9"/>
      <c r="AA57" s="9">
        <v>2</v>
      </c>
      <c r="AB57" s="15">
        <f t="shared" si="5"/>
        <v>2</v>
      </c>
      <c r="AC57" s="9">
        <v>7</v>
      </c>
      <c r="AD57" s="15"/>
    </row>
    <row r="58" spans="1:30" ht="15.5" x14ac:dyDescent="0.35">
      <c r="A58" s="4"/>
      <c r="N58" s="15"/>
      <c r="O58" s="47" t="s">
        <v>965</v>
      </c>
      <c r="P58" s="47" t="s">
        <v>117</v>
      </c>
      <c r="Q58" s="47" t="s">
        <v>53</v>
      </c>
      <c r="R58" s="9">
        <v>1</v>
      </c>
      <c r="S58" s="11">
        <v>14</v>
      </c>
      <c r="T58" s="15">
        <f>SUM(R58:S58)</f>
        <v>15</v>
      </c>
      <c r="U58" s="9">
        <v>2</v>
      </c>
      <c r="V58" s="69"/>
      <c r="W58" s="47" t="s">
        <v>633</v>
      </c>
      <c r="X58" s="47" t="s">
        <v>80</v>
      </c>
      <c r="Y58" s="47" t="s">
        <v>201</v>
      </c>
      <c r="Z58" s="9"/>
      <c r="AA58" s="11">
        <v>2</v>
      </c>
      <c r="AB58" s="15">
        <f t="shared" si="5"/>
        <v>2</v>
      </c>
      <c r="AC58" s="9">
        <v>1</v>
      </c>
      <c r="AD58" s="15"/>
    </row>
    <row r="59" spans="1:30" ht="17.5" x14ac:dyDescent="0.35">
      <c r="A59" s="4"/>
      <c r="D59" s="216" t="s">
        <v>1141</v>
      </c>
      <c r="E59" s="46"/>
      <c r="F59" s="46"/>
      <c r="G59" s="46"/>
      <c r="H59" s="46"/>
      <c r="I59" s="46"/>
      <c r="J59" s="46"/>
      <c r="K59" s="200"/>
      <c r="L59" s="216" t="s">
        <v>1161</v>
      </c>
      <c r="N59" s="69"/>
      <c r="O59" s="47" t="s">
        <v>872</v>
      </c>
      <c r="P59" s="94" t="s">
        <v>113</v>
      </c>
      <c r="Q59" s="47" t="s">
        <v>199</v>
      </c>
      <c r="R59" s="9">
        <v>2</v>
      </c>
      <c r="S59" s="11">
        <v>12</v>
      </c>
      <c r="T59" s="15">
        <f t="shared" si="7"/>
        <v>14</v>
      </c>
      <c r="U59" s="9">
        <v>1</v>
      </c>
      <c r="V59" s="15"/>
      <c r="W59" s="47" t="s">
        <v>629</v>
      </c>
      <c r="X59" s="47" t="s">
        <v>144</v>
      </c>
      <c r="Y59" s="55" t="s">
        <v>158</v>
      </c>
      <c r="Z59" s="9"/>
      <c r="AA59" s="9">
        <v>1</v>
      </c>
      <c r="AB59" s="15">
        <f t="shared" si="5"/>
        <v>1</v>
      </c>
      <c r="AC59" s="9"/>
      <c r="AD59" s="15"/>
    </row>
    <row r="60" spans="1:30" ht="18" x14ac:dyDescent="0.4">
      <c r="A60" s="4"/>
      <c r="B60" s="181" t="s">
        <v>94</v>
      </c>
      <c r="C60" s="22"/>
      <c r="D60" s="23">
        <v>41008</v>
      </c>
      <c r="E60" s="61"/>
      <c r="F60" s="61"/>
      <c r="G60" s="61"/>
      <c r="H60" s="31"/>
      <c r="I60" s="31"/>
      <c r="J60" s="181" t="s">
        <v>96</v>
      </c>
      <c r="K60" s="22"/>
      <c r="L60" s="23">
        <v>41162</v>
      </c>
      <c r="N60" s="69"/>
      <c r="O60" s="47" t="s">
        <v>874</v>
      </c>
      <c r="P60" s="47" t="s">
        <v>300</v>
      </c>
      <c r="Q60" s="47" t="s">
        <v>141</v>
      </c>
      <c r="R60" s="9"/>
      <c r="S60" s="9">
        <v>13</v>
      </c>
      <c r="T60" s="15">
        <f t="shared" ref="T60:T65" si="8">SUM(R60:S60)</f>
        <v>13</v>
      </c>
      <c r="U60" s="9">
        <v>2</v>
      </c>
      <c r="V60" s="69"/>
      <c r="W60" s="47" t="s">
        <v>638</v>
      </c>
      <c r="X60" s="47" t="s">
        <v>110</v>
      </c>
      <c r="Y60" s="47" t="s">
        <v>141</v>
      </c>
      <c r="Z60" s="9"/>
      <c r="AA60" s="11">
        <v>1</v>
      </c>
      <c r="AB60" s="15">
        <f t="shared" si="5"/>
        <v>1</v>
      </c>
      <c r="AC60" s="9">
        <v>1</v>
      </c>
      <c r="AD60" s="15"/>
    </row>
    <row r="61" spans="1:30" ht="17.5" x14ac:dyDescent="0.35">
      <c r="B61" s="180" t="s">
        <v>95</v>
      </c>
      <c r="C61" s="180" t="s">
        <v>93</v>
      </c>
      <c r="D61" s="180" t="s">
        <v>127</v>
      </c>
      <c r="E61" s="47"/>
      <c r="F61" s="47"/>
      <c r="G61" s="47"/>
      <c r="H61" s="54"/>
      <c r="I61" s="54"/>
      <c r="J61" s="180" t="s">
        <v>95</v>
      </c>
      <c r="K61" s="180" t="s">
        <v>93</v>
      </c>
      <c r="L61" s="180" t="s">
        <v>127</v>
      </c>
      <c r="M61" s="45"/>
      <c r="N61" s="69"/>
      <c r="O61" s="50" t="s">
        <v>639</v>
      </c>
      <c r="P61" s="65" t="s">
        <v>243</v>
      </c>
      <c r="Q61" s="65" t="s">
        <v>54</v>
      </c>
      <c r="R61" s="9">
        <v>6</v>
      </c>
      <c r="S61" s="11">
        <v>6</v>
      </c>
      <c r="T61" s="15">
        <f t="shared" si="8"/>
        <v>12</v>
      </c>
      <c r="U61" s="9"/>
      <c r="V61" s="15"/>
      <c r="W61" s="47" t="s">
        <v>1006</v>
      </c>
      <c r="X61" s="47" t="s">
        <v>218</v>
      </c>
      <c r="Y61" s="50" t="s">
        <v>53</v>
      </c>
      <c r="Z61" s="9"/>
      <c r="AA61" s="11">
        <v>1</v>
      </c>
      <c r="AB61" s="15">
        <f t="shared" si="5"/>
        <v>1</v>
      </c>
      <c r="AC61" s="11"/>
      <c r="AD61" s="15"/>
    </row>
    <row r="62" spans="1:30" ht="18" x14ac:dyDescent="0.4">
      <c r="B62" s="28">
        <v>0.38541666666666669</v>
      </c>
      <c r="C62" s="25" t="s">
        <v>153</v>
      </c>
      <c r="D62" s="217" t="s">
        <v>513</v>
      </c>
      <c r="E62" s="47"/>
      <c r="F62" s="47"/>
      <c r="G62" s="47"/>
      <c r="H62" s="24"/>
      <c r="I62" s="24"/>
      <c r="J62" s="28">
        <v>0.38541666666666669</v>
      </c>
      <c r="K62" s="25" t="s">
        <v>153</v>
      </c>
      <c r="L62" s="217" t="s">
        <v>395</v>
      </c>
      <c r="M62" s="45"/>
      <c r="N62" s="15"/>
      <c r="O62" s="47" t="s">
        <v>743</v>
      </c>
      <c r="P62" s="47" t="s">
        <v>17</v>
      </c>
      <c r="Q62" s="47" t="s">
        <v>158</v>
      </c>
      <c r="R62" s="9">
        <v>4</v>
      </c>
      <c r="S62" s="9">
        <v>8</v>
      </c>
      <c r="T62" s="15">
        <f t="shared" si="8"/>
        <v>12</v>
      </c>
      <c r="U62" s="9">
        <v>5</v>
      </c>
      <c r="V62" s="69"/>
      <c r="W62" s="47" t="s">
        <v>632</v>
      </c>
      <c r="X62" s="47" t="s">
        <v>57</v>
      </c>
      <c r="Y62" s="47" t="s">
        <v>199</v>
      </c>
      <c r="Z62" s="11"/>
      <c r="AA62" s="11"/>
      <c r="AB62" s="15">
        <f t="shared" si="5"/>
        <v>0</v>
      </c>
      <c r="AC62" s="9">
        <v>1</v>
      </c>
      <c r="AD62" s="15"/>
    </row>
    <row r="63" spans="1:30" ht="19.5" customHeight="1" x14ac:dyDescent="0.4">
      <c r="B63" s="28">
        <v>0.38541666666666669</v>
      </c>
      <c r="C63" s="25" t="s">
        <v>154</v>
      </c>
      <c r="D63" s="217" t="s">
        <v>1034</v>
      </c>
      <c r="E63" s="47"/>
      <c r="F63" s="47"/>
      <c r="G63" s="47"/>
      <c r="H63" s="24"/>
      <c r="I63" s="24"/>
      <c r="J63" s="28">
        <v>0.38541666666666669</v>
      </c>
      <c r="K63" s="25" t="s">
        <v>154</v>
      </c>
      <c r="L63" s="217" t="s">
        <v>685</v>
      </c>
      <c r="M63" s="45"/>
      <c r="N63" s="15"/>
      <c r="O63" s="47" t="s">
        <v>1136</v>
      </c>
      <c r="P63" s="55" t="s">
        <v>161</v>
      </c>
      <c r="Q63" s="55" t="s">
        <v>201</v>
      </c>
      <c r="R63" s="9">
        <v>4</v>
      </c>
      <c r="S63" s="9">
        <v>8</v>
      </c>
      <c r="T63" s="15">
        <f t="shared" si="8"/>
        <v>12</v>
      </c>
      <c r="U63" s="9">
        <v>1</v>
      </c>
      <c r="V63" s="15"/>
      <c r="W63" s="47"/>
      <c r="X63" s="55"/>
      <c r="Y63" s="55"/>
      <c r="Z63" s="9"/>
      <c r="AA63" s="9"/>
      <c r="AB63" s="15"/>
      <c r="AC63" s="9"/>
      <c r="AD63" s="15"/>
    </row>
    <row r="64" spans="1:30" ht="18" x14ac:dyDescent="0.4">
      <c r="B64" s="28">
        <v>0.42708333333333331</v>
      </c>
      <c r="C64" s="25" t="s">
        <v>153</v>
      </c>
      <c r="D64" s="217" t="s">
        <v>1171</v>
      </c>
      <c r="E64" s="47"/>
      <c r="F64" s="47"/>
      <c r="G64" s="47"/>
      <c r="H64" s="24"/>
      <c r="I64" s="24"/>
      <c r="J64" s="28">
        <v>0.42708333333333331</v>
      </c>
      <c r="K64" s="25" t="s">
        <v>153</v>
      </c>
      <c r="L64" s="217" t="s">
        <v>686</v>
      </c>
      <c r="M64" s="45"/>
      <c r="N64" s="69"/>
      <c r="O64" s="60" t="s">
        <v>1139</v>
      </c>
      <c r="P64" s="60" t="s">
        <v>240</v>
      </c>
      <c r="Q64" s="178" t="s">
        <v>201</v>
      </c>
      <c r="R64" s="9">
        <v>2</v>
      </c>
      <c r="S64" s="9">
        <v>10</v>
      </c>
      <c r="T64" s="15">
        <f t="shared" si="8"/>
        <v>12</v>
      </c>
      <c r="U64" s="9">
        <v>3</v>
      </c>
      <c r="V64" s="15"/>
      <c r="W64" s="50"/>
      <c r="X64" s="65"/>
      <c r="Y64" s="65"/>
      <c r="Z64" s="9"/>
      <c r="AA64" s="11"/>
      <c r="AB64" s="15"/>
      <c r="AC64" s="9"/>
      <c r="AD64" s="69"/>
    </row>
    <row r="65" spans="1:30" ht="18" customHeight="1" x14ac:dyDescent="0.4">
      <c r="B65" s="28">
        <v>0.42708333333333331</v>
      </c>
      <c r="C65" s="25" t="s">
        <v>154</v>
      </c>
      <c r="D65" s="217" t="s">
        <v>196</v>
      </c>
      <c r="J65" s="28">
        <v>0.42708333333333331</v>
      </c>
      <c r="K65" s="25" t="s">
        <v>154</v>
      </c>
      <c r="L65" s="29" t="s">
        <v>687</v>
      </c>
      <c r="M65" s="45"/>
      <c r="N65" s="15"/>
      <c r="O65" s="47" t="s">
        <v>1140</v>
      </c>
      <c r="P65" s="94" t="s">
        <v>30</v>
      </c>
      <c r="Q65" s="47" t="s">
        <v>141</v>
      </c>
      <c r="R65" s="11">
        <v>1</v>
      </c>
      <c r="S65" s="11">
        <v>11</v>
      </c>
      <c r="T65" s="15">
        <f t="shared" si="8"/>
        <v>12</v>
      </c>
      <c r="U65" s="9">
        <v>2</v>
      </c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9" customHeight="1" thickBot="1" x14ac:dyDescent="0.45">
      <c r="C66" s="195"/>
      <c r="D66" s="194"/>
      <c r="E66" s="213"/>
      <c r="F66" s="214"/>
      <c r="G66" s="213"/>
      <c r="H66" s="214"/>
      <c r="I66" s="213"/>
      <c r="J66" s="214"/>
      <c r="K66" s="213"/>
      <c r="N66" s="69"/>
      <c r="O66" s="47"/>
      <c r="P66" s="94"/>
      <c r="Q66" s="47"/>
      <c r="R66" s="9"/>
      <c r="S66" s="11"/>
      <c r="T66" s="15"/>
      <c r="U66" s="9"/>
      <c r="V66" s="15"/>
      <c r="W66" s="47" t="s">
        <v>732</v>
      </c>
      <c r="X66" s="177"/>
      <c r="Y66" s="55"/>
      <c r="Z66" s="9">
        <v>79</v>
      </c>
      <c r="AA66" s="9">
        <v>106</v>
      </c>
      <c r="AB66" s="15">
        <f t="shared" ref="AB66" si="9">SUM(Z66:AA66)</f>
        <v>185</v>
      </c>
      <c r="AC66" s="11">
        <v>43</v>
      </c>
      <c r="AD66" s="166"/>
    </row>
    <row r="67" spans="1:30" ht="16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SUM(R22:R65)</f>
        <v>428</v>
      </c>
      <c r="S67" s="18">
        <f>SUM(S22:S65)</f>
        <v>553</v>
      </c>
      <c r="T67" s="18">
        <f>SUM(T22:T65)</f>
        <v>981</v>
      </c>
      <c r="U67" s="18">
        <f>SUM(U22:U65)</f>
        <v>124</v>
      </c>
      <c r="V67" s="15"/>
      <c r="W67" s="61" t="s">
        <v>46</v>
      </c>
      <c r="X67" s="61"/>
      <c r="Y67" s="61"/>
      <c r="Z67" s="18">
        <f>SUM(Z22:Z66)+R67</f>
        <v>557</v>
      </c>
      <c r="AA67" s="18">
        <f>SUM(AA22:AA66)+S67</f>
        <v>879</v>
      </c>
      <c r="AB67" s="18">
        <f>SUM(AB22:AB66)+T67</f>
        <v>1436</v>
      </c>
      <c r="AC67" s="18">
        <f>SUM(AC22:AC66)+U67</f>
        <v>257</v>
      </c>
      <c r="AD67" s="166"/>
    </row>
    <row r="68" spans="1:30" ht="13" thickTop="1" x14ac:dyDescent="0.25"/>
    <row r="69" spans="1:30" ht="18" x14ac:dyDescent="0.4">
      <c r="A69" s="39"/>
      <c r="B69" s="194"/>
      <c r="C69" s="195"/>
      <c r="D69" s="29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29"/>
      <c r="E70" s="213"/>
      <c r="F70" s="214"/>
      <c r="G70" s="213"/>
      <c r="H70" s="214"/>
      <c r="I70" s="213"/>
      <c r="J70" s="214"/>
      <c r="K70" s="213"/>
    </row>
    <row r="71" spans="1:30" ht="18" x14ac:dyDescent="0.4">
      <c r="A71" s="39"/>
      <c r="B71" s="39"/>
      <c r="C71" s="169"/>
      <c r="D71" s="29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2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V22:AC64">
    <sortCondition ref="V22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view="pageBreakPreview" topLeftCell="A13" zoomScale="67" zoomScaleNormal="75" zoomScaleSheetLayoutView="67" workbookViewId="0">
      <selection activeCell="M10" sqref="M10"/>
    </sheetView>
  </sheetViews>
  <sheetFormatPr defaultRowHeight="12.5" x14ac:dyDescent="0.25"/>
  <cols>
    <col min="1" max="1" width="13.1796875" customWidth="1"/>
    <col min="2" max="2" width="16.453125" customWidth="1"/>
    <col min="3" max="3" width="15.453125" customWidth="1"/>
    <col min="4" max="4" width="15.17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6.453125" customWidth="1"/>
    <col min="14" max="14" width="4" customWidth="1"/>
    <col min="15" max="15" width="4.54296875" customWidth="1"/>
    <col min="16" max="16" width="12.453125" customWidth="1"/>
    <col min="17" max="17" width="14.54296875" customWidth="1"/>
    <col min="18" max="18" width="15.453125" customWidth="1"/>
    <col min="19" max="19" width="5.54296875" customWidth="1"/>
    <col min="20" max="20" width="6.81640625" customWidth="1"/>
    <col min="21" max="21" width="7.1796875" customWidth="1"/>
    <col min="22" max="22" width="6.81640625" customWidth="1"/>
    <col min="23" max="23" width="5.1796875" customWidth="1"/>
    <col min="24" max="24" width="10" customWidth="1"/>
    <col min="25" max="25" width="16.453125" customWidth="1"/>
    <col min="26" max="26" width="17.453125" customWidth="1"/>
    <col min="27" max="27" width="6.81640625" customWidth="1"/>
    <col min="28" max="28" width="6.54296875" customWidth="1"/>
    <col min="29" max="29" width="6.81640625" customWidth="1"/>
    <col min="30" max="30" width="6.54296875" customWidth="1"/>
    <col min="31" max="31" width="5.453125" customWidth="1"/>
  </cols>
  <sheetData>
    <row r="1" spans="1:31" ht="25" x14ac:dyDescent="0.5">
      <c r="A1" s="32"/>
      <c r="B1" s="32"/>
      <c r="C1" s="32"/>
      <c r="D1" s="32"/>
      <c r="E1" s="32"/>
      <c r="F1" s="32"/>
      <c r="G1" s="33" t="s">
        <v>111</v>
      </c>
      <c r="H1" s="33"/>
      <c r="I1" s="33"/>
      <c r="J1" s="33"/>
      <c r="K1" s="33"/>
      <c r="L1" s="32"/>
      <c r="M1" s="32"/>
      <c r="O1" s="17"/>
      <c r="P1" s="17"/>
      <c r="Q1" s="17"/>
      <c r="R1" s="17"/>
      <c r="S1" s="17"/>
      <c r="T1" s="17"/>
      <c r="U1" s="17"/>
      <c r="V1" s="36" t="s">
        <v>36</v>
      </c>
      <c r="W1" s="17"/>
      <c r="X1" s="17"/>
      <c r="Y1" s="17"/>
      <c r="Z1" s="17"/>
      <c r="AA1" s="17"/>
      <c r="AB1" s="17"/>
      <c r="AC1" s="17"/>
      <c r="AD1" s="17"/>
      <c r="AE1" s="17"/>
    </row>
    <row r="2" spans="1:31" ht="25" x14ac:dyDescent="0.5">
      <c r="A2" s="14"/>
      <c r="B2" s="113" t="s">
        <v>301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40819</v>
      </c>
      <c r="O2" s="17"/>
      <c r="AE2" s="17"/>
    </row>
    <row r="3" spans="1:31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O3" s="17"/>
      <c r="P3" s="159" t="s">
        <v>87</v>
      </c>
      <c r="Q3" s="159"/>
      <c r="R3" s="159" t="s">
        <v>58</v>
      </c>
      <c r="S3" s="15"/>
      <c r="T3" s="15" t="s">
        <v>89</v>
      </c>
      <c r="U3" s="15" t="s">
        <v>88</v>
      </c>
      <c r="V3" s="15" t="s">
        <v>90</v>
      </c>
      <c r="W3" s="15" t="s">
        <v>91</v>
      </c>
      <c r="X3" s="15" t="s">
        <v>92</v>
      </c>
      <c r="AE3" s="17"/>
    </row>
    <row r="4" spans="1:31" ht="18" x14ac:dyDescent="0.4">
      <c r="A4" s="7"/>
      <c r="B4" s="7"/>
      <c r="C4" s="27"/>
      <c r="D4" s="27"/>
      <c r="E4" s="25" t="s">
        <v>104</v>
      </c>
      <c r="F4" s="25" t="s">
        <v>105</v>
      </c>
      <c r="G4" s="25" t="s">
        <v>106</v>
      </c>
      <c r="H4" s="25" t="s">
        <v>107</v>
      </c>
      <c r="I4" s="25" t="s">
        <v>88</v>
      </c>
      <c r="J4" s="25" t="s">
        <v>59</v>
      </c>
      <c r="K4" s="25" t="s">
        <v>112</v>
      </c>
      <c r="L4" s="25" t="s">
        <v>55</v>
      </c>
      <c r="M4" s="7"/>
      <c r="N4" s="1"/>
      <c r="O4" s="88"/>
      <c r="P4" s="10" t="s">
        <v>198</v>
      </c>
      <c r="Q4" s="7" t="s">
        <v>109</v>
      </c>
      <c r="R4" s="7" t="s">
        <v>108</v>
      </c>
      <c r="S4" s="7"/>
      <c r="T4" s="11">
        <v>2</v>
      </c>
      <c r="U4" s="9">
        <v>2</v>
      </c>
      <c r="V4" s="9">
        <v>1</v>
      </c>
      <c r="W4" s="9">
        <v>0</v>
      </c>
      <c r="X4" s="160">
        <f>U4/T4</f>
        <v>1</v>
      </c>
      <c r="AE4" s="17"/>
    </row>
    <row r="5" spans="1:31" ht="18" x14ac:dyDescent="0.4">
      <c r="A5" s="9"/>
      <c r="B5" s="9"/>
      <c r="C5" s="38" t="s">
        <v>101</v>
      </c>
      <c r="D5" s="27"/>
      <c r="E5" s="25">
        <v>3</v>
      </c>
      <c r="F5" s="25">
        <v>0</v>
      </c>
      <c r="G5" s="25">
        <v>0</v>
      </c>
      <c r="H5" s="25">
        <v>16</v>
      </c>
      <c r="I5" s="25">
        <v>4</v>
      </c>
      <c r="J5" s="40">
        <f t="shared" ref="J5:J12" si="0">E5*2+G5*1</f>
        <v>6</v>
      </c>
      <c r="K5" s="25">
        <v>23</v>
      </c>
      <c r="L5" s="25">
        <v>5</v>
      </c>
      <c r="M5" s="7"/>
      <c r="O5" s="67"/>
      <c r="P5" s="7" t="s">
        <v>9</v>
      </c>
      <c r="Q5" s="7" t="s">
        <v>155</v>
      </c>
      <c r="R5" s="7" t="s">
        <v>201</v>
      </c>
      <c r="S5" s="4"/>
      <c r="T5" s="11">
        <v>1</v>
      </c>
      <c r="U5" s="9">
        <v>1</v>
      </c>
      <c r="V5" s="9">
        <v>0</v>
      </c>
      <c r="W5" s="9">
        <v>0</v>
      </c>
      <c r="X5" s="160">
        <f>U5/T5</f>
        <v>1</v>
      </c>
      <c r="AE5" s="17"/>
    </row>
    <row r="6" spans="1:31" ht="18" x14ac:dyDescent="0.4">
      <c r="B6" s="9"/>
      <c r="C6" s="38" t="s">
        <v>102</v>
      </c>
      <c r="D6" s="27"/>
      <c r="E6" s="25">
        <v>2</v>
      </c>
      <c r="F6" s="25">
        <v>0</v>
      </c>
      <c r="G6" s="25">
        <v>1</v>
      </c>
      <c r="H6" s="25">
        <v>8</v>
      </c>
      <c r="I6" s="25">
        <v>5</v>
      </c>
      <c r="J6" s="40">
        <f t="shared" si="0"/>
        <v>5</v>
      </c>
      <c r="K6" s="25">
        <v>15</v>
      </c>
      <c r="L6" s="25">
        <v>3</v>
      </c>
      <c r="M6" s="7"/>
      <c r="O6" s="15"/>
      <c r="P6" s="7" t="s">
        <v>73</v>
      </c>
      <c r="Q6" s="7" t="s">
        <v>218</v>
      </c>
      <c r="R6" s="7" t="s">
        <v>53</v>
      </c>
      <c r="S6" s="4"/>
      <c r="T6" s="11">
        <v>3</v>
      </c>
      <c r="U6" s="9">
        <v>4</v>
      </c>
      <c r="V6" s="9">
        <v>1</v>
      </c>
      <c r="W6" s="9">
        <v>0</v>
      </c>
      <c r="X6" s="160">
        <f>U6/T6</f>
        <v>1.3333333333333333</v>
      </c>
      <c r="Z6" s="9"/>
      <c r="AE6" s="17"/>
    </row>
    <row r="7" spans="1:31" ht="18" x14ac:dyDescent="0.4">
      <c r="B7" s="9"/>
      <c r="C7" s="38" t="s">
        <v>150</v>
      </c>
      <c r="D7" s="27"/>
      <c r="E7" s="25">
        <v>2</v>
      </c>
      <c r="F7" s="25">
        <v>1</v>
      </c>
      <c r="G7" s="25">
        <v>0</v>
      </c>
      <c r="H7" s="25">
        <v>10</v>
      </c>
      <c r="I7" s="25">
        <v>6</v>
      </c>
      <c r="J7" s="40">
        <f t="shared" si="0"/>
        <v>4</v>
      </c>
      <c r="K7" s="25">
        <v>17</v>
      </c>
      <c r="L7" s="25">
        <v>4</v>
      </c>
      <c r="M7" s="7"/>
      <c r="N7" s="9"/>
      <c r="O7" s="88"/>
      <c r="P7" s="7" t="s">
        <v>73</v>
      </c>
      <c r="Q7" s="7" t="s">
        <v>110</v>
      </c>
      <c r="R7" s="7" t="s">
        <v>157</v>
      </c>
      <c r="S7" s="7"/>
      <c r="T7" s="11">
        <v>3</v>
      </c>
      <c r="U7" s="9">
        <v>5</v>
      </c>
      <c r="V7" s="9">
        <v>1</v>
      </c>
      <c r="W7" s="9">
        <v>1</v>
      </c>
      <c r="X7" s="160">
        <f>U7/T7</f>
        <v>1.6666666666666667</v>
      </c>
      <c r="AE7" s="17"/>
    </row>
    <row r="8" spans="1:31" ht="18" x14ac:dyDescent="0.4">
      <c r="A8" s="9"/>
      <c r="B8" s="9"/>
      <c r="C8" s="38" t="s">
        <v>103</v>
      </c>
      <c r="D8" s="27"/>
      <c r="E8" s="25">
        <v>1</v>
      </c>
      <c r="F8" s="25">
        <v>0</v>
      </c>
      <c r="G8" s="25">
        <v>2</v>
      </c>
      <c r="H8" s="25">
        <v>6</v>
      </c>
      <c r="I8" s="25">
        <v>4</v>
      </c>
      <c r="J8" s="40">
        <f t="shared" si="0"/>
        <v>4</v>
      </c>
      <c r="K8" s="25">
        <v>9</v>
      </c>
      <c r="L8" s="129">
        <v>3</v>
      </c>
      <c r="M8" s="7"/>
      <c r="O8" s="88"/>
      <c r="P8" s="7" t="s">
        <v>34</v>
      </c>
      <c r="Q8" s="7" t="s">
        <v>100</v>
      </c>
      <c r="R8" s="7" t="s">
        <v>54</v>
      </c>
      <c r="S8" s="7"/>
      <c r="T8" s="11">
        <v>3</v>
      </c>
      <c r="U8" s="9">
        <v>5</v>
      </c>
      <c r="V8" s="9">
        <v>1</v>
      </c>
      <c r="W8" s="9">
        <v>0</v>
      </c>
      <c r="X8" s="160">
        <f>U8/T8</f>
        <v>1.6666666666666667</v>
      </c>
      <c r="AE8" s="17"/>
    </row>
    <row r="9" spans="1:31" ht="18" x14ac:dyDescent="0.4">
      <c r="A9" s="9"/>
      <c r="B9" s="9"/>
      <c r="C9" s="38" t="s">
        <v>210</v>
      </c>
      <c r="D9" s="27"/>
      <c r="E9" s="25">
        <v>1</v>
      </c>
      <c r="F9" s="25">
        <v>1</v>
      </c>
      <c r="G9" s="25">
        <v>1</v>
      </c>
      <c r="H9" s="25">
        <v>6</v>
      </c>
      <c r="I9" s="25">
        <v>7</v>
      </c>
      <c r="J9" s="40">
        <f t="shared" si="0"/>
        <v>3</v>
      </c>
      <c r="K9" s="25">
        <v>12</v>
      </c>
      <c r="L9" s="25">
        <v>6</v>
      </c>
      <c r="M9" s="7"/>
      <c r="O9" s="88"/>
      <c r="P9" s="7" t="s">
        <v>160</v>
      </c>
      <c r="Q9" s="7" t="s">
        <v>200</v>
      </c>
      <c r="R9" s="7" t="s">
        <v>142</v>
      </c>
      <c r="S9" s="4"/>
      <c r="T9" s="11">
        <v>3</v>
      </c>
      <c r="U9" s="9">
        <v>8</v>
      </c>
      <c r="V9" s="9">
        <v>0</v>
      </c>
      <c r="W9" s="9">
        <v>0</v>
      </c>
      <c r="X9" s="160">
        <f t="shared" ref="X9:X12" si="1">U9/T9</f>
        <v>2.6666666666666665</v>
      </c>
      <c r="AE9" s="17"/>
    </row>
    <row r="10" spans="1:31" ht="18" x14ac:dyDescent="0.4">
      <c r="A10" s="9"/>
      <c r="B10" s="9"/>
      <c r="C10" s="38" t="s">
        <v>209</v>
      </c>
      <c r="D10" s="27"/>
      <c r="E10" s="25">
        <v>1</v>
      </c>
      <c r="F10" s="25">
        <v>2</v>
      </c>
      <c r="G10" s="25">
        <v>0</v>
      </c>
      <c r="H10" s="25">
        <v>6</v>
      </c>
      <c r="I10" s="25">
        <v>14</v>
      </c>
      <c r="J10" s="40">
        <f t="shared" si="0"/>
        <v>2</v>
      </c>
      <c r="K10" s="25">
        <v>9</v>
      </c>
      <c r="L10" s="129">
        <v>3</v>
      </c>
      <c r="M10" s="7"/>
      <c r="O10" s="88"/>
      <c r="P10" s="7" t="s">
        <v>68</v>
      </c>
      <c r="Q10" s="7" t="s">
        <v>138</v>
      </c>
      <c r="R10" s="7" t="s">
        <v>158</v>
      </c>
      <c r="S10" s="7"/>
      <c r="T10" s="11">
        <v>3</v>
      </c>
      <c r="U10" s="9">
        <v>10</v>
      </c>
      <c r="V10" s="9">
        <v>0</v>
      </c>
      <c r="W10" s="9">
        <v>0</v>
      </c>
      <c r="X10" s="160">
        <f t="shared" si="1"/>
        <v>3.3333333333333335</v>
      </c>
      <c r="AE10" s="17"/>
    </row>
    <row r="11" spans="1:31" ht="18" x14ac:dyDescent="0.4">
      <c r="A11" s="9"/>
      <c r="B11" s="9"/>
      <c r="C11" s="38" t="s">
        <v>151</v>
      </c>
      <c r="D11" s="27"/>
      <c r="E11" s="25">
        <v>0</v>
      </c>
      <c r="F11" s="25">
        <v>3</v>
      </c>
      <c r="G11" s="25">
        <v>0</v>
      </c>
      <c r="H11" s="25">
        <v>4</v>
      </c>
      <c r="I11" s="25">
        <v>8</v>
      </c>
      <c r="J11" s="40">
        <f t="shared" si="0"/>
        <v>0</v>
      </c>
      <c r="K11" s="25">
        <v>7</v>
      </c>
      <c r="L11" s="25">
        <v>4</v>
      </c>
      <c r="M11" s="7"/>
      <c r="O11" s="88"/>
      <c r="P11" s="7" t="s">
        <v>119</v>
      </c>
      <c r="Q11" s="7" t="s">
        <v>170</v>
      </c>
      <c r="R11" s="7" t="s">
        <v>199</v>
      </c>
      <c r="S11" s="4"/>
      <c r="T11" s="11">
        <v>3</v>
      </c>
      <c r="U11" s="9">
        <v>14</v>
      </c>
      <c r="V11" s="9">
        <v>0</v>
      </c>
      <c r="W11" s="9">
        <v>0</v>
      </c>
      <c r="X11" s="160">
        <f t="shared" si="1"/>
        <v>4.666666666666667</v>
      </c>
      <c r="AE11" s="17"/>
    </row>
    <row r="12" spans="1:31" ht="18.5" thickBot="1" x14ac:dyDescent="0.45">
      <c r="A12" s="9"/>
      <c r="B12" s="9"/>
      <c r="C12" s="38" t="s">
        <v>156</v>
      </c>
      <c r="D12" s="27"/>
      <c r="E12" s="57">
        <v>0</v>
      </c>
      <c r="F12" s="57">
        <v>3</v>
      </c>
      <c r="G12" s="57">
        <v>0</v>
      </c>
      <c r="H12" s="25">
        <v>2</v>
      </c>
      <c r="I12" s="25">
        <v>10</v>
      </c>
      <c r="J12" s="40">
        <f t="shared" si="0"/>
        <v>0</v>
      </c>
      <c r="K12" s="25">
        <v>3</v>
      </c>
      <c r="L12" s="57">
        <v>0</v>
      </c>
      <c r="M12" s="7"/>
      <c r="O12" s="88"/>
      <c r="P12" s="7" t="s">
        <v>128</v>
      </c>
      <c r="Q12" s="7" t="s">
        <v>0</v>
      </c>
      <c r="R12" s="7"/>
      <c r="S12" s="4"/>
      <c r="T12" s="11">
        <v>3</v>
      </c>
      <c r="U12" s="9">
        <v>8</v>
      </c>
      <c r="V12" s="9">
        <v>0</v>
      </c>
      <c r="W12" s="9">
        <v>0</v>
      </c>
      <c r="X12" s="160">
        <f t="shared" si="1"/>
        <v>2.6666666666666665</v>
      </c>
      <c r="AE12" s="17"/>
    </row>
    <row r="13" spans="1:31" ht="18.5" thickBot="1" x14ac:dyDescent="0.45">
      <c r="A13" s="4"/>
      <c r="B13" s="4"/>
      <c r="C13" s="24"/>
      <c r="D13" s="24"/>
      <c r="E13" s="71">
        <f>SUM(E5:E12)</f>
        <v>10</v>
      </c>
      <c r="F13" s="71">
        <f>SUM(F5:F12)</f>
        <v>10</v>
      </c>
      <c r="G13" s="71">
        <f>SUM(G5:G12)</f>
        <v>4</v>
      </c>
      <c r="H13" s="71">
        <f>SUM(H5:H12)</f>
        <v>58</v>
      </c>
      <c r="I13" s="71">
        <f>SUM(I5:I12)</f>
        <v>58</v>
      </c>
      <c r="J13" s="30"/>
      <c r="K13" s="71">
        <f>SUM(K5:K12)</f>
        <v>95</v>
      </c>
      <c r="L13" s="71">
        <f>SUM(L5:L12)</f>
        <v>28</v>
      </c>
      <c r="M13" s="4"/>
      <c r="O13" s="17"/>
      <c r="P13" s="17"/>
      <c r="Q13" s="17"/>
      <c r="R13" s="159" t="s">
        <v>35</v>
      </c>
      <c r="S13" s="14"/>
      <c r="T13" s="18">
        <f>SUM(T4:T12)</f>
        <v>24</v>
      </c>
      <c r="U13" s="18">
        <f>SUM(U4:U12)</f>
        <v>57</v>
      </c>
      <c r="V13" s="18">
        <f>SUM(V4:V12)</f>
        <v>4</v>
      </c>
      <c r="W13" s="18">
        <f>SUM(W4:W12)</f>
        <v>1</v>
      </c>
      <c r="X13" s="19">
        <f>(U13+W13)/T13</f>
        <v>2.4166666666666665</v>
      </c>
      <c r="AE13" s="17"/>
    </row>
    <row r="14" spans="1:31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O14" s="17"/>
      <c r="P14" s="2"/>
      <c r="Q14" s="3"/>
      <c r="R14" s="2"/>
      <c r="W14" s="9"/>
      <c r="AE14" s="17"/>
    </row>
    <row r="15" spans="1:31" ht="18" x14ac:dyDescent="0.4">
      <c r="A15" s="111" t="s">
        <v>332</v>
      </c>
      <c r="B15" s="111"/>
      <c r="C15" s="87"/>
      <c r="D15" s="76"/>
      <c r="E15" s="83" t="s">
        <v>50</v>
      </c>
      <c r="F15" s="76"/>
      <c r="G15" s="76"/>
      <c r="H15" s="76"/>
      <c r="I15" s="76"/>
      <c r="J15" s="78"/>
      <c r="K15" s="76"/>
      <c r="L15" s="76"/>
      <c r="M15" s="76"/>
      <c r="O15" s="17"/>
      <c r="AE15" s="17"/>
    </row>
    <row r="16" spans="1:31" ht="18" x14ac:dyDescent="0.4">
      <c r="A16" s="53" t="s">
        <v>38</v>
      </c>
      <c r="B16" s="38" t="s">
        <v>151</v>
      </c>
      <c r="C16" s="75"/>
      <c r="D16" s="25">
        <v>2</v>
      </c>
      <c r="E16" s="8">
        <v>1</v>
      </c>
      <c r="F16" s="47" t="s">
        <v>322</v>
      </c>
      <c r="G16" s="59"/>
      <c r="J16" s="4"/>
      <c r="O16" s="17"/>
      <c r="AE16" s="17"/>
    </row>
    <row r="17" spans="1:31" ht="18" x14ac:dyDescent="0.4">
      <c r="A17" s="45" t="s">
        <v>37</v>
      </c>
      <c r="B17" s="47" t="s">
        <v>164</v>
      </c>
      <c r="C17" s="47" t="s">
        <v>268</v>
      </c>
      <c r="D17" s="25"/>
      <c r="E17" s="9">
        <v>2</v>
      </c>
      <c r="F17" s="47" t="s">
        <v>323</v>
      </c>
      <c r="G17" s="59"/>
      <c r="J17" s="4"/>
      <c r="N17" s="8"/>
      <c r="O17" s="17"/>
      <c r="AE17" s="17"/>
    </row>
    <row r="18" spans="1:31" ht="15.5" x14ac:dyDescent="0.35">
      <c r="A18" s="45"/>
      <c r="B18" s="60" t="s">
        <v>324</v>
      </c>
      <c r="C18" s="47" t="s">
        <v>212</v>
      </c>
      <c r="D18" s="55"/>
      <c r="E18" s="9"/>
      <c r="J18" s="4"/>
      <c r="N18" s="9"/>
      <c r="O18" s="17"/>
      <c r="AE18" s="17"/>
    </row>
    <row r="19" spans="1:31" ht="15.5" x14ac:dyDescent="0.35">
      <c r="N19" s="9"/>
      <c r="O19" s="17"/>
      <c r="AE19" s="17"/>
    </row>
    <row r="20" spans="1:31" ht="18" x14ac:dyDescent="0.4">
      <c r="A20" s="45" t="s">
        <v>166</v>
      </c>
      <c r="B20" s="38" t="s">
        <v>209</v>
      </c>
      <c r="C20" s="98"/>
      <c r="D20" s="128">
        <v>4</v>
      </c>
      <c r="E20" s="9">
        <v>1</v>
      </c>
      <c r="F20" s="47" t="s">
        <v>327</v>
      </c>
      <c r="H20" s="59"/>
      <c r="I20" s="59"/>
      <c r="J20" s="96"/>
      <c r="K20" s="59"/>
      <c r="L20" s="59"/>
      <c r="M20" s="59"/>
      <c r="N20" s="9"/>
      <c r="O20" s="69"/>
      <c r="P20" s="17"/>
      <c r="Q20" s="17"/>
      <c r="R20" s="17"/>
      <c r="S20" s="17"/>
      <c r="T20" s="17"/>
      <c r="U20" s="17"/>
      <c r="V20" s="66" t="s">
        <v>47</v>
      </c>
      <c r="W20" s="17"/>
      <c r="X20" s="17"/>
      <c r="Y20" s="17"/>
      <c r="Z20" s="17"/>
      <c r="AA20" s="17"/>
      <c r="AB20" s="17"/>
      <c r="AC20" s="17"/>
      <c r="AD20" s="68" t="s">
        <v>47</v>
      </c>
      <c r="AE20" s="68"/>
    </row>
    <row r="21" spans="1:31" ht="18" x14ac:dyDescent="0.4">
      <c r="A21" s="97" t="s">
        <v>37</v>
      </c>
      <c r="B21" s="86" t="s">
        <v>120</v>
      </c>
      <c r="C21" s="47" t="s">
        <v>284</v>
      </c>
      <c r="D21" s="128"/>
      <c r="E21" s="9">
        <v>2</v>
      </c>
      <c r="F21" s="47" t="s">
        <v>282</v>
      </c>
      <c r="M21" s="59"/>
      <c r="N21" s="9"/>
      <c r="O21" s="15"/>
      <c r="P21" s="159" t="s">
        <v>7</v>
      </c>
      <c r="Q21" s="159"/>
      <c r="R21" s="15" t="s">
        <v>58</v>
      </c>
      <c r="S21" s="15" t="s">
        <v>51</v>
      </c>
      <c r="T21" s="15" t="s">
        <v>52</v>
      </c>
      <c r="U21" s="15" t="s">
        <v>59</v>
      </c>
      <c r="V21" s="67" t="s">
        <v>48</v>
      </c>
      <c r="W21" s="17"/>
      <c r="X21" s="159" t="s">
        <v>7</v>
      </c>
      <c r="Y21" s="159"/>
      <c r="Z21" s="15" t="s">
        <v>58</v>
      </c>
      <c r="AA21" s="15" t="s">
        <v>51</v>
      </c>
      <c r="AB21" s="15" t="s">
        <v>52</v>
      </c>
      <c r="AC21" s="15" t="s">
        <v>59</v>
      </c>
      <c r="AD21" s="67" t="s">
        <v>48</v>
      </c>
      <c r="AE21" s="67"/>
    </row>
    <row r="22" spans="1:31" ht="15.5" x14ac:dyDescent="0.35">
      <c r="B22" s="47"/>
      <c r="C22" s="47"/>
      <c r="E22" s="9">
        <v>2</v>
      </c>
      <c r="F22" s="47" t="s">
        <v>326</v>
      </c>
      <c r="N22" s="9"/>
      <c r="O22" s="69"/>
      <c r="P22" s="7" t="s">
        <v>71</v>
      </c>
      <c r="Q22" s="7" t="s">
        <v>72</v>
      </c>
      <c r="R22" s="7" t="s">
        <v>65</v>
      </c>
      <c r="S22" s="9">
        <v>5</v>
      </c>
      <c r="T22" s="11">
        <v>2</v>
      </c>
      <c r="U22" s="15">
        <f t="shared" ref="U22:U62" si="2">SUM(S22:T22)</f>
        <v>7</v>
      </c>
      <c r="V22" s="9">
        <v>1</v>
      </c>
      <c r="W22" s="15"/>
      <c r="X22" s="7" t="s">
        <v>206</v>
      </c>
      <c r="Y22" s="10" t="s">
        <v>207</v>
      </c>
      <c r="Z22" s="10" t="s">
        <v>53</v>
      </c>
      <c r="AA22" s="9"/>
      <c r="AB22" s="9">
        <v>1</v>
      </c>
      <c r="AC22" s="15">
        <f t="shared" ref="AC22:AC60" si="3">SUM(AA22:AB22)</f>
        <v>1</v>
      </c>
      <c r="AD22" s="9">
        <v>1</v>
      </c>
      <c r="AE22" s="15"/>
    </row>
    <row r="23" spans="1:31" ht="15.5" x14ac:dyDescent="0.35">
      <c r="E23" s="9">
        <v>2</v>
      </c>
      <c r="F23" s="47" t="s">
        <v>325</v>
      </c>
      <c r="N23" s="9"/>
      <c r="O23" s="69"/>
      <c r="P23" s="7" t="s">
        <v>145</v>
      </c>
      <c r="Q23" s="7" t="s">
        <v>244</v>
      </c>
      <c r="R23" s="10" t="s">
        <v>65</v>
      </c>
      <c r="S23" s="9">
        <v>4</v>
      </c>
      <c r="T23" s="9">
        <v>3</v>
      </c>
      <c r="U23" s="15">
        <f t="shared" si="2"/>
        <v>7</v>
      </c>
      <c r="V23" s="9"/>
      <c r="W23" s="15"/>
      <c r="X23" s="13" t="s">
        <v>241</v>
      </c>
      <c r="Y23" s="13" t="s">
        <v>240</v>
      </c>
      <c r="Z23" s="103" t="s">
        <v>201</v>
      </c>
      <c r="AA23" s="9"/>
      <c r="AB23" s="9">
        <v>1</v>
      </c>
      <c r="AC23" s="15">
        <f t="shared" si="3"/>
        <v>1</v>
      </c>
      <c r="AD23" s="9">
        <v>1</v>
      </c>
      <c r="AE23" s="15"/>
    </row>
    <row r="24" spans="1:31" ht="15.5" x14ac:dyDescent="0.35">
      <c r="N24" s="9"/>
      <c r="O24" s="15"/>
      <c r="P24" s="7" t="s">
        <v>66</v>
      </c>
      <c r="Q24" s="7" t="s">
        <v>67</v>
      </c>
      <c r="R24" s="7" t="s">
        <v>65</v>
      </c>
      <c r="S24" s="9">
        <v>2</v>
      </c>
      <c r="T24" s="9">
        <v>5</v>
      </c>
      <c r="U24" s="15">
        <f t="shared" si="2"/>
        <v>7</v>
      </c>
      <c r="V24" s="9">
        <v>1</v>
      </c>
      <c r="W24" s="15"/>
      <c r="X24" s="7" t="s">
        <v>16</v>
      </c>
      <c r="Y24" s="7" t="s">
        <v>5</v>
      </c>
      <c r="Z24" s="7" t="s">
        <v>201</v>
      </c>
      <c r="AA24" s="9"/>
      <c r="AB24" s="11">
        <v>1</v>
      </c>
      <c r="AC24" s="15">
        <f t="shared" si="3"/>
        <v>1</v>
      </c>
      <c r="AD24" s="168">
        <v>1</v>
      </c>
      <c r="AE24" s="15"/>
    </row>
    <row r="25" spans="1:31" ht="18" x14ac:dyDescent="0.4">
      <c r="A25" s="79"/>
      <c r="B25" s="80"/>
      <c r="C25" s="81"/>
      <c r="D25" s="163"/>
      <c r="E25" s="83" t="s">
        <v>50</v>
      </c>
      <c r="F25" s="77"/>
      <c r="G25" s="76"/>
      <c r="H25" s="76"/>
      <c r="I25" s="76"/>
      <c r="J25" s="78"/>
      <c r="K25" s="76"/>
      <c r="L25" s="76"/>
      <c r="M25" s="76"/>
      <c r="N25" s="9"/>
      <c r="O25" s="69"/>
      <c r="P25" s="7" t="s">
        <v>114</v>
      </c>
      <c r="Q25" s="7" t="s">
        <v>120</v>
      </c>
      <c r="R25" s="7" t="s">
        <v>199</v>
      </c>
      <c r="S25" s="9">
        <v>5</v>
      </c>
      <c r="T25" s="11">
        <v>1</v>
      </c>
      <c r="U25" s="15">
        <f t="shared" si="2"/>
        <v>6</v>
      </c>
      <c r="V25" s="9">
        <v>1</v>
      </c>
      <c r="W25" s="15"/>
      <c r="X25" s="7" t="s">
        <v>21</v>
      </c>
      <c r="Y25" s="6" t="s">
        <v>23</v>
      </c>
      <c r="Z25" s="10" t="s">
        <v>201</v>
      </c>
      <c r="AA25" s="9"/>
      <c r="AB25" s="9">
        <v>1</v>
      </c>
      <c r="AC25" s="15">
        <f t="shared" si="3"/>
        <v>1</v>
      </c>
      <c r="AD25" s="9"/>
      <c r="AE25" s="15"/>
    </row>
    <row r="26" spans="1:31" ht="18" x14ac:dyDescent="0.4">
      <c r="A26" s="53" t="s">
        <v>39</v>
      </c>
      <c r="B26" s="38" t="s">
        <v>103</v>
      </c>
      <c r="D26" s="25">
        <v>2</v>
      </c>
      <c r="E26" s="8">
        <v>2</v>
      </c>
      <c r="F26" s="47" t="s">
        <v>335</v>
      </c>
      <c r="M26" s="42"/>
      <c r="N26" s="9"/>
      <c r="O26" s="15"/>
      <c r="P26" s="158" t="s">
        <v>160</v>
      </c>
      <c r="Q26" s="7" t="s">
        <v>159</v>
      </c>
      <c r="R26" s="7" t="s">
        <v>141</v>
      </c>
      <c r="S26" s="9">
        <v>4</v>
      </c>
      <c r="T26" s="11">
        <v>2</v>
      </c>
      <c r="U26" s="15">
        <f t="shared" si="2"/>
        <v>6</v>
      </c>
      <c r="V26" s="9">
        <v>1</v>
      </c>
      <c r="W26" s="69"/>
      <c r="X26" s="7" t="s">
        <v>139</v>
      </c>
      <c r="Y26" s="7" t="s">
        <v>140</v>
      </c>
      <c r="Z26" s="7" t="s">
        <v>141</v>
      </c>
      <c r="AA26" s="9"/>
      <c r="AB26" s="11">
        <v>1</v>
      </c>
      <c r="AC26" s="15">
        <f t="shared" si="3"/>
        <v>1</v>
      </c>
      <c r="AD26" s="9"/>
      <c r="AE26" s="15"/>
    </row>
    <row r="27" spans="1:31" ht="15.5" x14ac:dyDescent="0.35">
      <c r="A27" s="56" t="s">
        <v>37</v>
      </c>
      <c r="B27" s="47" t="s">
        <v>28</v>
      </c>
      <c r="C27" s="47" t="s">
        <v>315</v>
      </c>
      <c r="E27" s="8">
        <v>2</v>
      </c>
      <c r="F27" s="47" t="s">
        <v>314</v>
      </c>
      <c r="N27" s="8"/>
      <c r="O27" s="69"/>
      <c r="P27" s="7" t="s">
        <v>251</v>
      </c>
      <c r="Q27" s="6" t="s">
        <v>250</v>
      </c>
      <c r="R27" s="10" t="s">
        <v>141</v>
      </c>
      <c r="S27" s="9">
        <v>4</v>
      </c>
      <c r="T27" s="9"/>
      <c r="U27" s="15">
        <f t="shared" si="2"/>
        <v>4</v>
      </c>
      <c r="V27" s="9">
        <v>1</v>
      </c>
      <c r="W27" s="69"/>
      <c r="X27" s="7" t="s">
        <v>69</v>
      </c>
      <c r="Y27" s="7" t="s">
        <v>70</v>
      </c>
      <c r="Z27" s="7" t="s">
        <v>158</v>
      </c>
      <c r="AA27" s="9"/>
      <c r="AB27" s="11">
        <v>1</v>
      </c>
      <c r="AC27" s="15">
        <f t="shared" si="3"/>
        <v>1</v>
      </c>
      <c r="AD27" s="9"/>
      <c r="AE27" s="15"/>
    </row>
    <row r="28" spans="1:31" ht="15.5" x14ac:dyDescent="0.35">
      <c r="B28" s="94"/>
      <c r="C28" s="50"/>
      <c r="E28" s="8"/>
      <c r="G28" s="42"/>
      <c r="K28" s="42"/>
      <c r="L28" s="42"/>
      <c r="M28" s="42"/>
      <c r="N28" s="9"/>
      <c r="O28" s="15"/>
      <c r="P28" s="13" t="s">
        <v>247</v>
      </c>
      <c r="Q28" s="13" t="s">
        <v>248</v>
      </c>
      <c r="R28" s="103" t="s">
        <v>65</v>
      </c>
      <c r="S28" s="11">
        <v>3</v>
      </c>
      <c r="T28" s="9">
        <v>1</v>
      </c>
      <c r="U28" s="15">
        <f t="shared" si="2"/>
        <v>4</v>
      </c>
      <c r="V28" s="9"/>
      <c r="W28" s="69"/>
      <c r="X28" s="7" t="s">
        <v>21</v>
      </c>
      <c r="Y28" s="101" t="s">
        <v>152</v>
      </c>
      <c r="Z28" s="7" t="s">
        <v>199</v>
      </c>
      <c r="AA28" s="9"/>
      <c r="AB28" s="11">
        <v>1</v>
      </c>
      <c r="AC28" s="15">
        <f t="shared" si="3"/>
        <v>1</v>
      </c>
      <c r="AD28" s="9"/>
      <c r="AE28" s="15"/>
    </row>
    <row r="29" spans="1:31" ht="18" x14ac:dyDescent="0.4">
      <c r="A29" s="45"/>
      <c r="B29" s="38" t="s">
        <v>156</v>
      </c>
      <c r="C29" s="121"/>
      <c r="D29" s="25">
        <v>0</v>
      </c>
      <c r="E29" s="99"/>
      <c r="F29" s="47"/>
      <c r="N29" s="9"/>
      <c r="O29" s="15"/>
      <c r="P29" s="7" t="s">
        <v>21</v>
      </c>
      <c r="Q29" s="7" t="s">
        <v>74</v>
      </c>
      <c r="R29" s="7" t="s">
        <v>201</v>
      </c>
      <c r="S29" s="9">
        <v>2</v>
      </c>
      <c r="T29" s="9">
        <v>2</v>
      </c>
      <c r="U29" s="15">
        <f t="shared" si="2"/>
        <v>4</v>
      </c>
      <c r="V29" s="9">
        <v>3</v>
      </c>
      <c r="W29" s="15"/>
      <c r="X29" s="7" t="s">
        <v>79</v>
      </c>
      <c r="Y29" s="7" t="s">
        <v>78</v>
      </c>
      <c r="Z29" s="7" t="s">
        <v>53</v>
      </c>
      <c r="AA29" s="9"/>
      <c r="AB29" s="11">
        <v>1</v>
      </c>
      <c r="AC29" s="15">
        <f t="shared" si="3"/>
        <v>1</v>
      </c>
      <c r="AD29" s="9"/>
      <c r="AE29" s="15"/>
    </row>
    <row r="30" spans="1:31" ht="18" x14ac:dyDescent="0.4">
      <c r="A30" s="56" t="s">
        <v>37</v>
      </c>
      <c r="B30" s="47" t="s">
        <v>97</v>
      </c>
      <c r="C30" s="47"/>
      <c r="D30" s="25"/>
      <c r="E30" s="9"/>
      <c r="F30" s="47"/>
      <c r="N30" s="9"/>
      <c r="O30" s="15"/>
      <c r="P30" s="7" t="s">
        <v>126</v>
      </c>
      <c r="Q30" s="6" t="s">
        <v>99</v>
      </c>
      <c r="R30" s="10" t="s">
        <v>141</v>
      </c>
      <c r="S30" s="11">
        <v>2</v>
      </c>
      <c r="T30" s="9">
        <v>2</v>
      </c>
      <c r="U30" s="15">
        <f t="shared" si="2"/>
        <v>4</v>
      </c>
      <c r="V30" s="9"/>
      <c r="W30" s="69"/>
      <c r="X30" s="7" t="s">
        <v>136</v>
      </c>
      <c r="Y30" s="7" t="s">
        <v>137</v>
      </c>
      <c r="Z30" s="7" t="s">
        <v>53</v>
      </c>
      <c r="AA30" s="9"/>
      <c r="AB30" s="9">
        <v>1</v>
      </c>
      <c r="AC30" s="15">
        <f t="shared" si="3"/>
        <v>1</v>
      </c>
      <c r="AD30" s="9"/>
      <c r="AE30" s="15"/>
    </row>
    <row r="31" spans="1:31" ht="15.5" x14ac:dyDescent="0.35">
      <c r="G31" s="51"/>
      <c r="H31" s="42"/>
      <c r="I31" s="42"/>
      <c r="J31" s="44"/>
      <c r="K31" s="42"/>
      <c r="L31" s="42"/>
      <c r="M31" s="42"/>
      <c r="N31" s="9"/>
      <c r="O31" s="69"/>
      <c r="P31" s="7" t="s">
        <v>1</v>
      </c>
      <c r="Q31" s="7" t="s">
        <v>131</v>
      </c>
      <c r="R31" s="7" t="s">
        <v>54</v>
      </c>
      <c r="S31" s="9">
        <v>2</v>
      </c>
      <c r="T31" s="9">
        <v>2</v>
      </c>
      <c r="U31" s="15">
        <f t="shared" si="2"/>
        <v>4</v>
      </c>
      <c r="V31" s="9"/>
      <c r="W31" s="15"/>
      <c r="X31" s="7" t="s">
        <v>124</v>
      </c>
      <c r="Y31" s="10" t="s">
        <v>129</v>
      </c>
      <c r="Z31" s="10" t="s">
        <v>158</v>
      </c>
      <c r="AA31" s="9"/>
      <c r="AB31" s="11">
        <v>1</v>
      </c>
      <c r="AC31" s="15">
        <f t="shared" si="3"/>
        <v>1</v>
      </c>
      <c r="AD31" s="9"/>
      <c r="AE31" s="15"/>
    </row>
    <row r="32" spans="1:31" ht="18" x14ac:dyDescent="0.4">
      <c r="A32" s="82" t="s">
        <v>167</v>
      </c>
      <c r="B32" s="80"/>
      <c r="C32" s="81"/>
      <c r="D32" s="163"/>
      <c r="E32" s="83" t="s">
        <v>50</v>
      </c>
      <c r="F32" s="77"/>
      <c r="G32" s="84"/>
      <c r="H32" s="84"/>
      <c r="I32" s="84"/>
      <c r="J32" s="85"/>
      <c r="K32" s="84"/>
      <c r="L32" s="84"/>
      <c r="M32" s="84"/>
      <c r="N32" s="8"/>
      <c r="O32" s="15"/>
      <c r="P32" s="7" t="s">
        <v>121</v>
      </c>
      <c r="Q32" s="7" t="s">
        <v>122</v>
      </c>
      <c r="R32" s="7" t="s">
        <v>201</v>
      </c>
      <c r="S32" s="8">
        <v>1</v>
      </c>
      <c r="T32" s="12">
        <v>3</v>
      </c>
      <c r="U32" s="15">
        <f t="shared" si="2"/>
        <v>4</v>
      </c>
      <c r="V32" s="9"/>
      <c r="W32" s="15"/>
      <c r="X32" s="7" t="s">
        <v>29</v>
      </c>
      <c r="Y32" s="16" t="s">
        <v>30</v>
      </c>
      <c r="Z32" s="7" t="s">
        <v>141</v>
      </c>
      <c r="AA32" s="11"/>
      <c r="AB32" s="11">
        <v>1</v>
      </c>
      <c r="AC32" s="15">
        <f t="shared" si="3"/>
        <v>1</v>
      </c>
      <c r="AD32" s="9"/>
      <c r="AE32" s="15"/>
    </row>
    <row r="33" spans="1:31" ht="15.75" customHeight="1" x14ac:dyDescent="0.4">
      <c r="A33" s="53" t="s">
        <v>40</v>
      </c>
      <c r="B33" s="38" t="s">
        <v>101</v>
      </c>
      <c r="D33" s="25">
        <v>4</v>
      </c>
      <c r="E33" s="8">
        <v>1</v>
      </c>
      <c r="F33" s="47" t="s">
        <v>307</v>
      </c>
      <c r="G33" s="59"/>
      <c r="H33" s="59"/>
      <c r="N33" s="9"/>
      <c r="O33" s="15"/>
      <c r="P33" s="7" t="s">
        <v>86</v>
      </c>
      <c r="Q33" s="7" t="s">
        <v>132</v>
      </c>
      <c r="R33" s="7" t="s">
        <v>141</v>
      </c>
      <c r="S33" s="9"/>
      <c r="T33" s="11">
        <v>4</v>
      </c>
      <c r="U33" s="15">
        <f t="shared" si="2"/>
        <v>4</v>
      </c>
      <c r="V33" s="9"/>
      <c r="W33" s="15"/>
      <c r="X33" s="7" t="s">
        <v>118</v>
      </c>
      <c r="Y33" s="7" t="s">
        <v>117</v>
      </c>
      <c r="Z33" s="7" t="s">
        <v>53</v>
      </c>
      <c r="AA33" s="9"/>
      <c r="AB33" s="11">
        <v>1</v>
      </c>
      <c r="AC33" s="15">
        <f t="shared" si="3"/>
        <v>1</v>
      </c>
      <c r="AD33" s="9"/>
      <c r="AE33" s="15"/>
    </row>
    <row r="34" spans="1:31" ht="15.5" x14ac:dyDescent="0.35">
      <c r="A34" s="45" t="s">
        <v>37</v>
      </c>
      <c r="B34" s="47" t="s">
        <v>311</v>
      </c>
      <c r="C34" s="47" t="s">
        <v>312</v>
      </c>
      <c r="D34" s="9"/>
      <c r="E34" s="8">
        <v>1</v>
      </c>
      <c r="F34" s="47" t="s">
        <v>308</v>
      </c>
      <c r="G34" s="46"/>
      <c r="N34" s="8"/>
      <c r="O34" s="69"/>
      <c r="P34" s="7" t="s">
        <v>56</v>
      </c>
      <c r="Q34" s="7" t="s">
        <v>26</v>
      </c>
      <c r="R34" s="7" t="s">
        <v>53</v>
      </c>
      <c r="S34" s="9">
        <v>3</v>
      </c>
      <c r="T34" s="11"/>
      <c r="U34" s="15">
        <f t="shared" si="2"/>
        <v>3</v>
      </c>
      <c r="V34" s="9"/>
      <c r="W34" s="15"/>
      <c r="X34" s="7" t="s">
        <v>33</v>
      </c>
      <c r="Y34" s="7" t="s">
        <v>162</v>
      </c>
      <c r="Z34" s="7" t="s">
        <v>201</v>
      </c>
      <c r="AA34" s="9"/>
      <c r="AB34" s="9">
        <v>1</v>
      </c>
      <c r="AC34" s="15">
        <f t="shared" si="3"/>
        <v>1</v>
      </c>
      <c r="AD34" s="9"/>
      <c r="AE34" s="15"/>
    </row>
    <row r="35" spans="1:31" ht="15.5" x14ac:dyDescent="0.35">
      <c r="B35" s="47" t="s">
        <v>67</v>
      </c>
      <c r="C35" s="47" t="s">
        <v>216</v>
      </c>
      <c r="E35" s="8">
        <v>2</v>
      </c>
      <c r="F35" s="47" t="s">
        <v>309</v>
      </c>
      <c r="N35" s="9"/>
      <c r="O35" s="69"/>
      <c r="P35" s="43" t="s">
        <v>242</v>
      </c>
      <c r="Q35" s="104" t="s">
        <v>243</v>
      </c>
      <c r="R35" s="104" t="s">
        <v>54</v>
      </c>
      <c r="S35" s="9">
        <v>2</v>
      </c>
      <c r="T35" s="11">
        <v>1</v>
      </c>
      <c r="U35" s="15">
        <f t="shared" si="2"/>
        <v>3</v>
      </c>
      <c r="V35" s="9"/>
      <c r="W35" s="15"/>
      <c r="X35" s="7" t="s">
        <v>16</v>
      </c>
      <c r="Y35" s="7" t="s">
        <v>45</v>
      </c>
      <c r="Z35" s="7" t="s">
        <v>142</v>
      </c>
      <c r="AA35" s="9"/>
      <c r="AB35" s="11">
        <v>1</v>
      </c>
      <c r="AC35" s="15">
        <f t="shared" si="3"/>
        <v>1</v>
      </c>
      <c r="AD35" s="9"/>
      <c r="AE35" s="15"/>
    </row>
    <row r="36" spans="1:31" ht="15.5" x14ac:dyDescent="0.35">
      <c r="E36" s="8">
        <v>2</v>
      </c>
      <c r="F36" s="47" t="s">
        <v>310</v>
      </c>
      <c r="H36" s="42"/>
      <c r="N36" s="9"/>
      <c r="O36" s="15"/>
      <c r="P36" s="13" t="s">
        <v>62</v>
      </c>
      <c r="Q36" s="13" t="s">
        <v>81</v>
      </c>
      <c r="R36" s="103" t="s">
        <v>53</v>
      </c>
      <c r="S36" s="11">
        <v>1</v>
      </c>
      <c r="T36" s="11">
        <v>2</v>
      </c>
      <c r="U36" s="15">
        <f t="shared" si="2"/>
        <v>3</v>
      </c>
      <c r="V36" s="9"/>
      <c r="W36" s="15"/>
      <c r="X36" s="7" t="s">
        <v>256</v>
      </c>
      <c r="Y36" s="7" t="s">
        <v>253</v>
      </c>
      <c r="Z36" s="7" t="s">
        <v>158</v>
      </c>
      <c r="AA36" s="9"/>
      <c r="AB36" s="9">
        <v>1</v>
      </c>
      <c r="AC36" s="15">
        <f t="shared" si="3"/>
        <v>1</v>
      </c>
      <c r="AD36" s="9"/>
      <c r="AE36" s="15"/>
    </row>
    <row r="37" spans="1:31" ht="15.5" x14ac:dyDescent="0.35">
      <c r="G37" s="47"/>
      <c r="N37" s="8"/>
      <c r="O37" s="15"/>
      <c r="P37" s="7" t="s">
        <v>145</v>
      </c>
      <c r="Q37" s="7" t="s">
        <v>174</v>
      </c>
      <c r="R37" s="7" t="s">
        <v>141</v>
      </c>
      <c r="S37" s="9"/>
      <c r="T37" s="9">
        <v>3</v>
      </c>
      <c r="U37" s="15">
        <f t="shared" si="2"/>
        <v>3</v>
      </c>
      <c r="V37" s="9">
        <v>1</v>
      </c>
      <c r="W37" s="15"/>
      <c r="X37" s="7" t="s">
        <v>14</v>
      </c>
      <c r="Y37" s="10" t="s">
        <v>296</v>
      </c>
      <c r="Z37" s="10" t="s">
        <v>65</v>
      </c>
      <c r="AA37" s="9"/>
      <c r="AB37" s="9">
        <v>1</v>
      </c>
      <c r="AC37" s="15">
        <f t="shared" si="3"/>
        <v>1</v>
      </c>
      <c r="AD37" s="9"/>
      <c r="AE37" s="15"/>
    </row>
    <row r="38" spans="1:31" ht="18" x14ac:dyDescent="0.4">
      <c r="A38" s="56"/>
      <c r="B38" s="38" t="s">
        <v>210</v>
      </c>
      <c r="C38" s="50"/>
      <c r="D38" s="129">
        <v>2</v>
      </c>
      <c r="E38" s="99">
        <v>2</v>
      </c>
      <c r="F38" s="47" t="s">
        <v>277</v>
      </c>
      <c r="N38" s="9"/>
      <c r="O38" s="69"/>
      <c r="P38" s="7" t="s">
        <v>83</v>
      </c>
      <c r="Q38" s="7" t="s">
        <v>84</v>
      </c>
      <c r="R38" s="7" t="s">
        <v>199</v>
      </c>
      <c r="S38" s="9"/>
      <c r="T38" s="9">
        <v>3</v>
      </c>
      <c r="U38" s="15">
        <f t="shared" si="2"/>
        <v>3</v>
      </c>
      <c r="V38" s="9">
        <v>1</v>
      </c>
      <c r="W38" s="15"/>
      <c r="X38" s="7" t="s">
        <v>32</v>
      </c>
      <c r="Y38" s="7" t="s">
        <v>249</v>
      </c>
      <c r="Z38" s="7" t="s">
        <v>199</v>
      </c>
      <c r="AA38" s="9"/>
      <c r="AB38" s="11">
        <v>1</v>
      </c>
      <c r="AC38" s="15">
        <f t="shared" si="3"/>
        <v>1</v>
      </c>
      <c r="AD38" s="9"/>
      <c r="AE38" s="15"/>
    </row>
    <row r="39" spans="1:31" ht="18" x14ac:dyDescent="0.4">
      <c r="A39" s="56" t="s">
        <v>37</v>
      </c>
      <c r="B39" s="47" t="s">
        <v>74</v>
      </c>
      <c r="C39" s="65" t="s">
        <v>212</v>
      </c>
      <c r="D39" s="129"/>
      <c r="E39" s="99">
        <v>2</v>
      </c>
      <c r="F39" s="47" t="s">
        <v>306</v>
      </c>
      <c r="M39" s="4"/>
      <c r="N39" s="9"/>
      <c r="O39" s="15"/>
      <c r="P39" s="7" t="s">
        <v>135</v>
      </c>
      <c r="Q39" s="10" t="s">
        <v>72</v>
      </c>
      <c r="R39" s="10" t="s">
        <v>65</v>
      </c>
      <c r="S39" s="9"/>
      <c r="T39" s="11">
        <v>3</v>
      </c>
      <c r="U39" s="15">
        <f t="shared" si="2"/>
        <v>3</v>
      </c>
      <c r="V39" s="9">
        <v>1</v>
      </c>
      <c r="W39" s="15"/>
      <c r="X39" s="7" t="s">
        <v>202</v>
      </c>
      <c r="Y39" s="7" t="s">
        <v>300</v>
      </c>
      <c r="Z39" s="7" t="s">
        <v>141</v>
      </c>
      <c r="AA39" s="9"/>
      <c r="AB39" s="9">
        <v>1</v>
      </c>
      <c r="AC39" s="15">
        <f t="shared" si="3"/>
        <v>1</v>
      </c>
      <c r="AD39" s="9"/>
      <c r="AE39" s="15"/>
    </row>
    <row r="40" spans="1:31" ht="15.5" x14ac:dyDescent="0.35">
      <c r="A40" s="47"/>
      <c r="B40" s="47" t="s">
        <v>313</v>
      </c>
      <c r="C40" s="47" t="s">
        <v>284</v>
      </c>
      <c r="E40" s="99"/>
      <c r="N40" s="8"/>
      <c r="O40" s="15"/>
      <c r="P40" s="7" t="s">
        <v>119</v>
      </c>
      <c r="Q40" s="7" t="s">
        <v>49</v>
      </c>
      <c r="R40" s="7" t="s">
        <v>199</v>
      </c>
      <c r="S40" s="9"/>
      <c r="T40" s="11">
        <v>3</v>
      </c>
      <c r="U40" s="15">
        <f t="shared" ref="U40:U54" si="4">SUM(S40:T40)</f>
        <v>3</v>
      </c>
      <c r="V40" s="9"/>
      <c r="W40" s="15"/>
      <c r="X40" s="7" t="s">
        <v>79</v>
      </c>
      <c r="Y40" s="7" t="s">
        <v>25</v>
      </c>
      <c r="Z40" s="10" t="s">
        <v>142</v>
      </c>
      <c r="AA40" s="9"/>
      <c r="AB40" s="9">
        <v>1</v>
      </c>
      <c r="AC40" s="15">
        <f t="shared" si="3"/>
        <v>1</v>
      </c>
      <c r="AD40" s="9"/>
      <c r="AE40" s="15"/>
    </row>
    <row r="41" spans="1:31" ht="15.5" x14ac:dyDescent="0.35">
      <c r="E41" s="99"/>
      <c r="N41" s="8"/>
      <c r="O41" s="15"/>
      <c r="P41" s="7" t="s">
        <v>85</v>
      </c>
      <c r="Q41" s="7" t="s">
        <v>2</v>
      </c>
      <c r="R41" s="7" t="s">
        <v>53</v>
      </c>
      <c r="S41" s="9"/>
      <c r="T41" s="11">
        <v>3</v>
      </c>
      <c r="U41" s="15">
        <f t="shared" si="4"/>
        <v>3</v>
      </c>
      <c r="V41" s="9"/>
      <c r="W41" s="15"/>
      <c r="X41" s="7" t="s">
        <v>62</v>
      </c>
      <c r="Y41" s="7" t="s">
        <v>134</v>
      </c>
      <c r="Z41" s="7" t="s">
        <v>142</v>
      </c>
      <c r="AA41" s="9"/>
      <c r="AB41" s="11">
        <v>1</v>
      </c>
      <c r="AC41" s="15">
        <f t="shared" si="3"/>
        <v>1</v>
      </c>
      <c r="AD41" s="9"/>
      <c r="AE41" s="15"/>
    </row>
    <row r="42" spans="1:31" ht="15.5" x14ac:dyDescent="0.35">
      <c r="N42" s="9"/>
      <c r="O42" s="69"/>
      <c r="P42" s="7" t="s">
        <v>73</v>
      </c>
      <c r="Q42" s="7" t="s">
        <v>138</v>
      </c>
      <c r="R42" s="7" t="s">
        <v>142</v>
      </c>
      <c r="S42" s="9">
        <v>2</v>
      </c>
      <c r="T42" s="9"/>
      <c r="U42" s="15">
        <f t="shared" si="4"/>
        <v>2</v>
      </c>
      <c r="V42" s="9">
        <v>1</v>
      </c>
      <c r="W42" s="15"/>
      <c r="X42" s="7" t="s">
        <v>64</v>
      </c>
      <c r="Y42" s="10" t="s">
        <v>123</v>
      </c>
      <c r="Z42" s="10" t="s">
        <v>54</v>
      </c>
      <c r="AA42" s="9"/>
      <c r="AB42" s="9">
        <v>1</v>
      </c>
      <c r="AC42" s="15">
        <f t="shared" si="3"/>
        <v>1</v>
      </c>
      <c r="AD42" s="9"/>
      <c r="AE42" s="15"/>
    </row>
    <row r="43" spans="1:31" ht="18" x14ac:dyDescent="0.4">
      <c r="A43" s="82"/>
      <c r="B43" s="77"/>
      <c r="C43" s="77"/>
      <c r="D43" s="163"/>
      <c r="E43" s="83" t="s">
        <v>50</v>
      </c>
      <c r="F43" s="83"/>
      <c r="G43" s="84"/>
      <c r="H43" s="84"/>
      <c r="I43" s="84"/>
      <c r="J43" s="85"/>
      <c r="K43" s="84"/>
      <c r="L43" s="84"/>
      <c r="M43" s="84"/>
      <c r="N43" s="8"/>
      <c r="O43" s="15"/>
      <c r="P43" s="7" t="s">
        <v>245</v>
      </c>
      <c r="Q43" s="6" t="s">
        <v>246</v>
      </c>
      <c r="R43" s="10" t="s">
        <v>54</v>
      </c>
      <c r="S43" s="9">
        <v>2</v>
      </c>
      <c r="T43" s="9"/>
      <c r="U43" s="15">
        <f t="shared" si="4"/>
        <v>2</v>
      </c>
      <c r="V43" s="9"/>
      <c r="W43" s="15"/>
      <c r="X43" s="7" t="s">
        <v>27</v>
      </c>
      <c r="Y43" s="7" t="s">
        <v>28</v>
      </c>
      <c r="Z43" s="7" t="s">
        <v>53</v>
      </c>
      <c r="AA43" s="9"/>
      <c r="AB43" s="9"/>
      <c r="AC43" s="15">
        <f t="shared" si="3"/>
        <v>0</v>
      </c>
      <c r="AD43" s="9">
        <v>2</v>
      </c>
      <c r="AE43" s="15"/>
    </row>
    <row r="44" spans="1:31" ht="18" x14ac:dyDescent="0.4">
      <c r="A44" s="53" t="s">
        <v>41</v>
      </c>
      <c r="B44" s="38" t="s">
        <v>150</v>
      </c>
      <c r="C44" s="47"/>
      <c r="D44" s="25">
        <v>2</v>
      </c>
      <c r="E44" s="9">
        <v>1</v>
      </c>
      <c r="F44" s="47" t="s">
        <v>316</v>
      </c>
      <c r="G44" s="46"/>
      <c r="H44" s="51"/>
      <c r="I44" s="51"/>
      <c r="J44" s="52"/>
      <c r="K44" s="51"/>
      <c r="L44" s="51"/>
      <c r="M44" s="51"/>
      <c r="N44" s="9"/>
      <c r="O44" s="15"/>
      <c r="P44" s="7" t="s">
        <v>203</v>
      </c>
      <c r="Q44" s="7" t="s">
        <v>122</v>
      </c>
      <c r="R44" s="7" t="s">
        <v>53</v>
      </c>
      <c r="S44" s="9">
        <v>2</v>
      </c>
      <c r="T44" s="9"/>
      <c r="U44" s="15">
        <f t="shared" si="4"/>
        <v>2</v>
      </c>
      <c r="V44" s="9"/>
      <c r="W44" s="15"/>
      <c r="X44" s="7" t="s">
        <v>56</v>
      </c>
      <c r="Y44" s="7" t="s">
        <v>57</v>
      </c>
      <c r="Z44" s="7" t="s">
        <v>199</v>
      </c>
      <c r="AA44" s="11"/>
      <c r="AB44" s="11"/>
      <c r="AC44" s="15">
        <f t="shared" si="3"/>
        <v>0</v>
      </c>
      <c r="AD44" s="9">
        <v>1</v>
      </c>
      <c r="AE44" s="15"/>
    </row>
    <row r="45" spans="1:31" ht="18" x14ac:dyDescent="0.4">
      <c r="A45" s="56" t="s">
        <v>37</v>
      </c>
      <c r="B45" s="60" t="s">
        <v>250</v>
      </c>
      <c r="C45" s="50" t="s">
        <v>216</v>
      </c>
      <c r="D45" s="25"/>
      <c r="E45" s="9">
        <v>2</v>
      </c>
      <c r="F45" s="47" t="s">
        <v>317</v>
      </c>
      <c r="G45" s="46"/>
      <c r="H45" s="51"/>
      <c r="I45" s="46"/>
      <c r="J45" s="48"/>
      <c r="K45" s="51"/>
      <c r="L45" s="51"/>
      <c r="M45" s="42"/>
      <c r="N45" s="9"/>
      <c r="O45" s="69"/>
      <c r="P45" s="7" t="s">
        <v>130</v>
      </c>
      <c r="Q45" s="7" t="s">
        <v>131</v>
      </c>
      <c r="R45" s="7" t="s">
        <v>54</v>
      </c>
      <c r="S45" s="9">
        <v>1</v>
      </c>
      <c r="T45" s="9">
        <v>1</v>
      </c>
      <c r="U45" s="15">
        <f t="shared" si="4"/>
        <v>2</v>
      </c>
      <c r="V45" s="9">
        <v>1</v>
      </c>
      <c r="W45" s="15"/>
      <c r="X45" s="7" t="s">
        <v>121</v>
      </c>
      <c r="Y45" s="7" t="s">
        <v>80</v>
      </c>
      <c r="Z45" s="7" t="s">
        <v>201</v>
      </c>
      <c r="AA45" s="9"/>
      <c r="AB45" s="11"/>
      <c r="AC45" s="15">
        <f t="shared" si="3"/>
        <v>0</v>
      </c>
      <c r="AD45" s="9">
        <v>1</v>
      </c>
      <c r="AE45" s="15"/>
    </row>
    <row r="46" spans="1:31" ht="15.5" x14ac:dyDescent="0.35">
      <c r="B46" s="47" t="s">
        <v>159</v>
      </c>
      <c r="C46" s="47" t="s">
        <v>318</v>
      </c>
      <c r="F46" s="47"/>
      <c r="N46" s="9"/>
      <c r="O46" s="69"/>
      <c r="P46" s="7" t="s">
        <v>62</v>
      </c>
      <c r="Q46" s="10" t="s">
        <v>161</v>
      </c>
      <c r="R46" s="10" t="s">
        <v>201</v>
      </c>
      <c r="S46" s="9">
        <v>1</v>
      </c>
      <c r="T46" s="9">
        <v>1</v>
      </c>
      <c r="U46" s="15">
        <f t="shared" si="4"/>
        <v>2</v>
      </c>
      <c r="V46" s="9"/>
      <c r="W46" s="15"/>
      <c r="X46" s="7" t="s">
        <v>10</v>
      </c>
      <c r="Y46" s="7" t="s">
        <v>22</v>
      </c>
      <c r="Z46" s="7" t="s">
        <v>142</v>
      </c>
      <c r="AA46" s="9"/>
      <c r="AB46" s="9"/>
      <c r="AC46" s="15">
        <f t="shared" si="3"/>
        <v>0</v>
      </c>
      <c r="AD46" s="9">
        <v>1</v>
      </c>
      <c r="AE46" s="15"/>
    </row>
    <row r="47" spans="1:31" ht="15.5" x14ac:dyDescent="0.35">
      <c r="G47" s="46"/>
      <c r="H47" s="51"/>
      <c r="N47" s="8"/>
      <c r="O47" s="69"/>
      <c r="P47" s="7" t="s">
        <v>60</v>
      </c>
      <c r="Q47" s="7" t="s">
        <v>61</v>
      </c>
      <c r="R47" s="7" t="s">
        <v>201</v>
      </c>
      <c r="S47" s="9">
        <v>1</v>
      </c>
      <c r="T47" s="9">
        <v>1</v>
      </c>
      <c r="U47" s="15">
        <f t="shared" si="4"/>
        <v>2</v>
      </c>
      <c r="V47" s="9"/>
      <c r="W47" s="15"/>
      <c r="X47" s="7" t="s">
        <v>32</v>
      </c>
      <c r="Y47" s="7" t="s">
        <v>164</v>
      </c>
      <c r="Z47" s="7" t="s">
        <v>142</v>
      </c>
      <c r="AA47" s="9"/>
      <c r="AB47" s="9"/>
      <c r="AC47" s="15">
        <f t="shared" si="3"/>
        <v>0</v>
      </c>
      <c r="AD47" s="11">
        <v>1</v>
      </c>
      <c r="AE47" s="15"/>
    </row>
    <row r="48" spans="1:31" ht="18" x14ac:dyDescent="0.4">
      <c r="B48" s="38" t="s">
        <v>102</v>
      </c>
      <c r="C48" s="64"/>
      <c r="D48" s="26">
        <v>4</v>
      </c>
      <c r="E48" s="9">
        <v>1</v>
      </c>
      <c r="F48" s="47" t="s">
        <v>319</v>
      </c>
      <c r="N48" s="8"/>
      <c r="O48" s="15"/>
      <c r="P48" s="7" t="s">
        <v>160</v>
      </c>
      <c r="Q48" s="16" t="s">
        <v>208</v>
      </c>
      <c r="R48" s="7" t="s">
        <v>201</v>
      </c>
      <c r="S48" s="9">
        <v>1</v>
      </c>
      <c r="T48" s="11">
        <v>1</v>
      </c>
      <c r="U48" s="15">
        <f t="shared" si="4"/>
        <v>2</v>
      </c>
      <c r="V48" s="9"/>
      <c r="W48" s="15"/>
      <c r="X48" s="7" t="s">
        <v>3</v>
      </c>
      <c r="Y48" s="10" t="s">
        <v>4</v>
      </c>
      <c r="Z48" s="10" t="s">
        <v>158</v>
      </c>
      <c r="AA48" s="9"/>
      <c r="AB48" s="11"/>
      <c r="AC48" s="15">
        <f t="shared" si="3"/>
        <v>0</v>
      </c>
      <c r="AD48" s="9"/>
      <c r="AE48" s="15"/>
    </row>
    <row r="49" spans="1:31" ht="18" x14ac:dyDescent="0.4">
      <c r="A49" s="97" t="s">
        <v>37</v>
      </c>
      <c r="B49" s="94" t="s">
        <v>97</v>
      </c>
      <c r="C49" s="50"/>
      <c r="D49" s="26"/>
      <c r="E49" s="9">
        <v>2</v>
      </c>
      <c r="F49" s="47" t="s">
        <v>320</v>
      </c>
      <c r="N49" s="8"/>
      <c r="O49" s="69"/>
      <c r="P49" s="7" t="s">
        <v>66</v>
      </c>
      <c r="Q49" s="7" t="s">
        <v>163</v>
      </c>
      <c r="R49" s="7" t="s">
        <v>54</v>
      </c>
      <c r="S49" s="9">
        <v>1</v>
      </c>
      <c r="T49" s="9">
        <v>1</v>
      </c>
      <c r="U49" s="15">
        <f t="shared" si="4"/>
        <v>2</v>
      </c>
      <c r="V49" s="9"/>
      <c r="W49" s="15"/>
      <c r="X49" s="7" t="s">
        <v>143</v>
      </c>
      <c r="Y49" s="7" t="s">
        <v>144</v>
      </c>
      <c r="Z49" s="10" t="s">
        <v>158</v>
      </c>
      <c r="AA49" s="9"/>
      <c r="AB49" s="9"/>
      <c r="AC49" s="15">
        <f t="shared" si="3"/>
        <v>0</v>
      </c>
      <c r="AD49" s="9"/>
      <c r="AE49" s="15"/>
    </row>
    <row r="50" spans="1:31" ht="15.5" x14ac:dyDescent="0.35">
      <c r="A50" s="97"/>
      <c r="B50" s="47"/>
      <c r="C50" s="65"/>
      <c r="E50" s="9">
        <v>2</v>
      </c>
      <c r="F50" s="47" t="s">
        <v>334</v>
      </c>
      <c r="G50" s="51"/>
      <c r="H50" s="51"/>
      <c r="I50" s="51"/>
      <c r="J50" s="52"/>
      <c r="K50" s="46"/>
      <c r="L50" s="46"/>
      <c r="N50" s="9"/>
      <c r="O50" s="69"/>
      <c r="P50" s="7" t="s">
        <v>68</v>
      </c>
      <c r="Q50" s="7" t="s">
        <v>149</v>
      </c>
      <c r="R50" s="7" t="s">
        <v>54</v>
      </c>
      <c r="S50" s="9"/>
      <c r="T50" s="9">
        <v>2</v>
      </c>
      <c r="U50" s="15">
        <f t="shared" si="4"/>
        <v>2</v>
      </c>
      <c r="V50" s="9">
        <v>1</v>
      </c>
      <c r="W50" s="15"/>
      <c r="X50" s="7" t="s">
        <v>145</v>
      </c>
      <c r="Y50" s="6" t="s">
        <v>146</v>
      </c>
      <c r="Z50" s="10" t="s">
        <v>199</v>
      </c>
      <c r="AA50" s="9"/>
      <c r="AB50" s="9"/>
      <c r="AC50" s="15">
        <f t="shared" si="3"/>
        <v>0</v>
      </c>
      <c r="AD50" s="9"/>
      <c r="AE50" s="15"/>
    </row>
    <row r="51" spans="1:31" ht="15.5" x14ac:dyDescent="0.35">
      <c r="E51" s="9">
        <v>2</v>
      </c>
      <c r="F51" s="47" t="s">
        <v>321</v>
      </c>
      <c r="N51" s="9"/>
      <c r="O51" s="69"/>
      <c r="P51" s="7" t="s">
        <v>143</v>
      </c>
      <c r="Q51" s="7" t="s">
        <v>213</v>
      </c>
      <c r="R51" s="7" t="s">
        <v>54</v>
      </c>
      <c r="S51" s="9"/>
      <c r="T51" s="11">
        <v>2</v>
      </c>
      <c r="U51" s="15">
        <f t="shared" si="4"/>
        <v>2</v>
      </c>
      <c r="V51" s="9">
        <v>1</v>
      </c>
      <c r="W51" s="15"/>
      <c r="X51" s="7" t="s">
        <v>11</v>
      </c>
      <c r="Y51" s="10" t="s">
        <v>24</v>
      </c>
      <c r="Z51" s="10" t="s">
        <v>199</v>
      </c>
      <c r="AA51" s="9"/>
      <c r="AB51" s="9"/>
      <c r="AC51" s="15">
        <f t="shared" si="3"/>
        <v>0</v>
      </c>
      <c r="AD51" s="9"/>
      <c r="AE51" s="15"/>
    </row>
    <row r="52" spans="1:31" ht="15.5" x14ac:dyDescent="0.35">
      <c r="E52" s="9"/>
      <c r="N52" s="9"/>
      <c r="O52" s="69"/>
      <c r="P52" s="7" t="s">
        <v>73</v>
      </c>
      <c r="Q52" s="7" t="s">
        <v>43</v>
      </c>
      <c r="R52" s="7" t="s">
        <v>65</v>
      </c>
      <c r="S52" s="9"/>
      <c r="T52" s="9">
        <v>2</v>
      </c>
      <c r="U52" s="15">
        <f t="shared" si="4"/>
        <v>2</v>
      </c>
      <c r="V52" s="9">
        <v>1</v>
      </c>
      <c r="W52" s="15"/>
      <c r="X52" s="7" t="s">
        <v>124</v>
      </c>
      <c r="Y52" s="7" t="s">
        <v>125</v>
      </c>
      <c r="Z52" s="7" t="s">
        <v>65</v>
      </c>
      <c r="AA52" s="9"/>
      <c r="AB52" s="9"/>
      <c r="AC52" s="15">
        <f t="shared" si="3"/>
        <v>0</v>
      </c>
      <c r="AD52" s="9"/>
      <c r="AE52" s="15"/>
    </row>
    <row r="53" spans="1:31" ht="15.5" x14ac:dyDescent="0.35">
      <c r="N53" s="9"/>
      <c r="O53" s="69"/>
      <c r="P53" s="43" t="s">
        <v>62</v>
      </c>
      <c r="Q53" s="43" t="s">
        <v>63</v>
      </c>
      <c r="R53" s="43" t="s">
        <v>142</v>
      </c>
      <c r="S53" s="9"/>
      <c r="T53" s="11">
        <v>2</v>
      </c>
      <c r="U53" s="15">
        <f t="shared" si="4"/>
        <v>2</v>
      </c>
      <c r="V53" s="9">
        <v>1</v>
      </c>
      <c r="W53" s="15"/>
      <c r="X53" s="7" t="s">
        <v>6</v>
      </c>
      <c r="Y53" s="7" t="s">
        <v>116</v>
      </c>
      <c r="Z53" s="7" t="s">
        <v>142</v>
      </c>
      <c r="AA53" s="9"/>
      <c r="AB53" s="11"/>
      <c r="AC53" s="15">
        <f t="shared" si="3"/>
        <v>0</v>
      </c>
      <c r="AD53" s="9"/>
      <c r="AE53" s="15"/>
    </row>
    <row r="54" spans="1:31" ht="18" x14ac:dyDescent="0.4">
      <c r="A54" s="122"/>
      <c r="B54" s="123"/>
      <c r="C54" s="123"/>
      <c r="D54" s="164"/>
      <c r="E54" s="124"/>
      <c r="F54" s="123"/>
      <c r="G54" s="125"/>
      <c r="H54" s="125"/>
      <c r="I54" s="125"/>
      <c r="J54" s="126"/>
      <c r="K54" s="125"/>
      <c r="L54" s="125"/>
      <c r="M54" s="124"/>
      <c r="N54" s="9"/>
      <c r="O54" s="69"/>
      <c r="P54" s="7" t="s">
        <v>73</v>
      </c>
      <c r="Q54" s="7" t="s">
        <v>65</v>
      </c>
      <c r="R54" s="7" t="s">
        <v>65</v>
      </c>
      <c r="S54" s="9"/>
      <c r="T54" s="11">
        <v>2</v>
      </c>
      <c r="U54" s="15">
        <f t="shared" si="4"/>
        <v>2</v>
      </c>
      <c r="V54" s="11"/>
      <c r="W54" s="15"/>
      <c r="X54" s="7" t="s">
        <v>77</v>
      </c>
      <c r="Y54" s="6" t="s">
        <v>217</v>
      </c>
      <c r="Z54" s="10" t="s">
        <v>199</v>
      </c>
      <c r="AA54" s="9"/>
      <c r="AB54" s="9"/>
      <c r="AC54" s="15">
        <f t="shared" si="3"/>
        <v>0</v>
      </c>
      <c r="AD54" s="9"/>
      <c r="AE54" s="15"/>
    </row>
    <row r="55" spans="1:31" ht="18" x14ac:dyDescent="0.4">
      <c r="C55" s="47" t="s">
        <v>42</v>
      </c>
      <c r="D55" s="112">
        <f>SUM(D16:D54)</f>
        <v>20</v>
      </c>
      <c r="E55" s="24"/>
      <c r="F55" s="47" t="s">
        <v>44</v>
      </c>
      <c r="G55" s="38"/>
      <c r="H55" s="54"/>
      <c r="I55" s="70">
        <v>10</v>
      </c>
      <c r="J55" s="25"/>
      <c r="K55" s="60"/>
      <c r="L55" s="64"/>
      <c r="N55" s="9"/>
      <c r="O55" s="15"/>
      <c r="P55" s="13" t="s">
        <v>85</v>
      </c>
      <c r="Q55" s="13" t="s">
        <v>148</v>
      </c>
      <c r="R55" s="103" t="s">
        <v>54</v>
      </c>
      <c r="S55" s="11"/>
      <c r="T55" s="9">
        <v>2</v>
      </c>
      <c r="U55" s="15">
        <f t="shared" si="2"/>
        <v>2</v>
      </c>
      <c r="V55" s="9"/>
      <c r="W55" s="15"/>
      <c r="X55" s="7" t="s">
        <v>204</v>
      </c>
      <c r="Y55" s="7" t="s">
        <v>205</v>
      </c>
      <c r="Z55" s="7" t="s">
        <v>158</v>
      </c>
      <c r="AA55" s="9"/>
      <c r="AB55" s="9"/>
      <c r="AC55" s="15">
        <f t="shared" si="3"/>
        <v>0</v>
      </c>
      <c r="AD55" s="9"/>
      <c r="AE55" s="15"/>
    </row>
    <row r="56" spans="1:31" ht="15.5" x14ac:dyDescent="0.35">
      <c r="N56" s="9"/>
      <c r="O56" s="69"/>
      <c r="P56" s="7" t="s">
        <v>12</v>
      </c>
      <c r="Q56" s="7" t="s">
        <v>252</v>
      </c>
      <c r="R56" s="7" t="s">
        <v>141</v>
      </c>
      <c r="S56" s="9"/>
      <c r="T56" s="9">
        <v>2</v>
      </c>
      <c r="U56" s="15">
        <f t="shared" si="2"/>
        <v>2</v>
      </c>
      <c r="V56" s="9"/>
      <c r="W56" s="15"/>
      <c r="X56" s="7" t="s">
        <v>114</v>
      </c>
      <c r="Y56" s="7" t="s">
        <v>147</v>
      </c>
      <c r="Z56" s="7" t="s">
        <v>142</v>
      </c>
      <c r="AA56" s="9"/>
      <c r="AB56" s="9"/>
      <c r="AC56" s="15">
        <f t="shared" si="3"/>
        <v>0</v>
      </c>
      <c r="AD56" s="9"/>
      <c r="AE56" s="15"/>
    </row>
    <row r="57" spans="1:31" ht="18" x14ac:dyDescent="0.4">
      <c r="B57" s="22" t="s">
        <v>98</v>
      </c>
      <c r="C57" s="31"/>
      <c r="D57" s="31"/>
      <c r="E57" s="22" t="s">
        <v>190</v>
      </c>
      <c r="F57" s="22"/>
      <c r="G57" s="22"/>
      <c r="H57" s="22"/>
      <c r="I57" s="22"/>
      <c r="J57" s="22" t="s">
        <v>191</v>
      </c>
      <c r="K57" s="22"/>
      <c r="L57" s="22"/>
      <c r="N57" s="9"/>
      <c r="O57" s="69"/>
      <c r="P57" s="7" t="s">
        <v>124</v>
      </c>
      <c r="Q57" s="7" t="s">
        <v>133</v>
      </c>
      <c r="R57" s="7" t="s">
        <v>142</v>
      </c>
      <c r="S57" s="11"/>
      <c r="T57" s="11">
        <v>2</v>
      </c>
      <c r="U57" s="15">
        <f t="shared" si="2"/>
        <v>2</v>
      </c>
      <c r="V57" s="165"/>
      <c r="W57" s="15"/>
      <c r="X57" s="7" t="s">
        <v>19</v>
      </c>
      <c r="Y57" s="7" t="s">
        <v>18</v>
      </c>
      <c r="Z57" s="7" t="s">
        <v>53</v>
      </c>
      <c r="AA57" s="9"/>
      <c r="AB57" s="11"/>
      <c r="AC57" s="15">
        <f t="shared" si="3"/>
        <v>0</v>
      </c>
      <c r="AD57" s="9"/>
      <c r="AE57" s="15"/>
    </row>
    <row r="58" spans="1:31" ht="18" x14ac:dyDescent="0.4">
      <c r="B58" s="47" t="s">
        <v>329</v>
      </c>
      <c r="C58" s="24"/>
      <c r="D58" s="47"/>
      <c r="E58" s="47" t="s">
        <v>97</v>
      </c>
      <c r="F58" s="25"/>
      <c r="G58" s="25"/>
      <c r="H58" s="25"/>
      <c r="I58" s="47"/>
      <c r="J58" s="47" t="s">
        <v>328</v>
      </c>
      <c r="K58" s="25"/>
      <c r="O58" s="15"/>
      <c r="P58" s="7" t="s">
        <v>82</v>
      </c>
      <c r="Q58" s="7" t="s">
        <v>20</v>
      </c>
      <c r="R58" s="7" t="s">
        <v>141</v>
      </c>
      <c r="S58" s="9"/>
      <c r="T58" s="11">
        <v>2</v>
      </c>
      <c r="U58" s="15">
        <f t="shared" si="2"/>
        <v>2</v>
      </c>
      <c r="V58" s="9"/>
      <c r="W58" s="15"/>
      <c r="X58" s="7" t="s">
        <v>168</v>
      </c>
      <c r="Y58" s="7" t="s">
        <v>17</v>
      </c>
      <c r="Z58" s="7" t="s">
        <v>158</v>
      </c>
      <c r="AA58" s="9"/>
      <c r="AB58" s="9"/>
      <c r="AC58" s="15">
        <f t="shared" si="3"/>
        <v>0</v>
      </c>
      <c r="AD58" s="9"/>
      <c r="AE58" s="15"/>
    </row>
    <row r="59" spans="1:31" ht="15.5" x14ac:dyDescent="0.35">
      <c r="B59" s="47"/>
      <c r="D59" s="47"/>
      <c r="I59" s="47"/>
      <c r="J59" s="47"/>
      <c r="K59" s="47"/>
      <c r="L59" s="47"/>
      <c r="O59" s="15"/>
      <c r="P59" s="7" t="s">
        <v>12</v>
      </c>
      <c r="Q59" s="7" t="s">
        <v>13</v>
      </c>
      <c r="R59" s="7" t="s">
        <v>54</v>
      </c>
      <c r="S59" s="9"/>
      <c r="T59" s="9">
        <v>2</v>
      </c>
      <c r="U59" s="15">
        <f t="shared" si="2"/>
        <v>2</v>
      </c>
      <c r="V59" s="9"/>
      <c r="W59" s="15"/>
      <c r="X59" s="43" t="s">
        <v>257</v>
      </c>
      <c r="Y59" s="43" t="s">
        <v>254</v>
      </c>
      <c r="Z59" s="43" t="s">
        <v>158</v>
      </c>
      <c r="AA59" s="11"/>
      <c r="AB59" s="9"/>
      <c r="AC59" s="15">
        <f t="shared" si="3"/>
        <v>0</v>
      </c>
      <c r="AD59" s="11"/>
      <c r="AE59" s="15"/>
    </row>
    <row r="60" spans="1:31" ht="15.5" x14ac:dyDescent="0.35">
      <c r="O60" s="69"/>
      <c r="P60" s="7" t="s">
        <v>75</v>
      </c>
      <c r="Q60" s="7" t="s">
        <v>76</v>
      </c>
      <c r="R60" s="7" t="s">
        <v>65</v>
      </c>
      <c r="S60" s="9">
        <v>1</v>
      </c>
      <c r="T60" s="9"/>
      <c r="U60" s="15">
        <f t="shared" si="2"/>
        <v>1</v>
      </c>
      <c r="V60" s="9">
        <v>1</v>
      </c>
      <c r="W60" s="15"/>
      <c r="X60" s="7" t="s">
        <v>62</v>
      </c>
      <c r="Y60" s="7" t="s">
        <v>169</v>
      </c>
      <c r="Z60" s="43" t="s">
        <v>158</v>
      </c>
      <c r="AA60" s="9"/>
      <c r="AB60" s="11"/>
      <c r="AC60" s="15">
        <f t="shared" si="3"/>
        <v>0</v>
      </c>
      <c r="AD60" s="9"/>
      <c r="AE60" s="15"/>
    </row>
    <row r="61" spans="1:31" ht="15.5" x14ac:dyDescent="0.35">
      <c r="I61" s="47"/>
      <c r="O61" s="15"/>
      <c r="P61" s="7" t="s">
        <v>115</v>
      </c>
      <c r="Q61" s="7" t="s">
        <v>8</v>
      </c>
      <c r="R61" s="7" t="s">
        <v>158</v>
      </c>
      <c r="S61" s="9">
        <v>1</v>
      </c>
      <c r="T61" s="11"/>
      <c r="U61" s="15">
        <f t="shared" si="2"/>
        <v>1</v>
      </c>
      <c r="V61" s="9"/>
      <c r="W61" s="69"/>
      <c r="X61" s="7"/>
      <c r="Y61" s="16"/>
      <c r="Z61" s="7"/>
      <c r="AA61" s="9"/>
      <c r="AB61" s="11"/>
      <c r="AC61" s="15"/>
      <c r="AD61" s="9"/>
      <c r="AE61" s="15"/>
    </row>
    <row r="62" spans="1:31" ht="18" x14ac:dyDescent="0.4">
      <c r="A62" s="4"/>
      <c r="B62" s="21" t="s">
        <v>94</v>
      </c>
      <c r="C62" s="22"/>
      <c r="D62" s="23">
        <v>40819</v>
      </c>
      <c r="E62" s="61"/>
      <c r="F62" s="61"/>
      <c r="G62" s="61"/>
      <c r="H62" s="31"/>
      <c r="I62" s="31"/>
      <c r="J62" s="21" t="s">
        <v>96</v>
      </c>
      <c r="K62" s="22"/>
      <c r="L62" s="23">
        <v>40826</v>
      </c>
      <c r="O62" s="15"/>
      <c r="P62" s="7" t="s">
        <v>114</v>
      </c>
      <c r="Q62" s="16" t="s">
        <v>113</v>
      </c>
      <c r="R62" s="7" t="s">
        <v>199</v>
      </c>
      <c r="S62" s="9">
        <v>1</v>
      </c>
      <c r="T62" s="11"/>
      <c r="U62" s="15">
        <f t="shared" si="2"/>
        <v>1</v>
      </c>
      <c r="V62" s="9"/>
      <c r="W62" s="15"/>
      <c r="AC62" s="15"/>
      <c r="AD62" s="168"/>
      <c r="AE62" s="15"/>
    </row>
    <row r="63" spans="1:31" ht="19.5" customHeight="1" x14ac:dyDescent="0.4">
      <c r="A63" s="4"/>
      <c r="B63" s="26" t="s">
        <v>95</v>
      </c>
      <c r="C63" s="26" t="s">
        <v>93</v>
      </c>
      <c r="D63" s="26" t="s">
        <v>127</v>
      </c>
      <c r="E63" s="47"/>
      <c r="F63" s="47"/>
      <c r="G63" s="47"/>
      <c r="H63" s="24"/>
      <c r="I63" s="24"/>
      <c r="J63" s="26" t="s">
        <v>95</v>
      </c>
      <c r="K63" s="26" t="s">
        <v>93</v>
      </c>
      <c r="L63" s="26" t="s">
        <v>127</v>
      </c>
      <c r="O63" s="15"/>
      <c r="P63" s="7"/>
      <c r="Q63" s="10"/>
      <c r="R63" s="10"/>
      <c r="S63" s="9"/>
      <c r="T63" s="11"/>
      <c r="U63" s="15"/>
      <c r="V63" s="9"/>
      <c r="W63" s="15"/>
      <c r="AC63" s="15"/>
      <c r="AD63" s="168"/>
      <c r="AE63" s="15"/>
    </row>
    <row r="64" spans="1:31" ht="18.75" customHeight="1" x14ac:dyDescent="0.4">
      <c r="A64" s="49"/>
      <c r="B64" s="28">
        <v>0.38541666666666669</v>
      </c>
      <c r="C64" s="25" t="s">
        <v>153</v>
      </c>
      <c r="D64" s="29" t="s">
        <v>261</v>
      </c>
      <c r="E64" s="47"/>
      <c r="F64" s="47"/>
      <c r="G64" s="47"/>
      <c r="H64" s="24"/>
      <c r="I64" s="24"/>
      <c r="J64" s="28">
        <v>0.38541666666666669</v>
      </c>
      <c r="K64" s="25" t="s">
        <v>153</v>
      </c>
      <c r="L64" s="29" t="s">
        <v>302</v>
      </c>
      <c r="O64" s="69"/>
      <c r="P64" s="7"/>
      <c r="Q64" s="7"/>
      <c r="R64" s="7"/>
      <c r="S64" s="9"/>
      <c r="T64" s="11"/>
      <c r="U64" s="15"/>
      <c r="V64" s="9"/>
      <c r="W64" s="15"/>
      <c r="X64" s="7"/>
      <c r="Y64" s="101"/>
      <c r="Z64" s="7"/>
      <c r="AA64" s="9"/>
      <c r="AB64" s="11"/>
      <c r="AC64" s="15"/>
      <c r="AD64" s="9"/>
      <c r="AE64" s="15"/>
    </row>
    <row r="65" spans="1:31" ht="18" x14ac:dyDescent="0.4">
      <c r="A65" s="26"/>
      <c r="B65" s="28">
        <v>0.38541666666666669</v>
      </c>
      <c r="C65" s="25" t="s">
        <v>154</v>
      </c>
      <c r="D65" s="29" t="s">
        <v>262</v>
      </c>
      <c r="E65" s="47"/>
      <c r="F65" s="47"/>
      <c r="G65" s="47"/>
      <c r="H65" s="24"/>
      <c r="I65" s="24"/>
      <c r="J65" s="28">
        <v>0.38541666666666669</v>
      </c>
      <c r="K65" s="25" t="s">
        <v>154</v>
      </c>
      <c r="L65" s="29" t="s">
        <v>303</v>
      </c>
      <c r="O65" s="69"/>
      <c r="U65" s="15"/>
      <c r="W65" s="15"/>
      <c r="AC65" s="15"/>
      <c r="AD65" s="168"/>
      <c r="AE65" s="69"/>
    </row>
    <row r="66" spans="1:31" ht="18.5" thickBot="1" x14ac:dyDescent="0.45">
      <c r="A66" s="26"/>
      <c r="B66" s="28">
        <v>0.42708333333333331</v>
      </c>
      <c r="C66" s="25" t="s">
        <v>153</v>
      </c>
      <c r="D66" s="29" t="s">
        <v>263</v>
      </c>
      <c r="E66" s="47"/>
      <c r="F66" s="47"/>
      <c r="G66" s="47"/>
      <c r="H66" s="24"/>
      <c r="I66" s="24"/>
      <c r="J66" s="28">
        <v>0.42708333333333331</v>
      </c>
      <c r="K66" s="25" t="s">
        <v>153</v>
      </c>
      <c r="L66" s="29" t="s">
        <v>304</v>
      </c>
      <c r="O66" s="15"/>
      <c r="U66" s="15"/>
      <c r="W66" s="15"/>
      <c r="X66" s="7" t="s">
        <v>165</v>
      </c>
      <c r="Y66" s="6"/>
      <c r="Z66" s="10"/>
      <c r="AA66" s="9">
        <v>4</v>
      </c>
      <c r="AB66" s="9">
        <v>4</v>
      </c>
      <c r="AC66" s="15">
        <f t="shared" ref="AC66" si="5">SUM(AA66:AB66)</f>
        <v>8</v>
      </c>
      <c r="AD66" s="11">
        <v>1</v>
      </c>
      <c r="AE66" s="69"/>
    </row>
    <row r="67" spans="1:31" ht="18.5" thickBot="1" x14ac:dyDescent="0.45">
      <c r="A67" s="100"/>
      <c r="B67" s="28">
        <v>0.42708333333333331</v>
      </c>
      <c r="C67" s="25" t="s">
        <v>154</v>
      </c>
      <c r="D67" s="29" t="s">
        <v>264</v>
      </c>
      <c r="J67" s="28">
        <v>0.42708333333333331</v>
      </c>
      <c r="K67" s="25" t="s">
        <v>154</v>
      </c>
      <c r="L67" s="29" t="s">
        <v>305</v>
      </c>
      <c r="M67" s="47"/>
      <c r="O67" s="17"/>
      <c r="P67" s="17"/>
      <c r="Q67" s="17"/>
      <c r="R67" s="17"/>
      <c r="S67" s="18">
        <f>SUM(S22:S63)</f>
        <v>54</v>
      </c>
      <c r="T67" s="18">
        <f>SUM(T22:T64)</f>
        <v>70</v>
      </c>
      <c r="U67" s="18">
        <f>SUM(U22:U63)</f>
        <v>124</v>
      </c>
      <c r="V67" s="18">
        <f>SUM(V22:V65)</f>
        <v>18</v>
      </c>
      <c r="W67" s="15"/>
      <c r="X67" s="159" t="s">
        <v>46</v>
      </c>
      <c r="Y67" s="159"/>
      <c r="Z67" s="159"/>
      <c r="AA67" s="18">
        <f>SUM(AA22:AA66)+S67</f>
        <v>58</v>
      </c>
      <c r="AB67" s="18">
        <f>SUM(AB22:AB66)+T67</f>
        <v>95</v>
      </c>
      <c r="AC67" s="18">
        <f>SUM(AC22:AC66)+U67</f>
        <v>153</v>
      </c>
      <c r="AD67" s="18">
        <f>SUM(AD22:AD66)+V67</f>
        <v>28</v>
      </c>
      <c r="AE67" s="69"/>
    </row>
    <row r="68" spans="1:31" ht="16" thickTop="1" x14ac:dyDescent="0.3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</row>
    <row r="73" spans="1:31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1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1" ht="18" x14ac:dyDescent="0.4">
      <c r="A75" s="39"/>
      <c r="B75" s="39"/>
      <c r="C75" s="169"/>
      <c r="D75" s="170"/>
      <c r="E75" s="169"/>
      <c r="F75" s="170"/>
      <c r="G75" s="169"/>
      <c r="H75" s="170"/>
      <c r="I75" s="169"/>
      <c r="J75" s="39"/>
      <c r="K75" s="39"/>
    </row>
    <row r="76" spans="1:31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1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1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1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P79" s="5"/>
      <c r="Q79" s="5"/>
      <c r="R79" s="7"/>
    </row>
    <row r="80" spans="1:31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P80" s="7"/>
      <c r="Q80" s="7"/>
      <c r="R80" s="7"/>
    </row>
    <row r="81" spans="1:18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P81" s="7"/>
      <c r="Q81" s="7"/>
      <c r="R81" s="7"/>
    </row>
    <row r="82" spans="1:18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8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8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8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8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8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8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8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8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8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8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8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8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8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8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O40:V54">
    <sortCondition ref="O40"/>
  </sortState>
  <pageMargins left="0.25" right="0.25" top="0.25" bottom="0.25" header="0.5" footer="0.5"/>
  <pageSetup scale="65" fitToWidth="0" orientation="portrait" r:id="rId1"/>
  <headerFooter alignWithMargins="0"/>
  <colBreaks count="1" manualBreakCount="1">
    <brk id="13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view="pageBreakPreview" topLeftCell="A16" zoomScale="70" zoomScaleNormal="75" zoomScaleSheetLayoutView="70" workbookViewId="0">
      <selection activeCell="M10" sqref="M10"/>
    </sheetView>
  </sheetViews>
  <sheetFormatPr defaultRowHeight="12.5" x14ac:dyDescent="0.25"/>
  <cols>
    <col min="1" max="1" width="13.1796875" customWidth="1"/>
    <col min="2" max="2" width="16.453125" customWidth="1"/>
    <col min="3" max="3" width="15.453125" customWidth="1"/>
    <col min="4" max="4" width="15.17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6.453125" customWidth="1"/>
    <col min="14" max="14" width="4" customWidth="1"/>
    <col min="15" max="15" width="4.54296875" customWidth="1"/>
    <col min="16" max="16" width="12.453125" customWidth="1"/>
    <col min="17" max="17" width="14.54296875" customWidth="1"/>
    <col min="18" max="18" width="15.453125" customWidth="1"/>
    <col min="19" max="19" width="5.54296875" customWidth="1"/>
    <col min="20" max="20" width="6.81640625" customWidth="1"/>
    <col min="21" max="21" width="7.1796875" customWidth="1"/>
    <col min="22" max="22" width="6.81640625" customWidth="1"/>
    <col min="23" max="23" width="5.1796875" customWidth="1"/>
    <col min="24" max="24" width="10" customWidth="1"/>
    <col min="25" max="25" width="16.453125" customWidth="1"/>
    <col min="26" max="26" width="17.453125" customWidth="1"/>
    <col min="27" max="27" width="6.81640625" customWidth="1"/>
    <col min="28" max="28" width="6.54296875" customWidth="1"/>
    <col min="29" max="29" width="6.81640625" customWidth="1"/>
    <col min="30" max="30" width="6.54296875" customWidth="1"/>
    <col min="31" max="31" width="5.453125" customWidth="1"/>
  </cols>
  <sheetData>
    <row r="1" spans="1:31" ht="25" x14ac:dyDescent="0.5">
      <c r="A1" s="32"/>
      <c r="B1" s="32"/>
      <c r="C1" s="32"/>
      <c r="D1" s="32"/>
      <c r="E1" s="32"/>
      <c r="F1" s="32"/>
      <c r="G1" s="33" t="s">
        <v>111</v>
      </c>
      <c r="H1" s="33"/>
      <c r="I1" s="33"/>
      <c r="J1" s="33"/>
      <c r="K1" s="33"/>
      <c r="L1" s="32"/>
      <c r="M1" s="32"/>
      <c r="O1" s="17"/>
      <c r="P1" s="17"/>
      <c r="Q1" s="17"/>
      <c r="R1" s="17"/>
      <c r="S1" s="17"/>
      <c r="T1" s="17"/>
      <c r="U1" s="17"/>
      <c r="V1" s="36" t="s">
        <v>36</v>
      </c>
      <c r="W1" s="17"/>
      <c r="X1" s="17"/>
      <c r="Y1" s="17"/>
      <c r="Z1" s="17"/>
      <c r="AA1" s="17"/>
      <c r="AB1" s="17"/>
      <c r="AC1" s="17"/>
      <c r="AD1" s="17"/>
      <c r="AE1" s="17"/>
    </row>
    <row r="2" spans="1:31" ht="25" x14ac:dyDescent="0.5">
      <c r="A2" s="14"/>
      <c r="B2" s="113" t="s">
        <v>260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40812</v>
      </c>
      <c r="O2" s="17"/>
      <c r="AE2" s="17"/>
    </row>
    <row r="3" spans="1:31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O3" s="17"/>
      <c r="P3" s="159" t="s">
        <v>87</v>
      </c>
      <c r="Q3" s="159"/>
      <c r="R3" s="159" t="s">
        <v>58</v>
      </c>
      <c r="S3" s="15"/>
      <c r="T3" s="15" t="s">
        <v>89</v>
      </c>
      <c r="U3" s="15" t="s">
        <v>88</v>
      </c>
      <c r="V3" s="15" t="s">
        <v>90</v>
      </c>
      <c r="W3" s="15" t="s">
        <v>91</v>
      </c>
      <c r="X3" s="15" t="s">
        <v>92</v>
      </c>
      <c r="AE3" s="17"/>
    </row>
    <row r="4" spans="1:31" ht="18" x14ac:dyDescent="0.4">
      <c r="A4" s="7"/>
      <c r="B4" s="7"/>
      <c r="C4" s="27"/>
      <c r="D4" s="27"/>
      <c r="E4" s="25" t="s">
        <v>104</v>
      </c>
      <c r="F4" s="25" t="s">
        <v>105</v>
      </c>
      <c r="G4" s="25" t="s">
        <v>106</v>
      </c>
      <c r="H4" s="25" t="s">
        <v>107</v>
      </c>
      <c r="I4" s="25" t="s">
        <v>88</v>
      </c>
      <c r="J4" s="25" t="s">
        <v>59</v>
      </c>
      <c r="K4" s="25" t="s">
        <v>112</v>
      </c>
      <c r="L4" s="25" t="s">
        <v>55</v>
      </c>
      <c r="M4" s="7"/>
      <c r="N4" s="1"/>
      <c r="O4" s="88"/>
      <c r="P4" s="10" t="s">
        <v>198</v>
      </c>
      <c r="Q4" s="7" t="s">
        <v>109</v>
      </c>
      <c r="R4" s="7" t="s">
        <v>108</v>
      </c>
      <c r="S4" s="7"/>
      <c r="T4" s="11">
        <v>1</v>
      </c>
      <c r="U4" s="9">
        <v>0</v>
      </c>
      <c r="V4" s="9">
        <v>1</v>
      </c>
      <c r="W4" s="9">
        <v>0</v>
      </c>
      <c r="X4" s="160">
        <f t="shared" ref="X4:X11" si="0">U4/T4</f>
        <v>0</v>
      </c>
      <c r="AE4" s="17"/>
    </row>
    <row r="5" spans="1:31" ht="18" x14ac:dyDescent="0.4">
      <c r="A5" s="9"/>
      <c r="B5" s="9"/>
      <c r="C5" s="38" t="s">
        <v>101</v>
      </c>
      <c r="D5" s="27"/>
      <c r="E5" s="25">
        <v>2</v>
      </c>
      <c r="F5" s="25">
        <v>0</v>
      </c>
      <c r="G5" s="25">
        <v>0</v>
      </c>
      <c r="H5" s="25">
        <v>12</v>
      </c>
      <c r="I5" s="25">
        <v>2</v>
      </c>
      <c r="J5" s="40">
        <f t="shared" ref="J5:J12" si="1">E5*2+G5*1</f>
        <v>4</v>
      </c>
      <c r="K5" s="25">
        <v>17</v>
      </c>
      <c r="L5" s="25">
        <v>3</v>
      </c>
      <c r="M5" s="7"/>
      <c r="O5" s="88"/>
      <c r="P5" s="7" t="s">
        <v>73</v>
      </c>
      <c r="Q5" s="7" t="s">
        <v>110</v>
      </c>
      <c r="R5" s="7" t="s">
        <v>157</v>
      </c>
      <c r="S5" s="7"/>
      <c r="T5" s="11">
        <v>2</v>
      </c>
      <c r="U5" s="9">
        <v>2</v>
      </c>
      <c r="V5" s="9">
        <v>1</v>
      </c>
      <c r="W5" s="9">
        <v>0</v>
      </c>
      <c r="X5" s="160">
        <f t="shared" si="0"/>
        <v>1</v>
      </c>
      <c r="AE5" s="17"/>
    </row>
    <row r="6" spans="1:31" ht="18" x14ac:dyDescent="0.4">
      <c r="B6" s="9"/>
      <c r="C6" s="38" t="s">
        <v>150</v>
      </c>
      <c r="D6" s="27"/>
      <c r="E6" s="25">
        <v>2</v>
      </c>
      <c r="F6" s="25">
        <v>0</v>
      </c>
      <c r="G6" s="25">
        <v>0</v>
      </c>
      <c r="H6" s="25">
        <v>8</v>
      </c>
      <c r="I6" s="25">
        <v>2</v>
      </c>
      <c r="J6" s="40">
        <f t="shared" si="1"/>
        <v>4</v>
      </c>
      <c r="K6" s="25">
        <v>14</v>
      </c>
      <c r="L6" s="25">
        <v>2</v>
      </c>
      <c r="M6" s="7"/>
      <c r="O6" s="67"/>
      <c r="P6" s="7" t="s">
        <v>9</v>
      </c>
      <c r="Q6" s="7" t="s">
        <v>155</v>
      </c>
      <c r="R6" s="7" t="s">
        <v>201</v>
      </c>
      <c r="S6" s="4"/>
      <c r="T6" s="11">
        <v>1</v>
      </c>
      <c r="U6" s="9">
        <v>1</v>
      </c>
      <c r="V6" s="9">
        <v>0</v>
      </c>
      <c r="W6" s="9">
        <v>0</v>
      </c>
      <c r="X6" s="160">
        <f t="shared" si="0"/>
        <v>1</v>
      </c>
      <c r="Z6" s="9"/>
      <c r="AE6" s="17"/>
    </row>
    <row r="7" spans="1:31" ht="18" x14ac:dyDescent="0.4">
      <c r="B7" s="9"/>
      <c r="C7" s="38" t="s">
        <v>102</v>
      </c>
      <c r="D7" s="27"/>
      <c r="E7" s="25">
        <v>1</v>
      </c>
      <c r="F7" s="25">
        <v>0</v>
      </c>
      <c r="G7" s="25">
        <v>1</v>
      </c>
      <c r="H7" s="25">
        <v>4</v>
      </c>
      <c r="I7" s="25">
        <v>3</v>
      </c>
      <c r="J7" s="40">
        <f t="shared" si="1"/>
        <v>3</v>
      </c>
      <c r="K7" s="25">
        <v>7</v>
      </c>
      <c r="L7" s="25">
        <v>3</v>
      </c>
      <c r="M7" s="7"/>
      <c r="N7" s="9"/>
      <c r="O7" s="88"/>
      <c r="P7" s="7" t="s">
        <v>34</v>
      </c>
      <c r="Q7" s="7" t="s">
        <v>100</v>
      </c>
      <c r="R7" s="7" t="s">
        <v>54</v>
      </c>
      <c r="S7" s="7"/>
      <c r="T7" s="11">
        <v>2</v>
      </c>
      <c r="U7" s="9">
        <v>3</v>
      </c>
      <c r="V7" s="9">
        <v>1</v>
      </c>
      <c r="W7" s="9">
        <v>0</v>
      </c>
      <c r="X7" s="160">
        <f t="shared" si="0"/>
        <v>1.5</v>
      </c>
      <c r="AE7" s="17"/>
    </row>
    <row r="8" spans="1:31" ht="18" x14ac:dyDescent="0.4">
      <c r="A8" s="9"/>
      <c r="B8" s="9"/>
      <c r="C8" s="38" t="s">
        <v>210</v>
      </c>
      <c r="D8" s="27"/>
      <c r="E8" s="25">
        <v>1</v>
      </c>
      <c r="F8" s="25">
        <v>0</v>
      </c>
      <c r="G8" s="25">
        <v>1</v>
      </c>
      <c r="H8" s="25">
        <v>4</v>
      </c>
      <c r="I8" s="25">
        <v>3</v>
      </c>
      <c r="J8" s="40">
        <f t="shared" si="1"/>
        <v>3</v>
      </c>
      <c r="K8" s="25">
        <v>8</v>
      </c>
      <c r="L8" s="25">
        <v>4</v>
      </c>
      <c r="M8" s="7"/>
      <c r="O8" s="15"/>
      <c r="P8" s="7" t="s">
        <v>73</v>
      </c>
      <c r="Q8" s="7" t="s">
        <v>218</v>
      </c>
      <c r="R8" s="7" t="s">
        <v>53</v>
      </c>
      <c r="S8" s="4"/>
      <c r="T8" s="11">
        <v>2</v>
      </c>
      <c r="U8" s="9">
        <v>4</v>
      </c>
      <c r="V8" s="9">
        <v>0</v>
      </c>
      <c r="W8" s="9">
        <v>0</v>
      </c>
      <c r="X8" s="160">
        <f t="shared" si="0"/>
        <v>2</v>
      </c>
      <c r="AE8" s="17"/>
    </row>
    <row r="9" spans="1:31" ht="18" x14ac:dyDescent="0.4">
      <c r="A9" s="9"/>
      <c r="B9" s="9"/>
      <c r="C9" s="38" t="s">
        <v>103</v>
      </c>
      <c r="D9" s="27"/>
      <c r="E9" s="25">
        <v>0</v>
      </c>
      <c r="F9" s="25">
        <v>0</v>
      </c>
      <c r="G9" s="25">
        <v>2</v>
      </c>
      <c r="H9" s="25">
        <v>4</v>
      </c>
      <c r="I9" s="25">
        <v>4</v>
      </c>
      <c r="J9" s="40">
        <f t="shared" si="1"/>
        <v>2</v>
      </c>
      <c r="K9" s="25">
        <v>8</v>
      </c>
      <c r="L9" s="129">
        <v>2</v>
      </c>
      <c r="M9" s="7"/>
      <c r="O9" s="88"/>
      <c r="P9" s="7" t="s">
        <v>160</v>
      </c>
      <c r="Q9" s="7" t="s">
        <v>200</v>
      </c>
      <c r="R9" s="7" t="s">
        <v>142</v>
      </c>
      <c r="S9" s="4"/>
      <c r="T9" s="11">
        <v>2</v>
      </c>
      <c r="U9" s="9">
        <v>4</v>
      </c>
      <c r="V9" s="9">
        <v>0</v>
      </c>
      <c r="W9" s="9">
        <v>0</v>
      </c>
      <c r="X9" s="160">
        <f t="shared" si="0"/>
        <v>2</v>
      </c>
      <c r="AE9" s="17"/>
    </row>
    <row r="10" spans="1:31" ht="18" x14ac:dyDescent="0.4">
      <c r="A10" s="9"/>
      <c r="B10" s="9"/>
      <c r="C10" s="38" t="s">
        <v>151</v>
      </c>
      <c r="D10" s="27"/>
      <c r="E10" s="25">
        <v>0</v>
      </c>
      <c r="F10" s="25">
        <v>2</v>
      </c>
      <c r="G10" s="25">
        <v>0</v>
      </c>
      <c r="H10" s="25">
        <v>2</v>
      </c>
      <c r="I10" s="25">
        <v>4</v>
      </c>
      <c r="J10" s="40">
        <f t="shared" si="1"/>
        <v>0</v>
      </c>
      <c r="K10" s="25">
        <v>3</v>
      </c>
      <c r="L10" s="25">
        <v>2</v>
      </c>
      <c r="M10" s="7"/>
      <c r="O10" s="88"/>
      <c r="P10" s="7" t="s">
        <v>68</v>
      </c>
      <c r="Q10" s="7" t="s">
        <v>138</v>
      </c>
      <c r="R10" s="7" t="s">
        <v>158</v>
      </c>
      <c r="S10" s="7"/>
      <c r="T10" s="11">
        <v>2</v>
      </c>
      <c r="U10" s="9">
        <v>8</v>
      </c>
      <c r="V10" s="9">
        <v>0</v>
      </c>
      <c r="W10" s="9">
        <v>0</v>
      </c>
      <c r="X10" s="160">
        <f t="shared" si="0"/>
        <v>4</v>
      </c>
      <c r="AE10" s="17"/>
    </row>
    <row r="11" spans="1:31" ht="18" x14ac:dyDescent="0.4">
      <c r="A11" s="9"/>
      <c r="B11" s="9"/>
      <c r="C11" s="38" t="s">
        <v>156</v>
      </c>
      <c r="D11" s="27"/>
      <c r="E11" s="25">
        <v>0</v>
      </c>
      <c r="F11" s="25">
        <v>2</v>
      </c>
      <c r="G11" s="25">
        <v>0</v>
      </c>
      <c r="H11" s="25">
        <v>2</v>
      </c>
      <c r="I11" s="25">
        <v>8</v>
      </c>
      <c r="J11" s="40">
        <f t="shared" si="1"/>
        <v>0</v>
      </c>
      <c r="K11" s="25">
        <v>3</v>
      </c>
      <c r="L11" s="25">
        <v>0</v>
      </c>
      <c r="M11" s="7"/>
      <c r="O11" s="88"/>
      <c r="P11" s="7" t="s">
        <v>119</v>
      </c>
      <c r="Q11" s="7" t="s">
        <v>170</v>
      </c>
      <c r="R11" s="7" t="s">
        <v>199</v>
      </c>
      <c r="S11" s="4"/>
      <c r="T11" s="11">
        <v>2</v>
      </c>
      <c r="U11" s="9">
        <v>12</v>
      </c>
      <c r="V11" s="9">
        <v>0</v>
      </c>
      <c r="W11" s="9">
        <v>0</v>
      </c>
      <c r="X11" s="160">
        <f t="shared" si="0"/>
        <v>6</v>
      </c>
      <c r="AE11" s="17"/>
    </row>
    <row r="12" spans="1:31" ht="18.5" thickBot="1" x14ac:dyDescent="0.45">
      <c r="A12" s="9"/>
      <c r="B12" s="9"/>
      <c r="C12" s="38" t="s">
        <v>209</v>
      </c>
      <c r="D12" s="27"/>
      <c r="E12" s="25">
        <v>0</v>
      </c>
      <c r="F12" s="25">
        <v>2</v>
      </c>
      <c r="G12" s="25">
        <v>0</v>
      </c>
      <c r="H12" s="25">
        <v>2</v>
      </c>
      <c r="I12" s="25">
        <v>12</v>
      </c>
      <c r="J12" s="40">
        <f t="shared" si="1"/>
        <v>0</v>
      </c>
      <c r="K12" s="25">
        <v>4</v>
      </c>
      <c r="L12" s="57">
        <v>2</v>
      </c>
      <c r="M12" s="7"/>
      <c r="O12" s="88"/>
      <c r="P12" s="7" t="s">
        <v>128</v>
      </c>
      <c r="Q12" s="7" t="s">
        <v>0</v>
      </c>
      <c r="R12" s="7"/>
      <c r="S12" s="4"/>
      <c r="T12" s="11">
        <v>2</v>
      </c>
      <c r="U12" s="9">
        <v>4</v>
      </c>
      <c r="V12" s="9">
        <v>0</v>
      </c>
      <c r="W12" s="9">
        <v>0</v>
      </c>
      <c r="X12" s="160">
        <f t="shared" ref="X12" si="2">U12/T12</f>
        <v>2</v>
      </c>
      <c r="AE12" s="17"/>
    </row>
    <row r="13" spans="1:31" ht="18.5" thickBot="1" x14ac:dyDescent="0.45">
      <c r="A13" s="4"/>
      <c r="B13" s="4"/>
      <c r="C13" s="24"/>
      <c r="D13" s="24"/>
      <c r="E13" s="161">
        <f>SUM(E5:E12)</f>
        <v>6</v>
      </c>
      <c r="F13" s="161">
        <f>SUM(F5:F12)</f>
        <v>6</v>
      </c>
      <c r="G13" s="161">
        <f>SUM(G5:G12)</f>
        <v>4</v>
      </c>
      <c r="H13" s="71">
        <f>SUM(H5:H12)</f>
        <v>38</v>
      </c>
      <c r="I13" s="71">
        <f>SUM(I5:I12)</f>
        <v>38</v>
      </c>
      <c r="J13" s="30"/>
      <c r="K13" s="71">
        <f>SUM(K5:K12)</f>
        <v>64</v>
      </c>
      <c r="L13" s="71">
        <f>SUM(L5:L12)</f>
        <v>18</v>
      </c>
      <c r="M13" s="4"/>
      <c r="O13" s="17"/>
      <c r="P13" s="2"/>
      <c r="Q13" s="13"/>
      <c r="R13" s="159" t="s">
        <v>35</v>
      </c>
      <c r="S13" s="14"/>
      <c r="T13" s="18">
        <f>SUM(T4:T12)</f>
        <v>16</v>
      </c>
      <c r="U13" s="18">
        <f>SUM(U4:U12)</f>
        <v>38</v>
      </c>
      <c r="V13" s="18">
        <f>SUM(V4:V12)</f>
        <v>3</v>
      </c>
      <c r="W13" s="18">
        <f>SUM(W4:W12)</f>
        <v>0</v>
      </c>
      <c r="X13" s="19">
        <f>(U13+W13)/T13</f>
        <v>2.375</v>
      </c>
      <c r="AE13" s="17"/>
    </row>
    <row r="14" spans="1:31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O14" s="17"/>
      <c r="P14" s="2"/>
      <c r="Q14" s="3"/>
      <c r="R14" s="2"/>
      <c r="W14" s="9"/>
      <c r="AE14" s="17"/>
    </row>
    <row r="15" spans="1:31" ht="18" x14ac:dyDescent="0.4">
      <c r="A15" s="111" t="s">
        <v>333</v>
      </c>
      <c r="B15" s="111"/>
      <c r="C15" s="87"/>
      <c r="D15" s="76"/>
      <c r="E15" s="83" t="s">
        <v>50</v>
      </c>
      <c r="F15" s="76"/>
      <c r="G15" s="76"/>
      <c r="H15" s="76"/>
      <c r="I15" s="76"/>
      <c r="J15" s="78"/>
      <c r="K15" s="76"/>
      <c r="L15" s="76"/>
      <c r="M15" s="76"/>
      <c r="O15" s="69"/>
      <c r="P15" s="17"/>
      <c r="Q15" s="17"/>
      <c r="R15" s="17"/>
      <c r="S15" s="17"/>
      <c r="T15" s="17"/>
      <c r="U15" s="17"/>
      <c r="V15" s="66" t="s">
        <v>47</v>
      </c>
      <c r="W15" s="17"/>
      <c r="X15" s="17"/>
      <c r="Y15" s="17"/>
      <c r="Z15" s="17"/>
      <c r="AA15" s="17"/>
      <c r="AB15" s="17"/>
      <c r="AC15" s="17"/>
      <c r="AD15" s="68" t="s">
        <v>47</v>
      </c>
      <c r="AE15" s="68"/>
    </row>
    <row r="16" spans="1:31" ht="18" x14ac:dyDescent="0.4">
      <c r="A16" s="53" t="s">
        <v>38</v>
      </c>
      <c r="B16" s="38" t="s">
        <v>103</v>
      </c>
      <c r="C16" s="75"/>
      <c r="D16" s="25">
        <v>3</v>
      </c>
      <c r="E16" s="8">
        <v>1</v>
      </c>
      <c r="F16" s="47" t="s">
        <v>270</v>
      </c>
      <c r="G16" s="59"/>
      <c r="J16" s="4"/>
      <c r="O16" s="15"/>
      <c r="P16" s="159" t="s">
        <v>7</v>
      </c>
      <c r="Q16" s="159"/>
      <c r="R16" s="15" t="s">
        <v>58</v>
      </c>
      <c r="S16" s="15" t="s">
        <v>51</v>
      </c>
      <c r="T16" s="15" t="s">
        <v>52</v>
      </c>
      <c r="U16" s="15" t="s">
        <v>59</v>
      </c>
      <c r="V16" s="67" t="s">
        <v>48</v>
      </c>
      <c r="W16" s="17"/>
      <c r="X16" s="159" t="s">
        <v>7</v>
      </c>
      <c r="Y16" s="159"/>
      <c r="Z16" s="15" t="s">
        <v>58</v>
      </c>
      <c r="AA16" s="15" t="s">
        <v>51</v>
      </c>
      <c r="AB16" s="15" t="s">
        <v>52</v>
      </c>
      <c r="AC16" s="15" t="s">
        <v>59</v>
      </c>
      <c r="AD16" s="67" t="s">
        <v>48</v>
      </c>
      <c r="AE16" s="67"/>
    </row>
    <row r="17" spans="1:31" ht="18" x14ac:dyDescent="0.4">
      <c r="A17" s="45" t="s">
        <v>37</v>
      </c>
      <c r="B17" s="47" t="s">
        <v>207</v>
      </c>
      <c r="C17" s="47" t="s">
        <v>267</v>
      </c>
      <c r="D17" s="25"/>
      <c r="E17" s="9">
        <v>2</v>
      </c>
      <c r="F17" s="47" t="s">
        <v>271</v>
      </c>
      <c r="G17" s="59"/>
      <c r="J17" s="4"/>
      <c r="N17" s="8"/>
      <c r="O17" s="69"/>
      <c r="P17" s="7" t="s">
        <v>145</v>
      </c>
      <c r="Q17" s="7" t="s">
        <v>244</v>
      </c>
      <c r="R17" s="10" t="s">
        <v>65</v>
      </c>
      <c r="S17" s="9">
        <v>3</v>
      </c>
      <c r="T17" s="9">
        <v>3</v>
      </c>
      <c r="U17" s="15">
        <f t="shared" ref="U17:U56" si="3">SUM(S17:T17)</f>
        <v>6</v>
      </c>
      <c r="V17" s="9"/>
      <c r="W17" s="15"/>
      <c r="X17" s="7" t="s">
        <v>29</v>
      </c>
      <c r="Y17" s="16" t="s">
        <v>30</v>
      </c>
      <c r="Z17" s="7" t="s">
        <v>141</v>
      </c>
      <c r="AA17" s="11"/>
      <c r="AB17" s="11">
        <v>1</v>
      </c>
      <c r="AC17" s="15">
        <f t="shared" ref="AC17:AC52" si="4">SUM(AA17:AB17)</f>
        <v>1</v>
      </c>
      <c r="AD17" s="9"/>
      <c r="AE17" s="15"/>
    </row>
    <row r="18" spans="1:31" ht="15.5" x14ac:dyDescent="0.35">
      <c r="A18" s="45"/>
      <c r="B18" s="60"/>
      <c r="C18" s="47"/>
      <c r="D18" s="55"/>
      <c r="E18" s="9">
        <v>2</v>
      </c>
      <c r="F18" s="47" t="s">
        <v>272</v>
      </c>
      <c r="J18" s="4"/>
      <c r="N18" s="9"/>
      <c r="O18" s="69"/>
      <c r="P18" s="7" t="s">
        <v>71</v>
      </c>
      <c r="Q18" s="7" t="s">
        <v>72</v>
      </c>
      <c r="R18" s="7" t="s">
        <v>65</v>
      </c>
      <c r="S18" s="9">
        <v>4</v>
      </c>
      <c r="T18" s="11">
        <v>1</v>
      </c>
      <c r="U18" s="15">
        <f t="shared" si="3"/>
        <v>5</v>
      </c>
      <c r="V18" s="9">
        <v>1</v>
      </c>
      <c r="W18" s="15"/>
      <c r="X18" s="7" t="s">
        <v>206</v>
      </c>
      <c r="Y18" s="10" t="s">
        <v>207</v>
      </c>
      <c r="Z18" s="10" t="s">
        <v>53</v>
      </c>
      <c r="AA18" s="9"/>
      <c r="AB18" s="9">
        <v>1</v>
      </c>
      <c r="AC18" s="15">
        <f t="shared" si="4"/>
        <v>1</v>
      </c>
      <c r="AD18" s="9">
        <v>1</v>
      </c>
      <c r="AE18" s="15"/>
    </row>
    <row r="19" spans="1:31" ht="15.5" x14ac:dyDescent="0.35">
      <c r="N19" s="9"/>
      <c r="O19" s="15"/>
      <c r="P19" s="158" t="s">
        <v>160</v>
      </c>
      <c r="Q19" s="7" t="s">
        <v>159</v>
      </c>
      <c r="R19" s="7" t="s">
        <v>141</v>
      </c>
      <c r="S19" s="9">
        <v>4</v>
      </c>
      <c r="T19" s="11">
        <v>1</v>
      </c>
      <c r="U19" s="15">
        <f t="shared" si="3"/>
        <v>5</v>
      </c>
      <c r="V19" s="9"/>
      <c r="W19" s="15"/>
      <c r="X19" s="7" t="s">
        <v>118</v>
      </c>
      <c r="Y19" s="7" t="s">
        <v>117</v>
      </c>
      <c r="Z19" s="7" t="s">
        <v>53</v>
      </c>
      <c r="AA19" s="9"/>
      <c r="AB19" s="11">
        <v>1</v>
      </c>
      <c r="AC19" s="15">
        <f t="shared" si="4"/>
        <v>1</v>
      </c>
      <c r="AD19" s="9"/>
      <c r="AE19" s="15"/>
    </row>
    <row r="20" spans="1:31" ht="18" x14ac:dyDescent="0.4">
      <c r="A20" s="45" t="s">
        <v>166</v>
      </c>
      <c r="B20" s="38" t="s">
        <v>102</v>
      </c>
      <c r="C20" s="98"/>
      <c r="D20" s="128">
        <v>3</v>
      </c>
      <c r="E20" s="9">
        <v>1</v>
      </c>
      <c r="F20" s="47" t="s">
        <v>273</v>
      </c>
      <c r="H20" s="59"/>
      <c r="I20" s="59"/>
      <c r="J20" s="96"/>
      <c r="K20" s="59"/>
      <c r="L20" s="59"/>
      <c r="M20" s="59"/>
      <c r="N20" s="8"/>
      <c r="O20" s="15"/>
      <c r="P20" s="7" t="s">
        <v>66</v>
      </c>
      <c r="Q20" s="7" t="s">
        <v>67</v>
      </c>
      <c r="R20" s="7" t="s">
        <v>65</v>
      </c>
      <c r="S20" s="9">
        <v>1</v>
      </c>
      <c r="T20" s="9">
        <v>3</v>
      </c>
      <c r="U20" s="15">
        <f t="shared" si="3"/>
        <v>4</v>
      </c>
      <c r="V20" s="9"/>
      <c r="W20" s="15"/>
      <c r="X20" s="7" t="s">
        <v>33</v>
      </c>
      <c r="Y20" s="7" t="s">
        <v>162</v>
      </c>
      <c r="Z20" s="7" t="s">
        <v>201</v>
      </c>
      <c r="AA20" s="9"/>
      <c r="AB20" s="9">
        <v>1</v>
      </c>
      <c r="AC20" s="15">
        <f t="shared" si="4"/>
        <v>1</v>
      </c>
      <c r="AD20" s="9"/>
      <c r="AE20" s="15"/>
    </row>
    <row r="21" spans="1:31" ht="18" x14ac:dyDescent="0.4">
      <c r="A21" s="97" t="s">
        <v>37</v>
      </c>
      <c r="B21" s="86" t="s">
        <v>213</v>
      </c>
      <c r="C21" s="47" t="s">
        <v>268</v>
      </c>
      <c r="D21" s="128"/>
      <c r="E21" s="9">
        <v>1</v>
      </c>
      <c r="F21" s="47" t="s">
        <v>274</v>
      </c>
      <c r="M21" s="59"/>
      <c r="N21" s="8"/>
      <c r="O21" s="15"/>
      <c r="P21" s="13" t="s">
        <v>247</v>
      </c>
      <c r="Q21" s="13" t="s">
        <v>248</v>
      </c>
      <c r="R21" s="103" t="s">
        <v>65</v>
      </c>
      <c r="S21" s="11">
        <v>3</v>
      </c>
      <c r="T21" s="9"/>
      <c r="U21" s="15">
        <f t="shared" si="3"/>
        <v>3</v>
      </c>
      <c r="V21" s="9"/>
      <c r="W21" s="15"/>
      <c r="X21" s="7" t="s">
        <v>16</v>
      </c>
      <c r="Y21" s="7" t="s">
        <v>45</v>
      </c>
      <c r="Z21" s="7" t="s">
        <v>142</v>
      </c>
      <c r="AA21" s="9"/>
      <c r="AB21" s="11">
        <v>1</v>
      </c>
      <c r="AC21" s="15">
        <f t="shared" si="4"/>
        <v>1</v>
      </c>
      <c r="AD21" s="9"/>
      <c r="AE21" s="15"/>
    </row>
    <row r="22" spans="1:31" ht="15.5" x14ac:dyDescent="0.35">
      <c r="B22" s="47" t="s">
        <v>269</v>
      </c>
      <c r="C22" s="47" t="s">
        <v>216</v>
      </c>
      <c r="E22" s="9">
        <v>2</v>
      </c>
      <c r="F22" s="47" t="s">
        <v>275</v>
      </c>
      <c r="N22" s="9"/>
      <c r="O22" s="69"/>
      <c r="P22" s="7" t="s">
        <v>251</v>
      </c>
      <c r="Q22" s="6" t="s">
        <v>250</v>
      </c>
      <c r="R22" s="10" t="s">
        <v>141</v>
      </c>
      <c r="S22" s="9">
        <v>3</v>
      </c>
      <c r="T22" s="9"/>
      <c r="U22" s="15">
        <f t="shared" si="3"/>
        <v>3</v>
      </c>
      <c r="V22" s="9"/>
      <c r="W22" s="15"/>
      <c r="X22" s="7" t="s">
        <v>256</v>
      </c>
      <c r="Y22" s="7" t="s">
        <v>253</v>
      </c>
      <c r="Z22" s="7" t="s">
        <v>158</v>
      </c>
      <c r="AA22" s="9"/>
      <c r="AB22" s="9">
        <v>1</v>
      </c>
      <c r="AC22" s="15">
        <f t="shared" si="4"/>
        <v>1</v>
      </c>
      <c r="AD22" s="9"/>
      <c r="AE22" s="15"/>
    </row>
    <row r="23" spans="1:31" ht="15.5" x14ac:dyDescent="0.35">
      <c r="N23" s="8"/>
      <c r="O23" s="15"/>
      <c r="P23" s="7" t="s">
        <v>21</v>
      </c>
      <c r="Q23" s="7" t="s">
        <v>74</v>
      </c>
      <c r="R23" s="7" t="s">
        <v>201</v>
      </c>
      <c r="S23" s="9">
        <v>1</v>
      </c>
      <c r="T23" s="9">
        <v>2</v>
      </c>
      <c r="U23" s="15">
        <f t="shared" si="3"/>
        <v>3</v>
      </c>
      <c r="V23" s="9">
        <v>2</v>
      </c>
      <c r="W23" s="15"/>
      <c r="X23" s="7" t="s">
        <v>12</v>
      </c>
      <c r="Y23" s="7" t="s">
        <v>13</v>
      </c>
      <c r="Z23" s="7" t="s">
        <v>54</v>
      </c>
      <c r="AA23" s="9"/>
      <c r="AB23" s="9">
        <v>1</v>
      </c>
      <c r="AC23" s="15">
        <f t="shared" si="4"/>
        <v>1</v>
      </c>
      <c r="AD23" s="9"/>
      <c r="AE23" s="15"/>
    </row>
    <row r="24" spans="1:31" ht="18" x14ac:dyDescent="0.4">
      <c r="A24" s="79"/>
      <c r="B24" s="80"/>
      <c r="C24" s="81"/>
      <c r="D24" s="163"/>
      <c r="E24" s="83" t="s">
        <v>50</v>
      </c>
      <c r="F24" s="77"/>
      <c r="G24" s="76"/>
      <c r="H24" s="76"/>
      <c r="I24" s="76"/>
      <c r="J24" s="78"/>
      <c r="K24" s="76"/>
      <c r="L24" s="76"/>
      <c r="M24" s="76"/>
      <c r="N24" s="9"/>
      <c r="O24" s="15"/>
      <c r="P24" s="13" t="s">
        <v>62</v>
      </c>
      <c r="Q24" s="13" t="s">
        <v>81</v>
      </c>
      <c r="R24" s="103" t="s">
        <v>53</v>
      </c>
      <c r="S24" s="11">
        <v>1</v>
      </c>
      <c r="T24" s="11">
        <v>2</v>
      </c>
      <c r="U24" s="15">
        <f t="shared" si="3"/>
        <v>3</v>
      </c>
      <c r="V24" s="9"/>
      <c r="W24" s="15"/>
      <c r="X24" s="7" t="s">
        <v>119</v>
      </c>
      <c r="Y24" s="7" t="s">
        <v>49</v>
      </c>
      <c r="Z24" s="7" t="s">
        <v>199</v>
      </c>
      <c r="AA24" s="9"/>
      <c r="AB24" s="11">
        <v>1</v>
      </c>
      <c r="AC24" s="15">
        <f t="shared" si="4"/>
        <v>1</v>
      </c>
      <c r="AD24" s="9"/>
      <c r="AE24" s="15"/>
    </row>
    <row r="25" spans="1:31" ht="18" x14ac:dyDescent="0.4">
      <c r="A25" s="53" t="s">
        <v>39</v>
      </c>
      <c r="B25" s="38" t="s">
        <v>210</v>
      </c>
      <c r="D25" s="25">
        <v>3</v>
      </c>
      <c r="E25" s="8">
        <v>1</v>
      </c>
      <c r="F25" s="47" t="s">
        <v>276</v>
      </c>
      <c r="M25" s="42"/>
      <c r="N25" s="9"/>
      <c r="O25" s="15"/>
      <c r="P25" s="7" t="s">
        <v>121</v>
      </c>
      <c r="Q25" s="7" t="s">
        <v>122</v>
      </c>
      <c r="R25" s="7" t="s">
        <v>201</v>
      </c>
      <c r="S25" s="8">
        <v>1</v>
      </c>
      <c r="T25" s="12">
        <v>2</v>
      </c>
      <c r="U25" s="15">
        <f t="shared" si="3"/>
        <v>3</v>
      </c>
      <c r="V25" s="9"/>
      <c r="W25" s="15"/>
      <c r="X25" s="7" t="s">
        <v>14</v>
      </c>
      <c r="Y25" s="10" t="s">
        <v>296</v>
      </c>
      <c r="Z25" s="10" t="s">
        <v>65</v>
      </c>
      <c r="AA25" s="9"/>
      <c r="AB25" s="9">
        <v>1</v>
      </c>
      <c r="AC25" s="15">
        <f t="shared" si="4"/>
        <v>1</v>
      </c>
      <c r="AD25" s="9"/>
      <c r="AE25" s="15"/>
    </row>
    <row r="26" spans="1:31" ht="15.5" x14ac:dyDescent="0.35">
      <c r="A26" s="56" t="s">
        <v>37</v>
      </c>
      <c r="B26" s="47" t="s">
        <v>80</v>
      </c>
      <c r="C26" s="47" t="s">
        <v>283</v>
      </c>
      <c r="E26" s="8">
        <v>1</v>
      </c>
      <c r="F26" s="47" t="s">
        <v>277</v>
      </c>
      <c r="N26" s="9"/>
      <c r="O26" s="15"/>
      <c r="P26" s="7" t="s">
        <v>126</v>
      </c>
      <c r="Q26" s="6" t="s">
        <v>99</v>
      </c>
      <c r="R26" s="10" t="s">
        <v>141</v>
      </c>
      <c r="S26" s="11">
        <v>1</v>
      </c>
      <c r="T26" s="9">
        <v>2</v>
      </c>
      <c r="U26" s="15">
        <f t="shared" si="3"/>
        <v>3</v>
      </c>
      <c r="V26" s="9"/>
      <c r="W26" s="15"/>
      <c r="X26" s="7" t="s">
        <v>32</v>
      </c>
      <c r="Y26" s="7" t="s">
        <v>249</v>
      </c>
      <c r="Z26" s="7" t="s">
        <v>199</v>
      </c>
      <c r="AA26" s="9"/>
      <c r="AB26" s="11">
        <v>1</v>
      </c>
      <c r="AC26" s="15">
        <f t="shared" si="4"/>
        <v>1</v>
      </c>
      <c r="AD26" s="9"/>
      <c r="AE26" s="15"/>
    </row>
    <row r="27" spans="1:31" ht="15.5" x14ac:dyDescent="0.35">
      <c r="B27" s="47" t="s">
        <v>74</v>
      </c>
      <c r="C27" s="50" t="s">
        <v>283</v>
      </c>
      <c r="E27" s="8">
        <v>2</v>
      </c>
      <c r="F27" s="47" t="s">
        <v>278</v>
      </c>
      <c r="G27" s="42"/>
      <c r="N27" s="9"/>
      <c r="O27" s="15"/>
      <c r="P27" s="7" t="s">
        <v>145</v>
      </c>
      <c r="Q27" s="7" t="s">
        <v>174</v>
      </c>
      <c r="R27" s="7" t="s">
        <v>141</v>
      </c>
      <c r="S27" s="9"/>
      <c r="T27" s="9">
        <v>3</v>
      </c>
      <c r="U27" s="15">
        <f t="shared" si="3"/>
        <v>3</v>
      </c>
      <c r="V27" s="9">
        <v>1</v>
      </c>
      <c r="W27" s="15"/>
      <c r="X27" s="7" t="s">
        <v>82</v>
      </c>
      <c r="Y27" s="7" t="s">
        <v>20</v>
      </c>
      <c r="Z27" s="7" t="s">
        <v>141</v>
      </c>
      <c r="AA27" s="9"/>
      <c r="AB27" s="11">
        <v>1</v>
      </c>
      <c r="AC27" s="15">
        <f t="shared" ref="AC27:AC37" si="5">SUM(AA27:AB27)</f>
        <v>1</v>
      </c>
      <c r="AD27" s="9"/>
      <c r="AE27" s="15"/>
    </row>
    <row r="28" spans="1:31" ht="15.5" x14ac:dyDescent="0.35">
      <c r="B28" s="94"/>
      <c r="C28" s="50"/>
      <c r="E28" s="8"/>
      <c r="G28" s="42"/>
      <c r="K28" s="42"/>
      <c r="L28" s="42"/>
      <c r="M28" s="42"/>
      <c r="N28" s="9"/>
      <c r="O28" s="15"/>
      <c r="P28" s="7" t="s">
        <v>86</v>
      </c>
      <c r="Q28" s="7" t="s">
        <v>132</v>
      </c>
      <c r="R28" s="7" t="s">
        <v>141</v>
      </c>
      <c r="S28" s="9"/>
      <c r="T28" s="11">
        <v>3</v>
      </c>
      <c r="U28" s="15">
        <f t="shared" si="3"/>
        <v>3</v>
      </c>
      <c r="V28" s="9"/>
      <c r="W28" s="69"/>
      <c r="X28" s="7" t="s">
        <v>202</v>
      </c>
      <c r="Y28" s="7" t="s">
        <v>300</v>
      </c>
      <c r="Z28" s="7" t="s">
        <v>141</v>
      </c>
      <c r="AA28" s="9"/>
      <c r="AB28" s="9">
        <v>1</v>
      </c>
      <c r="AC28" s="15">
        <f t="shared" si="5"/>
        <v>1</v>
      </c>
      <c r="AD28" s="9"/>
      <c r="AE28" s="15"/>
    </row>
    <row r="29" spans="1:31" ht="18" x14ac:dyDescent="0.4">
      <c r="A29" s="45"/>
      <c r="B29" s="38" t="s">
        <v>151</v>
      </c>
      <c r="C29" s="121"/>
      <c r="D29" s="25">
        <v>2</v>
      </c>
      <c r="E29" s="99">
        <v>1</v>
      </c>
      <c r="F29" s="47" t="s">
        <v>279</v>
      </c>
      <c r="N29" s="9"/>
      <c r="O29" s="69"/>
      <c r="P29" s="43" t="s">
        <v>242</v>
      </c>
      <c r="Q29" s="104" t="s">
        <v>243</v>
      </c>
      <c r="R29" s="104" t="s">
        <v>54</v>
      </c>
      <c r="S29" s="9">
        <v>2</v>
      </c>
      <c r="T29" s="11"/>
      <c r="U29" s="15">
        <f t="shared" si="3"/>
        <v>2</v>
      </c>
      <c r="V29" s="9"/>
      <c r="W29" s="69"/>
      <c r="X29" s="13" t="s">
        <v>241</v>
      </c>
      <c r="Y29" s="13" t="s">
        <v>240</v>
      </c>
      <c r="Z29" s="103" t="s">
        <v>201</v>
      </c>
      <c r="AA29" s="9"/>
      <c r="AB29" s="9"/>
      <c r="AC29" s="15">
        <f t="shared" si="5"/>
        <v>0</v>
      </c>
      <c r="AD29" s="9">
        <v>1</v>
      </c>
      <c r="AE29" s="15"/>
    </row>
    <row r="30" spans="1:31" ht="18" x14ac:dyDescent="0.4">
      <c r="A30" s="56" t="s">
        <v>37</v>
      </c>
      <c r="B30" s="47" t="s">
        <v>22</v>
      </c>
      <c r="C30" s="47" t="s">
        <v>187</v>
      </c>
      <c r="D30" s="25"/>
      <c r="E30" s="9">
        <v>2</v>
      </c>
      <c r="F30" s="47" t="s">
        <v>280</v>
      </c>
      <c r="N30" s="9"/>
      <c r="O30" s="69"/>
      <c r="P30" s="7" t="s">
        <v>114</v>
      </c>
      <c r="Q30" s="7" t="s">
        <v>120</v>
      </c>
      <c r="R30" s="7" t="s">
        <v>199</v>
      </c>
      <c r="S30" s="9">
        <v>2</v>
      </c>
      <c r="T30" s="11"/>
      <c r="U30" s="15">
        <f t="shared" si="3"/>
        <v>2</v>
      </c>
      <c r="V30" s="9"/>
      <c r="W30" s="69"/>
      <c r="X30" s="7" t="s">
        <v>56</v>
      </c>
      <c r="Y30" s="7" t="s">
        <v>57</v>
      </c>
      <c r="Z30" s="7" t="s">
        <v>199</v>
      </c>
      <c r="AA30" s="11"/>
      <c r="AB30" s="11"/>
      <c r="AC30" s="15">
        <f t="shared" si="5"/>
        <v>0</v>
      </c>
      <c r="AD30" s="9">
        <v>1</v>
      </c>
      <c r="AE30" s="15"/>
    </row>
    <row r="31" spans="1:31" ht="15.5" x14ac:dyDescent="0.35">
      <c r="G31" s="51"/>
      <c r="H31" s="42"/>
      <c r="I31" s="42"/>
      <c r="J31" s="44"/>
      <c r="K31" s="42"/>
      <c r="L31" s="42"/>
      <c r="M31" s="42"/>
      <c r="N31" s="8"/>
      <c r="O31" s="69"/>
      <c r="P31" s="7" t="s">
        <v>56</v>
      </c>
      <c r="Q31" s="7" t="s">
        <v>26</v>
      </c>
      <c r="R31" s="7" t="s">
        <v>53</v>
      </c>
      <c r="S31" s="9">
        <v>2</v>
      </c>
      <c r="T31" s="11"/>
      <c r="U31" s="15">
        <f t="shared" si="3"/>
        <v>2</v>
      </c>
      <c r="V31" s="9"/>
      <c r="W31" s="69"/>
      <c r="X31" s="43" t="s">
        <v>62</v>
      </c>
      <c r="Y31" s="43" t="s">
        <v>63</v>
      </c>
      <c r="Z31" s="43" t="s">
        <v>142</v>
      </c>
      <c r="AA31" s="9"/>
      <c r="AB31" s="11"/>
      <c r="AC31" s="15">
        <f t="shared" si="5"/>
        <v>0</v>
      </c>
      <c r="AD31" s="9">
        <v>1</v>
      </c>
      <c r="AE31" s="15"/>
    </row>
    <row r="32" spans="1:31" ht="18" x14ac:dyDescent="0.4">
      <c r="A32" s="82" t="s">
        <v>167</v>
      </c>
      <c r="B32" s="80"/>
      <c r="C32" s="81"/>
      <c r="D32" s="163"/>
      <c r="E32" s="83" t="s">
        <v>50</v>
      </c>
      <c r="F32" s="77"/>
      <c r="G32" s="84"/>
      <c r="H32" s="84"/>
      <c r="I32" s="84"/>
      <c r="J32" s="85"/>
      <c r="K32" s="84"/>
      <c r="L32" s="84"/>
      <c r="M32" s="84"/>
      <c r="N32" s="9"/>
      <c r="O32" s="69"/>
      <c r="P32" s="7" t="s">
        <v>60</v>
      </c>
      <c r="Q32" s="7" t="s">
        <v>61</v>
      </c>
      <c r="R32" s="7" t="s">
        <v>201</v>
      </c>
      <c r="S32" s="9">
        <v>1</v>
      </c>
      <c r="T32" s="9">
        <v>1</v>
      </c>
      <c r="U32" s="15">
        <f t="shared" si="3"/>
        <v>2</v>
      </c>
      <c r="V32" s="9"/>
      <c r="W32" s="69"/>
      <c r="X32" s="7" t="s">
        <v>27</v>
      </c>
      <c r="Y32" s="7" t="s">
        <v>28</v>
      </c>
      <c r="Z32" s="7" t="s">
        <v>53</v>
      </c>
      <c r="AA32" s="9"/>
      <c r="AB32" s="9"/>
      <c r="AC32" s="15">
        <f t="shared" si="5"/>
        <v>0</v>
      </c>
      <c r="AD32" s="9">
        <v>1</v>
      </c>
      <c r="AE32" s="15"/>
    </row>
    <row r="33" spans="1:31" ht="15.75" customHeight="1" x14ac:dyDescent="0.4">
      <c r="A33" s="53" t="s">
        <v>40</v>
      </c>
      <c r="B33" s="38" t="s">
        <v>209</v>
      </c>
      <c r="D33" s="25">
        <v>2</v>
      </c>
      <c r="E33" s="8">
        <v>1</v>
      </c>
      <c r="F33" s="47" t="s">
        <v>281</v>
      </c>
      <c r="G33" s="59"/>
      <c r="H33" s="59"/>
      <c r="N33" s="9"/>
      <c r="O33" s="69"/>
      <c r="P33" s="7" t="s">
        <v>1</v>
      </c>
      <c r="Q33" s="7" t="s">
        <v>131</v>
      </c>
      <c r="R33" s="7" t="s">
        <v>54</v>
      </c>
      <c r="S33" s="9">
        <v>1</v>
      </c>
      <c r="T33" s="9">
        <v>1</v>
      </c>
      <c r="U33" s="15">
        <f t="shared" si="3"/>
        <v>2</v>
      </c>
      <c r="V33" s="9"/>
      <c r="W33" s="69"/>
      <c r="X33" s="7" t="s">
        <v>68</v>
      </c>
      <c r="Y33" s="7" t="s">
        <v>149</v>
      </c>
      <c r="Z33" s="7" t="s">
        <v>54</v>
      </c>
      <c r="AA33" s="9"/>
      <c r="AB33" s="9"/>
      <c r="AC33" s="15">
        <f t="shared" si="5"/>
        <v>0</v>
      </c>
      <c r="AD33" s="9">
        <v>1</v>
      </c>
      <c r="AE33" s="15"/>
    </row>
    <row r="34" spans="1:31" ht="15.5" x14ac:dyDescent="0.35">
      <c r="A34" s="45" t="s">
        <v>37</v>
      </c>
      <c r="B34" s="47" t="s">
        <v>84</v>
      </c>
      <c r="C34" s="47" t="s">
        <v>284</v>
      </c>
      <c r="D34" s="9"/>
      <c r="E34" s="8">
        <v>2</v>
      </c>
      <c r="F34" s="47" t="s">
        <v>282</v>
      </c>
      <c r="G34" s="46"/>
      <c r="N34" s="9"/>
      <c r="O34" s="69"/>
      <c r="P34" s="7" t="s">
        <v>73</v>
      </c>
      <c r="Q34" s="7" t="s">
        <v>65</v>
      </c>
      <c r="R34" s="7" t="s">
        <v>65</v>
      </c>
      <c r="S34" s="9"/>
      <c r="T34" s="11">
        <v>2</v>
      </c>
      <c r="U34" s="15">
        <f t="shared" si="3"/>
        <v>2</v>
      </c>
      <c r="V34" s="11"/>
      <c r="W34" s="69"/>
      <c r="X34" s="7" t="s">
        <v>121</v>
      </c>
      <c r="Y34" s="7" t="s">
        <v>80</v>
      </c>
      <c r="Z34" s="7" t="s">
        <v>201</v>
      </c>
      <c r="AA34" s="9"/>
      <c r="AB34" s="11"/>
      <c r="AC34" s="15">
        <f t="shared" si="5"/>
        <v>0</v>
      </c>
      <c r="AD34" s="9">
        <v>1</v>
      </c>
      <c r="AE34" s="15"/>
    </row>
    <row r="35" spans="1:31" ht="15.5" x14ac:dyDescent="0.35">
      <c r="N35" s="9"/>
      <c r="O35" s="69"/>
      <c r="P35" s="7" t="s">
        <v>143</v>
      </c>
      <c r="Q35" s="7" t="s">
        <v>213</v>
      </c>
      <c r="R35" s="7" t="s">
        <v>54</v>
      </c>
      <c r="S35" s="9"/>
      <c r="T35" s="11">
        <v>2</v>
      </c>
      <c r="U35" s="15">
        <f t="shared" si="3"/>
        <v>2</v>
      </c>
      <c r="V35" s="9">
        <v>1</v>
      </c>
      <c r="W35" s="69"/>
      <c r="X35" s="7" t="s">
        <v>10</v>
      </c>
      <c r="Y35" s="7" t="s">
        <v>22</v>
      </c>
      <c r="Z35" s="7" t="s">
        <v>142</v>
      </c>
      <c r="AA35" s="9"/>
      <c r="AB35" s="9"/>
      <c r="AC35" s="15">
        <f t="shared" si="5"/>
        <v>0</v>
      </c>
      <c r="AD35" s="9">
        <v>1</v>
      </c>
      <c r="AE35" s="15"/>
    </row>
    <row r="36" spans="1:31" ht="18" x14ac:dyDescent="0.4">
      <c r="A36" s="56"/>
      <c r="B36" s="38" t="s">
        <v>150</v>
      </c>
      <c r="C36" s="50"/>
      <c r="D36" s="129">
        <v>6</v>
      </c>
      <c r="E36" s="99">
        <v>1</v>
      </c>
      <c r="F36" s="47" t="s">
        <v>285</v>
      </c>
      <c r="H36" s="42"/>
      <c r="N36" s="8"/>
      <c r="O36" s="15"/>
      <c r="P36" s="7" t="s">
        <v>85</v>
      </c>
      <c r="Q36" s="7" t="s">
        <v>2</v>
      </c>
      <c r="R36" s="7" t="s">
        <v>53</v>
      </c>
      <c r="S36" s="9"/>
      <c r="T36" s="11">
        <v>2</v>
      </c>
      <c r="U36" s="15">
        <f t="shared" si="3"/>
        <v>2</v>
      </c>
      <c r="V36" s="9"/>
      <c r="W36" s="69"/>
      <c r="X36" s="7" t="s">
        <v>3</v>
      </c>
      <c r="Y36" s="10" t="s">
        <v>4</v>
      </c>
      <c r="Z36" s="10" t="s">
        <v>158</v>
      </c>
      <c r="AA36" s="9"/>
      <c r="AB36" s="11"/>
      <c r="AC36" s="15">
        <f t="shared" si="5"/>
        <v>0</v>
      </c>
      <c r="AD36" s="9"/>
      <c r="AE36" s="15"/>
    </row>
    <row r="37" spans="1:31" ht="18" x14ac:dyDescent="0.4">
      <c r="A37" s="56" t="s">
        <v>37</v>
      </c>
      <c r="B37" s="47" t="s">
        <v>174</v>
      </c>
      <c r="C37" s="65" t="s">
        <v>268</v>
      </c>
      <c r="D37" s="129"/>
      <c r="E37" s="99">
        <v>1</v>
      </c>
      <c r="F37" s="47" t="s">
        <v>288</v>
      </c>
      <c r="G37" s="47"/>
      <c r="N37" s="9"/>
      <c r="O37" s="15"/>
      <c r="P37" s="13" t="s">
        <v>85</v>
      </c>
      <c r="Q37" s="13" t="s">
        <v>148</v>
      </c>
      <c r="R37" s="103" t="s">
        <v>54</v>
      </c>
      <c r="S37" s="11"/>
      <c r="T37" s="9">
        <v>2</v>
      </c>
      <c r="U37" s="15">
        <f t="shared" si="3"/>
        <v>2</v>
      </c>
      <c r="V37" s="9"/>
      <c r="W37" s="69"/>
      <c r="X37" s="7" t="s">
        <v>143</v>
      </c>
      <c r="Y37" s="7" t="s">
        <v>144</v>
      </c>
      <c r="Z37" s="10" t="s">
        <v>158</v>
      </c>
      <c r="AA37" s="9"/>
      <c r="AB37" s="9"/>
      <c r="AC37" s="15">
        <f t="shared" si="5"/>
        <v>0</v>
      </c>
      <c r="AD37" s="9"/>
      <c r="AE37" s="15"/>
    </row>
    <row r="38" spans="1:31" ht="15.5" x14ac:dyDescent="0.35">
      <c r="E38" s="99">
        <v>1</v>
      </c>
      <c r="F38" s="47" t="s">
        <v>289</v>
      </c>
      <c r="N38" s="8"/>
      <c r="O38" s="69"/>
      <c r="P38" s="7" t="s">
        <v>73</v>
      </c>
      <c r="Q38" s="7" t="s">
        <v>43</v>
      </c>
      <c r="R38" s="7" t="s">
        <v>65</v>
      </c>
      <c r="S38" s="9"/>
      <c r="T38" s="9">
        <v>2</v>
      </c>
      <c r="U38" s="15">
        <f t="shared" si="3"/>
        <v>2</v>
      </c>
      <c r="V38" s="9"/>
      <c r="W38" s="69"/>
      <c r="X38" s="7" t="s">
        <v>145</v>
      </c>
      <c r="Y38" s="6" t="s">
        <v>146</v>
      </c>
      <c r="Z38" s="10" t="s">
        <v>199</v>
      </c>
      <c r="AA38" s="9"/>
      <c r="AB38" s="9"/>
      <c r="AC38" s="15">
        <f t="shared" si="4"/>
        <v>0</v>
      </c>
      <c r="AD38" s="9"/>
      <c r="AE38" s="15"/>
    </row>
    <row r="39" spans="1:31" ht="15.5" x14ac:dyDescent="0.35">
      <c r="E39" s="99">
        <v>1</v>
      </c>
      <c r="F39" s="47" t="s">
        <v>287</v>
      </c>
      <c r="N39" s="9"/>
      <c r="O39" s="69"/>
      <c r="P39" s="7" t="s">
        <v>12</v>
      </c>
      <c r="Q39" s="7" t="s">
        <v>252</v>
      </c>
      <c r="R39" s="7" t="s">
        <v>141</v>
      </c>
      <c r="S39" s="9"/>
      <c r="T39" s="9">
        <v>2</v>
      </c>
      <c r="U39" s="15">
        <f t="shared" si="3"/>
        <v>2</v>
      </c>
      <c r="V39" s="9"/>
      <c r="W39" s="69"/>
      <c r="X39" s="7" t="s">
        <v>73</v>
      </c>
      <c r="Y39" s="7" t="s">
        <v>138</v>
      </c>
      <c r="Z39" s="7" t="s">
        <v>142</v>
      </c>
      <c r="AA39" s="9"/>
      <c r="AB39" s="9"/>
      <c r="AC39" s="15">
        <f t="shared" si="4"/>
        <v>0</v>
      </c>
      <c r="AD39" s="9"/>
      <c r="AE39" s="15"/>
    </row>
    <row r="40" spans="1:31" ht="15.5" x14ac:dyDescent="0.35">
      <c r="E40" s="99">
        <v>2</v>
      </c>
      <c r="F40" s="47" t="s">
        <v>290</v>
      </c>
      <c r="N40" s="9"/>
      <c r="O40" s="69"/>
      <c r="P40" s="7" t="s">
        <v>124</v>
      </c>
      <c r="Q40" s="7" t="s">
        <v>133</v>
      </c>
      <c r="R40" s="7" t="s">
        <v>142</v>
      </c>
      <c r="S40" s="11"/>
      <c r="T40" s="11">
        <v>2</v>
      </c>
      <c r="U40" s="15">
        <f t="shared" si="3"/>
        <v>2</v>
      </c>
      <c r="V40" s="165"/>
      <c r="W40" s="69"/>
      <c r="X40" s="7" t="s">
        <v>114</v>
      </c>
      <c r="Y40" s="16" t="s">
        <v>113</v>
      </c>
      <c r="Z40" s="7" t="s">
        <v>199</v>
      </c>
      <c r="AA40" s="9"/>
      <c r="AB40" s="11"/>
      <c r="AC40" s="15">
        <f t="shared" si="4"/>
        <v>0</v>
      </c>
      <c r="AD40" s="9"/>
      <c r="AE40" s="15"/>
    </row>
    <row r="41" spans="1:31" ht="15.5" x14ac:dyDescent="0.35">
      <c r="E41" s="99">
        <v>2</v>
      </c>
      <c r="F41" s="47" t="s">
        <v>286</v>
      </c>
      <c r="N41" s="8"/>
      <c r="O41" s="15"/>
      <c r="P41" s="7" t="s">
        <v>135</v>
      </c>
      <c r="Q41" s="10" t="s">
        <v>72</v>
      </c>
      <c r="R41" s="10" t="s">
        <v>65</v>
      </c>
      <c r="S41" s="9"/>
      <c r="T41" s="11">
        <v>2</v>
      </c>
      <c r="U41" s="15">
        <f t="shared" si="3"/>
        <v>2</v>
      </c>
      <c r="V41" s="9">
        <v>1</v>
      </c>
      <c r="W41" s="69"/>
      <c r="X41" s="7" t="s">
        <v>11</v>
      </c>
      <c r="Y41" s="10" t="s">
        <v>24</v>
      </c>
      <c r="Z41" s="10" t="s">
        <v>199</v>
      </c>
      <c r="AA41" s="9"/>
      <c r="AB41" s="9"/>
      <c r="AC41" s="15">
        <f t="shared" si="4"/>
        <v>0</v>
      </c>
      <c r="AD41" s="9"/>
      <c r="AE41" s="15"/>
    </row>
    <row r="42" spans="1:31" ht="15.5" x14ac:dyDescent="0.35">
      <c r="N42" s="9"/>
      <c r="O42" s="15"/>
      <c r="P42" s="7" t="s">
        <v>115</v>
      </c>
      <c r="Q42" s="7" t="s">
        <v>8</v>
      </c>
      <c r="R42" s="7" t="s">
        <v>158</v>
      </c>
      <c r="S42" s="9">
        <v>1</v>
      </c>
      <c r="T42" s="11"/>
      <c r="U42" s="15">
        <f t="shared" si="3"/>
        <v>1</v>
      </c>
      <c r="V42" s="9"/>
      <c r="W42" s="69"/>
      <c r="X42" s="7" t="s">
        <v>66</v>
      </c>
      <c r="Y42" s="7" t="s">
        <v>163</v>
      </c>
      <c r="Z42" s="7" t="s">
        <v>54</v>
      </c>
      <c r="AA42" s="9"/>
      <c r="AB42" s="9"/>
      <c r="AC42" s="15">
        <f t="shared" si="4"/>
        <v>0</v>
      </c>
      <c r="AD42" s="9"/>
      <c r="AE42" s="15"/>
    </row>
    <row r="43" spans="1:31" ht="18" x14ac:dyDescent="0.4">
      <c r="A43" s="82"/>
      <c r="B43" s="77"/>
      <c r="C43" s="77"/>
      <c r="D43" s="163"/>
      <c r="E43" s="83" t="s">
        <v>50</v>
      </c>
      <c r="F43" s="83"/>
      <c r="G43" s="84"/>
      <c r="H43" s="84"/>
      <c r="I43" s="84"/>
      <c r="J43" s="85"/>
      <c r="K43" s="84"/>
      <c r="L43" s="84"/>
      <c r="M43" s="84"/>
      <c r="N43" s="9"/>
      <c r="O43" s="15"/>
      <c r="P43" s="7" t="s">
        <v>160</v>
      </c>
      <c r="Q43" s="16" t="s">
        <v>208</v>
      </c>
      <c r="R43" s="7" t="s">
        <v>201</v>
      </c>
      <c r="S43" s="9">
        <v>1</v>
      </c>
      <c r="T43" s="11"/>
      <c r="U43" s="15">
        <f t="shared" si="3"/>
        <v>1</v>
      </c>
      <c r="V43" s="9"/>
      <c r="W43" s="69"/>
      <c r="X43" s="7" t="s">
        <v>124</v>
      </c>
      <c r="Y43" s="7" t="s">
        <v>125</v>
      </c>
      <c r="Z43" s="7" t="s">
        <v>65</v>
      </c>
      <c r="AA43" s="9"/>
      <c r="AB43" s="9"/>
      <c r="AC43" s="15">
        <f t="shared" si="4"/>
        <v>0</v>
      </c>
      <c r="AD43" s="9"/>
      <c r="AE43" s="15"/>
    </row>
    <row r="44" spans="1:31" ht="18" x14ac:dyDescent="0.4">
      <c r="A44" s="53" t="s">
        <v>41</v>
      </c>
      <c r="B44" s="38" t="s">
        <v>156</v>
      </c>
      <c r="C44" s="47"/>
      <c r="D44" s="25">
        <v>2</v>
      </c>
      <c r="E44" s="9">
        <v>1</v>
      </c>
      <c r="F44" s="47" t="s">
        <v>291</v>
      </c>
      <c r="G44" s="46"/>
      <c r="H44" s="51"/>
      <c r="I44" s="51"/>
      <c r="J44" s="52"/>
      <c r="K44" s="51"/>
      <c r="L44" s="51"/>
      <c r="M44" s="51"/>
      <c r="N44" s="8"/>
      <c r="O44" s="15"/>
      <c r="P44" s="7" t="s">
        <v>245</v>
      </c>
      <c r="Q44" s="6" t="s">
        <v>246</v>
      </c>
      <c r="R44" s="10" t="s">
        <v>54</v>
      </c>
      <c r="S44" s="9">
        <v>1</v>
      </c>
      <c r="T44" s="9"/>
      <c r="U44" s="15">
        <f t="shared" si="3"/>
        <v>1</v>
      </c>
      <c r="V44" s="9"/>
      <c r="W44" s="69"/>
      <c r="X44" s="7" t="s">
        <v>6</v>
      </c>
      <c r="Y44" s="7" t="s">
        <v>116</v>
      </c>
      <c r="Z44" s="7" t="s">
        <v>142</v>
      </c>
      <c r="AA44" s="9"/>
      <c r="AB44" s="11"/>
      <c r="AC44" s="15">
        <f t="shared" si="4"/>
        <v>0</v>
      </c>
      <c r="AD44" s="9"/>
      <c r="AE44" s="15"/>
    </row>
    <row r="45" spans="1:31" ht="18" x14ac:dyDescent="0.4">
      <c r="A45" s="56" t="s">
        <v>37</v>
      </c>
      <c r="B45" s="60" t="s">
        <v>97</v>
      </c>
      <c r="C45" s="50" t="s">
        <v>212</v>
      </c>
      <c r="D45" s="25"/>
      <c r="E45" s="9">
        <v>2</v>
      </c>
      <c r="F45" s="47" t="s">
        <v>292</v>
      </c>
      <c r="G45" s="46"/>
      <c r="H45" s="51"/>
      <c r="I45" s="46"/>
      <c r="J45" s="48"/>
      <c r="K45" s="51"/>
      <c r="L45" s="51"/>
      <c r="M45" s="42"/>
      <c r="N45" s="8"/>
      <c r="O45" s="15"/>
      <c r="P45" s="7" t="s">
        <v>203</v>
      </c>
      <c r="Q45" s="7" t="s">
        <v>122</v>
      </c>
      <c r="R45" s="7" t="s">
        <v>53</v>
      </c>
      <c r="S45" s="9">
        <v>1</v>
      </c>
      <c r="T45" s="9"/>
      <c r="U45" s="15">
        <f t="shared" si="3"/>
        <v>1</v>
      </c>
      <c r="V45" s="9"/>
      <c r="W45" s="69"/>
      <c r="X45" s="7" t="s">
        <v>77</v>
      </c>
      <c r="Y45" s="6" t="s">
        <v>217</v>
      </c>
      <c r="Z45" s="10" t="s">
        <v>199</v>
      </c>
      <c r="AA45" s="9"/>
      <c r="AB45" s="9"/>
      <c r="AC45" s="15">
        <f t="shared" si="4"/>
        <v>0</v>
      </c>
      <c r="AD45" s="9"/>
      <c r="AE45" s="15"/>
    </row>
    <row r="46" spans="1:31" ht="15.5" x14ac:dyDescent="0.35">
      <c r="N46" s="9"/>
      <c r="O46" s="69"/>
      <c r="P46" s="7" t="s">
        <v>75</v>
      </c>
      <c r="Q46" s="7" t="s">
        <v>76</v>
      </c>
      <c r="R46" s="7" t="s">
        <v>65</v>
      </c>
      <c r="S46" s="9">
        <v>1</v>
      </c>
      <c r="T46" s="9"/>
      <c r="U46" s="15">
        <f t="shared" si="3"/>
        <v>1</v>
      </c>
      <c r="V46" s="9">
        <v>1</v>
      </c>
      <c r="W46" s="69"/>
      <c r="X46" s="7" t="s">
        <v>204</v>
      </c>
      <c r="Y46" s="7" t="s">
        <v>205</v>
      </c>
      <c r="Z46" s="7" t="s">
        <v>158</v>
      </c>
      <c r="AA46" s="9"/>
      <c r="AB46" s="9"/>
      <c r="AC46" s="15">
        <f t="shared" si="4"/>
        <v>0</v>
      </c>
      <c r="AD46" s="9"/>
      <c r="AE46" s="15"/>
    </row>
    <row r="47" spans="1:31" ht="18" x14ac:dyDescent="0.4">
      <c r="B47" s="38" t="s">
        <v>101</v>
      </c>
      <c r="C47" s="64"/>
      <c r="D47" s="26">
        <v>6</v>
      </c>
      <c r="E47" s="9">
        <v>1</v>
      </c>
      <c r="F47" s="47" t="s">
        <v>294</v>
      </c>
      <c r="G47" s="46"/>
      <c r="H47" s="51"/>
      <c r="N47" s="8"/>
      <c r="O47" s="69"/>
      <c r="P47" s="7" t="s">
        <v>21</v>
      </c>
      <c r="Q47" s="6" t="s">
        <v>23</v>
      </c>
      <c r="R47" s="10" t="s">
        <v>201</v>
      </c>
      <c r="S47" s="9"/>
      <c r="T47" s="9">
        <v>1</v>
      </c>
      <c r="U47" s="15">
        <f t="shared" si="3"/>
        <v>1</v>
      </c>
      <c r="V47" s="9"/>
      <c r="W47" s="69"/>
      <c r="X47" s="7" t="s">
        <v>64</v>
      </c>
      <c r="Y47" s="10" t="s">
        <v>123</v>
      </c>
      <c r="Z47" s="10" t="s">
        <v>54</v>
      </c>
      <c r="AA47" s="9"/>
      <c r="AB47" s="9"/>
      <c r="AC47" s="15">
        <f t="shared" si="4"/>
        <v>0</v>
      </c>
      <c r="AD47" s="9"/>
      <c r="AE47" s="15"/>
    </row>
    <row r="48" spans="1:31" ht="18" x14ac:dyDescent="0.4">
      <c r="A48" s="97" t="s">
        <v>37</v>
      </c>
      <c r="B48" s="94" t="s">
        <v>74</v>
      </c>
      <c r="C48" s="50" t="s">
        <v>212</v>
      </c>
      <c r="D48" s="26"/>
      <c r="E48" s="9">
        <v>1</v>
      </c>
      <c r="F48" s="47" t="s">
        <v>295</v>
      </c>
      <c r="N48" s="9"/>
      <c r="O48" s="69"/>
      <c r="P48" s="7" t="s">
        <v>139</v>
      </c>
      <c r="Q48" s="7" t="s">
        <v>140</v>
      </c>
      <c r="R48" s="7" t="s">
        <v>141</v>
      </c>
      <c r="S48" s="9"/>
      <c r="T48" s="11">
        <v>1</v>
      </c>
      <c r="U48" s="15">
        <f t="shared" si="3"/>
        <v>1</v>
      </c>
      <c r="V48" s="9"/>
      <c r="W48" s="69"/>
      <c r="X48" s="7" t="s">
        <v>79</v>
      </c>
      <c r="Y48" s="7" t="s">
        <v>25</v>
      </c>
      <c r="Z48" s="10" t="s">
        <v>142</v>
      </c>
      <c r="AA48" s="9"/>
      <c r="AB48" s="9"/>
      <c r="AC48" s="15">
        <f t="shared" si="4"/>
        <v>0</v>
      </c>
      <c r="AD48" s="9"/>
      <c r="AE48" s="15"/>
    </row>
    <row r="49" spans="1:31" ht="15.5" x14ac:dyDescent="0.35">
      <c r="A49" s="97"/>
      <c r="B49" s="47"/>
      <c r="C49" s="65"/>
      <c r="E49" s="9">
        <v>1</v>
      </c>
      <c r="F49" s="47" t="s">
        <v>297</v>
      </c>
      <c r="N49" s="9"/>
      <c r="O49" s="69"/>
      <c r="P49" s="7" t="s">
        <v>130</v>
      </c>
      <c r="Q49" s="7" t="s">
        <v>131</v>
      </c>
      <c r="R49" s="7" t="s">
        <v>54</v>
      </c>
      <c r="S49" s="9"/>
      <c r="T49" s="9">
        <v>1</v>
      </c>
      <c r="U49" s="15">
        <f t="shared" si="3"/>
        <v>1</v>
      </c>
      <c r="V49" s="9">
        <v>1</v>
      </c>
      <c r="W49" s="69"/>
      <c r="X49" s="7" t="s">
        <v>62</v>
      </c>
      <c r="Y49" s="7" t="s">
        <v>134</v>
      </c>
      <c r="Z49" s="7" t="s">
        <v>142</v>
      </c>
      <c r="AA49" s="9"/>
      <c r="AB49" s="11"/>
      <c r="AC49" s="15">
        <f t="shared" si="4"/>
        <v>0</v>
      </c>
      <c r="AD49" s="9"/>
      <c r="AE49" s="15"/>
    </row>
    <row r="50" spans="1:31" ht="15.5" x14ac:dyDescent="0.35">
      <c r="B50" s="47"/>
      <c r="C50" s="65"/>
      <c r="E50" s="9">
        <v>2</v>
      </c>
      <c r="F50" s="47" t="s">
        <v>293</v>
      </c>
      <c r="G50" s="51"/>
      <c r="H50" s="51"/>
      <c r="I50" s="51"/>
      <c r="J50" s="52"/>
      <c r="K50" s="46"/>
      <c r="L50" s="46"/>
      <c r="N50" s="9"/>
      <c r="O50" s="69"/>
      <c r="P50" s="7" t="s">
        <v>83</v>
      </c>
      <c r="Q50" s="7" t="s">
        <v>84</v>
      </c>
      <c r="R50" s="7" t="s">
        <v>199</v>
      </c>
      <c r="S50" s="9"/>
      <c r="T50" s="9">
        <v>1</v>
      </c>
      <c r="U50" s="15">
        <f t="shared" si="3"/>
        <v>1</v>
      </c>
      <c r="V50" s="9">
        <v>1</v>
      </c>
      <c r="W50" s="69"/>
      <c r="X50" s="7" t="s">
        <v>114</v>
      </c>
      <c r="Y50" s="7" t="s">
        <v>147</v>
      </c>
      <c r="Z50" s="7" t="s">
        <v>142</v>
      </c>
      <c r="AA50" s="9"/>
      <c r="AB50" s="9"/>
      <c r="AC50" s="15">
        <f t="shared" si="4"/>
        <v>0</v>
      </c>
      <c r="AD50" s="9"/>
      <c r="AE50" s="15"/>
    </row>
    <row r="51" spans="1:31" ht="15.5" x14ac:dyDescent="0.35">
      <c r="E51" s="9">
        <v>2</v>
      </c>
      <c r="F51" s="47" t="s">
        <v>298</v>
      </c>
      <c r="N51" s="8"/>
      <c r="O51" s="15"/>
      <c r="P51" s="7" t="s">
        <v>69</v>
      </c>
      <c r="Q51" s="7" t="s">
        <v>70</v>
      </c>
      <c r="R51" s="7" t="s">
        <v>158</v>
      </c>
      <c r="S51" s="9"/>
      <c r="T51" s="11">
        <v>1</v>
      </c>
      <c r="U51" s="15">
        <f t="shared" si="3"/>
        <v>1</v>
      </c>
      <c r="V51" s="9"/>
      <c r="W51" s="15"/>
      <c r="X51" s="7" t="s">
        <v>19</v>
      </c>
      <c r="Y51" s="7" t="s">
        <v>18</v>
      </c>
      <c r="Z51" s="7" t="s">
        <v>53</v>
      </c>
      <c r="AA51" s="9"/>
      <c r="AB51" s="11"/>
      <c r="AC51" s="15">
        <f t="shared" si="4"/>
        <v>0</v>
      </c>
      <c r="AD51" s="9"/>
      <c r="AE51" s="15"/>
    </row>
    <row r="52" spans="1:31" ht="15.5" x14ac:dyDescent="0.35">
      <c r="E52" s="9">
        <v>2</v>
      </c>
      <c r="F52" s="47" t="s">
        <v>299</v>
      </c>
      <c r="N52" s="8"/>
      <c r="O52" s="69"/>
      <c r="P52" s="7" t="s">
        <v>21</v>
      </c>
      <c r="Q52" s="101" t="s">
        <v>152</v>
      </c>
      <c r="R52" s="7" t="s">
        <v>199</v>
      </c>
      <c r="S52" s="9"/>
      <c r="T52" s="11">
        <v>1</v>
      </c>
      <c r="U52" s="15">
        <f t="shared" si="3"/>
        <v>1</v>
      </c>
      <c r="V52" s="9"/>
      <c r="W52" s="15"/>
      <c r="X52" s="7" t="s">
        <v>168</v>
      </c>
      <c r="Y52" s="7" t="s">
        <v>17</v>
      </c>
      <c r="Z52" s="7" t="s">
        <v>158</v>
      </c>
      <c r="AA52" s="9"/>
      <c r="AB52" s="9"/>
      <c r="AC52" s="15">
        <f t="shared" si="4"/>
        <v>0</v>
      </c>
      <c r="AD52" s="9"/>
      <c r="AE52" s="15"/>
    </row>
    <row r="53" spans="1:31" ht="15.5" x14ac:dyDescent="0.35">
      <c r="N53" s="8"/>
      <c r="O53" s="15"/>
      <c r="P53" s="7" t="s">
        <v>79</v>
      </c>
      <c r="Q53" s="7" t="s">
        <v>78</v>
      </c>
      <c r="R53" s="7" t="s">
        <v>53</v>
      </c>
      <c r="S53" s="9"/>
      <c r="T53" s="11">
        <v>1</v>
      </c>
      <c r="U53" s="15">
        <f t="shared" si="3"/>
        <v>1</v>
      </c>
      <c r="V53" s="9"/>
      <c r="W53" s="15"/>
      <c r="X53" s="7" t="s">
        <v>32</v>
      </c>
      <c r="Y53" s="7" t="s">
        <v>164</v>
      </c>
      <c r="Z53" s="7" t="s">
        <v>142</v>
      </c>
      <c r="AA53" s="9"/>
      <c r="AB53" s="9"/>
      <c r="AC53" s="15">
        <f t="shared" ref="AC53:AC61" si="6">SUM(AA53:AB53)</f>
        <v>0</v>
      </c>
      <c r="AD53" s="11"/>
      <c r="AE53" s="15"/>
    </row>
    <row r="54" spans="1:31" ht="18" x14ac:dyDescent="0.4">
      <c r="A54" s="122"/>
      <c r="B54" s="123"/>
      <c r="C54" s="123"/>
      <c r="D54" s="164"/>
      <c r="E54" s="124"/>
      <c r="F54" s="123"/>
      <c r="G54" s="125"/>
      <c r="H54" s="125"/>
      <c r="I54" s="125"/>
      <c r="J54" s="126"/>
      <c r="K54" s="125"/>
      <c r="L54" s="125"/>
      <c r="M54" s="124"/>
      <c r="N54" s="9"/>
      <c r="O54" s="69"/>
      <c r="P54" s="7" t="s">
        <v>62</v>
      </c>
      <c r="Q54" s="10" t="s">
        <v>161</v>
      </c>
      <c r="R54" s="10" t="s">
        <v>201</v>
      </c>
      <c r="S54" s="9"/>
      <c r="T54" s="9">
        <v>1</v>
      </c>
      <c r="U54" s="15">
        <f t="shared" si="3"/>
        <v>1</v>
      </c>
      <c r="V54" s="9"/>
      <c r="W54" s="15"/>
      <c r="X54" s="43" t="s">
        <v>257</v>
      </c>
      <c r="Y54" s="43" t="s">
        <v>254</v>
      </c>
      <c r="Z54" s="43" t="s">
        <v>158</v>
      </c>
      <c r="AA54" s="11"/>
      <c r="AB54" s="9"/>
      <c r="AC54" s="15">
        <f t="shared" si="6"/>
        <v>0</v>
      </c>
      <c r="AD54" s="11"/>
      <c r="AE54" s="15"/>
    </row>
    <row r="55" spans="1:31" ht="18" x14ac:dyDescent="0.4">
      <c r="C55" s="47" t="s">
        <v>42</v>
      </c>
      <c r="D55" s="112">
        <f>SUM(D16:D54)</f>
        <v>27</v>
      </c>
      <c r="E55" s="24"/>
      <c r="F55" s="47" t="s">
        <v>44</v>
      </c>
      <c r="G55" s="38"/>
      <c r="H55" s="54"/>
      <c r="I55" s="70">
        <v>10</v>
      </c>
      <c r="J55" s="25"/>
      <c r="K55" s="60"/>
      <c r="L55" s="64"/>
      <c r="N55" s="9"/>
      <c r="O55" s="15"/>
      <c r="P55" s="7" t="s">
        <v>136</v>
      </c>
      <c r="Q55" s="7" t="s">
        <v>137</v>
      </c>
      <c r="R55" s="7" t="s">
        <v>53</v>
      </c>
      <c r="S55" s="9"/>
      <c r="T55" s="9">
        <v>1</v>
      </c>
      <c r="U55" s="15">
        <f t="shared" si="3"/>
        <v>1</v>
      </c>
      <c r="V55" s="9"/>
      <c r="W55" s="15"/>
      <c r="X55" s="7" t="s">
        <v>16</v>
      </c>
      <c r="Y55" s="7" t="s">
        <v>5</v>
      </c>
      <c r="Z55" s="7" t="s">
        <v>201</v>
      </c>
      <c r="AA55" s="9"/>
      <c r="AB55" s="11"/>
      <c r="AC55" s="15">
        <f t="shared" si="6"/>
        <v>0</v>
      </c>
      <c r="AE55" s="15"/>
    </row>
    <row r="56" spans="1:31" ht="15.5" x14ac:dyDescent="0.35">
      <c r="N56" s="9"/>
      <c r="O56" s="15"/>
      <c r="P56" s="7" t="s">
        <v>124</v>
      </c>
      <c r="Q56" s="10" t="s">
        <v>129</v>
      </c>
      <c r="R56" s="10" t="s">
        <v>158</v>
      </c>
      <c r="S56" s="9"/>
      <c r="T56" s="11">
        <v>1</v>
      </c>
      <c r="U56" s="15">
        <f t="shared" si="3"/>
        <v>1</v>
      </c>
      <c r="V56" s="9"/>
      <c r="W56" s="15"/>
      <c r="X56" s="7" t="s">
        <v>62</v>
      </c>
      <c r="Y56" s="7" t="s">
        <v>169</v>
      </c>
      <c r="Z56" s="43" t="s">
        <v>158</v>
      </c>
      <c r="AA56" s="9"/>
      <c r="AB56" s="11"/>
      <c r="AC56" s="15">
        <f t="shared" si="6"/>
        <v>0</v>
      </c>
      <c r="AD56" s="9"/>
      <c r="AE56" s="15"/>
    </row>
    <row r="57" spans="1:31" ht="18" x14ac:dyDescent="0.4">
      <c r="M57" s="27"/>
      <c r="N57" s="9"/>
      <c r="O57" s="15"/>
      <c r="P57" s="7"/>
      <c r="Q57" s="16"/>
      <c r="R57" s="7"/>
      <c r="S57" s="11"/>
      <c r="T57" s="11"/>
      <c r="U57" s="15"/>
      <c r="V57" s="9"/>
      <c r="W57" s="15"/>
      <c r="AC57" s="15">
        <f t="shared" si="6"/>
        <v>0</v>
      </c>
      <c r="AE57" s="15"/>
    </row>
    <row r="58" spans="1:31" ht="18" x14ac:dyDescent="0.4">
      <c r="B58" s="22" t="s">
        <v>98</v>
      </c>
      <c r="C58" s="31"/>
      <c r="D58" s="31"/>
      <c r="E58" s="22" t="s">
        <v>190</v>
      </c>
      <c r="F58" s="22"/>
      <c r="G58" s="22"/>
      <c r="H58" s="22"/>
      <c r="I58" s="22"/>
      <c r="J58" s="22" t="s">
        <v>191</v>
      </c>
      <c r="K58" s="22"/>
      <c r="L58" s="22"/>
      <c r="N58" s="9"/>
      <c r="O58" s="69"/>
      <c r="P58" s="7"/>
      <c r="Q58" s="10"/>
      <c r="R58" s="10"/>
      <c r="S58" s="9"/>
      <c r="T58" s="9"/>
      <c r="U58" s="15"/>
      <c r="V58" s="9"/>
      <c r="W58" s="15"/>
      <c r="AC58" s="15">
        <f t="shared" si="6"/>
        <v>0</v>
      </c>
      <c r="AE58" s="15"/>
    </row>
    <row r="59" spans="1:31" ht="18" x14ac:dyDescent="0.4">
      <c r="B59" s="47" t="s">
        <v>236</v>
      </c>
      <c r="C59" s="24"/>
      <c r="D59" s="47"/>
      <c r="E59" s="47" t="s">
        <v>266</v>
      </c>
      <c r="F59" s="25"/>
      <c r="G59" s="25"/>
      <c r="H59" s="25"/>
      <c r="I59" s="47"/>
      <c r="J59" s="47" t="s">
        <v>97</v>
      </c>
      <c r="K59" s="25"/>
      <c r="N59" s="9"/>
      <c r="O59" s="69"/>
      <c r="P59" s="7"/>
      <c r="Q59" s="7"/>
      <c r="R59" s="7"/>
      <c r="S59" s="9"/>
      <c r="T59" s="11"/>
      <c r="U59" s="15"/>
      <c r="V59" s="9"/>
      <c r="W59" s="15"/>
      <c r="X59" s="7"/>
      <c r="Y59" s="101"/>
      <c r="Z59" s="7"/>
      <c r="AA59" s="9"/>
      <c r="AB59" s="11"/>
      <c r="AC59" s="15">
        <f t="shared" si="6"/>
        <v>0</v>
      </c>
      <c r="AD59" s="9"/>
      <c r="AE59" s="15"/>
    </row>
    <row r="60" spans="1:31" ht="15.5" x14ac:dyDescent="0.35">
      <c r="B60" s="47" t="s">
        <v>265</v>
      </c>
      <c r="D60" s="47"/>
      <c r="I60" s="47"/>
      <c r="J60" s="47"/>
      <c r="K60" s="47"/>
      <c r="L60" s="47"/>
      <c r="N60" s="9"/>
      <c r="O60" s="69"/>
      <c r="U60" s="15"/>
      <c r="W60" s="15"/>
      <c r="AC60" s="15">
        <f t="shared" si="6"/>
        <v>0</v>
      </c>
      <c r="AE60" s="69"/>
    </row>
    <row r="61" spans="1:31" ht="16" thickBot="1" x14ac:dyDescent="0.4">
      <c r="I61" s="47"/>
      <c r="N61" s="9"/>
      <c r="O61" s="15"/>
      <c r="U61" s="15"/>
      <c r="W61" s="15"/>
      <c r="X61" s="7" t="s">
        <v>165</v>
      </c>
      <c r="Y61" s="6"/>
      <c r="Z61" s="10"/>
      <c r="AA61" s="9">
        <v>3</v>
      </c>
      <c r="AB61" s="9">
        <v>2</v>
      </c>
      <c r="AC61" s="15">
        <f t="shared" si="6"/>
        <v>5</v>
      </c>
      <c r="AD61" s="11">
        <v>1</v>
      </c>
      <c r="AE61" s="69"/>
    </row>
    <row r="62" spans="1:31" ht="18.5" thickBot="1" x14ac:dyDescent="0.45">
      <c r="A62" s="4"/>
      <c r="B62" s="21" t="s">
        <v>94</v>
      </c>
      <c r="C62" s="22"/>
      <c r="D62" s="23">
        <v>40812</v>
      </c>
      <c r="E62" s="61"/>
      <c r="F62" s="61"/>
      <c r="G62" s="61"/>
      <c r="H62" s="31"/>
      <c r="I62" s="31"/>
      <c r="J62" s="21" t="s">
        <v>96</v>
      </c>
      <c r="K62" s="22"/>
      <c r="L62" s="23">
        <v>40819</v>
      </c>
      <c r="O62" s="17"/>
      <c r="P62" s="17"/>
      <c r="Q62" s="17"/>
      <c r="R62" s="17"/>
      <c r="S62" s="18">
        <f>SUM(S17:S58)</f>
        <v>35</v>
      </c>
      <c r="T62" s="18">
        <f>SUM(T17:T59)</f>
        <v>50</v>
      </c>
      <c r="U62" s="18">
        <f>SUM(U17:U58)</f>
        <v>85</v>
      </c>
      <c r="V62" s="18">
        <f>SUM(V17:V60)</f>
        <v>9</v>
      </c>
      <c r="W62" s="15"/>
      <c r="X62" s="159" t="s">
        <v>46</v>
      </c>
      <c r="Y62" s="159"/>
      <c r="Z62" s="159"/>
      <c r="AA62" s="18">
        <f>SUM(AA17:AA61)+S62</f>
        <v>38</v>
      </c>
      <c r="AB62" s="18">
        <f>SUM(AB17:AB61)+T62</f>
        <v>64</v>
      </c>
      <c r="AC62" s="18">
        <f>SUM(AC17:AC61)+U62</f>
        <v>102</v>
      </c>
      <c r="AD62" s="18">
        <f>SUM(AD17:AD61)+V62</f>
        <v>18</v>
      </c>
      <c r="AE62" s="69"/>
    </row>
    <row r="63" spans="1:31" ht="19.5" customHeight="1" thickTop="1" x14ac:dyDescent="0.4">
      <c r="A63" s="4"/>
      <c r="B63" s="26" t="s">
        <v>95</v>
      </c>
      <c r="C63" s="26" t="s">
        <v>93</v>
      </c>
      <c r="D63" s="26" t="s">
        <v>127</v>
      </c>
      <c r="E63" s="47"/>
      <c r="F63" s="47"/>
      <c r="G63" s="47"/>
      <c r="H63" s="24"/>
      <c r="I63" s="24"/>
      <c r="J63" s="26" t="s">
        <v>95</v>
      </c>
      <c r="K63" s="26" t="s">
        <v>93</v>
      </c>
      <c r="L63" s="26" t="s">
        <v>127</v>
      </c>
      <c r="O63" s="17"/>
      <c r="P63" s="63"/>
      <c r="Q63" s="7"/>
      <c r="R63" s="7"/>
      <c r="S63" s="7"/>
      <c r="T63" s="7"/>
      <c r="U63" s="7"/>
      <c r="V63" s="1"/>
      <c r="W63" s="1"/>
      <c r="X63" s="7"/>
      <c r="Y63" s="7"/>
      <c r="Z63" s="7"/>
      <c r="AA63" s="8"/>
      <c r="AB63" s="12"/>
      <c r="AC63" s="9"/>
      <c r="AE63" s="69"/>
    </row>
    <row r="64" spans="1:31" ht="18.75" customHeight="1" x14ac:dyDescent="0.4">
      <c r="A64" s="49"/>
      <c r="B64" s="28">
        <v>0.38541666666666669</v>
      </c>
      <c r="C64" s="25" t="s">
        <v>153</v>
      </c>
      <c r="D64" s="29" t="s">
        <v>197</v>
      </c>
      <c r="E64" s="47"/>
      <c r="F64" s="47"/>
      <c r="G64" s="47"/>
      <c r="H64" s="24"/>
      <c r="I64" s="24"/>
      <c r="J64" s="28">
        <v>0.38541666666666669</v>
      </c>
      <c r="K64" s="25" t="s">
        <v>153</v>
      </c>
      <c r="L64" s="29" t="s">
        <v>261</v>
      </c>
      <c r="O64" s="17"/>
      <c r="X64" s="7"/>
      <c r="Y64" s="10"/>
      <c r="Z64" s="10"/>
      <c r="AA64" s="9"/>
      <c r="AB64" s="11"/>
      <c r="AC64" s="9"/>
      <c r="AE64" s="69"/>
    </row>
    <row r="65" spans="1:31" ht="18" x14ac:dyDescent="0.4">
      <c r="A65" s="26"/>
      <c r="B65" s="28">
        <v>0.38541666666666669</v>
      </c>
      <c r="C65" s="25" t="s">
        <v>154</v>
      </c>
      <c r="D65" s="29" t="s">
        <v>171</v>
      </c>
      <c r="E65" s="47"/>
      <c r="F65" s="47"/>
      <c r="G65" s="47"/>
      <c r="H65" s="24"/>
      <c r="I65" s="24"/>
      <c r="J65" s="28">
        <v>0.38541666666666669</v>
      </c>
      <c r="K65" s="25" t="s">
        <v>154</v>
      </c>
      <c r="L65" s="29" t="s">
        <v>262</v>
      </c>
      <c r="O65" s="17"/>
      <c r="P65" s="158"/>
      <c r="Q65" s="158"/>
      <c r="R65" s="158"/>
      <c r="S65" s="114"/>
      <c r="T65" s="114"/>
      <c r="U65" s="114"/>
      <c r="V65" s="114"/>
      <c r="X65" s="7"/>
      <c r="Y65" s="7"/>
      <c r="Z65" s="7"/>
      <c r="AA65" s="9"/>
      <c r="AB65" s="9"/>
      <c r="AC65" s="9"/>
      <c r="AE65" s="69"/>
    </row>
    <row r="66" spans="1:31" ht="18" x14ac:dyDescent="0.4">
      <c r="A66" s="26"/>
      <c r="B66" s="28">
        <v>0.42708333333333331</v>
      </c>
      <c r="C66" s="25" t="s">
        <v>153</v>
      </c>
      <c r="D66" s="29" t="s">
        <v>172</v>
      </c>
      <c r="E66" s="47"/>
      <c r="F66" s="47"/>
      <c r="G66" s="47"/>
      <c r="H66" s="24"/>
      <c r="I66" s="24"/>
      <c r="J66" s="28">
        <v>0.42708333333333331</v>
      </c>
      <c r="K66" s="25" t="s">
        <v>153</v>
      </c>
      <c r="L66" s="29" t="s">
        <v>263</v>
      </c>
      <c r="O66" s="17"/>
      <c r="P66" s="158"/>
      <c r="Q66" s="158"/>
      <c r="R66" s="158"/>
      <c r="S66" s="114"/>
      <c r="T66" s="114"/>
      <c r="U66" s="114"/>
      <c r="V66" s="114"/>
      <c r="X66" s="7"/>
      <c r="Y66" s="7"/>
      <c r="Z66" s="7"/>
      <c r="AA66" s="9"/>
      <c r="AB66" s="9"/>
      <c r="AC66" s="9"/>
      <c r="AE66" s="69"/>
    </row>
    <row r="67" spans="1:31" ht="18" x14ac:dyDescent="0.4">
      <c r="A67" s="100"/>
      <c r="B67" s="28">
        <v>0.42708333333333331</v>
      </c>
      <c r="C67" s="25" t="s">
        <v>154</v>
      </c>
      <c r="D67" s="29" t="s">
        <v>173</v>
      </c>
      <c r="J67" s="28">
        <v>0.42708333333333331</v>
      </c>
      <c r="K67" s="25" t="s">
        <v>154</v>
      </c>
      <c r="L67" s="29" t="s">
        <v>264</v>
      </c>
      <c r="M67" s="47"/>
      <c r="O67" s="17"/>
      <c r="P67" s="158"/>
      <c r="Q67" s="158"/>
      <c r="R67" s="167"/>
      <c r="S67" s="114"/>
      <c r="T67" s="114"/>
      <c r="U67" s="114"/>
      <c r="V67" s="114"/>
      <c r="AE67" s="69"/>
    </row>
    <row r="68" spans="1:31" ht="15.5" x14ac:dyDescent="0.3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</row>
    <row r="69" spans="1:31" ht="18" x14ac:dyDescent="0.4">
      <c r="A69" s="105"/>
      <c r="B69" s="106"/>
      <c r="C69" s="105"/>
      <c r="D69" s="105"/>
      <c r="E69" s="106"/>
      <c r="F69" s="109"/>
      <c r="G69" s="105"/>
      <c r="H69" s="109"/>
      <c r="I69" s="109"/>
      <c r="J69" s="106"/>
      <c r="K69" s="109"/>
      <c r="L69" s="120"/>
      <c r="M69" s="102"/>
    </row>
    <row r="70" spans="1:31" ht="18" x14ac:dyDescent="0.4">
      <c r="A70" s="39"/>
      <c r="B70" s="90"/>
      <c r="C70" s="39"/>
      <c r="D70" s="39"/>
      <c r="E70" s="37"/>
      <c r="F70" s="89"/>
      <c r="G70" s="39"/>
      <c r="H70" s="89"/>
      <c r="I70" s="89"/>
      <c r="J70" s="37"/>
      <c r="K70" s="89"/>
      <c r="L70" s="4"/>
    </row>
    <row r="71" spans="1:31" ht="18" x14ac:dyDescent="0.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7"/>
    </row>
    <row r="72" spans="1:31" ht="18" x14ac:dyDescent="0.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1"/>
    </row>
    <row r="73" spans="1:31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1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1" ht="18" x14ac:dyDescent="0.4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</row>
    <row r="76" spans="1:31" ht="18" x14ac:dyDescent="0.4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1:31" ht="18" x14ac:dyDescent="0.4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1:31" ht="18" x14ac:dyDescent="0.4">
      <c r="A78" s="39"/>
      <c r="B78" s="90"/>
      <c r="C78" s="39"/>
      <c r="D78" s="39"/>
      <c r="E78" s="37"/>
      <c r="F78" s="39"/>
      <c r="G78" s="39"/>
      <c r="H78" s="39"/>
      <c r="I78" s="89"/>
      <c r="J78" s="89"/>
      <c r="K78" s="89"/>
    </row>
    <row r="79" spans="1:31" ht="18" x14ac:dyDescent="0.4">
      <c r="A79" s="39"/>
      <c r="B79" s="90"/>
      <c r="C79" s="41"/>
      <c r="D79" s="41"/>
      <c r="E79" s="37"/>
      <c r="F79" s="39"/>
      <c r="G79" s="58"/>
      <c r="H79" s="39"/>
      <c r="I79" s="89"/>
      <c r="J79" s="89"/>
      <c r="K79" s="89"/>
      <c r="P79" s="5"/>
      <c r="Q79" s="5"/>
      <c r="R79" s="7"/>
    </row>
    <row r="80" spans="1:31" ht="18" x14ac:dyDescent="0.4">
      <c r="A80" s="39"/>
      <c r="B80" s="90"/>
      <c r="C80" s="39"/>
      <c r="D80" s="37"/>
      <c r="E80" s="37"/>
      <c r="F80" s="89"/>
      <c r="G80" s="39"/>
      <c r="H80" s="89"/>
      <c r="I80" s="89"/>
      <c r="J80" s="89"/>
      <c r="K80" s="89"/>
      <c r="P80" s="7"/>
      <c r="Q80" s="7"/>
      <c r="R80" s="7"/>
    </row>
    <row r="81" spans="1:18" ht="18" x14ac:dyDescent="0.4">
      <c r="A81" s="39"/>
      <c r="B81" s="90"/>
      <c r="C81" s="39"/>
      <c r="D81" s="37"/>
      <c r="E81" s="37"/>
      <c r="F81" s="39"/>
      <c r="G81" s="58"/>
      <c r="H81" s="39"/>
      <c r="I81" s="89"/>
      <c r="J81" s="89"/>
      <c r="K81" s="89"/>
      <c r="P81" s="7"/>
      <c r="Q81" s="7"/>
      <c r="R81" s="7"/>
    </row>
    <row r="82" spans="1:18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8" ht="18" x14ac:dyDescent="0.4">
      <c r="A83" s="39"/>
      <c r="B83" s="90"/>
      <c r="C83" s="37"/>
      <c r="D83" s="37"/>
      <c r="E83" s="37"/>
      <c r="F83" s="39"/>
      <c r="G83" s="58"/>
      <c r="H83" s="39"/>
      <c r="I83" s="89"/>
      <c r="J83" s="89"/>
      <c r="K83" s="89"/>
    </row>
    <row r="84" spans="1:18" ht="23" x14ac:dyDescent="0.5">
      <c r="A84" s="92"/>
      <c r="B84" s="95"/>
      <c r="C84" s="37"/>
      <c r="D84" s="37"/>
      <c r="E84" s="37"/>
      <c r="F84" s="39"/>
      <c r="G84" s="58"/>
      <c r="H84" s="39"/>
      <c r="I84" s="89"/>
      <c r="J84" s="89"/>
      <c r="K84" s="89"/>
    </row>
    <row r="85" spans="1:18" ht="18" x14ac:dyDescent="0.4">
      <c r="A85" s="39"/>
      <c r="B85" s="90"/>
      <c r="C85" s="39"/>
      <c r="D85" s="90"/>
      <c r="E85" s="37"/>
      <c r="F85" s="89"/>
      <c r="G85" s="39"/>
      <c r="H85" s="39"/>
      <c r="I85" s="89"/>
      <c r="J85" s="37"/>
      <c r="K85" s="89"/>
    </row>
    <row r="86" spans="1:18" ht="18" x14ac:dyDescent="0.4">
      <c r="A86" s="39"/>
      <c r="B86" s="37"/>
      <c r="C86" s="37"/>
      <c r="D86" s="37"/>
      <c r="E86" s="37"/>
      <c r="F86" s="37"/>
      <c r="G86" s="39"/>
      <c r="H86" s="37"/>
      <c r="I86" s="37"/>
      <c r="J86" s="37"/>
      <c r="K86" s="89"/>
    </row>
    <row r="87" spans="1:18" ht="18" x14ac:dyDescent="0.4">
      <c r="A87" s="39"/>
      <c r="B87" s="90"/>
      <c r="C87" s="90"/>
      <c r="D87" s="90"/>
      <c r="E87" s="89"/>
      <c r="F87" s="89"/>
      <c r="G87" s="39"/>
      <c r="H87" s="89"/>
      <c r="I87" s="89"/>
      <c r="J87" s="37"/>
      <c r="K87" s="89"/>
    </row>
    <row r="88" spans="1:18" ht="18" x14ac:dyDescent="0.4">
      <c r="A88" s="89"/>
      <c r="B88" s="37"/>
      <c r="C88" s="90"/>
      <c r="D88" s="90"/>
      <c r="E88" s="37"/>
      <c r="F88" s="39"/>
      <c r="G88" s="58"/>
      <c r="H88" s="39"/>
      <c r="I88" s="89"/>
      <c r="J88" s="89"/>
      <c r="K88" s="89"/>
    </row>
    <row r="89" spans="1:18" ht="23" x14ac:dyDescent="0.5">
      <c r="A89" s="89"/>
      <c r="B89" s="62"/>
      <c r="C89" s="95"/>
      <c r="D89" s="95"/>
      <c r="E89" s="62"/>
      <c r="F89" s="39"/>
      <c r="G89" s="58"/>
      <c r="H89" s="39"/>
      <c r="I89" s="89"/>
      <c r="J89" s="89"/>
      <c r="K89" s="89"/>
    </row>
    <row r="90" spans="1:18" ht="18" x14ac:dyDescent="0.4">
      <c r="A90" s="89"/>
      <c r="B90" s="37"/>
      <c r="C90" s="90"/>
      <c r="D90" s="90"/>
      <c r="E90" s="37"/>
      <c r="F90" s="39"/>
      <c r="G90" s="58"/>
      <c r="H90" s="39"/>
      <c r="I90" s="89"/>
      <c r="J90" s="89"/>
      <c r="K90" s="89"/>
    </row>
    <row r="91" spans="1:18" ht="18" x14ac:dyDescent="0.4">
      <c r="A91" s="39"/>
      <c r="B91" s="37"/>
      <c r="C91" s="37"/>
      <c r="D91" s="37"/>
      <c r="E91" s="37"/>
      <c r="F91" s="39"/>
      <c r="G91" s="58"/>
      <c r="H91" s="39"/>
      <c r="I91" s="89"/>
      <c r="J91" s="37"/>
      <c r="K91" s="37"/>
      <c r="L91" s="1"/>
    </row>
    <row r="92" spans="1:18" ht="18" x14ac:dyDescent="0.4">
      <c r="A92" s="39"/>
      <c r="B92" s="37"/>
      <c r="C92" s="93"/>
      <c r="D92" s="37"/>
      <c r="E92" s="37"/>
      <c r="F92" s="39"/>
      <c r="G92" s="58"/>
      <c r="H92" s="39"/>
      <c r="I92" s="89"/>
      <c r="J92" s="37"/>
      <c r="K92" s="37"/>
      <c r="L92" s="1"/>
    </row>
    <row r="93" spans="1:18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8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8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  <row r="96" spans="1:18" ht="18" x14ac:dyDescent="0.4">
      <c r="A96" s="105"/>
      <c r="B96" s="106"/>
      <c r="C96" s="107"/>
      <c r="D96" s="108"/>
      <c r="E96" s="105"/>
      <c r="F96" s="105"/>
      <c r="G96" s="105"/>
      <c r="H96" s="105"/>
      <c r="I96" s="109"/>
      <c r="J96" s="106"/>
      <c r="K96" s="106"/>
      <c r="L96" s="110"/>
    </row>
    <row r="97" spans="1:12" ht="18" x14ac:dyDescent="0.4">
      <c r="A97" s="39"/>
      <c r="B97" s="37"/>
      <c r="C97" s="93"/>
      <c r="D97" s="90"/>
      <c r="E97" s="39"/>
      <c r="F97" s="39"/>
      <c r="G97" s="58"/>
      <c r="H97" s="39"/>
      <c r="I97" s="89"/>
      <c r="J97" s="37"/>
      <c r="K97" s="37"/>
      <c r="L97" s="1"/>
    </row>
    <row r="98" spans="1:12" ht="18" x14ac:dyDescent="0.4">
      <c r="A98" s="39"/>
      <c r="B98" s="37"/>
      <c r="C98" s="93"/>
      <c r="D98" s="90"/>
      <c r="E98" s="37"/>
      <c r="F98" s="39"/>
      <c r="G98" s="58"/>
      <c r="H98" s="39"/>
      <c r="I98" s="89"/>
      <c r="J98" s="37"/>
      <c r="K98" s="37"/>
      <c r="L98" s="1"/>
    </row>
  </sheetData>
  <sortState ref="W27:AD37">
    <sortCondition ref="W27"/>
  </sortState>
  <pageMargins left="0.7" right="0.7" top="0.75" bottom="0.75" header="0.3" footer="0.3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7"/>
  <sheetViews>
    <sheetView view="pageBreakPreview" topLeftCell="L1" zoomScale="78" zoomScaleNormal="75" zoomScaleSheetLayoutView="78" workbookViewId="0">
      <selection activeCell="Y8" sqref="Y8"/>
    </sheetView>
  </sheetViews>
  <sheetFormatPr defaultRowHeight="12.5" x14ac:dyDescent="0.25"/>
  <cols>
    <col min="1" max="1" width="13.1796875" customWidth="1"/>
    <col min="2" max="2" width="16.453125" customWidth="1"/>
    <col min="3" max="3" width="15.453125" customWidth="1"/>
    <col min="4" max="4" width="15.17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26.453125" customWidth="1"/>
    <col min="14" max="14" width="4" customWidth="1"/>
    <col min="15" max="15" width="4.54296875" customWidth="1"/>
    <col min="16" max="16" width="12.453125" customWidth="1"/>
    <col min="17" max="17" width="14.54296875" customWidth="1"/>
    <col min="18" max="18" width="15.453125" customWidth="1"/>
    <col min="19" max="19" width="5.54296875" customWidth="1"/>
    <col min="20" max="20" width="6.81640625" customWidth="1"/>
    <col min="21" max="21" width="7.1796875" customWidth="1"/>
    <col min="22" max="22" width="6.81640625" customWidth="1"/>
    <col min="23" max="23" width="5.1796875" customWidth="1"/>
    <col min="24" max="24" width="10" customWidth="1"/>
    <col min="25" max="25" width="16.453125" customWidth="1"/>
    <col min="26" max="26" width="15.54296875" customWidth="1"/>
    <col min="27" max="27" width="7.453125" customWidth="1"/>
    <col min="28" max="28" width="6.54296875" customWidth="1"/>
    <col min="29" max="29" width="6.81640625" customWidth="1"/>
    <col min="30" max="30" width="6.54296875" customWidth="1"/>
    <col min="31" max="31" width="5.453125" customWidth="1"/>
  </cols>
  <sheetData>
    <row r="1" spans="1:31" ht="25" x14ac:dyDescent="0.5">
      <c r="A1" s="32"/>
      <c r="B1" s="32"/>
      <c r="C1" s="32"/>
      <c r="D1" s="32"/>
      <c r="E1" s="32"/>
      <c r="F1" s="32"/>
      <c r="G1" s="33" t="s">
        <v>111</v>
      </c>
      <c r="H1" s="33"/>
      <c r="I1" s="33"/>
      <c r="J1" s="33"/>
      <c r="K1" s="33"/>
      <c r="L1" s="32"/>
      <c r="M1" s="32"/>
      <c r="O1" s="17"/>
      <c r="P1" s="17"/>
      <c r="Q1" s="17"/>
      <c r="R1" s="17"/>
      <c r="S1" s="17"/>
      <c r="T1" s="17"/>
      <c r="U1" s="17"/>
      <c r="V1" s="36" t="s">
        <v>36</v>
      </c>
      <c r="W1" s="17"/>
      <c r="X1" s="17"/>
      <c r="Y1" s="17"/>
      <c r="Z1" s="17"/>
      <c r="AA1" s="17"/>
      <c r="AB1" s="17"/>
      <c r="AC1" s="17"/>
      <c r="AD1" s="17"/>
      <c r="AE1" s="17"/>
    </row>
    <row r="2" spans="1:31" ht="25" x14ac:dyDescent="0.5">
      <c r="A2" s="14"/>
      <c r="B2" s="113" t="s">
        <v>184</v>
      </c>
      <c r="C2" s="33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40805</v>
      </c>
      <c r="O2" s="17"/>
      <c r="AE2" s="17"/>
    </row>
    <row r="3" spans="1:31" ht="15.5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O3" s="17"/>
      <c r="P3" s="159" t="s">
        <v>87</v>
      </c>
      <c r="Q3" s="159"/>
      <c r="R3" s="159" t="s">
        <v>58</v>
      </c>
      <c r="S3" s="15"/>
      <c r="T3" s="15" t="s">
        <v>89</v>
      </c>
      <c r="U3" s="15" t="s">
        <v>88</v>
      </c>
      <c r="V3" s="15" t="s">
        <v>90</v>
      </c>
      <c r="W3" s="15" t="s">
        <v>91</v>
      </c>
      <c r="X3" s="15" t="s">
        <v>92</v>
      </c>
      <c r="AE3" s="17"/>
    </row>
    <row r="4" spans="1:31" ht="18" x14ac:dyDescent="0.4">
      <c r="A4" s="7"/>
      <c r="B4" s="7"/>
      <c r="C4" s="27"/>
      <c r="D4" s="27"/>
      <c r="E4" s="25" t="s">
        <v>104</v>
      </c>
      <c r="F4" s="25" t="s">
        <v>105</v>
      </c>
      <c r="G4" s="25" t="s">
        <v>106</v>
      </c>
      <c r="H4" s="25" t="s">
        <v>107</v>
      </c>
      <c r="I4" s="25" t="s">
        <v>88</v>
      </c>
      <c r="J4" s="25" t="s">
        <v>59</v>
      </c>
      <c r="K4" s="25" t="s">
        <v>112</v>
      </c>
      <c r="L4" s="25" t="s">
        <v>55</v>
      </c>
      <c r="M4" s="7"/>
      <c r="N4" s="1"/>
      <c r="O4" s="88"/>
      <c r="P4" s="7" t="s">
        <v>73</v>
      </c>
      <c r="Q4" s="7" t="s">
        <v>110</v>
      </c>
      <c r="R4" s="7" t="s">
        <v>157</v>
      </c>
      <c r="S4" s="7"/>
      <c r="T4" s="11">
        <v>1</v>
      </c>
      <c r="U4" s="9">
        <v>0</v>
      </c>
      <c r="V4" s="9">
        <v>1</v>
      </c>
      <c r="W4" s="9">
        <v>0</v>
      </c>
      <c r="X4" s="160">
        <f t="shared" ref="X4:X11" si="0">U4/T4</f>
        <v>0</v>
      </c>
      <c r="AE4" s="17"/>
    </row>
    <row r="5" spans="1:31" ht="18" x14ac:dyDescent="0.4">
      <c r="A5" s="9"/>
      <c r="B5" s="9"/>
      <c r="C5" s="38" t="s">
        <v>101</v>
      </c>
      <c r="D5" s="27"/>
      <c r="E5" s="25">
        <v>1</v>
      </c>
      <c r="F5" s="25">
        <v>0</v>
      </c>
      <c r="G5" s="25">
        <v>0</v>
      </c>
      <c r="H5" s="25">
        <v>6</v>
      </c>
      <c r="I5" s="25">
        <v>0</v>
      </c>
      <c r="J5" s="40">
        <f t="shared" ref="J5:J12" si="1">E5*2+G5*1</f>
        <v>2</v>
      </c>
      <c r="K5" s="25">
        <v>10</v>
      </c>
      <c r="L5" s="25">
        <v>1</v>
      </c>
      <c r="M5" s="7"/>
      <c r="O5" s="88"/>
      <c r="P5" s="10" t="s">
        <v>198</v>
      </c>
      <c r="Q5" s="7" t="s">
        <v>109</v>
      </c>
      <c r="R5" s="7" t="s">
        <v>108</v>
      </c>
      <c r="S5" s="7"/>
      <c r="T5" s="11">
        <v>1</v>
      </c>
      <c r="U5" s="9">
        <v>0</v>
      </c>
      <c r="V5" s="9">
        <v>1</v>
      </c>
      <c r="W5" s="9">
        <v>0</v>
      </c>
      <c r="X5" s="160">
        <f t="shared" si="0"/>
        <v>0</v>
      </c>
      <c r="AE5" s="17"/>
    </row>
    <row r="6" spans="1:31" ht="18" x14ac:dyDescent="0.4">
      <c r="B6" s="9"/>
      <c r="C6" s="38" t="s">
        <v>150</v>
      </c>
      <c r="D6" s="27"/>
      <c r="E6" s="25">
        <v>1</v>
      </c>
      <c r="F6" s="25">
        <v>0</v>
      </c>
      <c r="G6" s="25">
        <v>0</v>
      </c>
      <c r="H6" s="25">
        <v>2</v>
      </c>
      <c r="I6" s="25">
        <v>0</v>
      </c>
      <c r="J6" s="40">
        <f t="shared" si="1"/>
        <v>2</v>
      </c>
      <c r="K6" s="25">
        <v>2</v>
      </c>
      <c r="L6" s="25">
        <v>1</v>
      </c>
      <c r="M6" s="7"/>
      <c r="O6" s="88"/>
      <c r="P6" s="7" t="s">
        <v>34</v>
      </c>
      <c r="Q6" s="7" t="s">
        <v>100</v>
      </c>
      <c r="R6" s="7" t="s">
        <v>54</v>
      </c>
      <c r="S6" s="7"/>
      <c r="T6" s="11">
        <v>1</v>
      </c>
      <c r="U6" s="9">
        <v>0</v>
      </c>
      <c r="V6" s="9">
        <v>1</v>
      </c>
      <c r="W6" s="9">
        <v>0</v>
      </c>
      <c r="X6" s="160">
        <f t="shared" si="0"/>
        <v>0</v>
      </c>
      <c r="Z6" s="9"/>
      <c r="AE6" s="17"/>
    </row>
    <row r="7" spans="1:31" ht="18" x14ac:dyDescent="0.4">
      <c r="B7" s="9"/>
      <c r="C7" s="38" t="s">
        <v>102</v>
      </c>
      <c r="D7" s="27"/>
      <c r="E7" s="25">
        <v>1</v>
      </c>
      <c r="F7" s="25">
        <v>0</v>
      </c>
      <c r="G7" s="25">
        <v>0</v>
      </c>
      <c r="H7" s="25">
        <v>1</v>
      </c>
      <c r="I7" s="25">
        <v>0</v>
      </c>
      <c r="J7" s="40">
        <f t="shared" si="1"/>
        <v>2</v>
      </c>
      <c r="K7" s="25">
        <v>2</v>
      </c>
      <c r="L7" s="25">
        <v>1</v>
      </c>
      <c r="M7" s="7"/>
      <c r="N7" s="9"/>
      <c r="O7" s="67"/>
      <c r="P7" s="7" t="s">
        <v>9</v>
      </c>
      <c r="Q7" s="7" t="s">
        <v>155</v>
      </c>
      <c r="R7" s="7" t="s">
        <v>201</v>
      </c>
      <c r="S7" s="4"/>
      <c r="T7" s="11">
        <v>1</v>
      </c>
      <c r="U7" s="9">
        <v>1</v>
      </c>
      <c r="V7" s="9">
        <v>0</v>
      </c>
      <c r="W7" s="9">
        <v>0</v>
      </c>
      <c r="X7" s="160">
        <f t="shared" si="0"/>
        <v>1</v>
      </c>
      <c r="AE7" s="17"/>
    </row>
    <row r="8" spans="1:31" ht="18" x14ac:dyDescent="0.4">
      <c r="A8" s="9"/>
      <c r="B8" s="9"/>
      <c r="C8" s="38" t="s">
        <v>210</v>
      </c>
      <c r="D8" s="27"/>
      <c r="E8" s="25">
        <v>0</v>
      </c>
      <c r="F8" s="25">
        <v>0</v>
      </c>
      <c r="G8" s="25">
        <v>1</v>
      </c>
      <c r="H8" s="25">
        <v>1</v>
      </c>
      <c r="I8" s="25">
        <v>1</v>
      </c>
      <c r="J8" s="40">
        <f t="shared" si="1"/>
        <v>1</v>
      </c>
      <c r="K8" s="25">
        <v>2</v>
      </c>
      <c r="L8" s="25">
        <v>2</v>
      </c>
      <c r="M8" s="7"/>
      <c r="O8" s="15"/>
      <c r="P8" s="7" t="s">
        <v>73</v>
      </c>
      <c r="Q8" s="7" t="s">
        <v>218</v>
      </c>
      <c r="R8" s="7" t="s">
        <v>53</v>
      </c>
      <c r="S8" s="4"/>
      <c r="T8" s="11">
        <v>1</v>
      </c>
      <c r="U8" s="9">
        <v>1</v>
      </c>
      <c r="V8" s="9">
        <v>0</v>
      </c>
      <c r="W8" s="9">
        <v>0</v>
      </c>
      <c r="X8" s="160">
        <f t="shared" si="0"/>
        <v>1</v>
      </c>
      <c r="AE8" s="17"/>
    </row>
    <row r="9" spans="1:31" ht="18" x14ac:dyDescent="0.4">
      <c r="A9" s="9"/>
      <c r="B9" s="9"/>
      <c r="C9" s="38" t="s">
        <v>103</v>
      </c>
      <c r="D9" s="27"/>
      <c r="E9" s="25">
        <v>0</v>
      </c>
      <c r="F9" s="25">
        <v>0</v>
      </c>
      <c r="G9" s="25">
        <v>1</v>
      </c>
      <c r="H9" s="25">
        <v>1</v>
      </c>
      <c r="I9" s="25">
        <v>1</v>
      </c>
      <c r="J9" s="40">
        <f t="shared" si="1"/>
        <v>1</v>
      </c>
      <c r="K9" s="25">
        <v>2</v>
      </c>
      <c r="L9" s="129">
        <v>1</v>
      </c>
      <c r="M9" s="7"/>
      <c r="O9" s="88"/>
      <c r="P9" s="7" t="s">
        <v>160</v>
      </c>
      <c r="Q9" s="7" t="s">
        <v>1225</v>
      </c>
      <c r="R9" s="7" t="s">
        <v>142</v>
      </c>
      <c r="S9" s="4"/>
      <c r="T9" s="11">
        <v>1</v>
      </c>
      <c r="U9" s="9">
        <v>1</v>
      </c>
      <c r="V9" s="9">
        <v>0</v>
      </c>
      <c r="W9" s="9">
        <v>0</v>
      </c>
      <c r="X9" s="160">
        <f t="shared" si="0"/>
        <v>1</v>
      </c>
      <c r="AE9" s="17"/>
    </row>
    <row r="10" spans="1:31" ht="18" x14ac:dyDescent="0.4">
      <c r="A10" s="9"/>
      <c r="B10" s="9"/>
      <c r="C10" s="38" t="s">
        <v>151</v>
      </c>
      <c r="D10" s="27"/>
      <c r="E10" s="25">
        <v>0</v>
      </c>
      <c r="F10" s="25">
        <v>1</v>
      </c>
      <c r="G10" s="25">
        <v>0</v>
      </c>
      <c r="H10" s="25">
        <v>0</v>
      </c>
      <c r="I10" s="25">
        <v>1</v>
      </c>
      <c r="J10" s="40">
        <f t="shared" si="1"/>
        <v>0</v>
      </c>
      <c r="K10" s="25">
        <v>0</v>
      </c>
      <c r="L10" s="25">
        <v>1</v>
      </c>
      <c r="M10" s="7"/>
      <c r="O10" s="88"/>
      <c r="P10" s="7" t="s">
        <v>68</v>
      </c>
      <c r="Q10" s="7" t="s">
        <v>138</v>
      </c>
      <c r="R10" s="7" t="s">
        <v>158</v>
      </c>
      <c r="S10" s="7"/>
      <c r="T10" s="11">
        <v>1</v>
      </c>
      <c r="U10" s="9">
        <v>2</v>
      </c>
      <c r="V10" s="9">
        <v>0</v>
      </c>
      <c r="W10" s="9">
        <v>0</v>
      </c>
      <c r="X10" s="160">
        <f t="shared" si="0"/>
        <v>2</v>
      </c>
      <c r="AE10" s="17"/>
    </row>
    <row r="11" spans="1:31" ht="18" x14ac:dyDescent="0.4">
      <c r="A11" s="9"/>
      <c r="B11" s="9"/>
      <c r="C11" s="38" t="s">
        <v>156</v>
      </c>
      <c r="D11" s="27"/>
      <c r="E11" s="25">
        <v>0</v>
      </c>
      <c r="F11" s="25">
        <v>1</v>
      </c>
      <c r="G11" s="25">
        <v>0</v>
      </c>
      <c r="H11" s="25">
        <v>0</v>
      </c>
      <c r="I11" s="25">
        <v>2</v>
      </c>
      <c r="J11" s="40">
        <f t="shared" si="1"/>
        <v>0</v>
      </c>
      <c r="K11" s="25">
        <v>0</v>
      </c>
      <c r="L11" s="25">
        <v>0</v>
      </c>
      <c r="M11" s="7"/>
      <c r="O11" s="88"/>
      <c r="P11" s="7" t="s">
        <v>119</v>
      </c>
      <c r="Q11" s="7" t="s">
        <v>170</v>
      </c>
      <c r="R11" s="7" t="s">
        <v>199</v>
      </c>
      <c r="S11" s="4"/>
      <c r="T11" s="11">
        <v>1</v>
      </c>
      <c r="U11" s="9">
        <v>6</v>
      </c>
      <c r="V11" s="9">
        <v>0</v>
      </c>
      <c r="W11" s="9">
        <v>0</v>
      </c>
      <c r="X11" s="160">
        <f t="shared" si="0"/>
        <v>6</v>
      </c>
      <c r="AE11" s="17"/>
    </row>
    <row r="12" spans="1:31" ht="18.5" thickBot="1" x14ac:dyDescent="0.45">
      <c r="A12" s="9"/>
      <c r="B12" s="9"/>
      <c r="C12" s="38" t="s">
        <v>209</v>
      </c>
      <c r="D12" s="27"/>
      <c r="E12" s="25">
        <v>0</v>
      </c>
      <c r="F12" s="25">
        <v>1</v>
      </c>
      <c r="G12" s="25">
        <v>0</v>
      </c>
      <c r="H12" s="25">
        <v>0</v>
      </c>
      <c r="I12" s="25">
        <v>6</v>
      </c>
      <c r="J12" s="40">
        <f t="shared" si="1"/>
        <v>0</v>
      </c>
      <c r="K12" s="25">
        <v>0</v>
      </c>
      <c r="L12" s="57">
        <v>1</v>
      </c>
      <c r="M12" s="7"/>
      <c r="O12" s="88"/>
      <c r="P12" s="7" t="s">
        <v>128</v>
      </c>
      <c r="Q12" s="7" t="s">
        <v>0</v>
      </c>
      <c r="R12" s="7"/>
      <c r="S12" s="4"/>
      <c r="T12" s="11"/>
      <c r="U12" s="9"/>
      <c r="V12" s="9"/>
      <c r="W12" s="9"/>
      <c r="X12" s="160"/>
      <c r="AE12" s="17"/>
    </row>
    <row r="13" spans="1:31" ht="18.5" thickBot="1" x14ac:dyDescent="0.45">
      <c r="A13" s="4"/>
      <c r="B13" s="4"/>
      <c r="C13" s="24"/>
      <c r="D13" s="24"/>
      <c r="E13" s="161">
        <f>SUM(E5:E12)</f>
        <v>3</v>
      </c>
      <c r="F13" s="161">
        <f>SUM(F5:F12)</f>
        <v>3</v>
      </c>
      <c r="G13" s="161">
        <f>SUM(G5:G12)</f>
        <v>2</v>
      </c>
      <c r="H13" s="71">
        <f>SUM(H5:H12)</f>
        <v>11</v>
      </c>
      <c r="I13" s="71">
        <f>SUM(I5:I12)</f>
        <v>11</v>
      </c>
      <c r="J13" s="30"/>
      <c r="K13" s="71">
        <f>SUM(K5:K12)</f>
        <v>18</v>
      </c>
      <c r="L13" s="71">
        <f>SUM(L5:L12)</f>
        <v>8</v>
      </c>
      <c r="M13" s="4"/>
      <c r="O13" s="17"/>
      <c r="P13" s="2"/>
      <c r="Q13" s="13"/>
      <c r="R13" s="159" t="s">
        <v>35</v>
      </c>
      <c r="S13" s="14"/>
      <c r="T13" s="18">
        <f>SUM(T4:T12)</f>
        <v>8</v>
      </c>
      <c r="U13" s="18">
        <f>SUM(U4:U12)</f>
        <v>11</v>
      </c>
      <c r="V13" s="18">
        <f>SUM(V4:V12)</f>
        <v>3</v>
      </c>
      <c r="W13" s="18">
        <f>SUM(W4:W12)</f>
        <v>0</v>
      </c>
      <c r="X13" s="19">
        <f>(U13+W13)/T13</f>
        <v>1.375</v>
      </c>
      <c r="AE13" s="17"/>
    </row>
    <row r="14" spans="1:31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O14" s="17"/>
      <c r="P14" s="2"/>
      <c r="Q14" s="3"/>
      <c r="R14" s="2"/>
      <c r="W14" s="9"/>
      <c r="AE14" s="17"/>
    </row>
    <row r="15" spans="1:31" ht="18" x14ac:dyDescent="0.4">
      <c r="A15" s="111" t="s">
        <v>258</v>
      </c>
      <c r="B15" s="111"/>
      <c r="C15" s="87"/>
      <c r="D15" s="76"/>
      <c r="E15" s="83" t="s">
        <v>50</v>
      </c>
      <c r="F15" s="76"/>
      <c r="G15" s="76"/>
      <c r="H15" s="76"/>
      <c r="I15" s="76"/>
      <c r="J15" s="78"/>
      <c r="K15" s="76"/>
      <c r="L15" s="76"/>
      <c r="M15" s="76"/>
      <c r="O15" s="69"/>
      <c r="P15" s="17"/>
      <c r="Q15" s="17"/>
      <c r="R15" s="17"/>
      <c r="S15" s="17"/>
      <c r="T15" s="17"/>
      <c r="U15" s="17"/>
      <c r="V15" s="66" t="s">
        <v>47</v>
      </c>
      <c r="W15" s="17"/>
      <c r="X15" s="17"/>
      <c r="Y15" s="17"/>
      <c r="Z15" s="17"/>
      <c r="AA15" s="17"/>
      <c r="AB15" s="17"/>
      <c r="AC15" s="17"/>
      <c r="AD15" s="68" t="s">
        <v>47</v>
      </c>
      <c r="AE15" s="68"/>
    </row>
    <row r="16" spans="1:31" ht="18" x14ac:dyDescent="0.4">
      <c r="A16" s="53" t="s">
        <v>38</v>
      </c>
      <c r="B16" s="38" t="s">
        <v>156</v>
      </c>
      <c r="C16" s="75"/>
      <c r="D16" s="25">
        <v>0</v>
      </c>
      <c r="E16" s="8"/>
      <c r="F16" s="47"/>
      <c r="G16" s="59"/>
      <c r="J16" s="4"/>
      <c r="O16" s="15"/>
      <c r="P16" s="159" t="s">
        <v>7</v>
      </c>
      <c r="Q16" s="159"/>
      <c r="R16" s="15" t="s">
        <v>58</v>
      </c>
      <c r="S16" s="15" t="s">
        <v>51</v>
      </c>
      <c r="T16" s="15" t="s">
        <v>52</v>
      </c>
      <c r="U16" s="15" t="s">
        <v>59</v>
      </c>
      <c r="V16" s="67" t="s">
        <v>48</v>
      </c>
      <c r="W16" s="17"/>
      <c r="X16" s="159" t="s">
        <v>7</v>
      </c>
      <c r="Y16" s="159"/>
      <c r="Z16" s="15" t="s">
        <v>58</v>
      </c>
      <c r="AA16" s="15" t="s">
        <v>51</v>
      </c>
      <c r="AB16" s="15" t="s">
        <v>52</v>
      </c>
      <c r="AC16" s="15" t="s">
        <v>59</v>
      </c>
      <c r="AD16" s="67" t="s">
        <v>48</v>
      </c>
      <c r="AE16" s="67"/>
    </row>
    <row r="17" spans="1:31" ht="18" x14ac:dyDescent="0.4">
      <c r="A17" s="45" t="s">
        <v>37</v>
      </c>
      <c r="B17" s="60" t="s">
        <v>97</v>
      </c>
      <c r="C17" s="47"/>
      <c r="D17" s="25"/>
      <c r="E17" s="9"/>
      <c r="F17" s="47"/>
      <c r="G17" s="59"/>
      <c r="J17" s="4"/>
      <c r="N17" s="8"/>
      <c r="O17" s="69"/>
      <c r="P17" s="7" t="s">
        <v>71</v>
      </c>
      <c r="Q17" s="7" t="s">
        <v>72</v>
      </c>
      <c r="R17" s="7" t="s">
        <v>65</v>
      </c>
      <c r="S17" s="9">
        <v>4</v>
      </c>
      <c r="T17" s="11"/>
      <c r="U17" s="15">
        <f t="shared" ref="U17:U60" si="2">SUM(S17:T17)</f>
        <v>4</v>
      </c>
      <c r="V17" s="9">
        <v>1</v>
      </c>
      <c r="W17" s="15"/>
      <c r="X17" s="7" t="s">
        <v>135</v>
      </c>
      <c r="Y17" s="10" t="s">
        <v>72</v>
      </c>
      <c r="Z17" s="10" t="s">
        <v>65</v>
      </c>
      <c r="AA17" s="9"/>
      <c r="AB17" s="11"/>
      <c r="AC17" s="15">
        <f t="shared" ref="AC17:AC61" si="3">SUM(AA17:AB17)</f>
        <v>0</v>
      </c>
      <c r="AD17" s="9"/>
      <c r="AE17" s="15"/>
    </row>
    <row r="18" spans="1:31" ht="15.5" x14ac:dyDescent="0.35">
      <c r="A18" s="45"/>
      <c r="B18" s="60"/>
      <c r="C18" s="47"/>
      <c r="D18" s="55"/>
      <c r="E18" s="9"/>
      <c r="F18" s="47"/>
      <c r="J18" s="4"/>
      <c r="N18" s="9"/>
      <c r="O18" s="69"/>
      <c r="P18" s="7" t="s">
        <v>145</v>
      </c>
      <c r="Q18" s="7" t="s">
        <v>244</v>
      </c>
      <c r="R18" s="10" t="s">
        <v>65</v>
      </c>
      <c r="S18" s="9"/>
      <c r="T18" s="9">
        <v>3</v>
      </c>
      <c r="U18" s="15">
        <f t="shared" si="2"/>
        <v>3</v>
      </c>
      <c r="V18" s="9"/>
      <c r="W18" s="15"/>
      <c r="X18" s="7" t="s">
        <v>66</v>
      </c>
      <c r="Y18" s="7" t="s">
        <v>163</v>
      </c>
      <c r="Z18" s="7" t="s">
        <v>54</v>
      </c>
      <c r="AA18" s="9"/>
      <c r="AB18" s="9"/>
      <c r="AC18" s="15">
        <f t="shared" si="3"/>
        <v>0</v>
      </c>
      <c r="AD18" s="9"/>
      <c r="AE18" s="15"/>
    </row>
    <row r="19" spans="1:31" ht="18" x14ac:dyDescent="0.4">
      <c r="A19" s="45" t="s">
        <v>166</v>
      </c>
      <c r="B19" s="38" t="s">
        <v>150</v>
      </c>
      <c r="C19" s="98"/>
      <c r="D19" s="128">
        <v>2</v>
      </c>
      <c r="E19" s="9">
        <v>2</v>
      </c>
      <c r="F19" s="47" t="s">
        <v>223</v>
      </c>
      <c r="H19" s="59"/>
      <c r="I19" s="59"/>
      <c r="J19" s="96"/>
      <c r="K19" s="59"/>
      <c r="L19" s="59"/>
      <c r="M19" s="59"/>
      <c r="N19" s="9"/>
      <c r="O19" s="15"/>
      <c r="P19" s="158" t="s">
        <v>160</v>
      </c>
      <c r="Q19" s="7" t="s">
        <v>159</v>
      </c>
      <c r="R19" s="7" t="s">
        <v>53</v>
      </c>
      <c r="S19" s="9">
        <v>2</v>
      </c>
      <c r="T19" s="11"/>
      <c r="U19" s="15">
        <f t="shared" si="2"/>
        <v>2</v>
      </c>
      <c r="V19" s="9"/>
      <c r="W19" s="15"/>
      <c r="X19" s="7" t="s">
        <v>115</v>
      </c>
      <c r="Y19" s="7" t="s">
        <v>8</v>
      </c>
      <c r="Z19" s="7" t="s">
        <v>158</v>
      </c>
      <c r="AA19" s="9"/>
      <c r="AB19" s="11"/>
      <c r="AC19" s="15">
        <f t="shared" si="3"/>
        <v>0</v>
      </c>
      <c r="AD19" s="9"/>
      <c r="AE19" s="15"/>
    </row>
    <row r="20" spans="1:31" ht="18" x14ac:dyDescent="0.4">
      <c r="A20" s="97" t="s">
        <v>37</v>
      </c>
      <c r="B20" s="86" t="s">
        <v>214</v>
      </c>
      <c r="C20" s="47" t="s">
        <v>189</v>
      </c>
      <c r="D20" s="128"/>
      <c r="E20" s="9">
        <v>2</v>
      </c>
      <c r="F20" s="47" t="s">
        <v>224</v>
      </c>
      <c r="M20" s="59"/>
      <c r="N20" s="8"/>
      <c r="O20" s="69"/>
      <c r="P20" s="7" t="s">
        <v>73</v>
      </c>
      <c r="Q20" s="7" t="s">
        <v>65</v>
      </c>
      <c r="R20" s="7" t="s">
        <v>65</v>
      </c>
      <c r="S20" s="9"/>
      <c r="T20" s="11">
        <v>2</v>
      </c>
      <c r="U20" s="15">
        <f t="shared" si="2"/>
        <v>2</v>
      </c>
      <c r="V20" s="11"/>
      <c r="W20" s="15"/>
      <c r="X20" s="7" t="s">
        <v>124</v>
      </c>
      <c r="Y20" s="7" t="s">
        <v>125</v>
      </c>
      <c r="Z20" s="7" t="s">
        <v>65</v>
      </c>
      <c r="AA20" s="9"/>
      <c r="AB20" s="9"/>
      <c r="AC20" s="15">
        <f t="shared" si="3"/>
        <v>0</v>
      </c>
      <c r="AD20" s="9"/>
      <c r="AE20" s="15"/>
    </row>
    <row r="21" spans="1:31" ht="15.5" x14ac:dyDescent="0.35">
      <c r="N21" s="8"/>
      <c r="O21" s="15"/>
      <c r="P21" s="7" t="s">
        <v>66</v>
      </c>
      <c r="Q21" s="7" t="s">
        <v>67</v>
      </c>
      <c r="R21" s="7" t="s">
        <v>65</v>
      </c>
      <c r="S21" s="9">
        <v>1</v>
      </c>
      <c r="T21" s="9">
        <v>1</v>
      </c>
      <c r="U21" s="15">
        <f t="shared" si="2"/>
        <v>2</v>
      </c>
      <c r="V21" s="9"/>
      <c r="W21" s="15"/>
      <c r="X21" s="7" t="s">
        <v>6</v>
      </c>
      <c r="Y21" s="7" t="s">
        <v>116</v>
      </c>
      <c r="Z21" s="7" t="s">
        <v>142</v>
      </c>
      <c r="AA21" s="9"/>
      <c r="AB21" s="11"/>
      <c r="AC21" s="15">
        <f t="shared" si="3"/>
        <v>0</v>
      </c>
      <c r="AD21" s="9"/>
      <c r="AE21" s="15"/>
    </row>
    <row r="22" spans="1:31" ht="18" x14ac:dyDescent="0.4">
      <c r="A22" s="79"/>
      <c r="B22" s="80"/>
      <c r="C22" s="81"/>
      <c r="D22" s="163"/>
      <c r="E22" s="83" t="s">
        <v>50</v>
      </c>
      <c r="F22" s="77"/>
      <c r="G22" s="76"/>
      <c r="H22" s="76"/>
      <c r="I22" s="76"/>
      <c r="J22" s="78"/>
      <c r="K22" s="76"/>
      <c r="L22" s="76"/>
      <c r="M22" s="76"/>
      <c r="N22" s="9"/>
      <c r="O22" s="15"/>
      <c r="P22" s="13" t="s">
        <v>247</v>
      </c>
      <c r="Q22" s="13" t="s">
        <v>248</v>
      </c>
      <c r="R22" s="103" t="s">
        <v>65</v>
      </c>
      <c r="S22" s="11">
        <v>1</v>
      </c>
      <c r="T22" s="9"/>
      <c r="U22" s="15">
        <f t="shared" si="2"/>
        <v>1</v>
      </c>
      <c r="V22" s="9"/>
      <c r="W22" s="15"/>
      <c r="X22" s="7" t="s">
        <v>124</v>
      </c>
      <c r="Y22" s="7" t="s">
        <v>133</v>
      </c>
      <c r="Z22" s="7" t="s">
        <v>142</v>
      </c>
      <c r="AA22" s="11"/>
      <c r="AB22" s="11"/>
      <c r="AC22" s="15">
        <f t="shared" si="3"/>
        <v>0</v>
      </c>
      <c r="AD22" s="165"/>
      <c r="AE22" s="15"/>
    </row>
    <row r="23" spans="1:31" ht="18" x14ac:dyDescent="0.4">
      <c r="A23" s="53" t="s">
        <v>39</v>
      </c>
      <c r="B23" s="38" t="s">
        <v>101</v>
      </c>
      <c r="C23" s="64"/>
      <c r="D23" s="25">
        <v>6</v>
      </c>
      <c r="E23" s="8">
        <v>1</v>
      </c>
      <c r="F23" s="47" t="s">
        <v>229</v>
      </c>
      <c r="G23" s="59"/>
      <c r="H23" s="59"/>
      <c r="M23" s="42"/>
      <c r="N23" s="8"/>
      <c r="O23" s="69"/>
      <c r="P23" s="43" t="s">
        <v>242</v>
      </c>
      <c r="Q23" s="104" t="s">
        <v>243</v>
      </c>
      <c r="R23" s="104" t="s">
        <v>54</v>
      </c>
      <c r="S23" s="9">
        <v>1</v>
      </c>
      <c r="T23" s="11"/>
      <c r="U23" s="15">
        <f t="shared" si="2"/>
        <v>1</v>
      </c>
      <c r="V23" s="9"/>
      <c r="W23" s="15"/>
      <c r="X23" s="7" t="s">
        <v>124</v>
      </c>
      <c r="Y23" s="10" t="s">
        <v>129</v>
      </c>
      <c r="Z23" s="10" t="s">
        <v>158</v>
      </c>
      <c r="AA23" s="9"/>
      <c r="AB23" s="11"/>
      <c r="AC23" s="15">
        <f t="shared" si="3"/>
        <v>0</v>
      </c>
      <c r="AD23" s="9"/>
      <c r="AE23" s="15"/>
    </row>
    <row r="24" spans="1:31" ht="18" x14ac:dyDescent="0.4">
      <c r="A24" s="45" t="s">
        <v>37</v>
      </c>
      <c r="B24" s="94" t="s">
        <v>74</v>
      </c>
      <c r="C24" s="50" t="s">
        <v>212</v>
      </c>
      <c r="D24" s="25"/>
      <c r="E24" s="8">
        <v>1</v>
      </c>
      <c r="F24" s="47" t="s">
        <v>230</v>
      </c>
      <c r="G24" s="46"/>
      <c r="M24" s="42"/>
      <c r="N24" s="9"/>
      <c r="O24" s="69"/>
      <c r="P24" s="7" t="s">
        <v>60</v>
      </c>
      <c r="Q24" s="7" t="s">
        <v>61</v>
      </c>
      <c r="R24" s="7" t="s">
        <v>201</v>
      </c>
      <c r="S24" s="9">
        <v>1</v>
      </c>
      <c r="T24" s="9"/>
      <c r="U24" s="15">
        <f t="shared" si="2"/>
        <v>1</v>
      </c>
      <c r="V24" s="9"/>
      <c r="W24" s="15"/>
      <c r="X24" s="7" t="s">
        <v>29</v>
      </c>
      <c r="Y24" s="16" t="s">
        <v>30</v>
      </c>
      <c r="Z24" s="7" t="s">
        <v>141</v>
      </c>
      <c r="AA24" s="11"/>
      <c r="AB24" s="11"/>
      <c r="AC24" s="15">
        <f t="shared" si="3"/>
        <v>0</v>
      </c>
      <c r="AD24" s="9"/>
      <c r="AE24" s="15"/>
    </row>
    <row r="25" spans="1:31" ht="15.5" x14ac:dyDescent="0.35">
      <c r="E25" s="8">
        <v>2</v>
      </c>
      <c r="F25" s="47" t="s">
        <v>231</v>
      </c>
      <c r="N25" s="9"/>
      <c r="O25" s="69"/>
      <c r="P25" s="7" t="s">
        <v>143</v>
      </c>
      <c r="Q25" s="7" t="s">
        <v>213</v>
      </c>
      <c r="R25" s="7" t="s">
        <v>54</v>
      </c>
      <c r="S25" s="9"/>
      <c r="T25" s="11">
        <v>1</v>
      </c>
      <c r="U25" s="15">
        <f t="shared" si="2"/>
        <v>1</v>
      </c>
      <c r="V25" s="9"/>
      <c r="W25" s="15"/>
      <c r="X25" s="7" t="s">
        <v>77</v>
      </c>
      <c r="Y25" s="6" t="s">
        <v>217</v>
      </c>
      <c r="Z25" s="10" t="s">
        <v>199</v>
      </c>
      <c r="AA25" s="9"/>
      <c r="AB25" s="9"/>
      <c r="AC25" s="15">
        <f t="shared" si="3"/>
        <v>0</v>
      </c>
      <c r="AD25" s="9"/>
      <c r="AE25" s="15"/>
    </row>
    <row r="26" spans="1:31" ht="15.5" x14ac:dyDescent="0.35">
      <c r="C26" s="50"/>
      <c r="E26" s="8">
        <v>2</v>
      </c>
      <c r="F26" s="47" t="s">
        <v>232</v>
      </c>
      <c r="G26" s="42"/>
      <c r="N26" s="9"/>
      <c r="O26" s="15"/>
      <c r="P26" s="7" t="s">
        <v>21</v>
      </c>
      <c r="Q26" s="7" t="s">
        <v>74</v>
      </c>
      <c r="R26" s="7" t="s">
        <v>201</v>
      </c>
      <c r="S26" s="9"/>
      <c r="T26" s="9">
        <v>1</v>
      </c>
      <c r="U26" s="15">
        <f t="shared" si="2"/>
        <v>1</v>
      </c>
      <c r="V26" s="9">
        <v>1</v>
      </c>
      <c r="W26" s="15"/>
      <c r="X26" s="7" t="s">
        <v>204</v>
      </c>
      <c r="Y26" s="7" t="s">
        <v>205</v>
      </c>
      <c r="Z26" s="7" t="s">
        <v>158</v>
      </c>
      <c r="AA26" s="9"/>
      <c r="AB26" s="9"/>
      <c r="AC26" s="15">
        <f t="shared" si="3"/>
        <v>0</v>
      </c>
      <c r="AD26" s="9"/>
      <c r="AE26" s="15"/>
    </row>
    <row r="27" spans="1:31" ht="15.5" x14ac:dyDescent="0.35">
      <c r="B27" s="94"/>
      <c r="C27" s="50"/>
      <c r="E27" s="8">
        <v>2</v>
      </c>
      <c r="F27" s="47" t="s">
        <v>233</v>
      </c>
      <c r="G27" s="42"/>
      <c r="K27" s="42"/>
      <c r="L27" s="42"/>
      <c r="M27" s="42"/>
      <c r="N27" s="9"/>
      <c r="O27" s="15"/>
      <c r="P27" s="13" t="s">
        <v>62</v>
      </c>
      <c r="Q27" s="13" t="s">
        <v>81</v>
      </c>
      <c r="R27" s="103" t="s">
        <v>53</v>
      </c>
      <c r="S27" s="11"/>
      <c r="T27" s="11">
        <v>1</v>
      </c>
      <c r="U27" s="15">
        <f t="shared" si="2"/>
        <v>1</v>
      </c>
      <c r="V27" s="9"/>
      <c r="W27" s="15"/>
      <c r="X27" s="7" t="s">
        <v>206</v>
      </c>
      <c r="Y27" s="10" t="s">
        <v>207</v>
      </c>
      <c r="Z27" s="10" t="s">
        <v>53</v>
      </c>
      <c r="AA27" s="9"/>
      <c r="AB27" s="9"/>
      <c r="AC27" s="15">
        <f t="shared" si="3"/>
        <v>0</v>
      </c>
      <c r="AD27" s="9"/>
      <c r="AE27" s="15"/>
    </row>
    <row r="28" spans="1:31" ht="15.5" x14ac:dyDescent="0.35">
      <c r="E28" s="8">
        <v>2</v>
      </c>
      <c r="F28" s="47" t="s">
        <v>234</v>
      </c>
      <c r="N28" s="9"/>
      <c r="O28" s="15"/>
      <c r="P28" s="7" t="s">
        <v>85</v>
      </c>
      <c r="Q28" s="7" t="s">
        <v>2</v>
      </c>
      <c r="R28" s="7" t="s">
        <v>53</v>
      </c>
      <c r="S28" s="9"/>
      <c r="T28" s="11">
        <v>1</v>
      </c>
      <c r="U28" s="15">
        <f t="shared" si="2"/>
        <v>1</v>
      </c>
      <c r="V28" s="9"/>
      <c r="W28" s="15"/>
      <c r="X28" s="7" t="s">
        <v>160</v>
      </c>
      <c r="Y28" s="16" t="s">
        <v>208</v>
      </c>
      <c r="Z28" s="7" t="s">
        <v>201</v>
      </c>
      <c r="AA28" s="9"/>
      <c r="AB28" s="11"/>
      <c r="AC28" s="15">
        <f t="shared" si="3"/>
        <v>0</v>
      </c>
      <c r="AD28" s="9"/>
      <c r="AE28" s="15"/>
    </row>
    <row r="29" spans="1:31" ht="15.5" x14ac:dyDescent="0.35">
      <c r="N29" s="9"/>
      <c r="O29" s="15"/>
      <c r="P29" s="13" t="s">
        <v>85</v>
      </c>
      <c r="Q29" s="13" t="s">
        <v>148</v>
      </c>
      <c r="R29" s="103" t="s">
        <v>54</v>
      </c>
      <c r="S29" s="11"/>
      <c r="T29" s="9">
        <v>1</v>
      </c>
      <c r="U29" s="15">
        <f t="shared" si="2"/>
        <v>1</v>
      </c>
      <c r="V29" s="9"/>
      <c r="W29" s="15"/>
      <c r="X29" s="7" t="s">
        <v>251</v>
      </c>
      <c r="Y29" s="6" t="s">
        <v>250</v>
      </c>
      <c r="Z29" s="10" t="s">
        <v>141</v>
      </c>
      <c r="AA29" s="9"/>
      <c r="AB29" s="9"/>
      <c r="AC29" s="15">
        <f t="shared" si="3"/>
        <v>0</v>
      </c>
      <c r="AD29" s="9"/>
      <c r="AE29" s="15"/>
    </row>
    <row r="30" spans="1:31" ht="18" x14ac:dyDescent="0.4">
      <c r="A30" s="45"/>
      <c r="B30" s="38" t="s">
        <v>186</v>
      </c>
      <c r="D30" s="25">
        <v>0</v>
      </c>
      <c r="E30" s="99"/>
      <c r="F30" s="47"/>
      <c r="N30" s="9"/>
      <c r="O30" s="69"/>
      <c r="P30" s="7" t="s">
        <v>139</v>
      </c>
      <c r="Q30" s="7" t="s">
        <v>140</v>
      </c>
      <c r="R30" s="7" t="s">
        <v>141</v>
      </c>
      <c r="S30" s="9"/>
      <c r="T30" s="11">
        <v>1</v>
      </c>
      <c r="U30" s="15">
        <f t="shared" si="2"/>
        <v>1</v>
      </c>
      <c r="V30" s="9"/>
      <c r="W30" s="15"/>
      <c r="X30" s="7" t="s">
        <v>64</v>
      </c>
      <c r="Y30" s="10" t="s">
        <v>123</v>
      </c>
      <c r="Z30" s="10" t="s">
        <v>54</v>
      </c>
      <c r="AA30" s="9"/>
      <c r="AB30" s="9"/>
      <c r="AC30" s="15">
        <f t="shared" si="3"/>
        <v>0</v>
      </c>
      <c r="AD30" s="9"/>
      <c r="AE30" s="15"/>
    </row>
    <row r="31" spans="1:31" ht="18" x14ac:dyDescent="0.4">
      <c r="A31" s="56" t="s">
        <v>37</v>
      </c>
      <c r="B31" s="94" t="s">
        <v>57</v>
      </c>
      <c r="C31" s="94" t="s">
        <v>212</v>
      </c>
      <c r="D31" s="25"/>
      <c r="E31" s="9"/>
      <c r="F31" s="47"/>
      <c r="G31" s="51"/>
      <c r="H31" s="42"/>
      <c r="I31" s="42"/>
      <c r="J31" s="44"/>
      <c r="K31" s="42"/>
      <c r="L31" s="42"/>
      <c r="M31" s="42"/>
      <c r="N31" s="8"/>
      <c r="O31" s="15"/>
      <c r="P31" s="7" t="s">
        <v>121</v>
      </c>
      <c r="Q31" s="7" t="s">
        <v>122</v>
      </c>
      <c r="R31" s="7" t="s">
        <v>53</v>
      </c>
      <c r="S31" s="8"/>
      <c r="T31" s="12">
        <v>1</v>
      </c>
      <c r="U31" s="15">
        <f t="shared" si="2"/>
        <v>1</v>
      </c>
      <c r="V31" s="9"/>
      <c r="W31" s="15"/>
      <c r="X31" s="7" t="s">
        <v>245</v>
      </c>
      <c r="Y31" s="6" t="s">
        <v>246</v>
      </c>
      <c r="Z31" s="10" t="s">
        <v>54</v>
      </c>
      <c r="AA31" s="9"/>
      <c r="AB31" s="9"/>
      <c r="AC31" s="15">
        <f t="shared" si="3"/>
        <v>0</v>
      </c>
      <c r="AD31" s="9"/>
      <c r="AE31" s="15"/>
    </row>
    <row r="32" spans="1:31" ht="18" x14ac:dyDescent="0.4">
      <c r="C32" s="50"/>
      <c r="D32" s="129"/>
      <c r="E32" s="99"/>
      <c r="F32" s="47"/>
      <c r="G32" s="42"/>
      <c r="N32" s="9"/>
      <c r="O32" s="69"/>
      <c r="P32" s="7" t="s">
        <v>73</v>
      </c>
      <c r="Q32" s="7" t="s">
        <v>43</v>
      </c>
      <c r="R32" s="7" t="s">
        <v>65</v>
      </c>
      <c r="S32" s="9"/>
      <c r="T32" s="9">
        <v>1</v>
      </c>
      <c r="U32" s="15">
        <f t="shared" si="2"/>
        <v>1</v>
      </c>
      <c r="V32" s="9"/>
      <c r="W32" s="15"/>
      <c r="X32" s="7" t="s">
        <v>118</v>
      </c>
      <c r="Y32" s="7" t="s">
        <v>117</v>
      </c>
      <c r="Z32" s="7" t="s">
        <v>53</v>
      </c>
      <c r="AA32" s="9"/>
      <c r="AB32" s="11"/>
      <c r="AC32" s="15">
        <f t="shared" si="3"/>
        <v>0</v>
      </c>
      <c r="AD32" s="9"/>
      <c r="AE32" s="15"/>
    </row>
    <row r="33" spans="1:31" ht="15.75" customHeight="1" x14ac:dyDescent="0.4">
      <c r="A33" s="82" t="s">
        <v>167</v>
      </c>
      <c r="B33" s="80"/>
      <c r="C33" s="81"/>
      <c r="D33" s="163"/>
      <c r="E33" s="83" t="s">
        <v>50</v>
      </c>
      <c r="F33" s="77"/>
      <c r="G33" s="84"/>
      <c r="H33" s="84"/>
      <c r="I33" s="84"/>
      <c r="J33" s="85"/>
      <c r="K33" s="84"/>
      <c r="L33" s="84"/>
      <c r="M33" s="84"/>
      <c r="N33" s="9"/>
      <c r="O33" s="15"/>
      <c r="P33" s="7" t="s">
        <v>86</v>
      </c>
      <c r="Q33" s="7" t="s">
        <v>132</v>
      </c>
      <c r="R33" s="7" t="s">
        <v>199</v>
      </c>
      <c r="S33" s="9"/>
      <c r="T33" s="11">
        <v>1</v>
      </c>
      <c r="U33" s="15">
        <f t="shared" si="2"/>
        <v>1</v>
      </c>
      <c r="V33" s="9"/>
      <c r="W33" s="15"/>
      <c r="X33" s="7" t="s">
        <v>79</v>
      </c>
      <c r="Y33" s="7" t="s">
        <v>25</v>
      </c>
      <c r="Z33" s="10" t="s">
        <v>142</v>
      </c>
      <c r="AA33" s="9"/>
      <c r="AB33" s="9"/>
      <c r="AC33" s="15">
        <f t="shared" si="3"/>
        <v>0</v>
      </c>
      <c r="AD33" s="9"/>
      <c r="AE33" s="15"/>
    </row>
    <row r="34" spans="1:31" ht="18" x14ac:dyDescent="0.4">
      <c r="A34" s="53" t="s">
        <v>40</v>
      </c>
      <c r="B34" s="38" t="s">
        <v>151</v>
      </c>
      <c r="C34" s="121"/>
      <c r="D34" s="25">
        <v>0</v>
      </c>
      <c r="E34" s="8"/>
      <c r="F34" s="47"/>
      <c r="G34" s="59"/>
      <c r="H34" s="59"/>
      <c r="N34" s="9"/>
      <c r="O34" s="69"/>
      <c r="P34" s="13" t="s">
        <v>241</v>
      </c>
      <c r="Q34" s="13" t="s">
        <v>240</v>
      </c>
      <c r="R34" s="103" t="s">
        <v>201</v>
      </c>
      <c r="S34" s="9"/>
      <c r="T34" s="9"/>
      <c r="U34" s="15">
        <f t="shared" si="2"/>
        <v>0</v>
      </c>
      <c r="V34" s="9">
        <v>1</v>
      </c>
      <c r="W34" s="15"/>
      <c r="X34" s="7" t="s">
        <v>33</v>
      </c>
      <c r="Y34" s="7" t="s">
        <v>162</v>
      </c>
      <c r="Z34" s="7" t="s">
        <v>201</v>
      </c>
      <c r="AA34" s="9"/>
      <c r="AB34" s="9"/>
      <c r="AC34" s="15">
        <f t="shared" si="3"/>
        <v>0</v>
      </c>
      <c r="AD34" s="9"/>
      <c r="AE34" s="15"/>
    </row>
    <row r="35" spans="1:31" ht="15.5" x14ac:dyDescent="0.35">
      <c r="A35" s="45" t="s">
        <v>37</v>
      </c>
      <c r="B35" s="47" t="s">
        <v>63</v>
      </c>
      <c r="C35" s="47" t="s">
        <v>216</v>
      </c>
      <c r="D35" s="9"/>
      <c r="E35" s="8"/>
      <c r="F35" s="47"/>
      <c r="G35" s="46"/>
      <c r="N35" s="9"/>
      <c r="O35" s="69"/>
      <c r="P35" s="7" t="s">
        <v>56</v>
      </c>
      <c r="Q35" s="7" t="s">
        <v>57</v>
      </c>
      <c r="R35" s="7" t="s">
        <v>199</v>
      </c>
      <c r="S35" s="11"/>
      <c r="T35" s="11"/>
      <c r="U35" s="15">
        <f t="shared" si="2"/>
        <v>0</v>
      </c>
      <c r="V35" s="9">
        <v>1</v>
      </c>
      <c r="W35" s="15"/>
      <c r="X35" s="7" t="s">
        <v>16</v>
      </c>
      <c r="Y35" s="7" t="s">
        <v>45</v>
      </c>
      <c r="Z35" s="7" t="s">
        <v>142</v>
      </c>
      <c r="AA35" s="9"/>
      <c r="AB35" s="11"/>
      <c r="AC35" s="15">
        <f t="shared" si="3"/>
        <v>0</v>
      </c>
      <c r="AD35" s="9"/>
      <c r="AE35" s="15"/>
    </row>
    <row r="36" spans="1:31" ht="15.5" x14ac:dyDescent="0.35">
      <c r="N36" s="8"/>
      <c r="O36" s="69"/>
      <c r="P36" s="7" t="s">
        <v>130</v>
      </c>
      <c r="Q36" s="7" t="s">
        <v>131</v>
      </c>
      <c r="R36" s="7" t="s">
        <v>54</v>
      </c>
      <c r="S36" s="9"/>
      <c r="T36" s="9"/>
      <c r="U36" s="15">
        <f t="shared" si="2"/>
        <v>0</v>
      </c>
      <c r="V36" s="9">
        <v>1</v>
      </c>
      <c r="W36" s="15"/>
      <c r="X36" s="7" t="s">
        <v>256</v>
      </c>
      <c r="Y36" s="7" t="s">
        <v>253</v>
      </c>
      <c r="Z36" s="7" t="s">
        <v>158</v>
      </c>
      <c r="AA36" s="9"/>
      <c r="AB36" s="9"/>
      <c r="AC36" s="15">
        <f t="shared" si="3"/>
        <v>0</v>
      </c>
      <c r="AD36" s="9" t="s">
        <v>255</v>
      </c>
      <c r="AE36" s="15"/>
    </row>
    <row r="37" spans="1:31" ht="18" x14ac:dyDescent="0.4">
      <c r="A37" s="56"/>
      <c r="B37" s="38" t="s">
        <v>102</v>
      </c>
      <c r="C37" s="50"/>
      <c r="D37" s="129">
        <v>1</v>
      </c>
      <c r="E37" s="99">
        <v>1</v>
      </c>
      <c r="F37" s="47" t="s">
        <v>225</v>
      </c>
      <c r="H37" s="42"/>
      <c r="N37" s="9"/>
      <c r="O37" s="15"/>
      <c r="P37" s="43" t="s">
        <v>62</v>
      </c>
      <c r="Q37" s="43" t="s">
        <v>63</v>
      </c>
      <c r="R37" s="43" t="s">
        <v>142</v>
      </c>
      <c r="S37" s="9"/>
      <c r="T37" s="11"/>
      <c r="U37" s="15">
        <f t="shared" si="2"/>
        <v>0</v>
      </c>
      <c r="V37" s="9">
        <v>1</v>
      </c>
      <c r="W37" s="15"/>
      <c r="X37" s="7" t="s">
        <v>62</v>
      </c>
      <c r="Y37" s="7" t="s">
        <v>134</v>
      </c>
      <c r="Z37" s="7" t="s">
        <v>142</v>
      </c>
      <c r="AA37" s="9"/>
      <c r="AB37" s="11"/>
      <c r="AC37" s="15">
        <f t="shared" si="3"/>
        <v>0</v>
      </c>
      <c r="AD37" s="9"/>
      <c r="AE37" s="15"/>
    </row>
    <row r="38" spans="1:31" ht="18" x14ac:dyDescent="0.4">
      <c r="A38" s="56" t="s">
        <v>37</v>
      </c>
      <c r="B38" s="47" t="s">
        <v>185</v>
      </c>
      <c r="C38" s="65" t="s">
        <v>187</v>
      </c>
      <c r="D38" s="129"/>
      <c r="N38" s="8"/>
      <c r="O38" s="69"/>
      <c r="P38" s="7" t="s">
        <v>83</v>
      </c>
      <c r="Q38" s="7" t="s">
        <v>84</v>
      </c>
      <c r="R38" s="7" t="s">
        <v>199</v>
      </c>
      <c r="S38" s="9"/>
      <c r="T38" s="9"/>
      <c r="U38" s="15">
        <f t="shared" si="2"/>
        <v>0</v>
      </c>
      <c r="V38" s="9"/>
      <c r="W38" s="15"/>
      <c r="X38" s="7" t="s">
        <v>114</v>
      </c>
      <c r="Y38" s="7" t="s">
        <v>147</v>
      </c>
      <c r="Z38" s="7" t="s">
        <v>142</v>
      </c>
      <c r="AA38" s="9"/>
      <c r="AB38" s="9"/>
      <c r="AC38" s="15">
        <f t="shared" si="3"/>
        <v>0</v>
      </c>
      <c r="AD38" s="9"/>
      <c r="AE38" s="15"/>
    </row>
    <row r="39" spans="1:31" ht="15.5" x14ac:dyDescent="0.35">
      <c r="E39" s="99"/>
      <c r="F39" s="47"/>
      <c r="N39" s="9"/>
      <c r="O39" s="15"/>
      <c r="P39" s="7" t="s">
        <v>69</v>
      </c>
      <c r="Q39" s="7" t="s">
        <v>70</v>
      </c>
      <c r="R39" s="7" t="s">
        <v>158</v>
      </c>
      <c r="S39" s="9"/>
      <c r="T39" s="11"/>
      <c r="U39" s="15">
        <f t="shared" si="2"/>
        <v>0</v>
      </c>
      <c r="V39" s="9"/>
      <c r="W39" s="15"/>
      <c r="X39" s="7" t="s">
        <v>12</v>
      </c>
      <c r="Y39" s="7" t="s">
        <v>13</v>
      </c>
      <c r="Z39" s="7" t="s">
        <v>54</v>
      </c>
      <c r="AA39" s="9"/>
      <c r="AB39" s="9"/>
      <c r="AC39" s="15">
        <f t="shared" si="3"/>
        <v>0</v>
      </c>
      <c r="AD39" s="9"/>
      <c r="AE39" s="15"/>
    </row>
    <row r="40" spans="1:31" ht="15.5" x14ac:dyDescent="0.35">
      <c r="E40" s="99"/>
      <c r="F40" s="47"/>
      <c r="N40" s="9"/>
      <c r="O40" s="69"/>
      <c r="P40" s="7" t="s">
        <v>114</v>
      </c>
      <c r="Q40" s="7" t="s">
        <v>120</v>
      </c>
      <c r="R40" s="7" t="s">
        <v>199</v>
      </c>
      <c r="S40" s="9"/>
      <c r="T40" s="11"/>
      <c r="U40" s="15">
        <f t="shared" si="2"/>
        <v>0</v>
      </c>
      <c r="V40" s="9"/>
      <c r="W40" s="15"/>
      <c r="X40" s="7" t="s">
        <v>145</v>
      </c>
      <c r="Y40" s="7" t="s">
        <v>252</v>
      </c>
      <c r="Z40" s="7" t="s">
        <v>141</v>
      </c>
      <c r="AA40" s="9"/>
      <c r="AB40" s="9"/>
      <c r="AC40" s="15">
        <f t="shared" si="3"/>
        <v>0</v>
      </c>
      <c r="AD40" s="9"/>
      <c r="AE40" s="15"/>
    </row>
    <row r="41" spans="1:31" ht="18" x14ac:dyDescent="0.4">
      <c r="A41" s="82"/>
      <c r="B41" s="77"/>
      <c r="C41" s="77"/>
      <c r="D41" s="163"/>
      <c r="E41" s="83" t="s">
        <v>50</v>
      </c>
      <c r="F41" s="83"/>
      <c r="G41" s="84"/>
      <c r="H41" s="84"/>
      <c r="I41" s="84"/>
      <c r="J41" s="85"/>
      <c r="K41" s="84"/>
      <c r="L41" s="84"/>
      <c r="M41" s="84"/>
      <c r="N41" s="8"/>
      <c r="O41" s="15"/>
      <c r="P41" s="7" t="s">
        <v>3</v>
      </c>
      <c r="Q41" s="10" t="s">
        <v>4</v>
      </c>
      <c r="R41" s="10" t="s">
        <v>158</v>
      </c>
      <c r="S41" s="9"/>
      <c r="T41" s="11"/>
      <c r="U41" s="15">
        <f t="shared" si="2"/>
        <v>0</v>
      </c>
      <c r="V41" s="9"/>
      <c r="W41" s="15"/>
      <c r="X41" s="7" t="s">
        <v>82</v>
      </c>
      <c r="Y41" s="7" t="s">
        <v>20</v>
      </c>
      <c r="Z41" s="7" t="s">
        <v>141</v>
      </c>
      <c r="AA41" s="9"/>
      <c r="AB41" s="11"/>
      <c r="AC41" s="15">
        <f t="shared" si="3"/>
        <v>0</v>
      </c>
      <c r="AD41" s="9"/>
      <c r="AE41" s="15"/>
    </row>
    <row r="42" spans="1:31" ht="18" x14ac:dyDescent="0.4">
      <c r="A42" s="53" t="s">
        <v>41</v>
      </c>
      <c r="B42" s="38" t="s">
        <v>103</v>
      </c>
      <c r="C42" s="47"/>
      <c r="D42" s="25">
        <v>1</v>
      </c>
      <c r="E42" s="9">
        <v>1</v>
      </c>
      <c r="F42" s="47" t="s">
        <v>228</v>
      </c>
      <c r="G42" s="46"/>
      <c r="H42" s="51"/>
      <c r="I42" s="51"/>
      <c r="J42" s="52"/>
      <c r="K42" s="51"/>
      <c r="L42" s="51"/>
      <c r="M42" s="51"/>
      <c r="N42" s="9"/>
      <c r="O42" s="69"/>
      <c r="P42" s="7" t="s">
        <v>1</v>
      </c>
      <c r="Q42" s="7" t="s">
        <v>131</v>
      </c>
      <c r="R42" s="7" t="s">
        <v>54</v>
      </c>
      <c r="S42" s="9"/>
      <c r="T42" s="9"/>
      <c r="U42" s="15">
        <f t="shared" si="2"/>
        <v>0</v>
      </c>
      <c r="V42" s="9"/>
      <c r="W42" s="15"/>
      <c r="X42" s="7" t="s">
        <v>56</v>
      </c>
      <c r="Y42" s="7" t="s">
        <v>26</v>
      </c>
      <c r="Z42" s="7" t="s">
        <v>53</v>
      </c>
      <c r="AA42" s="9"/>
      <c r="AB42" s="11"/>
      <c r="AC42" s="15">
        <f t="shared" si="3"/>
        <v>0</v>
      </c>
      <c r="AD42" s="9"/>
      <c r="AE42" s="15"/>
    </row>
    <row r="43" spans="1:31" ht="18" x14ac:dyDescent="0.4">
      <c r="A43" s="56" t="s">
        <v>37</v>
      </c>
      <c r="B43" s="94" t="s">
        <v>215</v>
      </c>
      <c r="C43" s="50" t="s">
        <v>212</v>
      </c>
      <c r="D43" s="25"/>
      <c r="E43" s="9">
        <v>2</v>
      </c>
      <c r="F43" s="47" t="s">
        <v>192</v>
      </c>
      <c r="G43" s="46"/>
      <c r="H43" s="51"/>
      <c r="I43" s="46"/>
      <c r="J43" s="48"/>
      <c r="K43" s="51"/>
      <c r="L43" s="51"/>
      <c r="M43" s="42"/>
      <c r="N43" s="9"/>
      <c r="O43" s="15"/>
      <c r="P43" s="7" t="s">
        <v>143</v>
      </c>
      <c r="Q43" s="7" t="s">
        <v>144</v>
      </c>
      <c r="R43" s="10" t="s">
        <v>158</v>
      </c>
      <c r="S43" s="9"/>
      <c r="T43" s="9"/>
      <c r="U43" s="15">
        <f t="shared" si="2"/>
        <v>0</v>
      </c>
      <c r="V43" s="9"/>
      <c r="W43" s="15"/>
      <c r="X43" s="7" t="s">
        <v>121</v>
      </c>
      <c r="Y43" s="7" t="s">
        <v>80</v>
      </c>
      <c r="Z43" s="7" t="s">
        <v>201</v>
      </c>
      <c r="AA43" s="9"/>
      <c r="AB43" s="11"/>
      <c r="AC43" s="15">
        <f t="shared" si="3"/>
        <v>0</v>
      </c>
      <c r="AD43" s="9"/>
      <c r="AE43" s="15"/>
    </row>
    <row r="44" spans="1:31" ht="15.5" x14ac:dyDescent="0.35">
      <c r="C44" s="50"/>
      <c r="E44" s="9"/>
      <c r="F44" s="47"/>
      <c r="G44" s="46"/>
      <c r="H44" s="51"/>
      <c r="N44" s="8"/>
      <c r="O44" s="69"/>
      <c r="P44" s="7" t="s">
        <v>21</v>
      </c>
      <c r="Q44" s="101" t="s">
        <v>152</v>
      </c>
      <c r="R44" s="7" t="s">
        <v>199</v>
      </c>
      <c r="S44" s="9"/>
      <c r="T44" s="11"/>
      <c r="U44" s="15">
        <f t="shared" si="2"/>
        <v>0</v>
      </c>
      <c r="V44" s="9"/>
      <c r="W44" s="15"/>
      <c r="X44" s="7" t="s">
        <v>19</v>
      </c>
      <c r="Y44" s="7" t="s">
        <v>18</v>
      </c>
      <c r="Z44" s="7" t="s">
        <v>53</v>
      </c>
      <c r="AA44" s="9"/>
      <c r="AB44" s="11"/>
      <c r="AC44" s="15">
        <f t="shared" si="3"/>
        <v>0</v>
      </c>
      <c r="AD44" s="9"/>
      <c r="AE44" s="15"/>
    </row>
    <row r="45" spans="1:31" ht="18" x14ac:dyDescent="0.4">
      <c r="A45" s="56"/>
      <c r="B45" s="38" t="s">
        <v>188</v>
      </c>
      <c r="C45" s="60"/>
      <c r="D45" s="26">
        <v>1</v>
      </c>
      <c r="E45" s="9">
        <v>1</v>
      </c>
      <c r="F45" s="47" t="s">
        <v>226</v>
      </c>
      <c r="N45" s="8"/>
      <c r="O45" s="15"/>
      <c r="P45" s="7" t="s">
        <v>79</v>
      </c>
      <c r="Q45" s="7" t="s">
        <v>78</v>
      </c>
      <c r="R45" s="7" t="s">
        <v>53</v>
      </c>
      <c r="S45" s="9"/>
      <c r="T45" s="11"/>
      <c r="U45" s="15">
        <f t="shared" si="2"/>
        <v>0</v>
      </c>
      <c r="V45" s="9"/>
      <c r="W45" s="15"/>
      <c r="X45" s="7" t="s">
        <v>119</v>
      </c>
      <c r="Y45" s="7" t="s">
        <v>49</v>
      </c>
      <c r="Z45" s="7" t="s">
        <v>199</v>
      </c>
      <c r="AA45" s="9"/>
      <c r="AB45" s="11"/>
      <c r="AC45" s="15">
        <f t="shared" si="3"/>
        <v>0</v>
      </c>
      <c r="AD45" s="9"/>
      <c r="AE45" s="15"/>
    </row>
    <row r="46" spans="1:31" ht="15.5" x14ac:dyDescent="0.35">
      <c r="A46" s="97" t="s">
        <v>37</v>
      </c>
      <c r="B46" s="47" t="s">
        <v>227</v>
      </c>
      <c r="C46" s="65" t="s">
        <v>212</v>
      </c>
      <c r="E46" s="9"/>
      <c r="F46" s="47"/>
      <c r="N46" s="9"/>
      <c r="O46" s="15"/>
      <c r="P46" s="7" t="s">
        <v>202</v>
      </c>
      <c r="Q46" s="7" t="s">
        <v>31</v>
      </c>
      <c r="R46" s="7" t="s">
        <v>141</v>
      </c>
      <c r="S46" s="9"/>
      <c r="T46" s="9"/>
      <c r="U46" s="15">
        <f t="shared" si="2"/>
        <v>0</v>
      </c>
      <c r="V46" s="9"/>
      <c r="W46" s="15"/>
      <c r="X46" s="7" t="s">
        <v>168</v>
      </c>
      <c r="Y46" s="7" t="s">
        <v>17</v>
      </c>
      <c r="Z46" s="7" t="s">
        <v>158</v>
      </c>
      <c r="AA46" s="9"/>
      <c r="AB46" s="9"/>
      <c r="AC46" s="15">
        <f t="shared" si="3"/>
        <v>0</v>
      </c>
      <c r="AD46" s="9"/>
      <c r="AE46" s="15"/>
    </row>
    <row r="47" spans="1:31" ht="15.5" x14ac:dyDescent="0.35">
      <c r="B47" s="47" t="s">
        <v>74</v>
      </c>
      <c r="C47" s="65" t="s">
        <v>211</v>
      </c>
      <c r="E47" s="9"/>
      <c r="F47" s="47"/>
      <c r="G47" s="51"/>
      <c r="H47" s="51"/>
      <c r="I47" s="51"/>
      <c r="J47" s="52"/>
      <c r="K47" s="46"/>
      <c r="L47" s="46"/>
      <c r="N47" s="8"/>
      <c r="O47" s="69"/>
      <c r="P47" s="7" t="s">
        <v>27</v>
      </c>
      <c r="Q47" s="7" t="s">
        <v>28</v>
      </c>
      <c r="R47" s="7" t="s">
        <v>53</v>
      </c>
      <c r="S47" s="9"/>
      <c r="T47" s="9"/>
      <c r="U47" s="15">
        <f t="shared" si="2"/>
        <v>0</v>
      </c>
      <c r="V47" s="9"/>
      <c r="W47" s="15"/>
      <c r="X47" s="7" t="s">
        <v>203</v>
      </c>
      <c r="Y47" s="7" t="s">
        <v>122</v>
      </c>
      <c r="Z47" s="7" t="s">
        <v>53</v>
      </c>
      <c r="AA47" s="9"/>
      <c r="AB47" s="9"/>
      <c r="AC47" s="15">
        <f t="shared" si="3"/>
        <v>0</v>
      </c>
      <c r="AD47" s="9"/>
      <c r="AE47" s="15"/>
    </row>
    <row r="48" spans="1:31" ht="15.5" x14ac:dyDescent="0.35">
      <c r="B48" s="47"/>
      <c r="C48" s="65"/>
      <c r="E48" s="9"/>
      <c r="F48" s="47"/>
      <c r="N48" s="9"/>
      <c r="O48" s="15"/>
      <c r="P48" s="7" t="s">
        <v>145</v>
      </c>
      <c r="Q48" s="6" t="s">
        <v>146</v>
      </c>
      <c r="R48" s="10" t="s">
        <v>199</v>
      </c>
      <c r="S48" s="9"/>
      <c r="T48" s="9"/>
      <c r="U48" s="15">
        <f t="shared" si="2"/>
        <v>0</v>
      </c>
      <c r="V48" s="9"/>
      <c r="W48" s="15"/>
      <c r="X48" s="7" t="s">
        <v>14</v>
      </c>
      <c r="Y48" s="10" t="s">
        <v>1227</v>
      </c>
      <c r="Z48" s="10" t="s">
        <v>65</v>
      </c>
      <c r="AA48" s="9"/>
      <c r="AB48" s="9"/>
      <c r="AC48" s="15">
        <f t="shared" si="3"/>
        <v>0</v>
      </c>
      <c r="AD48" s="9"/>
      <c r="AE48" s="15"/>
    </row>
    <row r="49" spans="1:31" ht="15.5" x14ac:dyDescent="0.35">
      <c r="E49" s="9"/>
      <c r="F49" s="47"/>
      <c r="H49" s="42"/>
      <c r="I49" s="42"/>
      <c r="J49" s="42"/>
      <c r="K49" s="42"/>
      <c r="L49" s="42"/>
      <c r="M49" s="42"/>
      <c r="N49" s="9"/>
      <c r="O49" s="69"/>
      <c r="P49" s="7" t="s">
        <v>68</v>
      </c>
      <c r="Q49" s="7" t="s">
        <v>149</v>
      </c>
      <c r="R49" s="7" t="s">
        <v>54</v>
      </c>
      <c r="S49" s="9"/>
      <c r="T49" s="9"/>
      <c r="U49" s="15">
        <f t="shared" si="2"/>
        <v>0</v>
      </c>
      <c r="V49" s="9"/>
      <c r="W49" s="15"/>
      <c r="X49" s="7" t="s">
        <v>10</v>
      </c>
      <c r="Y49" s="7" t="s">
        <v>22</v>
      </c>
      <c r="Z49" s="7" t="s">
        <v>142</v>
      </c>
      <c r="AA49" s="9"/>
      <c r="AB49" s="9"/>
      <c r="AC49" s="15">
        <f t="shared" si="3"/>
        <v>0</v>
      </c>
      <c r="AD49" s="9"/>
      <c r="AE49" s="15"/>
    </row>
    <row r="50" spans="1:31" ht="15.5" x14ac:dyDescent="0.35">
      <c r="B50" s="47"/>
      <c r="C50" s="65"/>
      <c r="H50" s="42"/>
      <c r="I50" s="42"/>
      <c r="J50" s="42"/>
      <c r="K50" s="42"/>
      <c r="L50" s="42"/>
      <c r="M50" s="42"/>
      <c r="N50" s="9"/>
      <c r="O50" s="69"/>
      <c r="P50" s="7" t="s">
        <v>73</v>
      </c>
      <c r="Q50" s="7" t="s">
        <v>138</v>
      </c>
      <c r="R50" s="7" t="s">
        <v>142</v>
      </c>
      <c r="S50" s="9"/>
      <c r="T50" s="9"/>
      <c r="U50" s="15">
        <f t="shared" si="2"/>
        <v>0</v>
      </c>
      <c r="V50" s="9"/>
      <c r="W50" s="15"/>
      <c r="X50" s="7" t="s">
        <v>75</v>
      </c>
      <c r="Y50" s="7" t="s">
        <v>76</v>
      </c>
      <c r="Z50" s="7" t="s">
        <v>65</v>
      </c>
      <c r="AA50" s="9"/>
      <c r="AB50" s="9"/>
      <c r="AC50" s="15">
        <f t="shared" si="3"/>
        <v>0</v>
      </c>
      <c r="AD50" s="9"/>
      <c r="AE50" s="15"/>
    </row>
    <row r="51" spans="1:31" ht="18" x14ac:dyDescent="0.4">
      <c r="A51" s="122"/>
      <c r="B51" s="123"/>
      <c r="C51" s="123"/>
      <c r="D51" s="164"/>
      <c r="E51" s="124"/>
      <c r="F51" s="123"/>
      <c r="G51" s="125"/>
      <c r="H51" s="125"/>
      <c r="I51" s="125"/>
      <c r="J51" s="126"/>
      <c r="K51" s="125"/>
      <c r="L51" s="125"/>
      <c r="M51" s="124"/>
      <c r="N51" s="8"/>
      <c r="O51" s="15"/>
      <c r="P51" s="7" t="s">
        <v>126</v>
      </c>
      <c r="Q51" s="6" t="s">
        <v>99</v>
      </c>
      <c r="R51" s="10" t="s">
        <v>141</v>
      </c>
      <c r="S51" s="11"/>
      <c r="T51" s="9"/>
      <c r="U51" s="15">
        <f t="shared" si="2"/>
        <v>0</v>
      </c>
      <c r="V51" s="9"/>
      <c r="W51" s="15"/>
      <c r="X51" s="7" t="s">
        <v>32</v>
      </c>
      <c r="Y51" s="7" t="s">
        <v>249</v>
      </c>
      <c r="Z51" s="7" t="s">
        <v>199</v>
      </c>
      <c r="AA51" s="9"/>
      <c r="AB51" s="11"/>
      <c r="AC51" s="15">
        <f t="shared" si="3"/>
        <v>0</v>
      </c>
      <c r="AD51" s="9"/>
      <c r="AE51" s="15"/>
    </row>
    <row r="52" spans="1:31" ht="18" x14ac:dyDescent="0.4">
      <c r="C52" s="47" t="s">
        <v>42</v>
      </c>
      <c r="D52" s="112">
        <f>SUM(D16:D51)</f>
        <v>11</v>
      </c>
      <c r="E52" s="24"/>
      <c r="F52" s="47" t="s">
        <v>44</v>
      </c>
      <c r="G52" s="38"/>
      <c r="H52" s="54"/>
      <c r="I52" s="70">
        <v>8</v>
      </c>
      <c r="J52" s="25"/>
      <c r="K52" s="60"/>
      <c r="L52" s="64"/>
      <c r="N52" s="8"/>
      <c r="O52" s="69"/>
      <c r="P52" s="7" t="s">
        <v>62</v>
      </c>
      <c r="Q52" s="10" t="s">
        <v>1226</v>
      </c>
      <c r="R52" s="10" t="s">
        <v>201</v>
      </c>
      <c r="S52" s="9"/>
      <c r="T52" s="9"/>
      <c r="U52" s="15">
        <f t="shared" si="2"/>
        <v>0</v>
      </c>
      <c r="V52" s="9"/>
      <c r="W52" s="15"/>
      <c r="X52" s="7" t="s">
        <v>145</v>
      </c>
      <c r="Y52" s="7" t="s">
        <v>174</v>
      </c>
      <c r="Z52" s="7" t="s">
        <v>141</v>
      </c>
      <c r="AA52" s="9"/>
      <c r="AB52" s="9"/>
      <c r="AC52" s="15">
        <f t="shared" si="3"/>
        <v>0</v>
      </c>
      <c r="AD52" s="9"/>
      <c r="AE52" s="15"/>
    </row>
    <row r="53" spans="1:31" ht="15.5" x14ac:dyDescent="0.35">
      <c r="N53" s="8"/>
      <c r="O53" s="15"/>
      <c r="P53" s="7" t="s">
        <v>114</v>
      </c>
      <c r="Q53" s="16" t="s">
        <v>113</v>
      </c>
      <c r="R53" s="7" t="s">
        <v>199</v>
      </c>
      <c r="S53" s="9"/>
      <c r="T53" s="11"/>
      <c r="U53" s="15">
        <f t="shared" si="2"/>
        <v>0</v>
      </c>
      <c r="V53" s="9"/>
      <c r="W53" s="15"/>
      <c r="X53" s="7" t="s">
        <v>32</v>
      </c>
      <c r="Y53" s="7" t="s">
        <v>164</v>
      </c>
      <c r="Z53" s="7" t="s">
        <v>142</v>
      </c>
      <c r="AA53" s="9"/>
      <c r="AB53" s="9"/>
      <c r="AC53" s="15">
        <f t="shared" si="3"/>
        <v>0</v>
      </c>
      <c r="AD53" s="11"/>
      <c r="AE53" s="15"/>
    </row>
    <row r="54" spans="1:31" ht="15.5" x14ac:dyDescent="0.35">
      <c r="N54" s="9"/>
      <c r="O54" s="15"/>
      <c r="P54" s="7" t="s">
        <v>136</v>
      </c>
      <c r="Q54" s="7" t="s">
        <v>137</v>
      </c>
      <c r="R54" s="7" t="s">
        <v>53</v>
      </c>
      <c r="S54" s="9"/>
      <c r="T54" s="9"/>
      <c r="U54" s="15">
        <f t="shared" si="2"/>
        <v>0</v>
      </c>
      <c r="V54" s="9"/>
      <c r="W54" s="15"/>
      <c r="X54" s="43" t="s">
        <v>257</v>
      </c>
      <c r="Y54" s="43" t="s">
        <v>254</v>
      </c>
      <c r="Z54" s="43" t="s">
        <v>158</v>
      </c>
      <c r="AA54" s="11"/>
      <c r="AB54" s="9"/>
      <c r="AC54" s="15">
        <f t="shared" si="3"/>
        <v>0</v>
      </c>
      <c r="AD54" s="11" t="s">
        <v>255</v>
      </c>
      <c r="AE54" s="15"/>
    </row>
    <row r="55" spans="1:31" ht="18" x14ac:dyDescent="0.4">
      <c r="B55" s="22" t="s">
        <v>98</v>
      </c>
      <c r="C55" s="31"/>
      <c r="D55" s="31"/>
      <c r="E55" s="22" t="s">
        <v>190</v>
      </c>
      <c r="F55" s="22"/>
      <c r="G55" s="22"/>
      <c r="H55" s="22"/>
      <c r="I55" s="22"/>
      <c r="J55" s="22" t="s">
        <v>191</v>
      </c>
      <c r="K55" s="22"/>
      <c r="L55" s="22"/>
      <c r="N55" s="9"/>
      <c r="O55" s="15"/>
      <c r="P55" s="7" t="s">
        <v>11</v>
      </c>
      <c r="Q55" s="10" t="s">
        <v>24</v>
      </c>
      <c r="R55" s="10" t="s">
        <v>199</v>
      </c>
      <c r="S55" s="9"/>
      <c r="T55" s="9"/>
      <c r="U55" s="15">
        <f t="shared" si="2"/>
        <v>0</v>
      </c>
      <c r="V55" s="9"/>
      <c r="W55" s="15"/>
      <c r="X55" s="7" t="s">
        <v>16</v>
      </c>
      <c r="Y55" s="7" t="s">
        <v>5</v>
      </c>
      <c r="Z55" s="7" t="s">
        <v>201</v>
      </c>
      <c r="AA55" s="9"/>
      <c r="AB55" s="11"/>
      <c r="AC55" s="15">
        <f t="shared" si="3"/>
        <v>0</v>
      </c>
      <c r="AE55" s="15"/>
    </row>
    <row r="56" spans="1:31" ht="18" x14ac:dyDescent="0.4">
      <c r="B56" s="47" t="s">
        <v>235</v>
      </c>
      <c r="C56" s="24"/>
      <c r="D56" s="47"/>
      <c r="E56" s="47" t="s">
        <v>236</v>
      </c>
      <c r="F56" s="25"/>
      <c r="G56" s="25"/>
      <c r="H56" s="25"/>
      <c r="I56" s="47"/>
      <c r="J56" s="47" t="s">
        <v>237</v>
      </c>
      <c r="K56" s="25"/>
      <c r="M56" s="27"/>
      <c r="N56" s="9"/>
      <c r="O56" s="69"/>
      <c r="P56" s="7" t="s">
        <v>21</v>
      </c>
      <c r="Q56" s="6" t="s">
        <v>23</v>
      </c>
      <c r="R56" s="10" t="s">
        <v>201</v>
      </c>
      <c r="S56" s="9"/>
      <c r="T56" s="9"/>
      <c r="U56" s="15">
        <f t="shared" si="2"/>
        <v>0</v>
      </c>
      <c r="V56" s="9"/>
      <c r="W56" s="15"/>
      <c r="X56" s="7" t="s">
        <v>62</v>
      </c>
      <c r="Y56" s="7" t="s">
        <v>169</v>
      </c>
      <c r="Z56" s="7" t="s">
        <v>53</v>
      </c>
      <c r="AA56" s="9"/>
      <c r="AB56" s="11"/>
      <c r="AC56" s="15">
        <f t="shared" si="3"/>
        <v>0</v>
      </c>
      <c r="AD56" s="9"/>
      <c r="AE56" s="15"/>
    </row>
    <row r="57" spans="1:31" ht="15.5" x14ac:dyDescent="0.35">
      <c r="D57" s="47"/>
      <c r="I57" s="47"/>
      <c r="J57" s="47" t="s">
        <v>238</v>
      </c>
      <c r="K57" s="47"/>
      <c r="L57" s="47"/>
      <c r="N57" s="9"/>
      <c r="O57" s="15"/>
      <c r="P57" s="7"/>
      <c r="Q57" s="7"/>
      <c r="R57" s="7"/>
      <c r="S57" s="9"/>
      <c r="T57" s="9"/>
      <c r="U57" s="15">
        <f t="shared" si="2"/>
        <v>0</v>
      </c>
      <c r="V57" s="9"/>
      <c r="W57" s="15"/>
      <c r="AC57" s="15">
        <f t="shared" si="3"/>
        <v>0</v>
      </c>
      <c r="AE57" s="15"/>
    </row>
    <row r="58" spans="1:31" ht="15.5" x14ac:dyDescent="0.35">
      <c r="I58" s="47"/>
      <c r="J58" s="47" t="s">
        <v>239</v>
      </c>
      <c r="K58" s="47"/>
      <c r="N58" s="9"/>
      <c r="O58" s="69"/>
      <c r="P58" s="7"/>
      <c r="Q58" s="7"/>
      <c r="R58" s="7"/>
      <c r="S58" s="9"/>
      <c r="T58" s="9"/>
      <c r="U58" s="15">
        <f t="shared" si="2"/>
        <v>0</v>
      </c>
      <c r="V58" s="9"/>
      <c r="W58" s="15"/>
      <c r="AC58" s="15">
        <f t="shared" si="3"/>
        <v>0</v>
      </c>
      <c r="AE58" s="15"/>
    </row>
    <row r="59" spans="1:31" ht="15.5" x14ac:dyDescent="0.35">
      <c r="I59" s="47"/>
      <c r="N59" s="9"/>
      <c r="O59" s="69"/>
      <c r="U59" s="15">
        <f t="shared" si="2"/>
        <v>0</v>
      </c>
      <c r="W59" s="15"/>
      <c r="X59" s="7"/>
      <c r="Y59" s="101"/>
      <c r="Z59" s="7"/>
      <c r="AA59" s="9"/>
      <c r="AB59" s="11"/>
      <c r="AC59" s="15">
        <f t="shared" si="3"/>
        <v>0</v>
      </c>
      <c r="AD59" s="9"/>
      <c r="AE59" s="15"/>
    </row>
    <row r="60" spans="1:31" ht="18" x14ac:dyDescent="0.4">
      <c r="B60" s="21" t="s">
        <v>94</v>
      </c>
      <c r="C60" s="22"/>
      <c r="D60" s="23">
        <v>40805</v>
      </c>
      <c r="E60" s="61"/>
      <c r="F60" s="61"/>
      <c r="G60" s="61"/>
      <c r="H60" s="31"/>
      <c r="I60" s="31"/>
      <c r="J60" s="21" t="s">
        <v>96</v>
      </c>
      <c r="K60" s="22"/>
      <c r="L60" s="23">
        <v>40812</v>
      </c>
      <c r="N60" s="9"/>
      <c r="O60" s="69"/>
      <c r="U60" s="15">
        <f t="shared" si="2"/>
        <v>0</v>
      </c>
      <c r="W60" s="15"/>
      <c r="AC60" s="15">
        <f t="shared" si="3"/>
        <v>0</v>
      </c>
      <c r="AE60" s="69"/>
    </row>
    <row r="61" spans="1:31" ht="18.5" thickBot="1" x14ac:dyDescent="0.45">
      <c r="A61" s="4"/>
      <c r="B61" s="26" t="s">
        <v>95</v>
      </c>
      <c r="C61" s="26" t="s">
        <v>93</v>
      </c>
      <c r="D61" s="26" t="s">
        <v>127</v>
      </c>
      <c r="E61" s="47"/>
      <c r="F61" s="47"/>
      <c r="G61" s="47"/>
      <c r="H61" s="24"/>
      <c r="I61" s="24"/>
      <c r="J61" s="26" t="s">
        <v>95</v>
      </c>
      <c r="K61" s="26" t="s">
        <v>93</v>
      </c>
      <c r="L61" s="26" t="s">
        <v>127</v>
      </c>
      <c r="N61" s="9"/>
      <c r="O61" s="15"/>
      <c r="U61" s="15"/>
      <c r="W61" s="15"/>
      <c r="X61" s="7" t="s">
        <v>165</v>
      </c>
      <c r="Y61" s="6"/>
      <c r="Z61" s="10"/>
      <c r="AA61" s="9">
        <v>1</v>
      </c>
      <c r="AB61" s="9">
        <v>3</v>
      </c>
      <c r="AC61" s="15">
        <f t="shared" si="3"/>
        <v>4</v>
      </c>
      <c r="AD61" s="11">
        <v>2</v>
      </c>
      <c r="AE61" s="69"/>
    </row>
    <row r="62" spans="1:31" ht="18.5" thickBot="1" x14ac:dyDescent="0.45">
      <c r="A62" s="4"/>
      <c r="B62" s="28">
        <v>0.38541666666666669</v>
      </c>
      <c r="C62" s="25" t="s">
        <v>153</v>
      </c>
      <c r="D62" s="29" t="s">
        <v>193</v>
      </c>
      <c r="E62" s="47"/>
      <c r="F62" s="47"/>
      <c r="G62" s="47"/>
      <c r="H62" s="24"/>
      <c r="I62" s="24"/>
      <c r="J62" s="28">
        <v>0.38541666666666669</v>
      </c>
      <c r="K62" s="25" t="s">
        <v>153</v>
      </c>
      <c r="L62" s="29" t="s">
        <v>197</v>
      </c>
      <c r="O62" s="17"/>
      <c r="P62" s="17"/>
      <c r="Q62" s="17"/>
      <c r="R62" s="17"/>
      <c r="S62" s="18">
        <f>SUM(S17:S58)</f>
        <v>10</v>
      </c>
      <c r="T62" s="18">
        <f>SUM(T17:T58)</f>
        <v>15</v>
      </c>
      <c r="U62" s="18">
        <f>SUM(U17:U58)</f>
        <v>25</v>
      </c>
      <c r="V62" s="18">
        <f>SUM(V17:V60)</f>
        <v>6</v>
      </c>
      <c r="W62" s="15"/>
      <c r="X62" s="159" t="s">
        <v>46</v>
      </c>
      <c r="Y62" s="159"/>
      <c r="Z62" s="159"/>
      <c r="AA62" s="18">
        <f>SUM(AA17:AA61)+S62</f>
        <v>11</v>
      </c>
      <c r="AB62" s="18">
        <f>SUM(AB17:AB61)+T62</f>
        <v>18</v>
      </c>
      <c r="AC62" s="18">
        <f>SUM(AC17:AC61)+U62</f>
        <v>29</v>
      </c>
      <c r="AD62" s="18">
        <f>SUM(AD17:AD61)+V62</f>
        <v>8</v>
      </c>
      <c r="AE62" s="69"/>
    </row>
    <row r="63" spans="1:31" ht="19.5" customHeight="1" thickTop="1" x14ac:dyDescent="0.4">
      <c r="A63" s="49"/>
      <c r="B63" s="28">
        <v>0.38541666666666669</v>
      </c>
      <c r="C63" s="25" t="s">
        <v>154</v>
      </c>
      <c r="D63" s="29" t="s">
        <v>194</v>
      </c>
      <c r="E63" s="47"/>
      <c r="F63" s="47"/>
      <c r="G63" s="47"/>
      <c r="H63" s="24"/>
      <c r="I63" s="24"/>
      <c r="J63" s="28">
        <v>0.38541666666666669</v>
      </c>
      <c r="K63" s="25" t="s">
        <v>154</v>
      </c>
      <c r="L63" s="29" t="s">
        <v>171</v>
      </c>
      <c r="P63" s="63"/>
      <c r="Q63" s="7"/>
      <c r="R63" s="7"/>
      <c r="S63" s="7"/>
      <c r="T63" s="7"/>
      <c r="U63" s="7"/>
      <c r="V63" s="1"/>
      <c r="W63" s="1"/>
      <c r="X63" s="7"/>
      <c r="Y63" s="7"/>
      <c r="Z63" s="7"/>
      <c r="AA63" s="8"/>
      <c r="AB63" s="12"/>
      <c r="AC63" s="9"/>
    </row>
    <row r="64" spans="1:31" ht="18.75" customHeight="1" x14ac:dyDescent="0.4">
      <c r="A64" s="26"/>
      <c r="B64" s="28">
        <v>0.42708333333333331</v>
      </c>
      <c r="C64" s="25" t="s">
        <v>153</v>
      </c>
      <c r="D64" s="29" t="s">
        <v>195</v>
      </c>
      <c r="E64" s="47"/>
      <c r="F64" s="47"/>
      <c r="G64" s="47"/>
      <c r="H64" s="24"/>
      <c r="I64" s="24"/>
      <c r="J64" s="28">
        <v>0.42708333333333331</v>
      </c>
      <c r="K64" s="25" t="s">
        <v>153</v>
      </c>
      <c r="L64" s="29" t="s">
        <v>172</v>
      </c>
      <c r="X64" s="7"/>
      <c r="Y64" s="10"/>
      <c r="Z64" s="10"/>
      <c r="AA64" s="9"/>
      <c r="AB64" s="11"/>
      <c r="AC64" s="9"/>
    </row>
    <row r="65" spans="1:29" ht="18" x14ac:dyDescent="0.4">
      <c r="A65" s="100"/>
      <c r="B65" s="28">
        <v>0.42708333333333331</v>
      </c>
      <c r="C65" s="25" t="s">
        <v>154</v>
      </c>
      <c r="D65" s="29" t="s">
        <v>196</v>
      </c>
      <c r="J65" s="28">
        <v>0.42708333333333331</v>
      </c>
      <c r="K65" s="25" t="s">
        <v>154</v>
      </c>
      <c r="L65" s="29" t="s">
        <v>173</v>
      </c>
      <c r="M65" s="47"/>
      <c r="O65" s="102"/>
      <c r="P65" s="158"/>
      <c r="Q65" s="158"/>
      <c r="R65" s="158"/>
      <c r="S65" s="114"/>
      <c r="T65" s="114"/>
      <c r="U65" s="114"/>
      <c r="V65" s="114"/>
      <c r="X65" s="7"/>
      <c r="Y65" s="7"/>
      <c r="Z65" s="7"/>
      <c r="AA65" s="9"/>
      <c r="AB65" s="9"/>
      <c r="AC65" s="9"/>
    </row>
    <row r="66" spans="1:29" ht="15.5" x14ac:dyDescent="0.35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O66" s="102"/>
      <c r="P66" s="158"/>
      <c r="Q66" s="158"/>
      <c r="R66" s="167"/>
      <c r="S66" s="114"/>
      <c r="T66" s="114"/>
      <c r="U66" s="114"/>
      <c r="V66" s="114"/>
    </row>
    <row r="67" spans="1:29" ht="22.5" x14ac:dyDescent="0.45">
      <c r="A67" s="114"/>
      <c r="B67" s="115"/>
      <c r="C67" s="116"/>
      <c r="D67" s="117"/>
      <c r="E67" s="118"/>
      <c r="F67" s="118"/>
      <c r="G67" s="118"/>
      <c r="H67" s="118"/>
      <c r="I67" s="118"/>
      <c r="J67" s="115"/>
      <c r="K67" s="116"/>
      <c r="L67" s="117"/>
      <c r="M67" s="119"/>
      <c r="O67" s="102"/>
      <c r="P67" s="158"/>
      <c r="Q67" s="158"/>
      <c r="R67" s="158"/>
      <c r="S67" s="114"/>
      <c r="T67" s="114"/>
      <c r="U67" s="114"/>
      <c r="V67" s="114"/>
      <c r="W67" s="20"/>
    </row>
    <row r="68" spans="1:29" ht="22.5" x14ac:dyDescent="0.45">
      <c r="A68" s="105"/>
      <c r="B68" s="106"/>
      <c r="C68" s="105"/>
      <c r="D68" s="105"/>
      <c r="E68" s="106"/>
      <c r="F68" s="109"/>
      <c r="G68" s="105"/>
      <c r="H68" s="109"/>
      <c r="I68" s="109"/>
      <c r="J68" s="106"/>
      <c r="K68" s="109"/>
      <c r="L68" s="120"/>
      <c r="M68" s="102"/>
      <c r="O68" s="102"/>
      <c r="P68" s="158"/>
      <c r="Q68" s="158"/>
      <c r="R68" s="158"/>
      <c r="S68" s="165"/>
      <c r="T68" s="165"/>
      <c r="U68" s="114"/>
      <c r="V68" s="114"/>
      <c r="W68" s="20"/>
    </row>
    <row r="69" spans="1:29" ht="18" x14ac:dyDescent="0.4">
      <c r="A69" s="39"/>
      <c r="B69" s="90"/>
      <c r="C69" s="39"/>
      <c r="D69" s="39"/>
      <c r="E69" s="37"/>
      <c r="F69" s="89"/>
      <c r="G69" s="39"/>
      <c r="H69" s="89"/>
      <c r="I69" s="89"/>
      <c r="J69" s="37"/>
      <c r="K69" s="89"/>
      <c r="L69" s="4"/>
      <c r="O69" s="102"/>
      <c r="P69" s="158"/>
      <c r="Q69" s="158"/>
      <c r="R69" s="158"/>
      <c r="S69" s="114"/>
      <c r="T69" s="114"/>
      <c r="U69" s="114"/>
      <c r="V69" s="114"/>
    </row>
    <row r="70" spans="1:29" ht="18" x14ac:dyDescent="0.4">
      <c r="A70" s="39"/>
      <c r="B70" s="90"/>
      <c r="C70" s="39"/>
      <c r="D70" s="39"/>
      <c r="E70" s="37"/>
      <c r="F70" s="89"/>
      <c r="G70" s="39"/>
      <c r="H70" s="89"/>
      <c r="I70" s="74"/>
      <c r="J70" s="74"/>
      <c r="K70" s="74"/>
      <c r="L70" s="7"/>
      <c r="O70" s="102"/>
      <c r="P70" s="158"/>
      <c r="Q70" s="158"/>
      <c r="R70" s="158"/>
      <c r="S70" s="114"/>
      <c r="T70" s="114"/>
      <c r="U70" s="114"/>
      <c r="V70" s="114"/>
    </row>
    <row r="71" spans="1:29" ht="18" x14ac:dyDescent="0.4">
      <c r="A71" s="39"/>
      <c r="B71" s="90"/>
      <c r="C71" s="39"/>
      <c r="D71" s="39"/>
      <c r="E71" s="37"/>
      <c r="F71" s="89"/>
      <c r="G71" s="39"/>
      <c r="H71" s="89"/>
      <c r="I71" s="74"/>
      <c r="J71" s="74"/>
      <c r="K71" s="74"/>
      <c r="L71" s="1"/>
      <c r="P71" s="43"/>
      <c r="Q71" s="43"/>
      <c r="R71" s="43"/>
    </row>
    <row r="72" spans="1:29" ht="18" x14ac:dyDescent="0.4">
      <c r="A72" s="39"/>
      <c r="B72" s="90"/>
      <c r="C72" s="39"/>
      <c r="D72" s="39"/>
      <c r="E72" s="37"/>
      <c r="F72" s="89"/>
      <c r="G72" s="39"/>
      <c r="H72" s="39"/>
      <c r="I72" s="39"/>
      <c r="J72" s="91"/>
      <c r="K72" s="89"/>
      <c r="P72" s="7"/>
      <c r="Q72" s="6"/>
      <c r="R72" s="10"/>
    </row>
    <row r="73" spans="1:29" ht="18" x14ac:dyDescent="0.4">
      <c r="A73" s="39"/>
      <c r="B73" s="90"/>
      <c r="C73" s="39"/>
      <c r="D73" s="39"/>
      <c r="E73" s="37"/>
      <c r="F73" s="89"/>
      <c r="G73" s="58"/>
      <c r="H73" s="39"/>
      <c r="I73" s="39"/>
      <c r="J73" s="91"/>
      <c r="K73" s="89"/>
      <c r="P73" s="5"/>
      <c r="Q73" s="5"/>
      <c r="R73" s="7"/>
    </row>
    <row r="74" spans="1:29" ht="18" x14ac:dyDescent="0.4">
      <c r="A74" s="39"/>
      <c r="B74" s="90"/>
      <c r="C74" s="39"/>
      <c r="D74" s="39"/>
      <c r="E74" s="37"/>
      <c r="F74" s="89"/>
      <c r="G74" s="58"/>
      <c r="H74" s="39"/>
      <c r="I74" s="89"/>
      <c r="J74" s="89"/>
      <c r="K74" s="89"/>
      <c r="P74" s="73"/>
      <c r="Q74" s="73"/>
      <c r="R74" s="43"/>
    </row>
    <row r="75" spans="1:29" ht="18" x14ac:dyDescent="0.4">
      <c r="A75" s="39"/>
      <c r="B75" s="90"/>
      <c r="C75" s="39"/>
      <c r="D75" s="39"/>
      <c r="E75" s="37"/>
      <c r="F75" s="89"/>
      <c r="G75" s="58"/>
      <c r="H75" s="39"/>
      <c r="I75" s="89"/>
      <c r="J75" s="89"/>
      <c r="K75" s="89"/>
      <c r="P75" s="7"/>
      <c r="Q75" s="7"/>
      <c r="R75" s="7"/>
    </row>
    <row r="76" spans="1:29" ht="18" x14ac:dyDescent="0.4">
      <c r="A76" s="39"/>
      <c r="B76" s="90"/>
      <c r="C76" s="39"/>
      <c r="D76" s="39"/>
      <c r="E76" s="37"/>
      <c r="F76" s="89"/>
      <c r="G76" s="39"/>
      <c r="H76" s="89"/>
      <c r="I76" s="89"/>
      <c r="J76" s="37"/>
      <c r="K76" s="89"/>
      <c r="P76" s="5"/>
      <c r="Q76" s="5"/>
      <c r="R76" s="7"/>
    </row>
    <row r="77" spans="1:29" ht="18" x14ac:dyDescent="0.4">
      <c r="A77" s="39"/>
      <c r="B77" s="90"/>
      <c r="C77" s="39"/>
      <c r="D77" s="39"/>
      <c r="E77" s="37"/>
      <c r="F77" s="39"/>
      <c r="G77" s="39"/>
      <c r="H77" s="39"/>
      <c r="I77" s="89"/>
      <c r="J77" s="89"/>
      <c r="K77" s="89"/>
      <c r="P77" s="5"/>
      <c r="Q77" s="5"/>
      <c r="R77" s="7"/>
    </row>
    <row r="78" spans="1:29" ht="18" x14ac:dyDescent="0.4">
      <c r="A78" s="39"/>
      <c r="B78" s="90"/>
      <c r="C78" s="41"/>
      <c r="D78" s="41"/>
      <c r="E78" s="37"/>
      <c r="F78" s="39"/>
      <c r="G78" s="58"/>
      <c r="H78" s="39"/>
      <c r="I78" s="89"/>
      <c r="J78" s="89"/>
      <c r="K78" s="89"/>
      <c r="P78" s="5"/>
      <c r="Q78" s="5"/>
      <c r="R78" s="7"/>
    </row>
    <row r="79" spans="1:29" ht="18" x14ac:dyDescent="0.4">
      <c r="A79" s="39"/>
      <c r="B79" s="90"/>
      <c r="C79" s="39"/>
      <c r="D79" s="37"/>
      <c r="E79" s="37"/>
      <c r="F79" s="89"/>
      <c r="G79" s="39"/>
      <c r="H79" s="89"/>
      <c r="I79" s="89"/>
      <c r="J79" s="89"/>
      <c r="K79" s="89"/>
      <c r="P79" s="7"/>
      <c r="Q79" s="7"/>
      <c r="R79" s="7"/>
    </row>
    <row r="80" spans="1:29" ht="18" x14ac:dyDescent="0.4">
      <c r="A80" s="39"/>
      <c r="B80" s="90"/>
      <c r="C80" s="39"/>
      <c r="D80" s="37"/>
      <c r="E80" s="37"/>
      <c r="F80" s="39"/>
      <c r="G80" s="58"/>
      <c r="H80" s="39"/>
      <c r="I80" s="89"/>
      <c r="J80" s="89"/>
      <c r="K80" s="89"/>
      <c r="P80" s="7"/>
      <c r="Q80" s="7"/>
      <c r="R80" s="7"/>
    </row>
    <row r="81" spans="1:12" ht="18" x14ac:dyDescent="0.4">
      <c r="A81" s="39"/>
      <c r="B81" s="90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7"/>
      <c r="D82" s="37"/>
      <c r="E82" s="37"/>
      <c r="F82" s="39"/>
      <c r="G82" s="58"/>
      <c r="H82" s="39"/>
      <c r="I82" s="89"/>
      <c r="J82" s="89"/>
      <c r="K82" s="89"/>
    </row>
    <row r="83" spans="1:12" ht="23" x14ac:dyDescent="0.5">
      <c r="A83" s="92"/>
      <c r="B83" s="95"/>
      <c r="C83" s="37"/>
      <c r="D83" s="37"/>
      <c r="E83" s="37"/>
      <c r="F83" s="39"/>
      <c r="G83" s="58"/>
      <c r="H83" s="39"/>
      <c r="I83" s="89"/>
      <c r="J83" s="89"/>
      <c r="K83" s="89"/>
    </row>
    <row r="84" spans="1:12" ht="18" x14ac:dyDescent="0.4">
      <c r="A84" s="39"/>
      <c r="B84" s="90"/>
      <c r="C84" s="39"/>
      <c r="D84" s="90"/>
      <c r="E84" s="37"/>
      <c r="F84" s="89"/>
      <c r="G84" s="39"/>
      <c r="H84" s="39"/>
      <c r="I84" s="89"/>
      <c r="J84" s="37"/>
      <c r="K84" s="89"/>
    </row>
    <row r="85" spans="1:12" ht="18" x14ac:dyDescent="0.4">
      <c r="A85" s="39"/>
      <c r="B85" s="37"/>
      <c r="C85" s="37"/>
      <c r="D85" s="37"/>
      <c r="E85" s="37"/>
      <c r="F85" s="37"/>
      <c r="G85" s="39"/>
      <c r="H85" s="37"/>
      <c r="I85" s="37"/>
      <c r="J85" s="37"/>
      <c r="K85" s="89"/>
    </row>
    <row r="86" spans="1:12" ht="18" x14ac:dyDescent="0.4">
      <c r="A86" s="39"/>
      <c r="B86" s="90"/>
      <c r="C86" s="90"/>
      <c r="D86" s="90"/>
      <c r="E86" s="89"/>
      <c r="F86" s="89"/>
      <c r="G86" s="39"/>
      <c r="H86" s="89"/>
      <c r="I86" s="89"/>
      <c r="J86" s="37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23" x14ac:dyDescent="0.5">
      <c r="A88" s="89"/>
      <c r="B88" s="62"/>
      <c r="C88" s="95"/>
      <c r="D88" s="95"/>
      <c r="E88" s="62"/>
      <c r="F88" s="39"/>
      <c r="G88" s="58"/>
      <c r="H88" s="39"/>
      <c r="I88" s="89"/>
      <c r="J88" s="89"/>
      <c r="K88" s="89"/>
    </row>
    <row r="89" spans="1:12" ht="18" x14ac:dyDescent="0.4">
      <c r="A89" s="89"/>
      <c r="B89" s="37"/>
      <c r="C89" s="90"/>
      <c r="D89" s="90"/>
      <c r="E89" s="37"/>
      <c r="F89" s="39"/>
      <c r="G89" s="58"/>
      <c r="H89" s="39"/>
      <c r="I89" s="89"/>
      <c r="J89" s="89"/>
      <c r="K89" s="89"/>
    </row>
    <row r="90" spans="1:12" ht="18" x14ac:dyDescent="0.4">
      <c r="A90" s="39"/>
      <c r="B90" s="37"/>
      <c r="C90" s="37"/>
      <c r="D90" s="37"/>
      <c r="E90" s="37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37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9"/>
      <c r="F92" s="39"/>
      <c r="G92" s="58"/>
      <c r="H92" s="39"/>
      <c r="I92" s="89"/>
      <c r="J92" s="37"/>
      <c r="K92" s="37"/>
      <c r="L92" s="1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  <row r="95" spans="1:12" ht="18" x14ac:dyDescent="0.4">
      <c r="A95" s="105"/>
      <c r="B95" s="106"/>
      <c r="C95" s="107"/>
      <c r="D95" s="108"/>
      <c r="E95" s="105"/>
      <c r="F95" s="105"/>
      <c r="G95" s="105"/>
      <c r="H95" s="105"/>
      <c r="I95" s="109"/>
      <c r="J95" s="106"/>
      <c r="K95" s="106"/>
      <c r="L95" s="110"/>
    </row>
    <row r="96" spans="1:12" ht="18" x14ac:dyDescent="0.4">
      <c r="A96" s="39"/>
      <c r="B96" s="37"/>
      <c r="C96" s="93"/>
      <c r="D96" s="90"/>
      <c r="E96" s="39"/>
      <c r="F96" s="39"/>
      <c r="G96" s="58"/>
      <c r="H96" s="39"/>
      <c r="I96" s="89"/>
      <c r="J96" s="37"/>
      <c r="K96" s="37"/>
      <c r="L96" s="1"/>
    </row>
    <row r="97" spans="1:12" ht="18" x14ac:dyDescent="0.4">
      <c r="A97" s="39"/>
      <c r="B97" s="37"/>
      <c r="C97" s="93"/>
      <c r="D97" s="90"/>
      <c r="E97" s="37"/>
      <c r="F97" s="39"/>
      <c r="G97" s="58"/>
      <c r="H97" s="39"/>
      <c r="I97" s="89"/>
      <c r="J97" s="37"/>
      <c r="K97" s="37"/>
      <c r="L97" s="1"/>
    </row>
  </sheetData>
  <sortState ref="O4:X11">
    <sortCondition ref="O4"/>
  </sortState>
  <phoneticPr fontId="2" type="noConversion"/>
  <pageMargins left="0.25" right="0.25" top="0.25" bottom="0.25" header="0.5" footer="0.5"/>
  <pageSetup scale="65" fitToWidth="3" fitToHeight="3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zoomScale="85" zoomScaleNormal="75" zoomScaleSheetLayoutView="85" workbookViewId="0">
      <selection activeCell="F43" sqref="F43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5.81640625" customWidth="1"/>
    <col min="30" max="30" width="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0.5" customHeight="1" x14ac:dyDescent="0.5">
      <c r="A2" s="14"/>
      <c r="B2" s="185" t="s">
        <v>1137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41001</v>
      </c>
      <c r="N2" s="17"/>
      <c r="AD2" s="17"/>
    </row>
    <row r="3" spans="1:30" ht="25" x14ac:dyDescent="0.5">
      <c r="A3" s="4"/>
      <c r="B3" s="188"/>
      <c r="C3" s="188"/>
      <c r="D3" s="32"/>
      <c r="E3" s="27" t="s">
        <v>990</v>
      </c>
      <c r="F3" s="24"/>
      <c r="G3" s="24"/>
      <c r="H3" s="215"/>
      <c r="I3" s="32"/>
      <c r="J3" s="24"/>
      <c r="K3" s="25" t="s">
        <v>35</v>
      </c>
      <c r="L3" s="24"/>
      <c r="M3" s="25" t="s">
        <v>991</v>
      </c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Y3" s="144" t="s">
        <v>992</v>
      </c>
      <c r="AD3" s="17"/>
    </row>
    <row r="4" spans="1:30" ht="18" x14ac:dyDescent="0.4">
      <c r="A4" s="7"/>
      <c r="B4" s="188" t="s">
        <v>1166</v>
      </c>
      <c r="C4" s="188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88</v>
      </c>
      <c r="I4" s="40" t="s">
        <v>59</v>
      </c>
      <c r="J4" s="25" t="s">
        <v>107</v>
      </c>
      <c r="K4" s="25" t="s">
        <v>88</v>
      </c>
      <c r="L4" s="25" t="s">
        <v>112</v>
      </c>
      <c r="M4" s="25" t="s">
        <v>55</v>
      </c>
      <c r="N4" s="88"/>
      <c r="O4" s="47" t="s">
        <v>34</v>
      </c>
      <c r="P4" s="47" t="s">
        <v>100</v>
      </c>
      <c r="Q4" s="47" t="s">
        <v>54</v>
      </c>
      <c r="R4" s="7"/>
      <c r="S4" s="11">
        <v>27</v>
      </c>
      <c r="T4" s="9">
        <v>49</v>
      </c>
      <c r="U4" s="9">
        <v>5</v>
      </c>
      <c r="V4" s="9">
        <v>0</v>
      </c>
      <c r="W4" s="160">
        <f>T4/S4</f>
        <v>1.8148148148148149</v>
      </c>
      <c r="X4" s="17"/>
      <c r="Y4" s="17"/>
      <c r="Z4" s="15" t="s">
        <v>104</v>
      </c>
      <c r="AA4" s="15" t="s">
        <v>105</v>
      </c>
      <c r="AB4" s="15" t="s">
        <v>106</v>
      </c>
      <c r="AC4" s="15" t="s">
        <v>993</v>
      </c>
      <c r="AD4" s="17"/>
    </row>
    <row r="5" spans="1:30" ht="18" x14ac:dyDescent="0.4">
      <c r="A5" s="9"/>
      <c r="B5" s="38" t="s">
        <v>103</v>
      </c>
      <c r="C5" s="27"/>
      <c r="D5" s="25">
        <v>4</v>
      </c>
      <c r="E5" s="25">
        <v>1</v>
      </c>
      <c r="F5" s="25">
        <v>1</v>
      </c>
      <c r="G5" s="25">
        <v>16</v>
      </c>
      <c r="H5" s="25">
        <v>8</v>
      </c>
      <c r="I5" s="40">
        <f t="shared" ref="I5:I10" si="0">D5*2+F5*1</f>
        <v>9</v>
      </c>
      <c r="J5" s="25">
        <f>47+G5</f>
        <v>63</v>
      </c>
      <c r="K5" s="25">
        <f>62+H5</f>
        <v>70</v>
      </c>
      <c r="L5" s="25">
        <v>91</v>
      </c>
      <c r="M5" s="129">
        <v>28</v>
      </c>
      <c r="N5" s="88"/>
      <c r="O5" s="47" t="s">
        <v>160</v>
      </c>
      <c r="P5" s="47" t="s">
        <v>200</v>
      </c>
      <c r="Q5" s="47" t="s">
        <v>142</v>
      </c>
      <c r="R5" s="4"/>
      <c r="S5" s="11">
        <v>28</v>
      </c>
      <c r="T5" s="9">
        <v>53</v>
      </c>
      <c r="U5" s="9">
        <v>6</v>
      </c>
      <c r="V5" s="9">
        <v>2</v>
      </c>
      <c r="W5" s="160">
        <f>T5/S5</f>
        <v>1.8928571428571428</v>
      </c>
      <c r="X5" s="38" t="s">
        <v>150</v>
      </c>
      <c r="Y5" s="27"/>
      <c r="Z5" s="25">
        <v>12</v>
      </c>
      <c r="AA5" s="25">
        <v>5</v>
      </c>
      <c r="AB5" s="25">
        <v>6</v>
      </c>
      <c r="AC5" s="40">
        <f t="shared" ref="AC5:AC12" si="1">Z5*2+AB5</f>
        <v>30</v>
      </c>
      <c r="AD5" s="17"/>
    </row>
    <row r="6" spans="1:30" ht="18" x14ac:dyDescent="0.4">
      <c r="A6" s="9"/>
      <c r="B6" s="38" t="s">
        <v>220</v>
      </c>
      <c r="C6" s="27"/>
      <c r="D6" s="25">
        <v>4</v>
      </c>
      <c r="E6" s="25">
        <v>2</v>
      </c>
      <c r="F6" s="25">
        <v>0</v>
      </c>
      <c r="G6" s="25">
        <v>17</v>
      </c>
      <c r="H6" s="25">
        <v>14</v>
      </c>
      <c r="I6" s="40">
        <f t="shared" si="0"/>
        <v>8</v>
      </c>
      <c r="J6" s="25">
        <f>47+G6</f>
        <v>64</v>
      </c>
      <c r="K6" s="25">
        <f>60+H6</f>
        <v>74</v>
      </c>
      <c r="L6" s="25">
        <v>104</v>
      </c>
      <c r="M6" s="129">
        <v>28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29</v>
      </c>
      <c r="T6" s="9">
        <v>61</v>
      </c>
      <c r="U6" s="9">
        <v>4</v>
      </c>
      <c r="V6" s="9">
        <v>2</v>
      </c>
      <c r="W6" s="160">
        <f t="shared" ref="W6:W12" si="2">T6/S6</f>
        <v>2.103448275862069</v>
      </c>
      <c r="X6" s="38" t="s">
        <v>102</v>
      </c>
      <c r="Y6" s="27"/>
      <c r="Z6" s="25">
        <v>11</v>
      </c>
      <c r="AA6" s="25">
        <v>5</v>
      </c>
      <c r="AB6" s="25">
        <v>7</v>
      </c>
      <c r="AC6" s="40">
        <f t="shared" si="1"/>
        <v>29</v>
      </c>
      <c r="AD6" s="17"/>
    </row>
    <row r="7" spans="1:30" ht="18" x14ac:dyDescent="0.4">
      <c r="A7" s="9"/>
      <c r="B7" s="38" t="s">
        <v>219</v>
      </c>
      <c r="C7" s="27"/>
      <c r="D7" s="25">
        <v>4</v>
      </c>
      <c r="E7" s="25">
        <v>2</v>
      </c>
      <c r="F7" s="25">
        <v>0</v>
      </c>
      <c r="G7" s="25">
        <v>16</v>
      </c>
      <c r="H7" s="25">
        <v>12</v>
      </c>
      <c r="I7" s="40">
        <f t="shared" si="0"/>
        <v>8</v>
      </c>
      <c r="J7" s="25">
        <f>79+G7</f>
        <v>95</v>
      </c>
      <c r="K7" s="25">
        <f>53+H7</f>
        <v>65</v>
      </c>
      <c r="L7" s="25">
        <v>151</v>
      </c>
      <c r="M7" s="25">
        <v>41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29</v>
      </c>
      <c r="T7" s="9">
        <v>63</v>
      </c>
      <c r="U7" s="9">
        <v>6</v>
      </c>
      <c r="V7" s="9">
        <v>2</v>
      </c>
      <c r="W7" s="160">
        <f t="shared" si="2"/>
        <v>2.1724137931034484</v>
      </c>
      <c r="X7" s="38" t="s">
        <v>151</v>
      </c>
      <c r="Y7" s="27"/>
      <c r="Z7" s="25">
        <v>10</v>
      </c>
      <c r="AA7" s="25">
        <v>9</v>
      </c>
      <c r="AB7" s="25">
        <v>4</v>
      </c>
      <c r="AC7" s="40">
        <f t="shared" si="1"/>
        <v>24</v>
      </c>
      <c r="AD7" s="17"/>
    </row>
    <row r="8" spans="1:30" ht="18" x14ac:dyDescent="0.4">
      <c r="A8" s="9"/>
      <c r="B8" s="38" t="s">
        <v>151</v>
      </c>
      <c r="C8" s="27"/>
      <c r="D8" s="25">
        <v>3</v>
      </c>
      <c r="E8" s="25">
        <v>3</v>
      </c>
      <c r="F8" s="25">
        <v>0</v>
      </c>
      <c r="G8" s="25">
        <v>14</v>
      </c>
      <c r="H8" s="25">
        <v>15</v>
      </c>
      <c r="I8" s="40">
        <f t="shared" si="0"/>
        <v>6</v>
      </c>
      <c r="J8" s="25">
        <f>53+G8</f>
        <v>67</v>
      </c>
      <c r="K8" s="25">
        <f>44+H8</f>
        <v>59</v>
      </c>
      <c r="L8" s="25">
        <v>105</v>
      </c>
      <c r="M8" s="25">
        <v>25</v>
      </c>
      <c r="N8" s="67"/>
      <c r="O8" s="47" t="s">
        <v>9</v>
      </c>
      <c r="P8" s="47" t="s">
        <v>155</v>
      </c>
      <c r="Q8" s="47" t="s">
        <v>201</v>
      </c>
      <c r="R8" s="4"/>
      <c r="S8" s="11">
        <v>25</v>
      </c>
      <c r="T8" s="9">
        <v>61</v>
      </c>
      <c r="U8" s="9">
        <v>1</v>
      </c>
      <c r="V8" s="9">
        <v>0</v>
      </c>
      <c r="W8" s="160">
        <f t="shared" si="2"/>
        <v>2.44</v>
      </c>
      <c r="X8" s="38" t="s">
        <v>156</v>
      </c>
      <c r="Y8" s="27"/>
      <c r="Z8" s="25">
        <v>10</v>
      </c>
      <c r="AA8" s="25">
        <v>9</v>
      </c>
      <c r="AB8" s="25">
        <v>4</v>
      </c>
      <c r="AC8" s="40">
        <f t="shared" si="1"/>
        <v>24</v>
      </c>
      <c r="AD8" s="17"/>
    </row>
    <row r="9" spans="1:30" ht="18" x14ac:dyDescent="0.4">
      <c r="A9" s="9"/>
      <c r="B9" s="38" t="s">
        <v>102</v>
      </c>
      <c r="C9" s="27"/>
      <c r="D9" s="25">
        <v>2</v>
      </c>
      <c r="E9" s="25">
        <v>2</v>
      </c>
      <c r="F9" s="25">
        <v>2</v>
      </c>
      <c r="G9" s="25">
        <v>11</v>
      </c>
      <c r="H9" s="25">
        <v>10</v>
      </c>
      <c r="I9" s="40">
        <f t="shared" si="0"/>
        <v>6</v>
      </c>
      <c r="J9" s="25">
        <f>56+G9</f>
        <v>67</v>
      </c>
      <c r="K9" s="25">
        <f>40+H9</f>
        <v>50</v>
      </c>
      <c r="L9" s="25">
        <v>117</v>
      </c>
      <c r="M9" s="129">
        <v>27</v>
      </c>
      <c r="N9" s="15"/>
      <c r="O9" s="47" t="s">
        <v>73</v>
      </c>
      <c r="P9" s="47" t="s">
        <v>218</v>
      </c>
      <c r="Q9" s="47" t="s">
        <v>53</v>
      </c>
      <c r="R9" s="4"/>
      <c r="S9" s="11">
        <v>28</v>
      </c>
      <c r="T9" s="9">
        <v>69</v>
      </c>
      <c r="U9" s="9">
        <v>3</v>
      </c>
      <c r="V9" s="9">
        <v>1</v>
      </c>
      <c r="W9" s="160">
        <f>T9/S9</f>
        <v>2.4642857142857144</v>
      </c>
      <c r="X9" s="38" t="s">
        <v>103</v>
      </c>
      <c r="Y9" s="27"/>
      <c r="Z9" s="25">
        <v>8</v>
      </c>
      <c r="AA9" s="25">
        <v>11</v>
      </c>
      <c r="AB9" s="25">
        <v>4</v>
      </c>
      <c r="AC9" s="40">
        <f t="shared" si="1"/>
        <v>20</v>
      </c>
      <c r="AD9" s="17"/>
    </row>
    <row r="10" spans="1:30" ht="18" x14ac:dyDescent="0.4">
      <c r="A10" s="9"/>
      <c r="B10" s="38" t="s">
        <v>101</v>
      </c>
      <c r="C10" s="27"/>
      <c r="D10" s="25">
        <v>2</v>
      </c>
      <c r="E10" s="25">
        <v>3</v>
      </c>
      <c r="F10" s="25">
        <v>1</v>
      </c>
      <c r="G10" s="25">
        <v>11</v>
      </c>
      <c r="H10" s="25">
        <v>15</v>
      </c>
      <c r="I10" s="40">
        <f t="shared" si="0"/>
        <v>5</v>
      </c>
      <c r="J10" s="25">
        <f>61+G10</f>
        <v>72</v>
      </c>
      <c r="K10" s="25">
        <f>68+H10</f>
        <v>83</v>
      </c>
      <c r="L10" s="25">
        <v>107</v>
      </c>
      <c r="M10" s="129">
        <v>34</v>
      </c>
      <c r="N10" s="88"/>
      <c r="O10" s="47" t="s">
        <v>119</v>
      </c>
      <c r="P10" s="47" t="s">
        <v>170</v>
      </c>
      <c r="Q10" s="47" t="s">
        <v>199</v>
      </c>
      <c r="R10" s="4"/>
      <c r="S10" s="11">
        <v>18</v>
      </c>
      <c r="T10" s="9">
        <v>50</v>
      </c>
      <c r="U10" s="9">
        <v>1</v>
      </c>
      <c r="V10" s="9">
        <v>0</v>
      </c>
      <c r="W10" s="160">
        <f>T10/S10</f>
        <v>2.7777777777777777</v>
      </c>
      <c r="X10" s="38" t="s">
        <v>209</v>
      </c>
      <c r="Y10" s="27"/>
      <c r="Z10" s="25">
        <v>7</v>
      </c>
      <c r="AA10" s="25">
        <v>10</v>
      </c>
      <c r="AB10" s="25">
        <v>6</v>
      </c>
      <c r="AC10" s="40">
        <f t="shared" si="1"/>
        <v>20</v>
      </c>
      <c r="AD10" s="17"/>
    </row>
    <row r="11" spans="1:30" ht="18" x14ac:dyDescent="0.4">
      <c r="A11" s="9"/>
      <c r="B11" s="38" t="s">
        <v>210</v>
      </c>
      <c r="C11" s="27"/>
      <c r="D11" s="25">
        <v>1</v>
      </c>
      <c r="E11" s="25">
        <v>3</v>
      </c>
      <c r="F11" s="25">
        <v>2</v>
      </c>
      <c r="G11" s="25">
        <v>10</v>
      </c>
      <c r="H11" s="25">
        <v>14</v>
      </c>
      <c r="I11" s="40">
        <f t="shared" ref="I11:I12" si="3">D11*2+F11*1</f>
        <v>4</v>
      </c>
      <c r="J11" s="25">
        <f>49+G11</f>
        <v>59</v>
      </c>
      <c r="K11" s="25">
        <f>60+H11</f>
        <v>74</v>
      </c>
      <c r="L11" s="25">
        <v>89</v>
      </c>
      <c r="M11" s="129">
        <v>35</v>
      </c>
      <c r="N11" s="88"/>
      <c r="O11" s="55" t="s">
        <v>198</v>
      </c>
      <c r="P11" s="47" t="s">
        <v>109</v>
      </c>
      <c r="Q11" s="47" t="s">
        <v>108</v>
      </c>
      <c r="R11" s="7"/>
      <c r="S11" s="11">
        <v>27</v>
      </c>
      <c r="T11" s="9">
        <v>76</v>
      </c>
      <c r="U11" s="9">
        <v>1</v>
      </c>
      <c r="V11" s="9">
        <v>2</v>
      </c>
      <c r="W11" s="160">
        <f>T11/S11</f>
        <v>2.8148148148148149</v>
      </c>
      <c r="X11" s="38" t="s">
        <v>210</v>
      </c>
      <c r="Y11" s="27"/>
      <c r="Z11" s="25">
        <v>7</v>
      </c>
      <c r="AA11" s="25">
        <v>11</v>
      </c>
      <c r="AB11" s="25">
        <v>5</v>
      </c>
      <c r="AC11" s="40">
        <f t="shared" si="1"/>
        <v>19</v>
      </c>
      <c r="AD11" s="17"/>
    </row>
    <row r="12" spans="1:30" ht="18.5" thickBot="1" x14ac:dyDescent="0.45">
      <c r="A12" s="9"/>
      <c r="B12" s="38" t="s">
        <v>156</v>
      </c>
      <c r="C12" s="27"/>
      <c r="D12" s="25">
        <v>0</v>
      </c>
      <c r="E12" s="25">
        <v>4</v>
      </c>
      <c r="F12" s="25">
        <v>2</v>
      </c>
      <c r="G12" s="25">
        <v>9</v>
      </c>
      <c r="H12" s="25">
        <v>16</v>
      </c>
      <c r="I12" s="40">
        <f t="shared" si="3"/>
        <v>2</v>
      </c>
      <c r="J12" s="25">
        <f>42+G12</f>
        <v>51</v>
      </c>
      <c r="K12" s="25">
        <f>47+H12</f>
        <v>63</v>
      </c>
      <c r="L12" s="25">
        <v>85</v>
      </c>
      <c r="M12" s="57">
        <v>33</v>
      </c>
      <c r="N12" s="88"/>
      <c r="O12" s="47" t="s">
        <v>128</v>
      </c>
      <c r="P12" s="47" t="s">
        <v>0</v>
      </c>
      <c r="Q12" s="47"/>
      <c r="R12" s="4"/>
      <c r="S12" s="11">
        <v>21</v>
      </c>
      <c r="T12" s="9">
        <v>47</v>
      </c>
      <c r="U12" s="9">
        <v>4</v>
      </c>
      <c r="V12" s="9">
        <v>0</v>
      </c>
      <c r="W12" s="160">
        <f t="shared" si="2"/>
        <v>2.2380952380952381</v>
      </c>
      <c r="X12" s="38" t="s">
        <v>101</v>
      </c>
      <c r="Y12" s="27"/>
      <c r="Z12" s="25">
        <v>7</v>
      </c>
      <c r="AA12" s="25">
        <v>12</v>
      </c>
      <c r="AB12" s="25">
        <v>4</v>
      </c>
      <c r="AC12" s="40">
        <f t="shared" si="1"/>
        <v>18</v>
      </c>
      <c r="AD12" s="17"/>
    </row>
    <row r="13" spans="1:30" ht="18.5" thickBot="1" x14ac:dyDescent="0.45">
      <c r="A13" s="4"/>
      <c r="B13" s="71"/>
      <c r="C13" s="71"/>
      <c r="D13" s="71">
        <f t="shared" ref="D13:M13" si="4">SUM(D5:D12)</f>
        <v>20</v>
      </c>
      <c r="E13" s="71">
        <f t="shared" si="4"/>
        <v>20</v>
      </c>
      <c r="F13" s="71">
        <f t="shared" si="4"/>
        <v>8</v>
      </c>
      <c r="G13" s="71">
        <f t="shared" si="4"/>
        <v>104</v>
      </c>
      <c r="H13" s="71">
        <f t="shared" si="4"/>
        <v>104</v>
      </c>
      <c r="I13" s="71">
        <f t="shared" si="4"/>
        <v>48</v>
      </c>
      <c r="J13" s="71">
        <f t="shared" si="4"/>
        <v>538</v>
      </c>
      <c r="K13" s="71">
        <f t="shared" si="4"/>
        <v>538</v>
      </c>
      <c r="L13" s="71">
        <f t="shared" si="4"/>
        <v>849</v>
      </c>
      <c r="M13" s="71">
        <f t="shared" si="4"/>
        <v>251</v>
      </c>
      <c r="N13" s="17"/>
      <c r="O13" s="17"/>
      <c r="P13" s="17"/>
      <c r="Q13" s="61" t="s">
        <v>35</v>
      </c>
      <c r="R13" s="14"/>
      <c r="S13" s="18">
        <f>SUM(S4:S12)</f>
        <v>232</v>
      </c>
      <c r="T13" s="18">
        <f>SUM(T4:T12)</f>
        <v>529</v>
      </c>
      <c r="U13" s="18">
        <f>SUM(U4:U12)</f>
        <v>31</v>
      </c>
      <c r="V13" s="18">
        <f>SUM(V4:V12)</f>
        <v>9</v>
      </c>
      <c r="W13" s="19">
        <f>(T13+V13)/S13</f>
        <v>2.3189655172413794</v>
      </c>
      <c r="X13" s="17"/>
      <c r="Y13" s="17"/>
      <c r="Z13" s="71">
        <f>SUM(Z5:Z12)</f>
        <v>72</v>
      </c>
      <c r="AA13" s="71">
        <f>SUM(AA5:AA12)</f>
        <v>72</v>
      </c>
      <c r="AB13" s="71">
        <f>SUM(AB5:AB12)</f>
        <v>40</v>
      </c>
      <c r="AC13" s="71"/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1138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151</v>
      </c>
      <c r="C16" s="75"/>
      <c r="D16" s="25">
        <v>3</v>
      </c>
      <c r="E16" s="9">
        <v>1</v>
      </c>
      <c r="F16" s="47" t="s">
        <v>381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324</v>
      </c>
      <c r="C17" s="47" t="s">
        <v>212</v>
      </c>
      <c r="D17" s="25"/>
      <c r="E17" s="9">
        <v>1</v>
      </c>
      <c r="F17" s="47" t="s">
        <v>1144</v>
      </c>
      <c r="J17" s="4"/>
      <c r="N17" s="17"/>
      <c r="P17" s="47" t="s">
        <v>97</v>
      </c>
      <c r="Q17" s="24"/>
      <c r="R17" s="47"/>
      <c r="S17" s="47"/>
      <c r="T17" s="47" t="s">
        <v>97</v>
      </c>
      <c r="U17" s="47"/>
      <c r="V17" s="25"/>
      <c r="W17" s="47"/>
      <c r="X17" s="47"/>
      <c r="Y17" s="47" t="s">
        <v>97</v>
      </c>
      <c r="Z17" s="47"/>
      <c r="AD17" s="17"/>
    </row>
    <row r="18" spans="1:30" ht="15.5" x14ac:dyDescent="0.35">
      <c r="A18" s="45"/>
      <c r="B18" s="47"/>
      <c r="C18" s="47"/>
      <c r="D18" s="55"/>
      <c r="E18" s="9">
        <v>2</v>
      </c>
      <c r="F18" s="47" t="s">
        <v>1145</v>
      </c>
      <c r="J18" s="4"/>
      <c r="N18" s="17"/>
      <c r="P18" s="47"/>
      <c r="S18" s="47"/>
      <c r="T18" s="47"/>
      <c r="U18" s="47"/>
      <c r="X18" s="47"/>
      <c r="Y18" s="47"/>
      <c r="AD18" s="17"/>
    </row>
    <row r="19" spans="1:30" ht="17.5" x14ac:dyDescent="0.35">
      <c r="N19" s="17"/>
      <c r="P19" s="38"/>
      <c r="U19" s="47"/>
      <c r="Y19" s="47"/>
      <c r="AD19" s="17"/>
    </row>
    <row r="20" spans="1:30" ht="18" x14ac:dyDescent="0.4">
      <c r="A20" s="45" t="s">
        <v>166</v>
      </c>
      <c r="B20" s="38" t="s">
        <v>210</v>
      </c>
      <c r="C20" s="98"/>
      <c r="D20" s="128">
        <v>1</v>
      </c>
      <c r="E20" s="9">
        <v>1</v>
      </c>
      <c r="F20" s="47" t="s">
        <v>1147</v>
      </c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8" x14ac:dyDescent="0.4">
      <c r="A21" s="97" t="s">
        <v>37</v>
      </c>
      <c r="B21" s="47" t="s">
        <v>23</v>
      </c>
      <c r="C21" s="47" t="s">
        <v>1146</v>
      </c>
      <c r="D21" s="128"/>
      <c r="E21" s="9"/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5.5" x14ac:dyDescent="0.35">
      <c r="B22" s="47" t="s">
        <v>74</v>
      </c>
      <c r="C22" s="47" t="s">
        <v>212</v>
      </c>
      <c r="E22" s="9"/>
      <c r="F22" s="47"/>
      <c r="N22" s="69"/>
      <c r="O22" s="47" t="s">
        <v>584</v>
      </c>
      <c r="P22" s="47" t="s">
        <v>131</v>
      </c>
      <c r="Q22" s="47" t="s">
        <v>54</v>
      </c>
      <c r="R22" s="9">
        <v>23</v>
      </c>
      <c r="S22" s="9">
        <v>21</v>
      </c>
      <c r="T22" s="15">
        <f t="shared" ref="T22:T50" si="5">SUM(R22:S22)</f>
        <v>44</v>
      </c>
      <c r="U22" s="9">
        <v>1</v>
      </c>
      <c r="V22" s="15"/>
      <c r="W22" s="47" t="s">
        <v>1136</v>
      </c>
      <c r="X22" s="55" t="s">
        <v>161</v>
      </c>
      <c r="Y22" s="55" t="s">
        <v>201</v>
      </c>
      <c r="Z22" s="9">
        <v>4</v>
      </c>
      <c r="AA22" s="9">
        <v>7</v>
      </c>
      <c r="AB22" s="15">
        <f t="shared" ref="AB22:AB24" si="6">SUM(Z22:AA22)</f>
        <v>11</v>
      </c>
      <c r="AC22" s="9">
        <v>1</v>
      </c>
      <c r="AD22" s="15"/>
    </row>
    <row r="23" spans="1:30" ht="15.5" x14ac:dyDescent="0.35">
      <c r="N23" s="15"/>
      <c r="O23" s="47" t="s">
        <v>603</v>
      </c>
      <c r="P23" s="47" t="s">
        <v>138</v>
      </c>
      <c r="Q23" s="47" t="s">
        <v>142</v>
      </c>
      <c r="R23" s="9">
        <v>23</v>
      </c>
      <c r="S23" s="9">
        <v>17</v>
      </c>
      <c r="T23" s="15">
        <f t="shared" si="5"/>
        <v>40</v>
      </c>
      <c r="U23" s="9">
        <v>5</v>
      </c>
      <c r="V23" s="15"/>
      <c r="W23" s="47" t="s">
        <v>637</v>
      </c>
      <c r="X23" s="47" t="s">
        <v>134</v>
      </c>
      <c r="Y23" s="47" t="s">
        <v>142</v>
      </c>
      <c r="Z23" s="9">
        <v>3</v>
      </c>
      <c r="AA23" s="11">
        <v>8</v>
      </c>
      <c r="AB23" s="15">
        <f t="shared" si="6"/>
        <v>11</v>
      </c>
      <c r="AC23" s="9">
        <v>1</v>
      </c>
      <c r="AD23" s="15"/>
    </row>
    <row r="24" spans="1:30" ht="18" x14ac:dyDescent="0.4">
      <c r="A24" s="79"/>
      <c r="B24" s="173"/>
      <c r="C24" s="81"/>
      <c r="D24" s="163"/>
      <c r="E24" s="77" t="s">
        <v>50</v>
      </c>
      <c r="F24" s="77"/>
      <c r="G24" s="76"/>
      <c r="H24" s="76"/>
      <c r="I24" s="76"/>
      <c r="J24" s="78"/>
      <c r="K24" s="76"/>
      <c r="L24" s="76"/>
      <c r="M24" s="76"/>
      <c r="N24" s="69"/>
      <c r="O24" s="47" t="s">
        <v>609</v>
      </c>
      <c r="P24" s="47" t="s">
        <v>252</v>
      </c>
      <c r="Q24" s="47" t="s">
        <v>141</v>
      </c>
      <c r="R24" s="9">
        <v>20</v>
      </c>
      <c r="S24" s="9">
        <v>19</v>
      </c>
      <c r="T24" s="15">
        <f t="shared" si="5"/>
        <v>39</v>
      </c>
      <c r="U24" s="9">
        <v>3</v>
      </c>
      <c r="V24" s="15"/>
      <c r="W24" s="47" t="s">
        <v>672</v>
      </c>
      <c r="X24" s="47" t="s">
        <v>137</v>
      </c>
      <c r="Y24" s="47" t="s">
        <v>53</v>
      </c>
      <c r="Z24" s="9">
        <v>3</v>
      </c>
      <c r="AA24" s="9">
        <v>8</v>
      </c>
      <c r="AB24" s="15">
        <f t="shared" si="6"/>
        <v>11</v>
      </c>
      <c r="AC24" s="9">
        <v>1</v>
      </c>
      <c r="AD24" s="15"/>
    </row>
    <row r="25" spans="1:30" ht="18" x14ac:dyDescent="0.4">
      <c r="A25" s="53" t="s">
        <v>39</v>
      </c>
      <c r="B25" s="38" t="s">
        <v>219</v>
      </c>
      <c r="D25" s="25">
        <v>2</v>
      </c>
      <c r="E25" s="8">
        <v>2</v>
      </c>
      <c r="F25" s="47" t="s">
        <v>1148</v>
      </c>
      <c r="G25" s="47"/>
      <c r="M25" s="42"/>
      <c r="N25" s="15"/>
      <c r="O25" s="174" t="s">
        <v>610</v>
      </c>
      <c r="P25" s="47" t="s">
        <v>159</v>
      </c>
      <c r="Q25" s="47" t="s">
        <v>141</v>
      </c>
      <c r="R25" s="9">
        <v>24</v>
      </c>
      <c r="S25" s="11">
        <v>12</v>
      </c>
      <c r="T25" s="15">
        <f t="shared" si="5"/>
        <v>36</v>
      </c>
      <c r="U25" s="9">
        <v>3</v>
      </c>
      <c r="V25" s="69"/>
      <c r="W25" s="47" t="s">
        <v>1122</v>
      </c>
      <c r="X25" s="47" t="s">
        <v>174</v>
      </c>
      <c r="Y25" s="47" t="s">
        <v>141</v>
      </c>
      <c r="Z25" s="9">
        <v>1</v>
      </c>
      <c r="AA25" s="9">
        <v>10</v>
      </c>
      <c r="AB25" s="15">
        <f t="shared" ref="AB25:AB62" si="7">SUM(Z25:AA25)</f>
        <v>11</v>
      </c>
      <c r="AC25" s="9">
        <v>6</v>
      </c>
      <c r="AD25" s="15"/>
    </row>
    <row r="26" spans="1:30" ht="15.5" x14ac:dyDescent="0.35">
      <c r="A26" s="56" t="s">
        <v>37</v>
      </c>
      <c r="B26" s="47" t="s">
        <v>252</v>
      </c>
      <c r="C26" s="47" t="s">
        <v>212</v>
      </c>
      <c r="E26" s="8">
        <v>2</v>
      </c>
      <c r="F26" s="47" t="s">
        <v>1149</v>
      </c>
      <c r="N26" s="69"/>
      <c r="O26" s="47" t="s">
        <v>607</v>
      </c>
      <c r="P26" s="177" t="s">
        <v>250</v>
      </c>
      <c r="Q26" s="55" t="s">
        <v>141</v>
      </c>
      <c r="R26" s="9">
        <v>21</v>
      </c>
      <c r="S26" s="9">
        <v>13</v>
      </c>
      <c r="T26" s="15">
        <f t="shared" si="5"/>
        <v>34</v>
      </c>
      <c r="U26" s="9">
        <v>4</v>
      </c>
      <c r="V26" s="15"/>
      <c r="W26" s="47" t="s">
        <v>1124</v>
      </c>
      <c r="X26" s="55" t="s">
        <v>129</v>
      </c>
      <c r="Y26" s="55" t="s">
        <v>158</v>
      </c>
      <c r="Z26" s="9">
        <v>2</v>
      </c>
      <c r="AA26" s="11">
        <v>8</v>
      </c>
      <c r="AB26" s="15">
        <f t="shared" si="7"/>
        <v>10</v>
      </c>
      <c r="AC26" s="9">
        <v>1</v>
      </c>
      <c r="AD26" s="15"/>
    </row>
    <row r="27" spans="1:30" ht="15.5" x14ac:dyDescent="0.35">
      <c r="N27" s="15"/>
      <c r="O27" s="47" t="s">
        <v>585</v>
      </c>
      <c r="P27" s="47" t="s">
        <v>131</v>
      </c>
      <c r="Q27" s="47" t="s">
        <v>54</v>
      </c>
      <c r="R27" s="9">
        <v>15</v>
      </c>
      <c r="S27" s="9">
        <v>19</v>
      </c>
      <c r="T27" s="15">
        <f t="shared" si="5"/>
        <v>34</v>
      </c>
      <c r="U27" s="9">
        <v>3</v>
      </c>
      <c r="V27" s="15"/>
      <c r="W27" s="60" t="s">
        <v>828</v>
      </c>
      <c r="X27" s="60" t="s">
        <v>148</v>
      </c>
      <c r="Y27" s="178" t="s">
        <v>54</v>
      </c>
      <c r="Z27" s="11">
        <v>2</v>
      </c>
      <c r="AA27" s="9">
        <v>8</v>
      </c>
      <c r="AB27" s="15">
        <f t="shared" si="7"/>
        <v>10</v>
      </c>
      <c r="AC27" s="9">
        <v>2</v>
      </c>
      <c r="AD27" s="15"/>
    </row>
    <row r="28" spans="1:30" ht="18" x14ac:dyDescent="0.4">
      <c r="A28" s="45"/>
      <c r="B28" s="38" t="s">
        <v>209</v>
      </c>
      <c r="D28" s="25">
        <v>3</v>
      </c>
      <c r="E28" s="8">
        <v>1</v>
      </c>
      <c r="F28" s="47" t="s">
        <v>1151</v>
      </c>
      <c r="N28" s="69"/>
      <c r="O28" s="47" t="s">
        <v>661</v>
      </c>
      <c r="P28" s="47" t="s">
        <v>122</v>
      </c>
      <c r="Q28" s="47" t="s">
        <v>53</v>
      </c>
      <c r="R28" s="9">
        <v>28</v>
      </c>
      <c r="S28" s="9">
        <v>5</v>
      </c>
      <c r="T28" s="15">
        <f t="shared" si="5"/>
        <v>33</v>
      </c>
      <c r="U28" s="9">
        <v>1</v>
      </c>
      <c r="V28" s="15"/>
      <c r="W28" s="47" t="s">
        <v>651</v>
      </c>
      <c r="X28" s="47" t="s">
        <v>147</v>
      </c>
      <c r="Y28" s="47" t="s">
        <v>142</v>
      </c>
      <c r="Z28" s="9">
        <v>1</v>
      </c>
      <c r="AA28" s="9">
        <v>9</v>
      </c>
      <c r="AB28" s="15">
        <f t="shared" si="7"/>
        <v>10</v>
      </c>
      <c r="AC28" s="9">
        <v>5</v>
      </c>
      <c r="AD28" s="15"/>
    </row>
    <row r="29" spans="1:30" ht="15.5" x14ac:dyDescent="0.35">
      <c r="A29" s="56" t="s">
        <v>37</v>
      </c>
      <c r="B29" s="47" t="s">
        <v>120</v>
      </c>
      <c r="C29" s="47" t="s">
        <v>318</v>
      </c>
      <c r="E29" s="99">
        <v>1</v>
      </c>
      <c r="F29" s="47" t="s">
        <v>1150</v>
      </c>
      <c r="N29" s="69"/>
      <c r="O29" s="47" t="s">
        <v>580</v>
      </c>
      <c r="P29" s="47" t="s">
        <v>120</v>
      </c>
      <c r="Q29" s="47" t="s">
        <v>199</v>
      </c>
      <c r="R29" s="9">
        <v>14</v>
      </c>
      <c r="S29" s="11">
        <v>18</v>
      </c>
      <c r="T29" s="15">
        <f t="shared" si="5"/>
        <v>32</v>
      </c>
      <c r="U29" s="9">
        <v>2</v>
      </c>
      <c r="V29" s="69"/>
      <c r="W29" s="47" t="s">
        <v>801</v>
      </c>
      <c r="X29" s="47" t="s">
        <v>116</v>
      </c>
      <c r="Y29" s="47" t="s">
        <v>142</v>
      </c>
      <c r="Z29" s="9">
        <v>6</v>
      </c>
      <c r="AA29" s="11">
        <v>3</v>
      </c>
      <c r="AB29" s="15">
        <f t="shared" si="7"/>
        <v>9</v>
      </c>
      <c r="AC29" s="9"/>
      <c r="AD29" s="15"/>
    </row>
    <row r="30" spans="1:30" ht="15.5" x14ac:dyDescent="0.35">
      <c r="B30" s="47"/>
      <c r="C30" s="47"/>
      <c r="E30" s="99">
        <v>2</v>
      </c>
      <c r="F30" s="47" t="s">
        <v>1152</v>
      </c>
      <c r="N30" s="69"/>
      <c r="O30" s="47" t="s">
        <v>608</v>
      </c>
      <c r="P30" s="47" t="s">
        <v>132</v>
      </c>
      <c r="Q30" s="47" t="s">
        <v>141</v>
      </c>
      <c r="R30" s="9">
        <v>6</v>
      </c>
      <c r="S30" s="11">
        <v>25</v>
      </c>
      <c r="T30" s="15">
        <f t="shared" si="5"/>
        <v>31</v>
      </c>
      <c r="U30" s="9">
        <v>1</v>
      </c>
      <c r="V30" s="69"/>
      <c r="W30" s="47" t="s">
        <v>890</v>
      </c>
      <c r="X30" s="55" t="s">
        <v>24</v>
      </c>
      <c r="Y30" s="55" t="s">
        <v>199</v>
      </c>
      <c r="Z30" s="9">
        <v>4</v>
      </c>
      <c r="AA30" s="9">
        <v>5</v>
      </c>
      <c r="AB30" s="15">
        <f t="shared" si="7"/>
        <v>9</v>
      </c>
      <c r="AC30" s="9">
        <v>1</v>
      </c>
      <c r="AD30" s="15"/>
    </row>
    <row r="31" spans="1:30" ht="17.5" x14ac:dyDescent="0.35">
      <c r="B31" s="38"/>
      <c r="F31" s="47"/>
      <c r="N31" s="15"/>
      <c r="O31" s="47" t="s">
        <v>619</v>
      </c>
      <c r="P31" s="47" t="s">
        <v>122</v>
      </c>
      <c r="Q31" s="47" t="s">
        <v>201</v>
      </c>
      <c r="R31" s="8">
        <v>18</v>
      </c>
      <c r="S31" s="12">
        <v>11</v>
      </c>
      <c r="T31" s="15">
        <f t="shared" si="5"/>
        <v>29</v>
      </c>
      <c r="U31" s="9">
        <v>1</v>
      </c>
      <c r="V31" s="15"/>
      <c r="W31" s="47" t="s">
        <v>830</v>
      </c>
      <c r="X31" s="47" t="s">
        <v>2</v>
      </c>
      <c r="Y31" s="47" t="s">
        <v>53</v>
      </c>
      <c r="Z31" s="9">
        <v>1</v>
      </c>
      <c r="AA31" s="11">
        <v>8</v>
      </c>
      <c r="AB31" s="15">
        <f t="shared" si="7"/>
        <v>9</v>
      </c>
      <c r="AC31" s="9">
        <v>6</v>
      </c>
      <c r="AD31" s="15"/>
    </row>
    <row r="32" spans="1:30" ht="18" x14ac:dyDescent="0.4">
      <c r="A32" s="82" t="s">
        <v>167</v>
      </c>
      <c r="B32" s="173"/>
      <c r="C32" s="172"/>
      <c r="D32" s="163"/>
      <c r="E32" s="77" t="s">
        <v>50</v>
      </c>
      <c r="F32" s="77"/>
      <c r="G32" s="84"/>
      <c r="H32" s="84"/>
      <c r="I32" s="84"/>
      <c r="J32" s="85"/>
      <c r="K32" s="84"/>
      <c r="L32" s="84"/>
      <c r="M32" s="84"/>
      <c r="N32" s="15"/>
      <c r="O32" s="47" t="s">
        <v>618</v>
      </c>
      <c r="P32" s="47" t="s">
        <v>74</v>
      </c>
      <c r="Q32" s="47" t="s">
        <v>201</v>
      </c>
      <c r="R32" s="9">
        <v>12</v>
      </c>
      <c r="S32" s="9">
        <v>17</v>
      </c>
      <c r="T32" s="15">
        <f t="shared" si="5"/>
        <v>29</v>
      </c>
      <c r="U32" s="9">
        <v>8</v>
      </c>
      <c r="V32" s="15"/>
      <c r="W32" s="47" t="s">
        <v>654</v>
      </c>
      <c r="X32" s="47" t="s">
        <v>45</v>
      </c>
      <c r="Y32" s="47" t="s">
        <v>142</v>
      </c>
      <c r="Z32" s="9">
        <v>1</v>
      </c>
      <c r="AA32" s="11">
        <v>8</v>
      </c>
      <c r="AB32" s="15">
        <f t="shared" si="7"/>
        <v>9</v>
      </c>
      <c r="AC32" s="9">
        <v>1</v>
      </c>
      <c r="AD32" s="15"/>
    </row>
    <row r="33" spans="1:30" ht="15.75" customHeight="1" x14ac:dyDescent="0.4">
      <c r="A33" s="53" t="s">
        <v>40</v>
      </c>
      <c r="B33" s="38" t="s">
        <v>103</v>
      </c>
      <c r="D33" s="25">
        <v>1</v>
      </c>
      <c r="E33" s="8">
        <v>2</v>
      </c>
      <c r="F33" s="47" t="s">
        <v>1153</v>
      </c>
      <c r="G33" s="175"/>
      <c r="H33" s="175"/>
      <c r="I33" s="102"/>
      <c r="J33" s="102"/>
      <c r="K33" s="102"/>
      <c r="L33" s="102"/>
      <c r="M33" s="102"/>
      <c r="N33" s="15"/>
      <c r="O33" s="47" t="s">
        <v>621</v>
      </c>
      <c r="P33" s="47" t="s">
        <v>70</v>
      </c>
      <c r="Q33" s="47" t="s">
        <v>158</v>
      </c>
      <c r="R33" s="9">
        <v>19</v>
      </c>
      <c r="S33" s="11">
        <v>8</v>
      </c>
      <c r="T33" s="15">
        <f t="shared" si="5"/>
        <v>27</v>
      </c>
      <c r="U33" s="9">
        <v>5</v>
      </c>
      <c r="V33" s="15"/>
      <c r="W33" s="47" t="s">
        <v>649</v>
      </c>
      <c r="X33" s="47" t="s">
        <v>25</v>
      </c>
      <c r="Y33" s="55" t="s">
        <v>142</v>
      </c>
      <c r="Z33" s="9"/>
      <c r="AA33" s="9">
        <v>9</v>
      </c>
      <c r="AB33" s="15">
        <f t="shared" ref="AB33:AB41" si="8">SUM(Z33:AA33)</f>
        <v>9</v>
      </c>
      <c r="AC33" s="9"/>
      <c r="AD33" s="15"/>
    </row>
    <row r="34" spans="1:30" ht="15.5" x14ac:dyDescent="0.35">
      <c r="A34" s="45" t="s">
        <v>37</v>
      </c>
      <c r="B34" s="47" t="s">
        <v>97</v>
      </c>
      <c r="C34" s="47"/>
      <c r="D34" s="9"/>
      <c r="E34" s="8"/>
      <c r="F34" s="47"/>
      <c r="N34" s="69"/>
      <c r="O34" s="47" t="s">
        <v>577</v>
      </c>
      <c r="P34" s="47" t="s">
        <v>244</v>
      </c>
      <c r="Q34" s="55" t="s">
        <v>65</v>
      </c>
      <c r="R34" s="9">
        <v>18</v>
      </c>
      <c r="S34" s="9">
        <v>9</v>
      </c>
      <c r="T34" s="15">
        <f t="shared" si="5"/>
        <v>27</v>
      </c>
      <c r="U34" s="9">
        <v>1</v>
      </c>
      <c r="V34" s="15"/>
      <c r="W34" s="47" t="s">
        <v>641</v>
      </c>
      <c r="X34" s="177" t="s">
        <v>23</v>
      </c>
      <c r="Y34" s="55" t="s">
        <v>201</v>
      </c>
      <c r="Z34" s="9">
        <v>3</v>
      </c>
      <c r="AA34" s="9">
        <v>5</v>
      </c>
      <c r="AB34" s="15">
        <f t="shared" si="8"/>
        <v>8</v>
      </c>
      <c r="AC34" s="9">
        <v>3</v>
      </c>
      <c r="AD34" s="15"/>
    </row>
    <row r="35" spans="1:30" ht="15.5" x14ac:dyDescent="0.35">
      <c r="N35" s="69"/>
      <c r="O35" s="47" t="s">
        <v>1037</v>
      </c>
      <c r="P35" s="55" t="s">
        <v>1038</v>
      </c>
      <c r="Q35" s="55" t="s">
        <v>199</v>
      </c>
      <c r="R35" s="9">
        <v>17</v>
      </c>
      <c r="S35" s="11">
        <v>9</v>
      </c>
      <c r="T35" s="15">
        <f t="shared" si="5"/>
        <v>26</v>
      </c>
      <c r="U35" s="9">
        <v>7</v>
      </c>
      <c r="V35" s="15"/>
      <c r="W35" s="47" t="s">
        <v>869</v>
      </c>
      <c r="X35" s="47" t="s">
        <v>163</v>
      </c>
      <c r="Y35" s="47" t="s">
        <v>54</v>
      </c>
      <c r="Z35" s="9">
        <v>3</v>
      </c>
      <c r="AA35" s="9">
        <v>5</v>
      </c>
      <c r="AB35" s="15">
        <f t="shared" si="8"/>
        <v>8</v>
      </c>
      <c r="AC35" s="9"/>
      <c r="AD35" s="15"/>
    </row>
    <row r="36" spans="1:30" ht="18" x14ac:dyDescent="0.4">
      <c r="A36" s="56"/>
      <c r="B36" s="38" t="s">
        <v>156</v>
      </c>
      <c r="C36" s="50"/>
      <c r="D36" s="129">
        <v>1</v>
      </c>
      <c r="E36" s="8">
        <v>2</v>
      </c>
      <c r="F36" s="47" t="s">
        <v>1154</v>
      </c>
      <c r="N36" s="69"/>
      <c r="O36" s="47" t="s">
        <v>611</v>
      </c>
      <c r="P36" s="177" t="s">
        <v>99</v>
      </c>
      <c r="Q36" s="55" t="s">
        <v>141</v>
      </c>
      <c r="R36" s="11">
        <v>9</v>
      </c>
      <c r="S36" s="9">
        <v>16</v>
      </c>
      <c r="T36" s="15">
        <f t="shared" si="5"/>
        <v>25</v>
      </c>
      <c r="U36" s="9">
        <v>5</v>
      </c>
      <c r="V36" s="15"/>
      <c r="W36" s="47" t="s">
        <v>675</v>
      </c>
      <c r="X36" s="47" t="s">
        <v>20</v>
      </c>
      <c r="Y36" s="47" t="s">
        <v>141</v>
      </c>
      <c r="Z36" s="9">
        <v>1</v>
      </c>
      <c r="AA36" s="11">
        <v>7</v>
      </c>
      <c r="AB36" s="15">
        <f t="shared" si="8"/>
        <v>8</v>
      </c>
      <c r="AC36" s="9">
        <v>1</v>
      </c>
      <c r="AD36" s="15"/>
    </row>
    <row r="37" spans="1:30" ht="18" x14ac:dyDescent="0.4">
      <c r="A37" s="56" t="s">
        <v>37</v>
      </c>
      <c r="B37" s="47" t="s">
        <v>17</v>
      </c>
      <c r="C37" s="65" t="s">
        <v>212</v>
      </c>
      <c r="D37" s="129"/>
      <c r="E37" s="99"/>
      <c r="F37" s="47"/>
      <c r="N37" s="15"/>
      <c r="O37" s="60" t="s">
        <v>582</v>
      </c>
      <c r="P37" s="60" t="s">
        <v>248</v>
      </c>
      <c r="Q37" s="178" t="s">
        <v>65</v>
      </c>
      <c r="R37" s="11">
        <v>11</v>
      </c>
      <c r="S37" s="9">
        <v>11</v>
      </c>
      <c r="T37" s="15">
        <f t="shared" si="5"/>
        <v>22</v>
      </c>
      <c r="U37" s="9">
        <v>2</v>
      </c>
      <c r="V37" s="15"/>
      <c r="W37" s="47" t="s">
        <v>647</v>
      </c>
      <c r="X37" s="47" t="s">
        <v>13</v>
      </c>
      <c r="Y37" s="47" t="s">
        <v>54</v>
      </c>
      <c r="Z37" s="9"/>
      <c r="AA37" s="9">
        <v>8</v>
      </c>
      <c r="AB37" s="15">
        <f t="shared" si="8"/>
        <v>8</v>
      </c>
      <c r="AC37" s="9">
        <v>3</v>
      </c>
      <c r="AD37" s="15"/>
    </row>
    <row r="38" spans="1:30" ht="15.5" x14ac:dyDescent="0.35">
      <c r="B38" s="47"/>
      <c r="C38" s="65"/>
      <c r="E38" s="99"/>
      <c r="F38" s="47"/>
      <c r="N38" s="69"/>
      <c r="O38" s="47" t="s">
        <v>578</v>
      </c>
      <c r="P38" s="47" t="s">
        <v>67</v>
      </c>
      <c r="Q38" s="47" t="s">
        <v>65</v>
      </c>
      <c r="R38" s="9">
        <v>9</v>
      </c>
      <c r="S38" s="9">
        <v>12</v>
      </c>
      <c r="T38" s="15">
        <f t="shared" si="5"/>
        <v>21</v>
      </c>
      <c r="U38" s="9">
        <v>3</v>
      </c>
      <c r="V38" s="15"/>
      <c r="W38" s="47" t="s">
        <v>630</v>
      </c>
      <c r="X38" s="47" t="s">
        <v>22</v>
      </c>
      <c r="Y38" s="47" t="s">
        <v>142</v>
      </c>
      <c r="Z38" s="9">
        <v>2</v>
      </c>
      <c r="AA38" s="9">
        <v>5</v>
      </c>
      <c r="AB38" s="15">
        <f t="shared" si="8"/>
        <v>7</v>
      </c>
      <c r="AC38" s="9">
        <v>1</v>
      </c>
      <c r="AD38" s="15"/>
    </row>
    <row r="39" spans="1:30" ht="18" x14ac:dyDescent="0.4">
      <c r="A39" s="82"/>
      <c r="B39" s="173"/>
      <c r="C39" s="77"/>
      <c r="D39" s="163"/>
      <c r="E39" s="77" t="s">
        <v>50</v>
      </c>
      <c r="F39" s="83"/>
      <c r="G39" s="84"/>
      <c r="H39" s="84"/>
      <c r="I39" s="84"/>
      <c r="J39" s="85"/>
      <c r="K39" s="84"/>
      <c r="L39" s="84"/>
      <c r="M39" s="84"/>
      <c r="N39" s="69"/>
      <c r="O39" s="47" t="s">
        <v>662</v>
      </c>
      <c r="P39" s="47" t="s">
        <v>26</v>
      </c>
      <c r="Q39" s="47" t="s">
        <v>53</v>
      </c>
      <c r="R39" s="9">
        <v>9</v>
      </c>
      <c r="S39" s="11">
        <v>12</v>
      </c>
      <c r="T39" s="15">
        <f t="shared" si="5"/>
        <v>21</v>
      </c>
      <c r="U39" s="9">
        <v>2</v>
      </c>
      <c r="V39" s="15"/>
      <c r="W39" s="47" t="s">
        <v>669</v>
      </c>
      <c r="X39" s="55" t="s">
        <v>207</v>
      </c>
      <c r="Y39" s="55" t="s">
        <v>53</v>
      </c>
      <c r="Z39" s="9">
        <v>1</v>
      </c>
      <c r="AA39" s="9">
        <v>6</v>
      </c>
      <c r="AB39" s="15">
        <f t="shared" si="8"/>
        <v>7</v>
      </c>
      <c r="AC39" s="9">
        <v>1</v>
      </c>
      <c r="AD39" s="15"/>
    </row>
    <row r="40" spans="1:30" ht="18" x14ac:dyDescent="0.4">
      <c r="A40" s="53" t="s">
        <v>41</v>
      </c>
      <c r="B40" s="38" t="s">
        <v>102</v>
      </c>
      <c r="C40" s="47"/>
      <c r="D40" s="25">
        <v>2</v>
      </c>
      <c r="E40" s="9">
        <v>1</v>
      </c>
      <c r="F40" s="47" t="s">
        <v>1155</v>
      </c>
      <c r="G40" s="46"/>
      <c r="H40" s="51"/>
      <c r="I40" s="51"/>
      <c r="J40" s="52"/>
      <c r="K40" s="51"/>
      <c r="L40" s="51"/>
      <c r="M40" s="51"/>
      <c r="N40" s="15"/>
      <c r="O40" s="47" t="s">
        <v>605</v>
      </c>
      <c r="P40" s="47" t="s">
        <v>133</v>
      </c>
      <c r="Q40" s="47" t="s">
        <v>142</v>
      </c>
      <c r="R40" s="11">
        <v>9</v>
      </c>
      <c r="S40" s="11">
        <v>12</v>
      </c>
      <c r="T40" s="15">
        <f t="shared" ref="T40:T48" si="9">SUM(R40:S40)</f>
        <v>21</v>
      </c>
      <c r="U40" s="165">
        <v>1</v>
      </c>
      <c r="V40" s="15"/>
      <c r="W40" s="47" t="s">
        <v>670</v>
      </c>
      <c r="X40" s="47" t="s">
        <v>18</v>
      </c>
      <c r="Y40" s="47" t="s">
        <v>53</v>
      </c>
      <c r="Z40" s="9">
        <v>1</v>
      </c>
      <c r="AA40" s="11">
        <v>6</v>
      </c>
      <c r="AB40" s="15">
        <f t="shared" si="8"/>
        <v>7</v>
      </c>
      <c r="AC40" s="9">
        <v>1</v>
      </c>
      <c r="AD40" s="15"/>
    </row>
    <row r="41" spans="1:30" ht="18" x14ac:dyDescent="0.4">
      <c r="A41" s="56" t="s">
        <v>37</v>
      </c>
      <c r="B41" s="60" t="s">
        <v>1157</v>
      </c>
      <c r="C41" s="50" t="s">
        <v>212</v>
      </c>
      <c r="D41" s="25"/>
      <c r="E41" s="9">
        <v>2</v>
      </c>
      <c r="F41" s="47" t="s">
        <v>1156</v>
      </c>
      <c r="G41" s="46"/>
      <c r="H41" s="51"/>
      <c r="I41" s="46"/>
      <c r="J41" s="48"/>
      <c r="K41" s="51"/>
      <c r="L41" s="51"/>
      <c r="M41" s="42"/>
      <c r="N41" s="69"/>
      <c r="O41" s="47" t="s">
        <v>581</v>
      </c>
      <c r="P41" s="47" t="s">
        <v>65</v>
      </c>
      <c r="Q41" s="47" t="s">
        <v>65</v>
      </c>
      <c r="R41" s="9">
        <v>8</v>
      </c>
      <c r="S41" s="11">
        <v>13</v>
      </c>
      <c r="T41" s="15">
        <f t="shared" si="9"/>
        <v>21</v>
      </c>
      <c r="U41" s="11">
        <v>4</v>
      </c>
      <c r="V41" s="15"/>
      <c r="W41" s="47" t="s">
        <v>634</v>
      </c>
      <c r="X41" s="47" t="s">
        <v>164</v>
      </c>
      <c r="Y41" s="47" t="s">
        <v>142</v>
      </c>
      <c r="Z41" s="9"/>
      <c r="AA41" s="9">
        <v>7</v>
      </c>
      <c r="AB41" s="15">
        <f t="shared" si="8"/>
        <v>7</v>
      </c>
      <c r="AC41" s="9">
        <v>4</v>
      </c>
      <c r="AD41" s="15"/>
    </row>
    <row r="42" spans="1:30" ht="15.5" x14ac:dyDescent="0.35">
      <c r="B42" s="60"/>
      <c r="C42" s="47"/>
      <c r="E42" s="99"/>
      <c r="N42" s="15"/>
      <c r="O42" s="47" t="s">
        <v>586</v>
      </c>
      <c r="P42" s="47" t="s">
        <v>213</v>
      </c>
      <c r="Q42" s="47" t="s">
        <v>54</v>
      </c>
      <c r="R42" s="9">
        <v>6</v>
      </c>
      <c r="S42" s="11">
        <v>14</v>
      </c>
      <c r="T42" s="15">
        <f t="shared" si="9"/>
        <v>20</v>
      </c>
      <c r="U42" s="9">
        <v>1</v>
      </c>
      <c r="V42" s="15"/>
      <c r="W42" s="47" t="s">
        <v>628</v>
      </c>
      <c r="X42" s="47" t="s">
        <v>125</v>
      </c>
      <c r="Y42" s="47" t="s">
        <v>65</v>
      </c>
      <c r="Z42" s="9">
        <v>2</v>
      </c>
      <c r="AA42" s="9">
        <v>4</v>
      </c>
      <c r="AB42" s="15">
        <f t="shared" si="7"/>
        <v>6</v>
      </c>
      <c r="AC42" s="9">
        <v>1</v>
      </c>
      <c r="AD42" s="15"/>
    </row>
    <row r="43" spans="1:30" ht="18" x14ac:dyDescent="0.4">
      <c r="B43" s="38" t="s">
        <v>101</v>
      </c>
      <c r="C43" s="64"/>
      <c r="D43" s="26">
        <v>1</v>
      </c>
      <c r="E43" s="9">
        <v>2</v>
      </c>
      <c r="F43" s="47" t="s">
        <v>1158</v>
      </c>
      <c r="N43" s="15"/>
      <c r="O43" s="47" t="s">
        <v>579</v>
      </c>
      <c r="P43" s="55" t="s">
        <v>72</v>
      </c>
      <c r="Q43" s="55" t="s">
        <v>65</v>
      </c>
      <c r="R43" s="9">
        <v>7</v>
      </c>
      <c r="S43" s="11">
        <v>12</v>
      </c>
      <c r="T43" s="15">
        <f t="shared" si="9"/>
        <v>19</v>
      </c>
      <c r="U43" s="9">
        <v>2</v>
      </c>
      <c r="V43" s="15"/>
      <c r="W43" s="47" t="s">
        <v>831</v>
      </c>
      <c r="X43" s="47" t="s">
        <v>76</v>
      </c>
      <c r="Y43" s="47" t="s">
        <v>65</v>
      </c>
      <c r="Z43" s="9">
        <v>2</v>
      </c>
      <c r="AA43" s="9">
        <v>4</v>
      </c>
      <c r="AB43" s="15">
        <f t="shared" si="7"/>
        <v>6</v>
      </c>
      <c r="AC43" s="9">
        <v>2</v>
      </c>
      <c r="AD43" s="15"/>
    </row>
    <row r="44" spans="1:30" ht="18" x14ac:dyDescent="0.4">
      <c r="A44" s="97" t="s">
        <v>37</v>
      </c>
      <c r="B44" s="94" t="s">
        <v>97</v>
      </c>
      <c r="C44" s="50"/>
      <c r="D44" s="26"/>
      <c r="E44" s="9"/>
      <c r="F44" s="47"/>
      <c r="N44" s="69"/>
      <c r="O44" s="47" t="s">
        <v>1009</v>
      </c>
      <c r="P44" s="177" t="s">
        <v>217</v>
      </c>
      <c r="Q44" s="55" t="s">
        <v>199</v>
      </c>
      <c r="R44" s="9">
        <v>10</v>
      </c>
      <c r="S44" s="9">
        <v>8</v>
      </c>
      <c r="T44" s="15">
        <f t="shared" si="9"/>
        <v>18</v>
      </c>
      <c r="U44" s="9">
        <v>3</v>
      </c>
      <c r="V44" s="15"/>
      <c r="W44" s="47" t="s">
        <v>637</v>
      </c>
      <c r="X44" s="47" t="s">
        <v>169</v>
      </c>
      <c r="Y44" s="50" t="s">
        <v>158</v>
      </c>
      <c r="Z44" s="9">
        <v>1</v>
      </c>
      <c r="AA44" s="11">
        <v>5</v>
      </c>
      <c r="AB44" s="15">
        <f t="shared" si="7"/>
        <v>6</v>
      </c>
      <c r="AC44" s="11">
        <v>3</v>
      </c>
      <c r="AD44" s="15"/>
    </row>
    <row r="45" spans="1:30" ht="15.5" x14ac:dyDescent="0.35">
      <c r="F45" s="47"/>
      <c r="N45" s="69"/>
      <c r="O45" s="47" t="s">
        <v>826</v>
      </c>
      <c r="P45" s="55" t="s">
        <v>4</v>
      </c>
      <c r="Q45" s="55" t="s">
        <v>158</v>
      </c>
      <c r="R45" s="9">
        <v>7</v>
      </c>
      <c r="S45" s="11">
        <v>11</v>
      </c>
      <c r="T45" s="15">
        <f t="shared" si="9"/>
        <v>18</v>
      </c>
      <c r="U45" s="9"/>
      <c r="V45" s="15"/>
      <c r="W45" s="47" t="s">
        <v>635</v>
      </c>
      <c r="X45" s="177" t="s">
        <v>146</v>
      </c>
      <c r="Y45" s="55" t="s">
        <v>199</v>
      </c>
      <c r="Z45" s="9"/>
      <c r="AA45" s="9">
        <v>6</v>
      </c>
      <c r="AB45" s="15">
        <f t="shared" si="7"/>
        <v>6</v>
      </c>
      <c r="AC45" s="11">
        <v>2</v>
      </c>
      <c r="AD45" s="15"/>
    </row>
    <row r="46" spans="1:30" ht="18" x14ac:dyDescent="0.4">
      <c r="A46" s="122"/>
      <c r="B46" s="123"/>
      <c r="C46" s="123"/>
      <c r="D46" s="164"/>
      <c r="E46" s="124"/>
      <c r="F46" s="123"/>
      <c r="G46" s="125"/>
      <c r="H46" s="125"/>
      <c r="I46" s="125"/>
      <c r="J46" s="126"/>
      <c r="K46" s="125"/>
      <c r="L46" s="125"/>
      <c r="M46" s="124"/>
      <c r="N46" s="15"/>
      <c r="O46" s="50" t="s">
        <v>871</v>
      </c>
      <c r="P46" s="50" t="s">
        <v>254</v>
      </c>
      <c r="Q46" s="50" t="s">
        <v>158</v>
      </c>
      <c r="R46" s="11">
        <v>4</v>
      </c>
      <c r="S46" s="9">
        <v>14</v>
      </c>
      <c r="T46" s="15">
        <f t="shared" si="9"/>
        <v>18</v>
      </c>
      <c r="U46" s="9">
        <v>2</v>
      </c>
      <c r="V46" s="15"/>
      <c r="W46" s="47" t="s">
        <v>645</v>
      </c>
      <c r="X46" s="47" t="s">
        <v>149</v>
      </c>
      <c r="Y46" s="47" t="s">
        <v>54</v>
      </c>
      <c r="Z46" s="9"/>
      <c r="AA46" s="9">
        <v>6</v>
      </c>
      <c r="AB46" s="15">
        <f t="shared" si="7"/>
        <v>6</v>
      </c>
      <c r="AC46" s="9">
        <v>9</v>
      </c>
      <c r="AD46" s="15"/>
    </row>
    <row r="47" spans="1:30" ht="18" x14ac:dyDescent="0.4">
      <c r="C47" s="47" t="s">
        <v>967</v>
      </c>
      <c r="D47" s="112">
        <f>SUM(D16:D46)</f>
        <v>14</v>
      </c>
      <c r="E47" s="24"/>
      <c r="F47" s="47" t="s">
        <v>1082</v>
      </c>
      <c r="G47" s="38"/>
      <c r="H47" s="54"/>
      <c r="I47" s="70">
        <v>7</v>
      </c>
      <c r="J47" s="25"/>
      <c r="N47" s="69"/>
      <c r="O47" s="60" t="s">
        <v>663</v>
      </c>
      <c r="P47" s="60" t="s">
        <v>81</v>
      </c>
      <c r="Q47" s="178" t="s">
        <v>53</v>
      </c>
      <c r="R47" s="11">
        <v>3</v>
      </c>
      <c r="S47" s="11">
        <v>15</v>
      </c>
      <c r="T47" s="15">
        <f t="shared" si="9"/>
        <v>18</v>
      </c>
      <c r="U47" s="9"/>
      <c r="V47" s="15"/>
      <c r="W47" s="47" t="s">
        <v>646</v>
      </c>
      <c r="X47" s="47" t="s">
        <v>5</v>
      </c>
      <c r="Y47" s="47" t="s">
        <v>201</v>
      </c>
      <c r="Z47" s="9"/>
      <c r="AA47" s="11">
        <v>6</v>
      </c>
      <c r="AB47" s="15">
        <f t="shared" si="7"/>
        <v>6</v>
      </c>
      <c r="AC47" s="9">
        <v>5</v>
      </c>
      <c r="AD47" s="15"/>
    </row>
    <row r="48" spans="1:30" ht="15.5" x14ac:dyDescent="0.35">
      <c r="N48" s="69"/>
      <c r="O48" s="47" t="s">
        <v>583</v>
      </c>
      <c r="P48" s="47" t="s">
        <v>72</v>
      </c>
      <c r="Q48" s="47" t="s">
        <v>65</v>
      </c>
      <c r="R48" s="9">
        <v>7</v>
      </c>
      <c r="S48" s="11">
        <v>10</v>
      </c>
      <c r="T48" s="15">
        <f t="shared" si="9"/>
        <v>17</v>
      </c>
      <c r="U48" s="9">
        <v>3</v>
      </c>
      <c r="V48" s="15"/>
      <c r="W48" s="47" t="s">
        <v>644</v>
      </c>
      <c r="X48" s="47" t="s">
        <v>43</v>
      </c>
      <c r="Y48" s="47" t="s">
        <v>65</v>
      </c>
      <c r="Z48" s="9"/>
      <c r="AA48" s="9">
        <v>5</v>
      </c>
      <c r="AB48" s="15">
        <f t="shared" si="7"/>
        <v>5</v>
      </c>
      <c r="AC48" s="9">
        <v>6</v>
      </c>
      <c r="AD48" s="15"/>
    </row>
    <row r="49" spans="1:30" ht="15.5" x14ac:dyDescent="0.35">
      <c r="N49" s="15"/>
      <c r="O49" s="47" t="s">
        <v>799</v>
      </c>
      <c r="P49" s="55" t="s">
        <v>123</v>
      </c>
      <c r="Q49" s="55" t="s">
        <v>54</v>
      </c>
      <c r="R49" s="9">
        <v>2</v>
      </c>
      <c r="S49" s="9">
        <v>14</v>
      </c>
      <c r="T49" s="15">
        <f t="shared" si="5"/>
        <v>16</v>
      </c>
      <c r="U49" s="9">
        <v>4</v>
      </c>
      <c r="V49" s="15"/>
      <c r="W49" s="47" t="s">
        <v>648</v>
      </c>
      <c r="X49" s="55" t="s">
        <v>296</v>
      </c>
      <c r="Y49" s="55" t="s">
        <v>65</v>
      </c>
      <c r="Z49" s="9"/>
      <c r="AA49" s="9">
        <v>5</v>
      </c>
      <c r="AB49" s="15">
        <f t="shared" si="7"/>
        <v>5</v>
      </c>
      <c r="AC49" s="9"/>
      <c r="AD49" s="15"/>
    </row>
    <row r="50" spans="1:30" ht="15.5" x14ac:dyDescent="0.35">
      <c r="N50" s="15"/>
      <c r="O50" s="47" t="s">
        <v>606</v>
      </c>
      <c r="P50" s="47" t="s">
        <v>8</v>
      </c>
      <c r="Q50" s="47" t="s">
        <v>158</v>
      </c>
      <c r="R50" s="9">
        <v>6</v>
      </c>
      <c r="S50" s="11">
        <v>9</v>
      </c>
      <c r="T50" s="15">
        <f t="shared" si="5"/>
        <v>15</v>
      </c>
      <c r="U50" s="9">
        <v>9</v>
      </c>
      <c r="V50" s="15"/>
      <c r="W50" s="47" t="s">
        <v>631</v>
      </c>
      <c r="X50" s="47" t="s">
        <v>205</v>
      </c>
      <c r="Y50" s="47" t="s">
        <v>158</v>
      </c>
      <c r="Z50" s="9"/>
      <c r="AA50" s="9">
        <v>5</v>
      </c>
      <c r="AB50" s="15">
        <f t="shared" si="7"/>
        <v>5</v>
      </c>
      <c r="AC50" s="9">
        <v>1</v>
      </c>
      <c r="AD50" s="15"/>
    </row>
    <row r="51" spans="1:30" ht="15.5" x14ac:dyDescent="0.35">
      <c r="N51" s="15"/>
      <c r="O51" s="47" t="s">
        <v>590</v>
      </c>
      <c r="P51" s="47" t="s">
        <v>84</v>
      </c>
      <c r="Q51" s="47" t="s">
        <v>199</v>
      </c>
      <c r="R51" s="9">
        <v>5</v>
      </c>
      <c r="S51" s="9">
        <v>10</v>
      </c>
      <c r="T51" s="15">
        <f t="shared" ref="T51:T65" si="10">SUM(R51:S51)</f>
        <v>15</v>
      </c>
      <c r="U51" s="9">
        <v>2</v>
      </c>
      <c r="V51" s="15"/>
      <c r="W51" s="47" t="s">
        <v>634</v>
      </c>
      <c r="X51" s="47" t="s">
        <v>249</v>
      </c>
      <c r="Y51" s="47" t="s">
        <v>199</v>
      </c>
      <c r="Z51" s="9"/>
      <c r="AA51" s="11">
        <v>5</v>
      </c>
      <c r="AB51" s="15">
        <f t="shared" si="7"/>
        <v>5</v>
      </c>
      <c r="AC51" s="9"/>
      <c r="AD51" s="15"/>
    </row>
    <row r="52" spans="1:30" ht="15.5" x14ac:dyDescent="0.35">
      <c r="N52" s="69"/>
      <c r="O52" s="47" t="s">
        <v>824</v>
      </c>
      <c r="P52" s="47" t="s">
        <v>61</v>
      </c>
      <c r="Q52" s="47" t="s">
        <v>201</v>
      </c>
      <c r="R52" s="9">
        <v>4</v>
      </c>
      <c r="S52" s="9">
        <v>11</v>
      </c>
      <c r="T52" s="15">
        <f t="shared" si="10"/>
        <v>15</v>
      </c>
      <c r="U52" s="9">
        <v>1</v>
      </c>
      <c r="V52" s="15"/>
      <c r="W52" s="47" t="s">
        <v>653</v>
      </c>
      <c r="X52" s="47" t="s">
        <v>162</v>
      </c>
      <c r="Y52" s="47" t="s">
        <v>201</v>
      </c>
      <c r="Z52" s="9"/>
      <c r="AA52" s="9">
        <v>5</v>
      </c>
      <c r="AB52" s="15">
        <f t="shared" si="7"/>
        <v>5</v>
      </c>
      <c r="AC52" s="9">
        <v>4</v>
      </c>
      <c r="AD52" s="15"/>
    </row>
    <row r="53" spans="1:30" ht="15.5" x14ac:dyDescent="0.35">
      <c r="N53" s="69"/>
      <c r="O53" s="47" t="s">
        <v>613</v>
      </c>
      <c r="P53" s="47" t="s">
        <v>389</v>
      </c>
      <c r="Q53" s="47" t="s">
        <v>141</v>
      </c>
      <c r="R53" s="9">
        <v>3</v>
      </c>
      <c r="S53" s="11">
        <v>12</v>
      </c>
      <c r="T53" s="15">
        <f t="shared" si="10"/>
        <v>15</v>
      </c>
      <c r="U53" s="9">
        <v>4</v>
      </c>
      <c r="V53" s="15"/>
      <c r="W53" s="47" t="s">
        <v>627</v>
      </c>
      <c r="X53" s="47" t="s">
        <v>253</v>
      </c>
      <c r="Y53" s="47" t="s">
        <v>158</v>
      </c>
      <c r="Z53" s="9"/>
      <c r="AA53" s="9">
        <v>4</v>
      </c>
      <c r="AB53" s="15">
        <f t="shared" si="7"/>
        <v>4</v>
      </c>
      <c r="AC53" s="9">
        <v>3</v>
      </c>
      <c r="AD53" s="15"/>
    </row>
    <row r="54" spans="1:30" ht="15.5" x14ac:dyDescent="0.35">
      <c r="N54" s="15"/>
      <c r="O54" s="47" t="s">
        <v>664</v>
      </c>
      <c r="P54" s="47" t="s">
        <v>49</v>
      </c>
      <c r="Q54" s="47" t="s">
        <v>199</v>
      </c>
      <c r="R54" s="9">
        <v>1</v>
      </c>
      <c r="S54" s="11">
        <v>14</v>
      </c>
      <c r="T54" s="15">
        <f t="shared" si="10"/>
        <v>15</v>
      </c>
      <c r="U54" s="9">
        <v>7</v>
      </c>
      <c r="V54" s="15"/>
      <c r="W54" s="47" t="s">
        <v>652</v>
      </c>
      <c r="X54" s="94" t="s">
        <v>208</v>
      </c>
      <c r="Y54" s="47" t="s">
        <v>201</v>
      </c>
      <c r="Z54" s="9">
        <v>1</v>
      </c>
      <c r="AA54" s="11">
        <v>2</v>
      </c>
      <c r="AB54" s="15">
        <f t="shared" si="7"/>
        <v>3</v>
      </c>
      <c r="AC54" s="9">
        <v>1</v>
      </c>
      <c r="AD54" s="15"/>
    </row>
    <row r="55" spans="1:30" ht="17.5" x14ac:dyDescent="0.35">
      <c r="A55" s="4"/>
      <c r="C55" s="38"/>
      <c r="N55" s="15"/>
      <c r="O55" s="47" t="s">
        <v>665</v>
      </c>
      <c r="P55" s="179" t="s">
        <v>152</v>
      </c>
      <c r="Q55" s="47" t="s">
        <v>199</v>
      </c>
      <c r="R55" s="9">
        <v>7</v>
      </c>
      <c r="S55" s="11">
        <v>7</v>
      </c>
      <c r="T55" s="15">
        <f t="shared" si="10"/>
        <v>14</v>
      </c>
      <c r="U55" s="9">
        <v>1</v>
      </c>
      <c r="V55" s="15"/>
      <c r="W55" s="60" t="s">
        <v>859</v>
      </c>
      <c r="X55" s="60" t="s">
        <v>170</v>
      </c>
      <c r="Y55" s="178" t="s">
        <v>199</v>
      </c>
      <c r="Z55" s="11"/>
      <c r="AA55" s="9">
        <v>3</v>
      </c>
      <c r="AB55" s="15">
        <f t="shared" si="7"/>
        <v>3</v>
      </c>
      <c r="AC55" s="9"/>
      <c r="AD55" s="15"/>
    </row>
    <row r="56" spans="1:30" ht="15.5" x14ac:dyDescent="0.35">
      <c r="A56" s="4"/>
      <c r="N56" s="69"/>
      <c r="O56" s="47" t="s">
        <v>918</v>
      </c>
      <c r="P56" s="177" t="s">
        <v>426</v>
      </c>
      <c r="Q56" s="55" t="s">
        <v>54</v>
      </c>
      <c r="R56" s="9">
        <v>7</v>
      </c>
      <c r="S56" s="9">
        <v>7</v>
      </c>
      <c r="T56" s="15">
        <f t="shared" si="10"/>
        <v>14</v>
      </c>
      <c r="U56" s="9">
        <v>2</v>
      </c>
      <c r="V56" s="15"/>
      <c r="W56" s="50" t="s">
        <v>655</v>
      </c>
      <c r="X56" s="50" t="s">
        <v>63</v>
      </c>
      <c r="Y56" s="50" t="s">
        <v>142</v>
      </c>
      <c r="Z56" s="9"/>
      <c r="AA56" s="11">
        <v>2</v>
      </c>
      <c r="AB56" s="15">
        <f t="shared" si="7"/>
        <v>2</v>
      </c>
      <c r="AC56" s="9">
        <v>1</v>
      </c>
      <c r="AD56" s="15"/>
    </row>
    <row r="57" spans="1:30" ht="15.5" x14ac:dyDescent="0.35">
      <c r="A57" s="4"/>
      <c r="K57" s="200"/>
      <c r="L57" s="200"/>
      <c r="N57" s="69"/>
      <c r="O57" s="47" t="s">
        <v>872</v>
      </c>
      <c r="P57" s="94" t="s">
        <v>113</v>
      </c>
      <c r="Q57" s="47" t="s">
        <v>199</v>
      </c>
      <c r="R57" s="9">
        <v>2</v>
      </c>
      <c r="S57" s="11">
        <v>12</v>
      </c>
      <c r="T57" s="15">
        <f t="shared" si="10"/>
        <v>14</v>
      </c>
      <c r="U57" s="9">
        <v>1</v>
      </c>
      <c r="V57" s="15"/>
      <c r="W57" s="47" t="s">
        <v>673</v>
      </c>
      <c r="X57" s="47" t="s">
        <v>28</v>
      </c>
      <c r="Y57" s="47" t="s">
        <v>53</v>
      </c>
      <c r="Z57" s="9"/>
      <c r="AA57" s="9">
        <v>2</v>
      </c>
      <c r="AB57" s="15">
        <f t="shared" si="7"/>
        <v>2</v>
      </c>
      <c r="AC57" s="9">
        <v>6</v>
      </c>
      <c r="AD57" s="15"/>
    </row>
    <row r="58" spans="1:30" ht="17.5" x14ac:dyDescent="0.35">
      <c r="A58" s="4"/>
      <c r="D58" s="216" t="s">
        <v>1108</v>
      </c>
      <c r="E58" s="46"/>
      <c r="F58" s="46"/>
      <c r="G58" s="46"/>
      <c r="H58" s="46"/>
      <c r="I58" s="46"/>
      <c r="J58" s="46"/>
      <c r="K58" s="200"/>
      <c r="L58" s="216" t="s">
        <v>1141</v>
      </c>
      <c r="N58" s="15"/>
      <c r="O58" s="47" t="s">
        <v>965</v>
      </c>
      <c r="P58" s="47" t="s">
        <v>117</v>
      </c>
      <c r="Q58" s="47" t="s">
        <v>53</v>
      </c>
      <c r="R58" s="9">
        <v>1</v>
      </c>
      <c r="S58" s="11">
        <v>13</v>
      </c>
      <c r="T58" s="15">
        <f t="shared" si="10"/>
        <v>14</v>
      </c>
      <c r="U58" s="9">
        <v>1</v>
      </c>
      <c r="V58" s="15"/>
      <c r="W58" s="47" t="s">
        <v>629</v>
      </c>
      <c r="X58" s="47" t="s">
        <v>144</v>
      </c>
      <c r="Y58" s="55" t="s">
        <v>158</v>
      </c>
      <c r="Z58" s="9"/>
      <c r="AA58" s="9">
        <v>1</v>
      </c>
      <c r="AB58" s="15">
        <f t="shared" si="7"/>
        <v>1</v>
      </c>
      <c r="AC58" s="9"/>
      <c r="AD58" s="15"/>
    </row>
    <row r="59" spans="1:30" ht="18" x14ac:dyDescent="0.4">
      <c r="A59" s="4"/>
      <c r="B59" s="181" t="s">
        <v>94</v>
      </c>
      <c r="C59" s="22"/>
      <c r="D59" s="23">
        <v>41001</v>
      </c>
      <c r="E59" s="61"/>
      <c r="F59" s="61"/>
      <c r="G59" s="61"/>
      <c r="H59" s="31"/>
      <c r="I59" s="31"/>
      <c r="J59" s="181" t="s">
        <v>96</v>
      </c>
      <c r="K59" s="22"/>
      <c r="L59" s="23">
        <v>41008</v>
      </c>
      <c r="N59" s="69"/>
      <c r="O59" s="47" t="s">
        <v>1126</v>
      </c>
      <c r="P59" s="47" t="s">
        <v>820</v>
      </c>
      <c r="Q59" s="50" t="s">
        <v>142</v>
      </c>
      <c r="R59" s="9">
        <v>4</v>
      </c>
      <c r="S59" s="11">
        <v>8</v>
      </c>
      <c r="T59" s="15">
        <f t="shared" si="10"/>
        <v>12</v>
      </c>
      <c r="U59" s="11">
        <v>2</v>
      </c>
      <c r="V59" s="15"/>
      <c r="W59" s="47" t="s">
        <v>638</v>
      </c>
      <c r="X59" s="47" t="s">
        <v>110</v>
      </c>
      <c r="Y59" s="47" t="s">
        <v>141</v>
      </c>
      <c r="Z59" s="9"/>
      <c r="AA59" s="11">
        <v>1</v>
      </c>
      <c r="AB59" s="15">
        <f t="shared" si="7"/>
        <v>1</v>
      </c>
      <c r="AC59" s="9">
        <v>1</v>
      </c>
      <c r="AD59" s="15"/>
    </row>
    <row r="60" spans="1:30" ht="17.5" x14ac:dyDescent="0.35">
      <c r="A60" s="4"/>
      <c r="B60" s="180" t="s">
        <v>95</v>
      </c>
      <c r="C60" s="180" t="s">
        <v>93</v>
      </c>
      <c r="D60" s="180" t="s">
        <v>127</v>
      </c>
      <c r="E60" s="47"/>
      <c r="F60" s="47"/>
      <c r="G60" s="47"/>
      <c r="H60" s="54"/>
      <c r="I60" s="54"/>
      <c r="J60" s="180" t="s">
        <v>95</v>
      </c>
      <c r="K60" s="180" t="s">
        <v>93</v>
      </c>
      <c r="L60" s="180" t="s">
        <v>127</v>
      </c>
      <c r="N60" s="15"/>
      <c r="O60" s="47" t="s">
        <v>743</v>
      </c>
      <c r="P60" s="47" t="s">
        <v>17</v>
      </c>
      <c r="Q60" s="47" t="s">
        <v>158</v>
      </c>
      <c r="R60" s="9">
        <v>4</v>
      </c>
      <c r="S60" s="9">
        <v>8</v>
      </c>
      <c r="T60" s="15">
        <f t="shared" si="10"/>
        <v>12</v>
      </c>
      <c r="U60" s="9">
        <v>5</v>
      </c>
      <c r="V60" s="15"/>
      <c r="W60" s="47" t="s">
        <v>1006</v>
      </c>
      <c r="X60" s="47" t="s">
        <v>218</v>
      </c>
      <c r="Y60" s="50" t="s">
        <v>53</v>
      </c>
      <c r="Z60" s="9"/>
      <c r="AA60" s="11">
        <v>1</v>
      </c>
      <c r="AB60" s="15">
        <f t="shared" si="7"/>
        <v>1</v>
      </c>
      <c r="AC60" s="11"/>
      <c r="AD60" s="15"/>
    </row>
    <row r="61" spans="1:30" ht="18" x14ac:dyDescent="0.4">
      <c r="B61" s="28">
        <v>0.38541666666666669</v>
      </c>
      <c r="C61" s="25" t="s">
        <v>153</v>
      </c>
      <c r="D61" s="29" t="s">
        <v>537</v>
      </c>
      <c r="E61" s="47"/>
      <c r="F61" s="47"/>
      <c r="G61" s="47"/>
      <c r="H61" s="24"/>
      <c r="I61" s="24"/>
      <c r="J61" s="28">
        <v>0.38541666666666669</v>
      </c>
      <c r="K61" s="25" t="s">
        <v>153</v>
      </c>
      <c r="L61" s="217"/>
      <c r="M61" s="45"/>
      <c r="N61" s="69"/>
      <c r="O61" s="60" t="s">
        <v>1139</v>
      </c>
      <c r="P61" s="60" t="s">
        <v>240</v>
      </c>
      <c r="Q61" s="178" t="s">
        <v>201</v>
      </c>
      <c r="R61" s="9">
        <v>2</v>
      </c>
      <c r="S61" s="9">
        <v>10</v>
      </c>
      <c r="T61" s="15">
        <f t="shared" si="10"/>
        <v>12</v>
      </c>
      <c r="U61" s="9">
        <v>3</v>
      </c>
      <c r="V61" s="15"/>
      <c r="W61" s="47" t="s">
        <v>633</v>
      </c>
      <c r="X61" s="47" t="s">
        <v>80</v>
      </c>
      <c r="Y61" s="47" t="s">
        <v>201</v>
      </c>
      <c r="Z61" s="9"/>
      <c r="AA61" s="11">
        <v>1</v>
      </c>
      <c r="AB61" s="15">
        <f t="shared" si="7"/>
        <v>1</v>
      </c>
      <c r="AC61" s="9">
        <v>1</v>
      </c>
      <c r="AD61" s="15"/>
    </row>
    <row r="62" spans="1:30" ht="18" x14ac:dyDescent="0.4">
      <c r="B62" s="28">
        <v>0.38541666666666669</v>
      </c>
      <c r="C62" s="25" t="s">
        <v>154</v>
      </c>
      <c r="D62" s="29" t="s">
        <v>538</v>
      </c>
      <c r="E62" s="47"/>
      <c r="F62" s="47"/>
      <c r="G62" s="47"/>
      <c r="H62" s="24"/>
      <c r="I62" s="24"/>
      <c r="J62" s="28">
        <v>0.38541666666666669</v>
      </c>
      <c r="K62" s="25" t="s">
        <v>154</v>
      </c>
      <c r="L62" s="217" t="s">
        <v>1142</v>
      </c>
      <c r="M62" s="45"/>
      <c r="N62" s="15"/>
      <c r="O62" s="47" t="s">
        <v>1140</v>
      </c>
      <c r="P62" s="94" t="s">
        <v>30</v>
      </c>
      <c r="Q62" s="47" t="s">
        <v>141</v>
      </c>
      <c r="R62" s="11">
        <v>1</v>
      </c>
      <c r="S62" s="11">
        <v>11</v>
      </c>
      <c r="T62" s="15">
        <f t="shared" si="10"/>
        <v>12</v>
      </c>
      <c r="U62" s="9">
        <v>2</v>
      </c>
      <c r="V62" s="15"/>
      <c r="W62" s="47" t="s">
        <v>632</v>
      </c>
      <c r="X62" s="47" t="s">
        <v>57</v>
      </c>
      <c r="Y62" s="47" t="s">
        <v>199</v>
      </c>
      <c r="Z62" s="11"/>
      <c r="AA62" s="11"/>
      <c r="AB62" s="15">
        <f t="shared" si="7"/>
        <v>0</v>
      </c>
      <c r="AC62" s="9">
        <v>1</v>
      </c>
      <c r="AD62" s="15"/>
    </row>
    <row r="63" spans="1:30" ht="19.5" customHeight="1" x14ac:dyDescent="0.4">
      <c r="B63" s="28">
        <v>0.42708333333333331</v>
      </c>
      <c r="C63" s="25" t="s">
        <v>153</v>
      </c>
      <c r="D63" s="29" t="s">
        <v>368</v>
      </c>
      <c r="E63" s="47"/>
      <c r="F63" s="47"/>
      <c r="G63" s="47"/>
      <c r="H63" s="24"/>
      <c r="I63" s="24"/>
      <c r="J63" s="28">
        <v>0.42708333333333331</v>
      </c>
      <c r="K63" s="25" t="s">
        <v>153</v>
      </c>
      <c r="L63" s="217" t="s">
        <v>1143</v>
      </c>
      <c r="M63" s="45"/>
      <c r="N63" s="69"/>
      <c r="O63" s="47" t="s">
        <v>874</v>
      </c>
      <c r="P63" s="47" t="s">
        <v>300</v>
      </c>
      <c r="Q63" s="47" t="s">
        <v>141</v>
      </c>
      <c r="R63" s="9"/>
      <c r="S63" s="9">
        <v>12</v>
      </c>
      <c r="T63" s="15">
        <f t="shared" si="10"/>
        <v>12</v>
      </c>
      <c r="U63" s="9">
        <v>2</v>
      </c>
      <c r="V63" s="15"/>
      <c r="W63" s="60"/>
      <c r="X63" s="60"/>
      <c r="Y63" s="178"/>
      <c r="Z63" s="9"/>
      <c r="AA63" s="9"/>
      <c r="AB63" s="15"/>
      <c r="AC63" s="9"/>
      <c r="AD63" s="15"/>
    </row>
    <row r="64" spans="1:30" ht="18" x14ac:dyDescent="0.4">
      <c r="B64" s="28">
        <v>0.42708333333333331</v>
      </c>
      <c r="C64" s="25" t="s">
        <v>154</v>
      </c>
      <c r="D64" s="29" t="s">
        <v>303</v>
      </c>
      <c r="J64" s="28">
        <v>0.42708333333333331</v>
      </c>
      <c r="K64" s="25" t="s">
        <v>154</v>
      </c>
      <c r="L64" s="29"/>
      <c r="M64" s="45"/>
      <c r="N64" s="15"/>
      <c r="O64" s="50" t="s">
        <v>745</v>
      </c>
      <c r="P64" s="65" t="s">
        <v>243</v>
      </c>
      <c r="Q64" s="65" t="s">
        <v>54</v>
      </c>
      <c r="R64" s="9">
        <v>6</v>
      </c>
      <c r="S64" s="11">
        <v>5</v>
      </c>
      <c r="T64" s="15">
        <f t="shared" si="10"/>
        <v>11</v>
      </c>
      <c r="U64" s="9"/>
      <c r="V64" s="15"/>
      <c r="W64" s="47"/>
      <c r="X64" s="47"/>
      <c r="Y64" s="50"/>
      <c r="Z64" s="9"/>
      <c r="AA64" s="11"/>
      <c r="AB64" s="15"/>
      <c r="AC64" s="11"/>
      <c r="AD64" s="69"/>
    </row>
    <row r="65" spans="1:30" ht="18" customHeight="1" x14ac:dyDescent="0.4">
      <c r="B65" s="28"/>
      <c r="C65" s="25"/>
      <c r="D65" s="29"/>
      <c r="J65" s="28"/>
      <c r="K65" s="25"/>
      <c r="L65" s="29"/>
      <c r="M65" s="45"/>
      <c r="N65" s="69"/>
      <c r="O65" s="47" t="s">
        <v>626</v>
      </c>
      <c r="P65" s="47" t="s">
        <v>78</v>
      </c>
      <c r="Q65" s="47" t="s">
        <v>53</v>
      </c>
      <c r="R65" s="9">
        <v>5</v>
      </c>
      <c r="S65" s="11">
        <v>6</v>
      </c>
      <c r="T65" s="15">
        <f t="shared" si="10"/>
        <v>11</v>
      </c>
      <c r="U65" s="9">
        <v>3</v>
      </c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9" customHeight="1" thickBot="1" x14ac:dyDescent="0.45">
      <c r="C66" s="195"/>
      <c r="D66" s="194"/>
      <c r="E66" s="213"/>
      <c r="F66" s="214"/>
      <c r="G66" s="213"/>
      <c r="H66" s="214"/>
      <c r="I66" s="213"/>
      <c r="J66" s="214"/>
      <c r="K66" s="213"/>
      <c r="N66" s="69"/>
      <c r="O66" s="47"/>
      <c r="P66" s="94"/>
      <c r="Q66" s="47"/>
      <c r="R66" s="9"/>
      <c r="S66" s="11"/>
      <c r="T66" s="15"/>
      <c r="U66" s="9"/>
      <c r="V66" s="15"/>
      <c r="W66" s="47" t="s">
        <v>732</v>
      </c>
      <c r="X66" s="177"/>
      <c r="Y66" s="55"/>
      <c r="Z66" s="9">
        <v>76</v>
      </c>
      <c r="AA66" s="9">
        <v>104</v>
      </c>
      <c r="AB66" s="15">
        <f t="shared" ref="AB66" si="11">SUM(Z66:AA66)</f>
        <v>180</v>
      </c>
      <c r="AC66" s="11">
        <v>43</v>
      </c>
      <c r="AD66" s="166"/>
    </row>
    <row r="67" spans="1:30" ht="16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SUM(R22:R65)</f>
        <v>417</v>
      </c>
      <c r="S67" s="18">
        <f>SUM(S22:S65)</f>
        <v>532</v>
      </c>
      <c r="T67" s="18">
        <f>SUM(T22:T65)</f>
        <v>949</v>
      </c>
      <c r="U67" s="18">
        <f>SUM(U22:U65)</f>
        <v>122</v>
      </c>
      <c r="V67" s="15"/>
      <c r="W67" s="61" t="s">
        <v>46</v>
      </c>
      <c r="X67" s="61"/>
      <c r="Y67" s="61"/>
      <c r="Z67" s="18">
        <f>SUM(Z22:Z66)+R67</f>
        <v>538</v>
      </c>
      <c r="AA67" s="18">
        <f>SUM(AA22:AA66)+S67</f>
        <v>849</v>
      </c>
      <c r="AB67" s="18">
        <f>SUM(AB22:AB66)+T67</f>
        <v>1387</v>
      </c>
      <c r="AC67" s="18">
        <f>SUM(AC22:AC66)+U67</f>
        <v>251</v>
      </c>
      <c r="AD67" s="166"/>
    </row>
    <row r="68" spans="1:30" ht="13" thickTop="1" x14ac:dyDescent="0.25"/>
    <row r="69" spans="1:30" ht="18" x14ac:dyDescent="0.4">
      <c r="A69" s="39"/>
      <c r="B69" s="194"/>
      <c r="C69" s="195"/>
      <c r="D69" s="29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29"/>
      <c r="E70" s="213"/>
      <c r="F70" s="214"/>
      <c r="G70" s="213"/>
      <c r="H70" s="214"/>
      <c r="I70" s="213"/>
      <c r="J70" s="214"/>
      <c r="K70" s="213"/>
    </row>
    <row r="71" spans="1:30" ht="18" x14ac:dyDescent="0.4">
      <c r="A71" s="39"/>
      <c r="B71" s="39"/>
      <c r="C71" s="169"/>
      <c r="D71" s="29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2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V33:AC41">
    <sortCondition ref="V33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zoomScale="85" zoomScaleNormal="75" zoomScaleSheetLayoutView="85" workbookViewId="0">
      <selection activeCell="B4" sqref="B4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5.81640625" customWidth="1"/>
    <col min="30" max="30" width="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0.5" customHeight="1" x14ac:dyDescent="0.5">
      <c r="A2" s="14"/>
      <c r="B2" s="185" t="s">
        <v>1107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40994</v>
      </c>
      <c r="N2" s="17"/>
      <c r="AD2" s="17"/>
    </row>
    <row r="3" spans="1:30" ht="25" x14ac:dyDescent="0.5">
      <c r="A3" s="4"/>
      <c r="B3" s="188"/>
      <c r="C3" s="188"/>
      <c r="D3" s="32"/>
      <c r="E3" s="27" t="s">
        <v>990</v>
      </c>
      <c r="F3" s="24"/>
      <c r="G3" s="24"/>
      <c r="H3" s="32"/>
      <c r="I3" s="32"/>
      <c r="J3" s="24"/>
      <c r="K3" s="25" t="s">
        <v>35</v>
      </c>
      <c r="L3" s="24"/>
      <c r="M3" s="25" t="s">
        <v>991</v>
      </c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Y3" s="144" t="s">
        <v>992</v>
      </c>
      <c r="AD3" s="17"/>
    </row>
    <row r="4" spans="1:30" ht="18" x14ac:dyDescent="0.4">
      <c r="A4" s="7"/>
      <c r="B4" s="188" t="s">
        <v>1167</v>
      </c>
      <c r="C4" s="188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88</v>
      </c>
      <c r="I4" s="25" t="s">
        <v>59</v>
      </c>
      <c r="J4" s="25" t="s">
        <v>107</v>
      </c>
      <c r="K4" s="25" t="s">
        <v>88</v>
      </c>
      <c r="L4" s="25" t="s">
        <v>112</v>
      </c>
      <c r="M4" s="25" t="s">
        <v>55</v>
      </c>
      <c r="N4" s="88"/>
      <c r="O4" s="47" t="s">
        <v>34</v>
      </c>
      <c r="P4" s="47" t="s">
        <v>100</v>
      </c>
      <c r="Q4" s="47" t="s">
        <v>54</v>
      </c>
      <c r="R4" s="7"/>
      <c r="S4" s="11">
        <v>26</v>
      </c>
      <c r="T4" s="9">
        <v>48</v>
      </c>
      <c r="U4" s="9">
        <v>5</v>
      </c>
      <c r="V4" s="9">
        <v>0</v>
      </c>
      <c r="W4" s="160">
        <f>T4/S4</f>
        <v>1.8461538461538463</v>
      </c>
      <c r="X4" s="17"/>
      <c r="Y4" s="17"/>
      <c r="Z4" s="15" t="s">
        <v>104</v>
      </c>
      <c r="AA4" s="15" t="s">
        <v>105</v>
      </c>
      <c r="AB4" s="15" t="s">
        <v>106</v>
      </c>
      <c r="AC4" s="15" t="s">
        <v>993</v>
      </c>
      <c r="AD4" s="17"/>
    </row>
    <row r="5" spans="1:30" ht="18" x14ac:dyDescent="0.4">
      <c r="A5" s="9"/>
      <c r="B5" s="38" t="s">
        <v>103</v>
      </c>
      <c r="C5" s="27"/>
      <c r="D5" s="25">
        <v>4</v>
      </c>
      <c r="E5" s="25">
        <v>1</v>
      </c>
      <c r="F5" s="25">
        <v>0</v>
      </c>
      <c r="G5" s="25">
        <v>15</v>
      </c>
      <c r="H5" s="25">
        <v>7</v>
      </c>
      <c r="I5" s="40">
        <f t="shared" ref="I5:I12" si="0">D5*2+F5*1</f>
        <v>8</v>
      </c>
      <c r="J5" s="25">
        <f>47+G5</f>
        <v>62</v>
      </c>
      <c r="K5" s="25">
        <f>62+H5</f>
        <v>69</v>
      </c>
      <c r="L5" s="25">
        <v>91</v>
      </c>
      <c r="M5" s="129">
        <v>28</v>
      </c>
      <c r="N5" s="88"/>
      <c r="O5" s="47" t="s">
        <v>160</v>
      </c>
      <c r="P5" s="47" t="s">
        <v>200</v>
      </c>
      <c r="Q5" s="47" t="s">
        <v>142</v>
      </c>
      <c r="R5" s="4"/>
      <c r="S5" s="11">
        <v>27</v>
      </c>
      <c r="T5" s="9">
        <v>52</v>
      </c>
      <c r="U5" s="9">
        <v>6</v>
      </c>
      <c r="V5" s="9">
        <v>2</v>
      </c>
      <c r="W5" s="160">
        <f>T5/S5</f>
        <v>1.9259259259259258</v>
      </c>
      <c r="X5" s="38" t="s">
        <v>150</v>
      </c>
      <c r="Y5" s="27"/>
      <c r="Z5" s="25">
        <v>12</v>
      </c>
      <c r="AA5" s="25">
        <v>5</v>
      </c>
      <c r="AB5" s="25">
        <v>6</v>
      </c>
      <c r="AC5" s="40">
        <f t="shared" ref="AC5:AC12" si="1">Z5*2+AB5</f>
        <v>30</v>
      </c>
      <c r="AD5" s="17"/>
    </row>
    <row r="6" spans="1:30" ht="18" x14ac:dyDescent="0.4">
      <c r="A6" s="9"/>
      <c r="B6" s="38" t="s">
        <v>219</v>
      </c>
      <c r="C6" s="27"/>
      <c r="D6" s="25">
        <v>4</v>
      </c>
      <c r="E6" s="25">
        <v>1</v>
      </c>
      <c r="F6" s="25">
        <v>0</v>
      </c>
      <c r="G6" s="25">
        <v>14</v>
      </c>
      <c r="H6" s="25">
        <v>9</v>
      </c>
      <c r="I6" s="40">
        <f t="shared" si="0"/>
        <v>8</v>
      </c>
      <c r="J6" s="25">
        <f>79+G6</f>
        <v>93</v>
      </c>
      <c r="K6" s="25">
        <f>53+H6</f>
        <v>62</v>
      </c>
      <c r="L6" s="25">
        <v>148</v>
      </c>
      <c r="M6" s="25">
        <v>40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28</v>
      </c>
      <c r="T6" s="9">
        <v>60</v>
      </c>
      <c r="U6" s="9">
        <v>4</v>
      </c>
      <c r="V6" s="9">
        <v>2</v>
      </c>
      <c r="W6" s="160">
        <f t="shared" ref="W6:W12" si="2">T6/S6</f>
        <v>2.1428571428571428</v>
      </c>
      <c r="X6" s="38" t="s">
        <v>102</v>
      </c>
      <c r="Y6" s="27"/>
      <c r="Z6" s="25">
        <v>11</v>
      </c>
      <c r="AA6" s="25">
        <v>5</v>
      </c>
      <c r="AB6" s="25">
        <v>7</v>
      </c>
      <c r="AC6" s="40">
        <f t="shared" si="1"/>
        <v>29</v>
      </c>
      <c r="AD6" s="17"/>
    </row>
    <row r="7" spans="1:30" ht="18" x14ac:dyDescent="0.4">
      <c r="A7" s="9"/>
      <c r="B7" s="38" t="s">
        <v>220</v>
      </c>
      <c r="C7" s="27"/>
      <c r="D7" s="25">
        <v>3</v>
      </c>
      <c r="E7" s="25">
        <v>2</v>
      </c>
      <c r="F7" s="25">
        <v>0</v>
      </c>
      <c r="G7" s="25">
        <v>14</v>
      </c>
      <c r="H7" s="25">
        <v>12</v>
      </c>
      <c r="I7" s="40">
        <f t="shared" si="0"/>
        <v>6</v>
      </c>
      <c r="J7" s="25">
        <f>47+G7</f>
        <v>61</v>
      </c>
      <c r="K7" s="25">
        <f>60+H7</f>
        <v>72</v>
      </c>
      <c r="L7" s="25">
        <v>99</v>
      </c>
      <c r="M7" s="129">
        <v>27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28</v>
      </c>
      <c r="T7" s="9">
        <v>60</v>
      </c>
      <c r="U7" s="9">
        <v>6</v>
      </c>
      <c r="V7" s="9">
        <v>2</v>
      </c>
      <c r="W7" s="160">
        <f t="shared" si="2"/>
        <v>2.1428571428571428</v>
      </c>
      <c r="X7" s="38" t="s">
        <v>151</v>
      </c>
      <c r="Y7" s="27"/>
      <c r="Z7" s="25">
        <v>10</v>
      </c>
      <c r="AA7" s="25">
        <v>9</v>
      </c>
      <c r="AB7" s="25">
        <v>4</v>
      </c>
      <c r="AC7" s="40">
        <f t="shared" si="1"/>
        <v>24</v>
      </c>
      <c r="AD7" s="17"/>
    </row>
    <row r="8" spans="1:30" ht="18" x14ac:dyDescent="0.4">
      <c r="A8" s="9"/>
      <c r="B8" s="38" t="s">
        <v>101</v>
      </c>
      <c r="C8" s="27"/>
      <c r="D8" s="25">
        <v>2</v>
      </c>
      <c r="E8" s="25">
        <v>2</v>
      </c>
      <c r="F8" s="25">
        <v>1</v>
      </c>
      <c r="G8" s="25">
        <v>10</v>
      </c>
      <c r="H8" s="25">
        <v>13</v>
      </c>
      <c r="I8" s="40">
        <f t="shared" si="0"/>
        <v>5</v>
      </c>
      <c r="J8" s="25">
        <f>61+G8</f>
        <v>71</v>
      </c>
      <c r="K8" s="25">
        <f>68+H8</f>
        <v>81</v>
      </c>
      <c r="L8" s="25">
        <v>105</v>
      </c>
      <c r="M8" s="129">
        <v>34</v>
      </c>
      <c r="N8" s="67"/>
      <c r="O8" s="47" t="s">
        <v>9</v>
      </c>
      <c r="P8" s="47" t="s">
        <v>155</v>
      </c>
      <c r="Q8" s="47" t="s">
        <v>201</v>
      </c>
      <c r="R8" s="4"/>
      <c r="S8" s="11">
        <v>24</v>
      </c>
      <c r="T8" s="9">
        <v>58</v>
      </c>
      <c r="U8" s="9">
        <v>1</v>
      </c>
      <c r="V8" s="9">
        <v>0</v>
      </c>
      <c r="W8" s="160">
        <f t="shared" si="2"/>
        <v>2.4166666666666665</v>
      </c>
      <c r="X8" s="38" t="s">
        <v>156</v>
      </c>
      <c r="Y8" s="27"/>
      <c r="Z8" s="25">
        <v>10</v>
      </c>
      <c r="AA8" s="25">
        <v>9</v>
      </c>
      <c r="AB8" s="25">
        <v>4</v>
      </c>
      <c r="AC8" s="40">
        <f t="shared" si="1"/>
        <v>24</v>
      </c>
      <c r="AD8" s="17"/>
    </row>
    <row r="9" spans="1:30" ht="18" x14ac:dyDescent="0.4">
      <c r="A9" s="9"/>
      <c r="B9" s="38" t="s">
        <v>151</v>
      </c>
      <c r="C9" s="27"/>
      <c r="D9" s="25">
        <v>2</v>
      </c>
      <c r="E9" s="25">
        <v>3</v>
      </c>
      <c r="F9" s="25">
        <v>0</v>
      </c>
      <c r="G9" s="25">
        <v>11</v>
      </c>
      <c r="H9" s="25">
        <v>14</v>
      </c>
      <c r="I9" s="40">
        <f t="shared" si="0"/>
        <v>4</v>
      </c>
      <c r="J9" s="25">
        <f>53+G9</f>
        <v>64</v>
      </c>
      <c r="K9" s="25">
        <f>44+H9</f>
        <v>58</v>
      </c>
      <c r="L9" s="25">
        <v>101</v>
      </c>
      <c r="M9" s="25">
        <v>24</v>
      </c>
      <c r="N9" s="15"/>
      <c r="O9" s="47" t="s">
        <v>73</v>
      </c>
      <c r="P9" s="47" t="s">
        <v>218</v>
      </c>
      <c r="Q9" s="47" t="s">
        <v>53</v>
      </c>
      <c r="R9" s="4"/>
      <c r="S9" s="11">
        <v>27</v>
      </c>
      <c r="T9" s="9">
        <v>68</v>
      </c>
      <c r="U9" s="9">
        <v>3</v>
      </c>
      <c r="V9" s="9">
        <v>1</v>
      </c>
      <c r="W9" s="160">
        <f>T9/S9</f>
        <v>2.5185185185185186</v>
      </c>
      <c r="X9" s="38" t="s">
        <v>103</v>
      </c>
      <c r="Y9" s="27"/>
      <c r="Z9" s="25">
        <v>8</v>
      </c>
      <c r="AA9" s="25">
        <v>11</v>
      </c>
      <c r="AB9" s="25">
        <v>4</v>
      </c>
      <c r="AC9" s="40">
        <f t="shared" si="1"/>
        <v>20</v>
      </c>
      <c r="AD9" s="17"/>
    </row>
    <row r="10" spans="1:30" ht="18" x14ac:dyDescent="0.4">
      <c r="A10" s="9"/>
      <c r="B10" s="38" t="s">
        <v>102</v>
      </c>
      <c r="C10" s="27"/>
      <c r="D10" s="25">
        <v>1</v>
      </c>
      <c r="E10" s="25">
        <v>2</v>
      </c>
      <c r="F10" s="25">
        <v>2</v>
      </c>
      <c r="G10" s="25">
        <v>9</v>
      </c>
      <c r="H10" s="25">
        <v>9</v>
      </c>
      <c r="I10" s="40">
        <f t="shared" si="0"/>
        <v>4</v>
      </c>
      <c r="J10" s="25">
        <f>56+G10</f>
        <v>65</v>
      </c>
      <c r="K10" s="25">
        <f>40+H10</f>
        <v>49</v>
      </c>
      <c r="L10" s="25">
        <v>113</v>
      </c>
      <c r="M10" s="129">
        <v>26</v>
      </c>
      <c r="N10" s="88"/>
      <c r="O10" s="47" t="s">
        <v>119</v>
      </c>
      <c r="P10" s="47" t="s">
        <v>170</v>
      </c>
      <c r="Q10" s="47" t="s">
        <v>199</v>
      </c>
      <c r="R10" s="4"/>
      <c r="S10" s="11">
        <v>18</v>
      </c>
      <c r="T10" s="9">
        <v>50</v>
      </c>
      <c r="U10" s="9">
        <v>1</v>
      </c>
      <c r="V10" s="9">
        <v>0</v>
      </c>
      <c r="W10" s="160">
        <f>T10/S10</f>
        <v>2.7777777777777777</v>
      </c>
      <c r="X10" s="38" t="s">
        <v>209</v>
      </c>
      <c r="Y10" s="27"/>
      <c r="Z10" s="25">
        <v>7</v>
      </c>
      <c r="AA10" s="25">
        <v>10</v>
      </c>
      <c r="AB10" s="25">
        <v>6</v>
      </c>
      <c r="AC10" s="40">
        <f t="shared" si="1"/>
        <v>20</v>
      </c>
      <c r="AD10" s="17"/>
    </row>
    <row r="11" spans="1:30" ht="18" x14ac:dyDescent="0.4">
      <c r="A11" s="9"/>
      <c r="B11" s="38" t="s">
        <v>210</v>
      </c>
      <c r="C11" s="27"/>
      <c r="D11" s="25">
        <v>1</v>
      </c>
      <c r="E11" s="25">
        <v>2</v>
      </c>
      <c r="F11" s="25">
        <v>2</v>
      </c>
      <c r="G11" s="25">
        <v>9</v>
      </c>
      <c r="H11" s="25">
        <v>11</v>
      </c>
      <c r="I11" s="40">
        <f t="shared" si="0"/>
        <v>4</v>
      </c>
      <c r="J11" s="25">
        <f>49+G11</f>
        <v>58</v>
      </c>
      <c r="K11" s="25">
        <f>60+H11</f>
        <v>71</v>
      </c>
      <c r="L11" s="25">
        <v>87</v>
      </c>
      <c r="M11" s="129">
        <v>33</v>
      </c>
      <c r="N11" s="88"/>
      <c r="O11" s="55" t="s">
        <v>198</v>
      </c>
      <c r="P11" s="47" t="s">
        <v>109</v>
      </c>
      <c r="Q11" s="47" t="s">
        <v>108</v>
      </c>
      <c r="R11" s="7"/>
      <c r="S11" s="11">
        <v>26</v>
      </c>
      <c r="T11" s="9">
        <v>74</v>
      </c>
      <c r="U11" s="9">
        <v>1</v>
      </c>
      <c r="V11" s="9">
        <v>2</v>
      </c>
      <c r="W11" s="160">
        <f>T11/S11</f>
        <v>2.8461538461538463</v>
      </c>
      <c r="X11" s="38" t="s">
        <v>210</v>
      </c>
      <c r="Y11" s="27"/>
      <c r="Z11" s="25">
        <v>7</v>
      </c>
      <c r="AA11" s="25">
        <v>11</v>
      </c>
      <c r="AB11" s="25">
        <v>5</v>
      </c>
      <c r="AC11" s="40">
        <f t="shared" si="1"/>
        <v>19</v>
      </c>
      <c r="AD11" s="17"/>
    </row>
    <row r="12" spans="1:30" ht="18.5" thickBot="1" x14ac:dyDescent="0.45">
      <c r="A12" s="9"/>
      <c r="B12" s="38" t="s">
        <v>156</v>
      </c>
      <c r="C12" s="27"/>
      <c r="D12" s="25">
        <v>0</v>
      </c>
      <c r="E12" s="25">
        <v>4</v>
      </c>
      <c r="F12" s="25">
        <v>1</v>
      </c>
      <c r="G12" s="25">
        <v>8</v>
      </c>
      <c r="H12" s="25">
        <v>15</v>
      </c>
      <c r="I12" s="40">
        <f t="shared" si="0"/>
        <v>1</v>
      </c>
      <c r="J12" s="25">
        <f>42+G12</f>
        <v>50</v>
      </c>
      <c r="K12" s="25">
        <f>47+H12</f>
        <v>62</v>
      </c>
      <c r="L12" s="25">
        <v>85</v>
      </c>
      <c r="M12" s="57">
        <v>32</v>
      </c>
      <c r="N12" s="88"/>
      <c r="O12" s="47" t="s">
        <v>128</v>
      </c>
      <c r="P12" s="47" t="s">
        <v>0</v>
      </c>
      <c r="Q12" s="47"/>
      <c r="R12" s="4"/>
      <c r="S12" s="11">
        <v>20</v>
      </c>
      <c r="T12" s="9">
        <v>45</v>
      </c>
      <c r="U12" s="9">
        <v>4</v>
      </c>
      <c r="V12" s="9">
        <v>0</v>
      </c>
      <c r="W12" s="160">
        <f t="shared" si="2"/>
        <v>2.25</v>
      </c>
      <c r="X12" s="38" t="s">
        <v>101</v>
      </c>
      <c r="Y12" s="27"/>
      <c r="Z12" s="25">
        <v>7</v>
      </c>
      <c r="AA12" s="25">
        <v>12</v>
      </c>
      <c r="AB12" s="25">
        <v>4</v>
      </c>
      <c r="AC12" s="40">
        <f t="shared" si="1"/>
        <v>18</v>
      </c>
      <c r="AD12" s="17"/>
    </row>
    <row r="13" spans="1:30" ht="18.5" thickBot="1" x14ac:dyDescent="0.45">
      <c r="A13" s="4"/>
      <c r="B13" s="71"/>
      <c r="C13" s="71"/>
      <c r="D13" s="71">
        <f t="shared" ref="D13:M13" si="3">SUM(D5:D12)</f>
        <v>17</v>
      </c>
      <c r="E13" s="71">
        <f t="shared" si="3"/>
        <v>17</v>
      </c>
      <c r="F13" s="71">
        <f t="shared" si="3"/>
        <v>6</v>
      </c>
      <c r="G13" s="71">
        <f t="shared" si="3"/>
        <v>90</v>
      </c>
      <c r="H13" s="71">
        <f t="shared" si="3"/>
        <v>90</v>
      </c>
      <c r="I13" s="71">
        <f t="shared" si="3"/>
        <v>40</v>
      </c>
      <c r="J13" s="71">
        <f t="shared" si="3"/>
        <v>524</v>
      </c>
      <c r="K13" s="71">
        <f t="shared" si="3"/>
        <v>524</v>
      </c>
      <c r="L13" s="71">
        <f t="shared" si="3"/>
        <v>829</v>
      </c>
      <c r="M13" s="71">
        <f t="shared" si="3"/>
        <v>244</v>
      </c>
      <c r="N13" s="17"/>
      <c r="O13" s="17"/>
      <c r="P13" s="17"/>
      <c r="Q13" s="61" t="s">
        <v>35</v>
      </c>
      <c r="R13" s="14"/>
      <c r="S13" s="18">
        <f>SUM(S4:S12)</f>
        <v>224</v>
      </c>
      <c r="T13" s="18">
        <f>SUM(T4:T12)</f>
        <v>515</v>
      </c>
      <c r="U13" s="18">
        <f>SUM(U4:U12)</f>
        <v>31</v>
      </c>
      <c r="V13" s="18">
        <f>SUM(V4:V12)</f>
        <v>9</v>
      </c>
      <c r="W13" s="19">
        <f>(T13+V13)/S13</f>
        <v>2.3392857142857144</v>
      </c>
      <c r="X13" s="17"/>
      <c r="Y13" s="17"/>
      <c r="Z13" s="71">
        <f>SUM(Z5:Z12)</f>
        <v>72</v>
      </c>
      <c r="AA13" s="71">
        <f>SUM(AA5:AA12)</f>
        <v>72</v>
      </c>
      <c r="AB13" s="71">
        <f>SUM(AB5:AB12)</f>
        <v>40</v>
      </c>
      <c r="AC13" s="71"/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1132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988</v>
      </c>
      <c r="C16" s="75"/>
      <c r="D16" s="25">
        <v>1</v>
      </c>
      <c r="E16" s="9">
        <v>2</v>
      </c>
      <c r="F16" s="47" t="s">
        <v>1109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1110</v>
      </c>
      <c r="C17" s="47" t="s">
        <v>315</v>
      </c>
      <c r="D17" s="25"/>
      <c r="E17" s="9"/>
      <c r="J17" s="4"/>
      <c r="N17" s="17"/>
      <c r="P17" s="47" t="s">
        <v>97</v>
      </c>
      <c r="Q17" s="24"/>
      <c r="R17" s="47"/>
      <c r="S17" s="47"/>
      <c r="T17" s="47" t="s">
        <v>97</v>
      </c>
      <c r="U17" s="47"/>
      <c r="V17" s="25"/>
      <c r="W17" s="47"/>
      <c r="X17" s="47"/>
      <c r="Y17" s="47" t="s">
        <v>97</v>
      </c>
      <c r="Z17" s="47"/>
      <c r="AD17" s="17"/>
    </row>
    <row r="18" spans="1:30" ht="15.5" x14ac:dyDescent="0.35">
      <c r="A18" s="45"/>
      <c r="B18" s="47"/>
      <c r="C18" s="47"/>
      <c r="D18" s="55"/>
      <c r="E18" s="9"/>
      <c r="F18" s="47"/>
      <c r="J18" s="4"/>
      <c r="N18" s="17"/>
      <c r="P18" s="47"/>
      <c r="S18" s="47"/>
      <c r="T18" s="47"/>
      <c r="U18" s="47"/>
      <c r="X18" s="47"/>
      <c r="Y18" s="47"/>
      <c r="AD18" s="17"/>
    </row>
    <row r="19" spans="1:30" ht="18" x14ac:dyDescent="0.4">
      <c r="A19" s="45" t="s">
        <v>166</v>
      </c>
      <c r="B19" s="38" t="s">
        <v>103</v>
      </c>
      <c r="C19" s="98"/>
      <c r="D19" s="128">
        <v>2</v>
      </c>
      <c r="E19" s="9">
        <v>1</v>
      </c>
      <c r="F19" s="47" t="s">
        <v>1111</v>
      </c>
      <c r="N19" s="17"/>
      <c r="P19" s="38"/>
      <c r="U19" s="47"/>
      <c r="Y19" s="47"/>
      <c r="AD19" s="17"/>
    </row>
    <row r="20" spans="1:30" ht="18" x14ac:dyDescent="0.4">
      <c r="A20" s="97" t="s">
        <v>37</v>
      </c>
      <c r="B20" s="47" t="s">
        <v>18</v>
      </c>
      <c r="C20" s="47" t="s">
        <v>216</v>
      </c>
      <c r="D20" s="128"/>
      <c r="E20" s="9">
        <v>2</v>
      </c>
      <c r="F20" s="47" t="s">
        <v>1112</v>
      </c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E21" s="9"/>
      <c r="F21" s="47"/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8" x14ac:dyDescent="0.4">
      <c r="A22" s="79"/>
      <c r="B22" s="173"/>
      <c r="C22" s="81"/>
      <c r="D22" s="163"/>
      <c r="E22" s="77" t="s">
        <v>50</v>
      </c>
      <c r="F22" s="77"/>
      <c r="G22" s="76"/>
      <c r="H22" s="76"/>
      <c r="I22" s="76"/>
      <c r="J22" s="78"/>
      <c r="K22" s="76"/>
      <c r="L22" s="76"/>
      <c r="M22" s="76"/>
      <c r="N22" s="69"/>
      <c r="O22" s="47" t="s">
        <v>584</v>
      </c>
      <c r="P22" s="47" t="s">
        <v>131</v>
      </c>
      <c r="Q22" s="47" t="s">
        <v>54</v>
      </c>
      <c r="R22" s="9">
        <v>22</v>
      </c>
      <c r="S22" s="9">
        <v>20</v>
      </c>
      <c r="T22" s="15">
        <f t="shared" ref="T22:T34" si="4">SUM(R22:S22)</f>
        <v>42</v>
      </c>
      <c r="U22" s="9">
        <v>1</v>
      </c>
      <c r="V22" s="15"/>
      <c r="W22" s="47" t="s">
        <v>1136</v>
      </c>
      <c r="X22" s="55" t="s">
        <v>161</v>
      </c>
      <c r="Y22" s="55" t="s">
        <v>201</v>
      </c>
      <c r="Z22" s="9">
        <v>4</v>
      </c>
      <c r="AA22" s="9">
        <v>7</v>
      </c>
      <c r="AB22" s="15">
        <f t="shared" ref="AB22:AB40" si="5">SUM(Z22:AA22)</f>
        <v>11</v>
      </c>
      <c r="AC22" s="9">
        <v>1</v>
      </c>
      <c r="AD22" s="15"/>
    </row>
    <row r="23" spans="1:30" ht="18" x14ac:dyDescent="0.4">
      <c r="A23" s="53" t="s">
        <v>39</v>
      </c>
      <c r="B23" s="38" t="s">
        <v>101</v>
      </c>
      <c r="D23" s="25">
        <v>3</v>
      </c>
      <c r="E23" s="8">
        <v>1</v>
      </c>
      <c r="F23" s="47" t="s">
        <v>1133</v>
      </c>
      <c r="G23" s="47"/>
      <c r="M23" s="42"/>
      <c r="N23" s="15"/>
      <c r="O23" s="47" t="s">
        <v>603</v>
      </c>
      <c r="P23" s="47" t="s">
        <v>138</v>
      </c>
      <c r="Q23" s="47" t="s">
        <v>142</v>
      </c>
      <c r="R23" s="9">
        <v>23</v>
      </c>
      <c r="S23" s="9">
        <v>17</v>
      </c>
      <c r="T23" s="15">
        <f t="shared" si="4"/>
        <v>40</v>
      </c>
      <c r="U23" s="9">
        <v>4</v>
      </c>
      <c r="V23" s="15"/>
      <c r="W23" s="47" t="s">
        <v>604</v>
      </c>
      <c r="X23" s="47" t="s">
        <v>134</v>
      </c>
      <c r="Y23" s="47" t="s">
        <v>142</v>
      </c>
      <c r="Z23" s="9">
        <v>3</v>
      </c>
      <c r="AA23" s="11">
        <v>8</v>
      </c>
      <c r="AB23" s="15">
        <f t="shared" si="5"/>
        <v>11</v>
      </c>
      <c r="AC23" s="9">
        <v>1</v>
      </c>
      <c r="AD23" s="15"/>
    </row>
    <row r="24" spans="1:30" ht="15.5" x14ac:dyDescent="0.35">
      <c r="A24" s="56" t="s">
        <v>37</v>
      </c>
      <c r="B24" s="47" t="s">
        <v>97</v>
      </c>
      <c r="C24" s="47"/>
      <c r="E24" s="8">
        <v>1</v>
      </c>
      <c r="F24" s="47" t="s">
        <v>1134</v>
      </c>
      <c r="N24" s="69"/>
      <c r="O24" s="47" t="s">
        <v>609</v>
      </c>
      <c r="P24" s="47" t="s">
        <v>252</v>
      </c>
      <c r="Q24" s="47" t="s">
        <v>141</v>
      </c>
      <c r="R24" s="9">
        <v>19</v>
      </c>
      <c r="S24" s="9">
        <v>19</v>
      </c>
      <c r="T24" s="15">
        <f t="shared" si="4"/>
        <v>38</v>
      </c>
      <c r="U24" s="9">
        <v>2</v>
      </c>
      <c r="V24" s="15"/>
      <c r="W24" s="47" t="s">
        <v>672</v>
      </c>
      <c r="X24" s="47" t="s">
        <v>137</v>
      </c>
      <c r="Y24" s="47" t="s">
        <v>53</v>
      </c>
      <c r="Z24" s="9">
        <v>3</v>
      </c>
      <c r="AA24" s="9">
        <v>8</v>
      </c>
      <c r="AB24" s="15">
        <f t="shared" si="5"/>
        <v>11</v>
      </c>
      <c r="AC24" s="9">
        <v>1</v>
      </c>
      <c r="AD24" s="15"/>
    </row>
    <row r="25" spans="1:30" ht="15.5" x14ac:dyDescent="0.35">
      <c r="B25" s="47"/>
      <c r="C25" s="47"/>
      <c r="E25" s="99">
        <v>2</v>
      </c>
      <c r="F25" s="47" t="s">
        <v>1135</v>
      </c>
      <c r="N25" s="15"/>
      <c r="O25" s="174" t="s">
        <v>610</v>
      </c>
      <c r="P25" s="47" t="s">
        <v>159</v>
      </c>
      <c r="Q25" s="47" t="s">
        <v>141</v>
      </c>
      <c r="R25" s="9">
        <v>24</v>
      </c>
      <c r="S25" s="11">
        <v>11</v>
      </c>
      <c r="T25" s="15">
        <f t="shared" si="4"/>
        <v>35</v>
      </c>
      <c r="U25" s="9">
        <v>3</v>
      </c>
      <c r="V25" s="69"/>
      <c r="W25" s="47" t="s">
        <v>1122</v>
      </c>
      <c r="X25" s="47" t="s">
        <v>174</v>
      </c>
      <c r="Y25" s="47" t="s">
        <v>141</v>
      </c>
      <c r="Z25" s="9">
        <v>1</v>
      </c>
      <c r="AA25" s="9">
        <v>10</v>
      </c>
      <c r="AB25" s="15">
        <f t="shared" si="5"/>
        <v>11</v>
      </c>
      <c r="AC25" s="9">
        <v>6</v>
      </c>
      <c r="AD25" s="15"/>
    </row>
    <row r="26" spans="1:30" ht="15.5" x14ac:dyDescent="0.35">
      <c r="N26" s="69"/>
      <c r="O26" s="47" t="s">
        <v>607</v>
      </c>
      <c r="P26" s="177" t="s">
        <v>250</v>
      </c>
      <c r="Q26" s="55" t="s">
        <v>141</v>
      </c>
      <c r="R26" s="9">
        <v>21</v>
      </c>
      <c r="S26" s="9">
        <v>13</v>
      </c>
      <c r="T26" s="15">
        <f t="shared" si="4"/>
        <v>34</v>
      </c>
      <c r="U26" s="9">
        <v>4</v>
      </c>
      <c r="V26" s="15"/>
      <c r="W26" s="60" t="s">
        <v>1123</v>
      </c>
      <c r="X26" s="60" t="s">
        <v>240</v>
      </c>
      <c r="Y26" s="178" t="s">
        <v>201</v>
      </c>
      <c r="Z26" s="9">
        <v>1</v>
      </c>
      <c r="AA26" s="9">
        <v>10</v>
      </c>
      <c r="AB26" s="15">
        <f t="shared" si="5"/>
        <v>11</v>
      </c>
      <c r="AC26" s="9">
        <v>3</v>
      </c>
      <c r="AD26" s="15"/>
    </row>
    <row r="27" spans="1:30" ht="18" x14ac:dyDescent="0.4">
      <c r="A27" s="45"/>
      <c r="B27" s="38" t="s">
        <v>156</v>
      </c>
      <c r="D27" s="25">
        <v>1</v>
      </c>
      <c r="E27" s="8">
        <v>1</v>
      </c>
      <c r="F27" s="47" t="s">
        <v>1127</v>
      </c>
      <c r="N27" s="15"/>
      <c r="O27" s="47" t="s">
        <v>585</v>
      </c>
      <c r="P27" s="47" t="s">
        <v>131</v>
      </c>
      <c r="Q27" s="47" t="s">
        <v>54</v>
      </c>
      <c r="R27" s="9">
        <v>15</v>
      </c>
      <c r="S27" s="9">
        <v>18</v>
      </c>
      <c r="T27" s="15">
        <f t="shared" si="4"/>
        <v>33</v>
      </c>
      <c r="U27" s="9">
        <v>3</v>
      </c>
      <c r="V27" s="15"/>
      <c r="W27" s="47" t="s">
        <v>1124</v>
      </c>
      <c r="X27" s="55" t="s">
        <v>129</v>
      </c>
      <c r="Y27" s="55" t="s">
        <v>158</v>
      </c>
      <c r="Z27" s="9">
        <v>2</v>
      </c>
      <c r="AA27" s="11">
        <v>8</v>
      </c>
      <c r="AB27" s="15">
        <f t="shared" si="5"/>
        <v>10</v>
      </c>
      <c r="AC27" s="9">
        <v>1</v>
      </c>
      <c r="AD27" s="15"/>
    </row>
    <row r="28" spans="1:30" ht="15.5" x14ac:dyDescent="0.35">
      <c r="A28" s="56" t="s">
        <v>37</v>
      </c>
      <c r="B28" s="47" t="s">
        <v>8</v>
      </c>
      <c r="C28" s="47" t="s">
        <v>212</v>
      </c>
      <c r="E28" s="99"/>
      <c r="F28" s="47"/>
      <c r="N28" s="69"/>
      <c r="O28" s="47" t="s">
        <v>661</v>
      </c>
      <c r="P28" s="47" t="s">
        <v>122</v>
      </c>
      <c r="Q28" s="47" t="s">
        <v>53</v>
      </c>
      <c r="R28" s="9">
        <v>27</v>
      </c>
      <c r="S28" s="9">
        <v>5</v>
      </c>
      <c r="T28" s="15">
        <f t="shared" ref="T28:T33" si="6">SUM(R28:S28)</f>
        <v>32</v>
      </c>
      <c r="U28" s="9">
        <v>1</v>
      </c>
      <c r="V28" s="15"/>
      <c r="W28" s="60" t="s">
        <v>828</v>
      </c>
      <c r="X28" s="60" t="s">
        <v>148</v>
      </c>
      <c r="Y28" s="178" t="s">
        <v>54</v>
      </c>
      <c r="Z28" s="11">
        <v>2</v>
      </c>
      <c r="AA28" s="9">
        <v>8</v>
      </c>
      <c r="AB28" s="15">
        <f t="shared" si="5"/>
        <v>10</v>
      </c>
      <c r="AC28" s="9">
        <v>2</v>
      </c>
      <c r="AD28" s="15"/>
    </row>
    <row r="29" spans="1:30" ht="15.5" x14ac:dyDescent="0.35">
      <c r="B29" s="47"/>
      <c r="C29" s="47"/>
      <c r="E29" s="99"/>
      <c r="F29" s="47"/>
      <c r="N29" s="69"/>
      <c r="O29" s="47" t="s">
        <v>580</v>
      </c>
      <c r="P29" s="47" t="s">
        <v>120</v>
      </c>
      <c r="Q29" s="47" t="s">
        <v>199</v>
      </c>
      <c r="R29" s="9">
        <v>14</v>
      </c>
      <c r="S29" s="11">
        <v>18</v>
      </c>
      <c r="T29" s="15">
        <f t="shared" si="6"/>
        <v>32</v>
      </c>
      <c r="U29" s="9">
        <v>1</v>
      </c>
      <c r="V29" s="15"/>
      <c r="W29" s="47" t="s">
        <v>651</v>
      </c>
      <c r="X29" s="47" t="s">
        <v>147</v>
      </c>
      <c r="Y29" s="47" t="s">
        <v>142</v>
      </c>
      <c r="Z29" s="9">
        <v>1</v>
      </c>
      <c r="AA29" s="9">
        <v>9</v>
      </c>
      <c r="AB29" s="15">
        <f t="shared" si="5"/>
        <v>10</v>
      </c>
      <c r="AC29" s="9">
        <v>5</v>
      </c>
      <c r="AD29" s="15"/>
    </row>
    <row r="30" spans="1:30" ht="17.5" x14ac:dyDescent="0.35">
      <c r="B30" s="38"/>
      <c r="F30" s="47"/>
      <c r="N30" s="69"/>
      <c r="O30" s="47" t="s">
        <v>608</v>
      </c>
      <c r="P30" s="47" t="s">
        <v>132</v>
      </c>
      <c r="Q30" s="47" t="s">
        <v>141</v>
      </c>
      <c r="R30" s="9">
        <v>6</v>
      </c>
      <c r="S30" s="11">
        <v>25</v>
      </c>
      <c r="T30" s="15">
        <f t="shared" si="6"/>
        <v>31</v>
      </c>
      <c r="U30" s="9">
        <v>1</v>
      </c>
      <c r="V30" s="69"/>
      <c r="W30" s="47" t="s">
        <v>890</v>
      </c>
      <c r="X30" s="55" t="s">
        <v>24</v>
      </c>
      <c r="Y30" s="55" t="s">
        <v>199</v>
      </c>
      <c r="Z30" s="9">
        <v>4</v>
      </c>
      <c r="AA30" s="9">
        <v>5</v>
      </c>
      <c r="AB30" s="15">
        <f t="shared" si="5"/>
        <v>9</v>
      </c>
      <c r="AC30" s="9">
        <v>1</v>
      </c>
      <c r="AD30" s="15"/>
    </row>
    <row r="31" spans="1:30" ht="18" x14ac:dyDescent="0.4">
      <c r="A31" s="82" t="s">
        <v>167</v>
      </c>
      <c r="B31" s="173"/>
      <c r="C31" s="172"/>
      <c r="D31" s="163"/>
      <c r="E31" s="77" t="s">
        <v>50</v>
      </c>
      <c r="F31" s="77"/>
      <c r="G31" s="84"/>
      <c r="H31" s="84"/>
      <c r="I31" s="84"/>
      <c r="J31" s="85"/>
      <c r="K31" s="84"/>
      <c r="L31" s="84"/>
      <c r="M31" s="84"/>
      <c r="N31" s="15"/>
      <c r="O31" s="47" t="s">
        <v>619</v>
      </c>
      <c r="P31" s="47" t="s">
        <v>122</v>
      </c>
      <c r="Q31" s="47" t="s">
        <v>201</v>
      </c>
      <c r="R31" s="8">
        <v>18</v>
      </c>
      <c r="S31" s="12">
        <v>11</v>
      </c>
      <c r="T31" s="15">
        <f t="shared" si="6"/>
        <v>29</v>
      </c>
      <c r="U31" s="9">
        <v>1</v>
      </c>
      <c r="V31" s="15"/>
      <c r="W31" s="47" t="s">
        <v>830</v>
      </c>
      <c r="X31" s="47" t="s">
        <v>2</v>
      </c>
      <c r="Y31" s="47" t="s">
        <v>53</v>
      </c>
      <c r="Z31" s="9">
        <v>1</v>
      </c>
      <c r="AA31" s="11">
        <v>8</v>
      </c>
      <c r="AB31" s="15">
        <f t="shared" si="5"/>
        <v>9</v>
      </c>
      <c r="AC31" s="9">
        <v>6</v>
      </c>
      <c r="AD31" s="15"/>
    </row>
    <row r="32" spans="1:30" ht="18" x14ac:dyDescent="0.4">
      <c r="A32" s="53" t="s">
        <v>40</v>
      </c>
      <c r="B32" s="38" t="s">
        <v>210</v>
      </c>
      <c r="D32" s="25">
        <v>1</v>
      </c>
      <c r="E32" s="8">
        <v>1</v>
      </c>
      <c r="F32" s="47" t="s">
        <v>1121</v>
      </c>
      <c r="G32" s="175"/>
      <c r="H32" s="175"/>
      <c r="I32" s="102"/>
      <c r="J32" s="102"/>
      <c r="K32" s="102"/>
      <c r="L32" s="102"/>
      <c r="M32" s="102"/>
      <c r="N32" s="15"/>
      <c r="O32" s="47" t="s">
        <v>618</v>
      </c>
      <c r="P32" s="47" t="s">
        <v>74</v>
      </c>
      <c r="Q32" s="47" t="s">
        <v>201</v>
      </c>
      <c r="R32" s="9">
        <v>12</v>
      </c>
      <c r="S32" s="9">
        <v>17</v>
      </c>
      <c r="T32" s="15">
        <f t="shared" si="6"/>
        <v>29</v>
      </c>
      <c r="U32" s="9">
        <v>7</v>
      </c>
      <c r="V32" s="15"/>
      <c r="W32" s="47" t="s">
        <v>654</v>
      </c>
      <c r="X32" s="47" t="s">
        <v>45</v>
      </c>
      <c r="Y32" s="47" t="s">
        <v>142</v>
      </c>
      <c r="Z32" s="9">
        <v>1</v>
      </c>
      <c r="AA32" s="11">
        <v>8</v>
      </c>
      <c r="AB32" s="15">
        <f t="shared" si="5"/>
        <v>9</v>
      </c>
      <c r="AC32" s="9">
        <v>1</v>
      </c>
      <c r="AD32" s="15"/>
    </row>
    <row r="33" spans="1:30" ht="15.75" customHeight="1" x14ac:dyDescent="0.35">
      <c r="A33" s="45" t="s">
        <v>37</v>
      </c>
      <c r="B33" s="47" t="s">
        <v>1131</v>
      </c>
      <c r="C33" s="47" t="s">
        <v>212</v>
      </c>
      <c r="D33" s="9"/>
      <c r="E33" s="8"/>
      <c r="N33" s="15"/>
      <c r="O33" s="47" t="s">
        <v>621</v>
      </c>
      <c r="P33" s="47" t="s">
        <v>70</v>
      </c>
      <c r="Q33" s="47" t="s">
        <v>158</v>
      </c>
      <c r="R33" s="9">
        <v>19</v>
      </c>
      <c r="S33" s="11">
        <v>8</v>
      </c>
      <c r="T33" s="15">
        <f t="shared" si="6"/>
        <v>27</v>
      </c>
      <c r="U33" s="9">
        <v>5</v>
      </c>
      <c r="V33" s="15"/>
      <c r="W33" s="47" t="s">
        <v>869</v>
      </c>
      <c r="X33" s="47" t="s">
        <v>163</v>
      </c>
      <c r="Y33" s="47" t="s">
        <v>54</v>
      </c>
      <c r="Z33" s="9">
        <v>3</v>
      </c>
      <c r="AA33" s="9">
        <v>5</v>
      </c>
      <c r="AB33" s="15">
        <f t="shared" si="5"/>
        <v>8</v>
      </c>
      <c r="AC33" s="9"/>
      <c r="AD33" s="15"/>
    </row>
    <row r="34" spans="1:30" ht="15.5" x14ac:dyDescent="0.35">
      <c r="B34" s="47" t="s">
        <v>1131</v>
      </c>
      <c r="C34" s="47" t="s">
        <v>315</v>
      </c>
      <c r="E34" s="8"/>
      <c r="N34" s="69"/>
      <c r="O34" s="47" t="s">
        <v>577</v>
      </c>
      <c r="P34" s="47" t="s">
        <v>244</v>
      </c>
      <c r="Q34" s="55" t="s">
        <v>65</v>
      </c>
      <c r="R34" s="9">
        <v>17</v>
      </c>
      <c r="S34" s="9">
        <v>9</v>
      </c>
      <c r="T34" s="15">
        <f t="shared" si="4"/>
        <v>26</v>
      </c>
      <c r="U34" s="9">
        <v>1</v>
      </c>
      <c r="V34" s="15"/>
      <c r="W34" s="47" t="s">
        <v>647</v>
      </c>
      <c r="X34" s="47" t="s">
        <v>13</v>
      </c>
      <c r="Y34" s="47" t="s">
        <v>54</v>
      </c>
      <c r="Z34" s="9"/>
      <c r="AA34" s="9">
        <v>8</v>
      </c>
      <c r="AB34" s="15">
        <f t="shared" si="5"/>
        <v>8</v>
      </c>
      <c r="AC34" s="9">
        <v>3</v>
      </c>
      <c r="AD34" s="15"/>
    </row>
    <row r="35" spans="1:30" ht="15.5" x14ac:dyDescent="0.35">
      <c r="N35" s="69"/>
      <c r="O35" s="47" t="s">
        <v>1037</v>
      </c>
      <c r="P35" s="55" t="s">
        <v>1038</v>
      </c>
      <c r="Q35" s="55" t="s">
        <v>199</v>
      </c>
      <c r="R35" s="9">
        <v>16</v>
      </c>
      <c r="S35" s="11">
        <v>9</v>
      </c>
      <c r="T35" s="15">
        <f t="shared" ref="T35:T53" si="7">SUM(R35:S35)</f>
        <v>25</v>
      </c>
      <c r="U35" s="9">
        <v>7</v>
      </c>
      <c r="V35" s="15"/>
      <c r="W35" s="47" t="s">
        <v>649</v>
      </c>
      <c r="X35" s="47" t="s">
        <v>25</v>
      </c>
      <c r="Y35" s="55" t="s">
        <v>142</v>
      </c>
      <c r="Z35" s="9"/>
      <c r="AA35" s="9">
        <v>8</v>
      </c>
      <c r="AB35" s="15">
        <f t="shared" si="5"/>
        <v>8</v>
      </c>
      <c r="AC35" s="9"/>
      <c r="AD35" s="15"/>
    </row>
    <row r="36" spans="1:30" ht="18" x14ac:dyDescent="0.4">
      <c r="A36" s="56"/>
      <c r="B36" s="38" t="s">
        <v>219</v>
      </c>
      <c r="C36" s="50"/>
      <c r="D36" s="129">
        <v>2</v>
      </c>
      <c r="E36" s="8">
        <v>1</v>
      </c>
      <c r="F36" s="47" t="s">
        <v>1130</v>
      </c>
      <c r="N36" s="69"/>
      <c r="O36" s="47" t="s">
        <v>611</v>
      </c>
      <c r="P36" s="177" t="s">
        <v>99</v>
      </c>
      <c r="Q36" s="55" t="s">
        <v>141</v>
      </c>
      <c r="R36" s="11">
        <v>9</v>
      </c>
      <c r="S36" s="9">
        <v>16</v>
      </c>
      <c r="T36" s="15">
        <f t="shared" si="7"/>
        <v>25</v>
      </c>
      <c r="U36" s="9">
        <v>5</v>
      </c>
      <c r="V36" s="69"/>
      <c r="W36" s="47" t="s">
        <v>801</v>
      </c>
      <c r="X36" s="47" t="s">
        <v>116</v>
      </c>
      <c r="Y36" s="47" t="s">
        <v>142</v>
      </c>
      <c r="Z36" s="9">
        <v>4</v>
      </c>
      <c r="AA36" s="11">
        <v>3</v>
      </c>
      <c r="AB36" s="15">
        <f t="shared" si="5"/>
        <v>7</v>
      </c>
      <c r="AC36" s="9"/>
      <c r="AD36" s="15"/>
    </row>
    <row r="37" spans="1:30" ht="18" x14ac:dyDescent="0.4">
      <c r="A37" s="56" t="s">
        <v>37</v>
      </c>
      <c r="B37" s="47" t="s">
        <v>174</v>
      </c>
      <c r="C37" s="65" t="s">
        <v>1128</v>
      </c>
      <c r="D37" s="129"/>
      <c r="E37" s="99">
        <v>1</v>
      </c>
      <c r="F37" s="47" t="s">
        <v>1125</v>
      </c>
      <c r="N37" s="15"/>
      <c r="O37" s="60" t="s">
        <v>582</v>
      </c>
      <c r="P37" s="60" t="s">
        <v>248</v>
      </c>
      <c r="Q37" s="178" t="s">
        <v>65</v>
      </c>
      <c r="R37" s="11">
        <v>11</v>
      </c>
      <c r="S37" s="9">
        <v>11</v>
      </c>
      <c r="T37" s="15">
        <f t="shared" si="7"/>
        <v>22</v>
      </c>
      <c r="U37" s="9">
        <v>2</v>
      </c>
      <c r="V37" s="15"/>
      <c r="W37" s="47" t="s">
        <v>630</v>
      </c>
      <c r="X37" s="47" t="s">
        <v>22</v>
      </c>
      <c r="Y37" s="47" t="s">
        <v>142</v>
      </c>
      <c r="Z37" s="9">
        <v>2</v>
      </c>
      <c r="AA37" s="9">
        <v>5</v>
      </c>
      <c r="AB37" s="15">
        <f t="shared" si="5"/>
        <v>7</v>
      </c>
      <c r="AC37" s="9">
        <v>1</v>
      </c>
      <c r="AD37" s="15"/>
    </row>
    <row r="38" spans="1:30" ht="15.5" x14ac:dyDescent="0.35">
      <c r="B38" s="47" t="s">
        <v>174</v>
      </c>
      <c r="C38" s="65" t="s">
        <v>284</v>
      </c>
      <c r="E38" s="99"/>
      <c r="F38" s="47"/>
      <c r="N38" s="69"/>
      <c r="O38" s="47" t="s">
        <v>578</v>
      </c>
      <c r="P38" s="47" t="s">
        <v>67</v>
      </c>
      <c r="Q38" s="47" t="s">
        <v>65</v>
      </c>
      <c r="R38" s="9">
        <v>9</v>
      </c>
      <c r="S38" s="9">
        <v>12</v>
      </c>
      <c r="T38" s="15">
        <f t="shared" si="7"/>
        <v>21</v>
      </c>
      <c r="U38" s="9">
        <v>3</v>
      </c>
      <c r="V38" s="15"/>
      <c r="W38" s="47" t="s">
        <v>675</v>
      </c>
      <c r="X38" s="47" t="s">
        <v>20</v>
      </c>
      <c r="Y38" s="47" t="s">
        <v>141</v>
      </c>
      <c r="Z38" s="9">
        <v>1</v>
      </c>
      <c r="AA38" s="11">
        <v>6</v>
      </c>
      <c r="AB38" s="15">
        <f t="shared" si="5"/>
        <v>7</v>
      </c>
      <c r="AC38" s="9">
        <v>1</v>
      </c>
      <c r="AD38" s="15"/>
    </row>
    <row r="39" spans="1:30" ht="15.5" x14ac:dyDescent="0.35">
      <c r="B39" s="47" t="s">
        <v>1129</v>
      </c>
      <c r="C39" s="65" t="s">
        <v>315</v>
      </c>
      <c r="E39" s="8"/>
      <c r="F39" s="47"/>
      <c r="N39" s="69"/>
      <c r="O39" s="47" t="s">
        <v>662</v>
      </c>
      <c r="P39" s="47" t="s">
        <v>26</v>
      </c>
      <c r="Q39" s="47" t="s">
        <v>53</v>
      </c>
      <c r="R39" s="9">
        <v>9</v>
      </c>
      <c r="S39" s="11">
        <v>12</v>
      </c>
      <c r="T39" s="15">
        <f t="shared" si="7"/>
        <v>21</v>
      </c>
      <c r="U39" s="9">
        <v>2</v>
      </c>
      <c r="V39" s="15"/>
      <c r="W39" s="47" t="s">
        <v>669</v>
      </c>
      <c r="X39" s="55" t="s">
        <v>207</v>
      </c>
      <c r="Y39" s="55" t="s">
        <v>53</v>
      </c>
      <c r="Z39" s="9">
        <v>1</v>
      </c>
      <c r="AA39" s="9">
        <v>6</v>
      </c>
      <c r="AB39" s="15">
        <f t="shared" si="5"/>
        <v>7</v>
      </c>
      <c r="AC39" s="9">
        <v>1</v>
      </c>
      <c r="AD39" s="15"/>
    </row>
    <row r="40" spans="1:30" ht="15.5" x14ac:dyDescent="0.35">
      <c r="N40" s="69"/>
      <c r="O40" s="47" t="s">
        <v>581</v>
      </c>
      <c r="P40" s="47" t="s">
        <v>65</v>
      </c>
      <c r="Q40" s="47" t="s">
        <v>65</v>
      </c>
      <c r="R40" s="9">
        <v>8</v>
      </c>
      <c r="S40" s="11">
        <v>12</v>
      </c>
      <c r="T40" s="15">
        <f t="shared" si="7"/>
        <v>20</v>
      </c>
      <c r="U40" s="11">
        <v>4</v>
      </c>
      <c r="V40" s="15"/>
      <c r="W40" s="47" t="s">
        <v>670</v>
      </c>
      <c r="X40" s="47" t="s">
        <v>18</v>
      </c>
      <c r="Y40" s="47" t="s">
        <v>53</v>
      </c>
      <c r="Z40" s="9">
        <v>1</v>
      </c>
      <c r="AA40" s="11">
        <v>6</v>
      </c>
      <c r="AB40" s="15">
        <f t="shared" si="5"/>
        <v>7</v>
      </c>
      <c r="AC40" s="9">
        <v>1</v>
      </c>
      <c r="AD40" s="15"/>
    </row>
    <row r="41" spans="1:30" ht="15.5" x14ac:dyDescent="0.35">
      <c r="N41" s="15"/>
      <c r="O41" s="47" t="s">
        <v>605</v>
      </c>
      <c r="P41" s="47" t="s">
        <v>133</v>
      </c>
      <c r="Q41" s="47" t="s">
        <v>142</v>
      </c>
      <c r="R41" s="11">
        <v>8</v>
      </c>
      <c r="S41" s="11">
        <v>11</v>
      </c>
      <c r="T41" s="15">
        <f t="shared" si="7"/>
        <v>19</v>
      </c>
      <c r="U41" s="165">
        <v>1</v>
      </c>
      <c r="V41" s="15"/>
      <c r="W41" s="47" t="s">
        <v>641</v>
      </c>
      <c r="X41" s="177" t="s">
        <v>23</v>
      </c>
      <c r="Y41" s="55" t="s">
        <v>201</v>
      </c>
      <c r="Z41" s="9">
        <v>3</v>
      </c>
      <c r="AA41" s="9">
        <v>3</v>
      </c>
      <c r="AB41" s="15">
        <f t="shared" ref="AB41:AB63" si="8">SUM(Z41:AA41)</f>
        <v>6</v>
      </c>
      <c r="AC41" s="9">
        <v>2</v>
      </c>
      <c r="AD41" s="15"/>
    </row>
    <row r="42" spans="1:30" ht="15.5" x14ac:dyDescent="0.35">
      <c r="N42" s="15"/>
      <c r="O42" s="47" t="s">
        <v>579</v>
      </c>
      <c r="P42" s="55" t="s">
        <v>72</v>
      </c>
      <c r="Q42" s="55" t="s">
        <v>65</v>
      </c>
      <c r="R42" s="9">
        <v>7</v>
      </c>
      <c r="S42" s="11">
        <v>12</v>
      </c>
      <c r="T42" s="15">
        <f t="shared" si="7"/>
        <v>19</v>
      </c>
      <c r="U42" s="9">
        <v>2</v>
      </c>
      <c r="V42" s="15"/>
      <c r="W42" s="47" t="s">
        <v>628</v>
      </c>
      <c r="X42" s="47" t="s">
        <v>125</v>
      </c>
      <c r="Y42" s="47" t="s">
        <v>65</v>
      </c>
      <c r="Z42" s="9">
        <v>2</v>
      </c>
      <c r="AA42" s="9">
        <v>4</v>
      </c>
      <c r="AB42" s="15">
        <f t="shared" si="8"/>
        <v>6</v>
      </c>
      <c r="AC42" s="9">
        <v>1</v>
      </c>
      <c r="AD42" s="15"/>
    </row>
    <row r="43" spans="1:30" ht="18" x14ac:dyDescent="0.4">
      <c r="A43" s="82"/>
      <c r="B43" s="173"/>
      <c r="C43" s="77"/>
      <c r="D43" s="163"/>
      <c r="E43" s="77" t="s">
        <v>50</v>
      </c>
      <c r="F43" s="83"/>
      <c r="G43" s="84"/>
      <c r="H43" s="84"/>
      <c r="I43" s="84"/>
      <c r="J43" s="85"/>
      <c r="K43" s="84"/>
      <c r="L43" s="84"/>
      <c r="M43" s="84"/>
      <c r="N43" s="15"/>
      <c r="O43" s="47" t="s">
        <v>586</v>
      </c>
      <c r="P43" s="47" t="s">
        <v>213</v>
      </c>
      <c r="Q43" s="47" t="s">
        <v>54</v>
      </c>
      <c r="R43" s="9">
        <v>6</v>
      </c>
      <c r="S43" s="11">
        <v>13</v>
      </c>
      <c r="T43" s="15">
        <f t="shared" si="7"/>
        <v>19</v>
      </c>
      <c r="U43" s="9">
        <v>1</v>
      </c>
      <c r="V43" s="15"/>
      <c r="W43" s="47" t="s">
        <v>831</v>
      </c>
      <c r="X43" s="47" t="s">
        <v>76</v>
      </c>
      <c r="Y43" s="47" t="s">
        <v>65</v>
      </c>
      <c r="Z43" s="9">
        <v>2</v>
      </c>
      <c r="AA43" s="9">
        <v>4</v>
      </c>
      <c r="AB43" s="15">
        <f t="shared" ref="AB43:AB50" si="9">SUM(Z43:AA43)</f>
        <v>6</v>
      </c>
      <c r="AC43" s="9">
        <v>2</v>
      </c>
      <c r="AD43" s="15"/>
    </row>
    <row r="44" spans="1:30" ht="18" x14ac:dyDescent="0.4">
      <c r="A44" s="53" t="s">
        <v>41</v>
      </c>
      <c r="B44" s="38" t="s">
        <v>209</v>
      </c>
      <c r="C44" s="47"/>
      <c r="D44" s="25">
        <v>5</v>
      </c>
      <c r="E44" s="9">
        <v>1</v>
      </c>
      <c r="F44" s="47" t="s">
        <v>1116</v>
      </c>
      <c r="G44" s="46"/>
      <c r="H44" s="51"/>
      <c r="I44" s="51"/>
      <c r="J44" s="52"/>
      <c r="K44" s="51"/>
      <c r="L44" s="51"/>
      <c r="M44" s="51"/>
      <c r="N44" s="69"/>
      <c r="O44" s="47" t="s">
        <v>826</v>
      </c>
      <c r="P44" s="55" t="s">
        <v>4</v>
      </c>
      <c r="Q44" s="55" t="s">
        <v>158</v>
      </c>
      <c r="R44" s="9">
        <v>7</v>
      </c>
      <c r="S44" s="11">
        <v>11</v>
      </c>
      <c r="T44" s="15">
        <f t="shared" si="7"/>
        <v>18</v>
      </c>
      <c r="U44" s="9"/>
      <c r="V44" s="15"/>
      <c r="W44" s="47" t="s">
        <v>635</v>
      </c>
      <c r="X44" s="177" t="s">
        <v>146</v>
      </c>
      <c r="Y44" s="55" t="s">
        <v>199</v>
      </c>
      <c r="Z44" s="9">
        <v>1</v>
      </c>
      <c r="AA44" s="9">
        <v>5</v>
      </c>
      <c r="AB44" s="15">
        <f t="shared" si="9"/>
        <v>6</v>
      </c>
      <c r="AC44" s="11">
        <v>2</v>
      </c>
      <c r="AD44" s="15"/>
    </row>
    <row r="45" spans="1:30" ht="18" x14ac:dyDescent="0.4">
      <c r="A45" s="56" t="s">
        <v>37</v>
      </c>
      <c r="B45" s="60" t="s">
        <v>1115</v>
      </c>
      <c r="C45" s="50" t="s">
        <v>212</v>
      </c>
      <c r="D45" s="25"/>
      <c r="E45" s="9">
        <v>1</v>
      </c>
      <c r="F45" s="47" t="s">
        <v>1117</v>
      </c>
      <c r="G45" s="46"/>
      <c r="H45" s="51"/>
      <c r="I45" s="46"/>
      <c r="J45" s="48"/>
      <c r="K45" s="51"/>
      <c r="L45" s="51"/>
      <c r="M45" s="42"/>
      <c r="N45" s="15"/>
      <c r="O45" s="50" t="s">
        <v>871</v>
      </c>
      <c r="P45" s="50" t="s">
        <v>254</v>
      </c>
      <c r="Q45" s="50" t="s">
        <v>158</v>
      </c>
      <c r="R45" s="11">
        <v>4</v>
      </c>
      <c r="S45" s="9">
        <v>14</v>
      </c>
      <c r="T45" s="15">
        <f t="shared" si="7"/>
        <v>18</v>
      </c>
      <c r="U45" s="9">
        <v>2</v>
      </c>
      <c r="V45" s="15"/>
      <c r="W45" s="47" t="s">
        <v>645</v>
      </c>
      <c r="X45" s="47" t="s">
        <v>149</v>
      </c>
      <c r="Y45" s="47" t="s">
        <v>54</v>
      </c>
      <c r="Z45" s="9"/>
      <c r="AA45" s="9">
        <v>6</v>
      </c>
      <c r="AB45" s="15">
        <f t="shared" si="9"/>
        <v>6</v>
      </c>
      <c r="AC45" s="9">
        <v>9</v>
      </c>
      <c r="AD45" s="15"/>
    </row>
    <row r="46" spans="1:30" ht="15.5" x14ac:dyDescent="0.35">
      <c r="B46" s="60"/>
      <c r="C46" s="47"/>
      <c r="E46" s="99">
        <v>2</v>
      </c>
      <c r="F46" s="47" t="s">
        <v>1118</v>
      </c>
      <c r="N46" s="69"/>
      <c r="O46" s="60" t="s">
        <v>663</v>
      </c>
      <c r="P46" s="60" t="s">
        <v>81</v>
      </c>
      <c r="Q46" s="178" t="s">
        <v>53</v>
      </c>
      <c r="R46" s="11">
        <v>3</v>
      </c>
      <c r="S46" s="11">
        <v>15</v>
      </c>
      <c r="T46" s="15">
        <f t="shared" si="7"/>
        <v>18</v>
      </c>
      <c r="U46" s="9"/>
      <c r="V46" s="15"/>
      <c r="W46" s="47" t="s">
        <v>646</v>
      </c>
      <c r="X46" s="47" t="s">
        <v>5</v>
      </c>
      <c r="Y46" s="47" t="s">
        <v>201</v>
      </c>
      <c r="Z46" s="9"/>
      <c r="AA46" s="11">
        <v>6</v>
      </c>
      <c r="AB46" s="15">
        <f t="shared" si="9"/>
        <v>6</v>
      </c>
      <c r="AC46" s="9">
        <v>5</v>
      </c>
      <c r="AD46" s="15"/>
    </row>
    <row r="47" spans="1:30" ht="15.5" x14ac:dyDescent="0.35">
      <c r="B47" s="60"/>
      <c r="C47" s="47"/>
      <c r="E47" s="99">
        <v>2</v>
      </c>
      <c r="F47" s="47" t="s">
        <v>1119</v>
      </c>
      <c r="N47" s="69"/>
      <c r="O47" s="47" t="s">
        <v>583</v>
      </c>
      <c r="P47" s="47" t="s">
        <v>72</v>
      </c>
      <c r="Q47" s="47" t="s">
        <v>65</v>
      </c>
      <c r="R47" s="9">
        <v>7</v>
      </c>
      <c r="S47" s="11">
        <v>10</v>
      </c>
      <c r="T47" s="15">
        <f t="shared" si="7"/>
        <v>17</v>
      </c>
      <c r="U47" s="9">
        <v>3</v>
      </c>
      <c r="V47" s="15"/>
      <c r="W47" s="47" t="s">
        <v>634</v>
      </c>
      <c r="X47" s="47" t="s">
        <v>164</v>
      </c>
      <c r="Y47" s="47" t="s">
        <v>142</v>
      </c>
      <c r="Z47" s="9"/>
      <c r="AA47" s="9">
        <v>6</v>
      </c>
      <c r="AB47" s="15">
        <f t="shared" si="9"/>
        <v>6</v>
      </c>
      <c r="AC47" s="9">
        <v>4</v>
      </c>
      <c r="AD47" s="15"/>
    </row>
    <row r="48" spans="1:30" ht="15.5" x14ac:dyDescent="0.35">
      <c r="B48" s="60"/>
      <c r="C48" s="47"/>
      <c r="E48" s="99">
        <v>2</v>
      </c>
      <c r="F48" s="47" t="s">
        <v>1120</v>
      </c>
      <c r="N48" s="69"/>
      <c r="O48" s="47" t="s">
        <v>1009</v>
      </c>
      <c r="P48" s="177" t="s">
        <v>217</v>
      </c>
      <c r="Q48" s="55" t="s">
        <v>199</v>
      </c>
      <c r="R48" s="9">
        <v>8</v>
      </c>
      <c r="S48" s="9">
        <v>8</v>
      </c>
      <c r="T48" s="15">
        <f t="shared" si="7"/>
        <v>16</v>
      </c>
      <c r="U48" s="9">
        <v>3</v>
      </c>
      <c r="V48" s="15"/>
      <c r="W48" s="47" t="s">
        <v>644</v>
      </c>
      <c r="X48" s="47" t="s">
        <v>43</v>
      </c>
      <c r="Y48" s="47" t="s">
        <v>65</v>
      </c>
      <c r="Z48" s="9"/>
      <c r="AA48" s="9">
        <v>5</v>
      </c>
      <c r="AB48" s="15">
        <f t="shared" si="9"/>
        <v>5</v>
      </c>
      <c r="AC48" s="9">
        <v>6</v>
      </c>
      <c r="AD48" s="15"/>
    </row>
    <row r="49" spans="1:30" ht="15.5" x14ac:dyDescent="0.35">
      <c r="C49" s="47"/>
      <c r="N49" s="15"/>
      <c r="O49" s="47" t="s">
        <v>799</v>
      </c>
      <c r="P49" s="55" t="s">
        <v>123</v>
      </c>
      <c r="Q49" s="55" t="s">
        <v>54</v>
      </c>
      <c r="R49" s="9">
        <v>2</v>
      </c>
      <c r="S49" s="9">
        <v>14</v>
      </c>
      <c r="T49" s="15">
        <f t="shared" si="7"/>
        <v>16</v>
      </c>
      <c r="U49" s="9">
        <v>4</v>
      </c>
      <c r="V49" s="15"/>
      <c r="W49" s="47" t="s">
        <v>648</v>
      </c>
      <c r="X49" s="55" t="s">
        <v>296</v>
      </c>
      <c r="Y49" s="55" t="s">
        <v>65</v>
      </c>
      <c r="Z49" s="9"/>
      <c r="AA49" s="9">
        <v>5</v>
      </c>
      <c r="AB49" s="15">
        <f t="shared" si="9"/>
        <v>5</v>
      </c>
      <c r="AC49" s="9"/>
      <c r="AD49" s="15"/>
    </row>
    <row r="50" spans="1:30" ht="18" x14ac:dyDescent="0.4">
      <c r="B50" s="38" t="s">
        <v>151</v>
      </c>
      <c r="C50" s="64"/>
      <c r="D50" s="26">
        <v>2</v>
      </c>
      <c r="E50" s="9">
        <v>1</v>
      </c>
      <c r="F50" s="47" t="s">
        <v>1113</v>
      </c>
      <c r="N50" s="15"/>
      <c r="O50" s="47" t="s">
        <v>606</v>
      </c>
      <c r="P50" s="47" t="s">
        <v>8</v>
      </c>
      <c r="Q50" s="47" t="s">
        <v>158</v>
      </c>
      <c r="R50" s="9">
        <v>6</v>
      </c>
      <c r="S50" s="11">
        <v>9</v>
      </c>
      <c r="T50" s="15">
        <f t="shared" si="7"/>
        <v>15</v>
      </c>
      <c r="U50" s="9">
        <v>9</v>
      </c>
      <c r="V50" s="15"/>
      <c r="W50" s="47" t="s">
        <v>631</v>
      </c>
      <c r="X50" s="47" t="s">
        <v>205</v>
      </c>
      <c r="Y50" s="47" t="s">
        <v>158</v>
      </c>
      <c r="Z50" s="9"/>
      <c r="AA50" s="9">
        <v>5</v>
      </c>
      <c r="AB50" s="15">
        <f t="shared" si="9"/>
        <v>5</v>
      </c>
      <c r="AC50" s="9">
        <v>1</v>
      </c>
      <c r="AD50" s="15"/>
    </row>
    <row r="51" spans="1:30" ht="18" x14ac:dyDescent="0.4">
      <c r="A51" s="97" t="s">
        <v>37</v>
      </c>
      <c r="B51" s="94" t="s">
        <v>97</v>
      </c>
      <c r="C51" s="50"/>
      <c r="D51" s="26"/>
      <c r="E51" s="9">
        <v>2</v>
      </c>
      <c r="F51" s="47" t="s">
        <v>1114</v>
      </c>
      <c r="N51" s="69"/>
      <c r="O51" s="47" t="s">
        <v>824</v>
      </c>
      <c r="P51" s="47" t="s">
        <v>61</v>
      </c>
      <c r="Q51" s="47" t="s">
        <v>201</v>
      </c>
      <c r="R51" s="9">
        <v>4</v>
      </c>
      <c r="S51" s="9">
        <v>11</v>
      </c>
      <c r="T51" s="15">
        <f t="shared" si="7"/>
        <v>15</v>
      </c>
      <c r="U51" s="9">
        <v>1</v>
      </c>
      <c r="V51" s="15"/>
      <c r="W51" s="47" t="s">
        <v>634</v>
      </c>
      <c r="X51" s="47" t="s">
        <v>249</v>
      </c>
      <c r="Y51" s="47" t="s">
        <v>199</v>
      </c>
      <c r="Z51" s="9"/>
      <c r="AA51" s="11">
        <v>5</v>
      </c>
      <c r="AB51" s="15">
        <f t="shared" si="8"/>
        <v>5</v>
      </c>
      <c r="AC51" s="9"/>
      <c r="AD51" s="15"/>
    </row>
    <row r="52" spans="1:30" ht="15.5" x14ac:dyDescent="0.35">
      <c r="N52" s="15"/>
      <c r="O52" s="47" t="s">
        <v>590</v>
      </c>
      <c r="P52" s="47" t="s">
        <v>84</v>
      </c>
      <c r="Q52" s="47" t="s">
        <v>199</v>
      </c>
      <c r="R52" s="9">
        <v>5</v>
      </c>
      <c r="S52" s="9">
        <v>10</v>
      </c>
      <c r="T52" s="15">
        <f t="shared" si="7"/>
        <v>15</v>
      </c>
      <c r="U52" s="9">
        <v>2</v>
      </c>
      <c r="V52" s="15"/>
      <c r="W52" s="47" t="s">
        <v>653</v>
      </c>
      <c r="X52" s="47" t="s">
        <v>162</v>
      </c>
      <c r="Y52" s="47" t="s">
        <v>201</v>
      </c>
      <c r="Z52" s="9"/>
      <c r="AA52" s="9">
        <v>5</v>
      </c>
      <c r="AB52" s="15">
        <f t="shared" si="8"/>
        <v>5</v>
      </c>
      <c r="AC52" s="9">
        <v>4</v>
      </c>
      <c r="AD52" s="15"/>
    </row>
    <row r="53" spans="1:30" ht="18" x14ac:dyDescent="0.4">
      <c r="A53" s="122"/>
      <c r="B53" s="123"/>
      <c r="C53" s="123"/>
      <c r="D53" s="164"/>
      <c r="E53" s="124"/>
      <c r="F53" s="123"/>
      <c r="G53" s="125"/>
      <c r="H53" s="125"/>
      <c r="I53" s="125"/>
      <c r="J53" s="126"/>
      <c r="K53" s="125"/>
      <c r="L53" s="125"/>
      <c r="M53" s="124"/>
      <c r="N53" s="69"/>
      <c r="O53" s="47" t="s">
        <v>613</v>
      </c>
      <c r="P53" s="47" t="s">
        <v>389</v>
      </c>
      <c r="Q53" s="47" t="s">
        <v>141</v>
      </c>
      <c r="R53" s="9">
        <v>3</v>
      </c>
      <c r="S53" s="11">
        <v>12</v>
      </c>
      <c r="T53" s="15">
        <f t="shared" si="7"/>
        <v>15</v>
      </c>
      <c r="U53" s="9">
        <v>4</v>
      </c>
      <c r="V53" s="15"/>
      <c r="W53" s="47" t="s">
        <v>637</v>
      </c>
      <c r="X53" s="47" t="s">
        <v>169</v>
      </c>
      <c r="Y53" s="50" t="s">
        <v>158</v>
      </c>
      <c r="Z53" s="9"/>
      <c r="AA53" s="11">
        <v>5</v>
      </c>
      <c r="AB53" s="15">
        <f t="shared" si="8"/>
        <v>5</v>
      </c>
      <c r="AC53" s="11">
        <v>3</v>
      </c>
      <c r="AD53" s="15"/>
    </row>
    <row r="54" spans="1:30" ht="18" x14ac:dyDescent="0.4">
      <c r="C54" s="47" t="s">
        <v>967</v>
      </c>
      <c r="D54" s="112">
        <f>SUM(D16:D53)</f>
        <v>17</v>
      </c>
      <c r="E54" s="24"/>
      <c r="F54" s="47" t="s">
        <v>1082</v>
      </c>
      <c r="G54" s="38"/>
      <c r="H54" s="54"/>
      <c r="I54" s="70">
        <v>9</v>
      </c>
      <c r="J54" s="25"/>
      <c r="N54" s="15"/>
      <c r="O54" s="47" t="s">
        <v>664</v>
      </c>
      <c r="P54" s="47" t="s">
        <v>49</v>
      </c>
      <c r="Q54" s="47" t="s">
        <v>199</v>
      </c>
      <c r="R54" s="9">
        <v>1</v>
      </c>
      <c r="S54" s="11">
        <v>13</v>
      </c>
      <c r="T54" s="15">
        <f t="shared" ref="T54:T56" si="10">SUM(R54:S54)</f>
        <v>14</v>
      </c>
      <c r="U54" s="9">
        <v>7</v>
      </c>
      <c r="V54" s="15"/>
      <c r="W54" s="47" t="s">
        <v>627</v>
      </c>
      <c r="X54" s="47" t="s">
        <v>253</v>
      </c>
      <c r="Y54" s="47" t="s">
        <v>158</v>
      </c>
      <c r="Z54" s="9"/>
      <c r="AA54" s="9">
        <v>4</v>
      </c>
      <c r="AB54" s="15">
        <f t="shared" si="8"/>
        <v>4</v>
      </c>
      <c r="AC54" s="9">
        <v>3</v>
      </c>
      <c r="AD54" s="15"/>
    </row>
    <row r="55" spans="1:30" ht="17.5" x14ac:dyDescent="0.35">
      <c r="A55" s="4"/>
      <c r="C55" s="38"/>
      <c r="N55" s="15"/>
      <c r="O55" s="47" t="s">
        <v>965</v>
      </c>
      <c r="P55" s="47" t="s">
        <v>117</v>
      </c>
      <c r="Q55" s="47" t="s">
        <v>53</v>
      </c>
      <c r="R55" s="9">
        <v>1</v>
      </c>
      <c r="S55" s="11">
        <v>13</v>
      </c>
      <c r="T55" s="15">
        <f t="shared" si="10"/>
        <v>14</v>
      </c>
      <c r="U55" s="9">
        <v>1</v>
      </c>
      <c r="V55" s="15"/>
      <c r="W55" s="47" t="s">
        <v>652</v>
      </c>
      <c r="X55" s="94" t="s">
        <v>208</v>
      </c>
      <c r="Y55" s="47" t="s">
        <v>201</v>
      </c>
      <c r="Z55" s="9">
        <v>1</v>
      </c>
      <c r="AA55" s="11">
        <v>2</v>
      </c>
      <c r="AB55" s="15">
        <f t="shared" si="8"/>
        <v>3</v>
      </c>
      <c r="AC55" s="9">
        <v>1</v>
      </c>
      <c r="AD55" s="15"/>
    </row>
    <row r="56" spans="1:30" ht="15.5" x14ac:dyDescent="0.35">
      <c r="A56" s="4"/>
      <c r="N56" s="15"/>
      <c r="O56" s="47" t="s">
        <v>665</v>
      </c>
      <c r="P56" s="179" t="s">
        <v>152</v>
      </c>
      <c r="Q56" s="47" t="s">
        <v>199</v>
      </c>
      <c r="R56" s="9">
        <v>6</v>
      </c>
      <c r="S56" s="11">
        <v>6</v>
      </c>
      <c r="T56" s="15">
        <f t="shared" si="10"/>
        <v>12</v>
      </c>
      <c r="U56" s="9">
        <v>1</v>
      </c>
      <c r="V56" s="15"/>
      <c r="W56" s="60" t="s">
        <v>859</v>
      </c>
      <c r="X56" s="60" t="s">
        <v>170</v>
      </c>
      <c r="Y56" s="178" t="s">
        <v>199</v>
      </c>
      <c r="Z56" s="11"/>
      <c r="AA56" s="9">
        <v>3</v>
      </c>
      <c r="AB56" s="15">
        <f t="shared" si="8"/>
        <v>3</v>
      </c>
      <c r="AC56" s="9"/>
      <c r="AD56" s="15"/>
    </row>
    <row r="57" spans="1:30" ht="15.5" x14ac:dyDescent="0.35">
      <c r="A57" s="4"/>
      <c r="N57" s="69"/>
      <c r="O57" s="47" t="s">
        <v>918</v>
      </c>
      <c r="P57" s="177" t="s">
        <v>426</v>
      </c>
      <c r="Q57" s="55" t="s">
        <v>54</v>
      </c>
      <c r="R57" s="9">
        <v>6</v>
      </c>
      <c r="S57" s="9">
        <v>6</v>
      </c>
      <c r="T57" s="15">
        <f t="shared" ref="T57:T64" si="11">SUM(R57:S57)</f>
        <v>12</v>
      </c>
      <c r="U57" s="9">
        <v>1</v>
      </c>
      <c r="V57" s="15"/>
      <c r="W57" s="50" t="s">
        <v>655</v>
      </c>
      <c r="X57" s="50" t="s">
        <v>63</v>
      </c>
      <c r="Y57" s="50" t="s">
        <v>142</v>
      </c>
      <c r="Z57" s="9"/>
      <c r="AA57" s="11">
        <v>2</v>
      </c>
      <c r="AB57" s="15">
        <f t="shared" si="8"/>
        <v>2</v>
      </c>
      <c r="AC57" s="9">
        <v>1</v>
      </c>
      <c r="AD57" s="15"/>
    </row>
    <row r="58" spans="1:30" ht="18" x14ac:dyDescent="0.4">
      <c r="A58" s="4"/>
      <c r="D58" s="23" t="s">
        <v>1087</v>
      </c>
      <c r="L58" s="23" t="s">
        <v>1108</v>
      </c>
      <c r="N58" s="69"/>
      <c r="O58" s="47" t="s">
        <v>1126</v>
      </c>
      <c r="P58" s="47" t="s">
        <v>820</v>
      </c>
      <c r="Q58" s="50" t="s">
        <v>142</v>
      </c>
      <c r="R58" s="9">
        <v>4</v>
      </c>
      <c r="S58" s="11">
        <v>8</v>
      </c>
      <c r="T58" s="15">
        <f t="shared" si="11"/>
        <v>12</v>
      </c>
      <c r="U58" s="11">
        <v>2</v>
      </c>
      <c r="V58" s="15"/>
      <c r="W58" s="47" t="s">
        <v>673</v>
      </c>
      <c r="X58" s="47" t="s">
        <v>28</v>
      </c>
      <c r="Y58" s="47" t="s">
        <v>53</v>
      </c>
      <c r="Z58" s="9"/>
      <c r="AA58" s="9">
        <v>2</v>
      </c>
      <c r="AB58" s="15">
        <f t="shared" si="8"/>
        <v>2</v>
      </c>
      <c r="AC58" s="9">
        <v>6</v>
      </c>
      <c r="AD58" s="15"/>
    </row>
    <row r="59" spans="1:30" ht="18" x14ac:dyDescent="0.4">
      <c r="A59" s="4"/>
      <c r="B59" s="181" t="s">
        <v>94</v>
      </c>
      <c r="C59" s="22"/>
      <c r="D59" s="23">
        <v>40994</v>
      </c>
      <c r="E59" s="61"/>
      <c r="F59" s="61"/>
      <c r="G59" s="61"/>
      <c r="H59" s="31"/>
      <c r="I59" s="31"/>
      <c r="J59" s="181" t="s">
        <v>96</v>
      </c>
      <c r="K59" s="22"/>
      <c r="L59" s="23">
        <v>41001</v>
      </c>
      <c r="N59" s="15"/>
      <c r="O59" s="47" t="s">
        <v>743</v>
      </c>
      <c r="P59" s="47" t="s">
        <v>17</v>
      </c>
      <c r="Q59" s="47" t="s">
        <v>158</v>
      </c>
      <c r="R59" s="9">
        <v>4</v>
      </c>
      <c r="S59" s="9">
        <v>8</v>
      </c>
      <c r="T59" s="15">
        <f t="shared" si="11"/>
        <v>12</v>
      </c>
      <c r="U59" s="9">
        <v>4</v>
      </c>
      <c r="V59" s="15"/>
      <c r="W59" s="47" t="s">
        <v>629</v>
      </c>
      <c r="X59" s="47" t="s">
        <v>144</v>
      </c>
      <c r="Y59" s="55" t="s">
        <v>158</v>
      </c>
      <c r="Z59" s="9"/>
      <c r="AA59" s="9">
        <v>1</v>
      </c>
      <c r="AB59" s="15">
        <f t="shared" si="8"/>
        <v>1</v>
      </c>
      <c r="AC59" s="9"/>
      <c r="AD59" s="15"/>
    </row>
    <row r="60" spans="1:30" ht="17.5" x14ac:dyDescent="0.35">
      <c r="A60" s="4"/>
      <c r="B60" s="180" t="s">
        <v>95</v>
      </c>
      <c r="C60" s="180" t="s">
        <v>93</v>
      </c>
      <c r="D60" s="180" t="s">
        <v>127</v>
      </c>
      <c r="E60" s="47"/>
      <c r="F60" s="47"/>
      <c r="G60" s="47"/>
      <c r="H60" s="54"/>
      <c r="I60" s="54"/>
      <c r="J60" s="180" t="s">
        <v>95</v>
      </c>
      <c r="K60" s="180" t="s">
        <v>93</v>
      </c>
      <c r="L60" s="180" t="s">
        <v>127</v>
      </c>
      <c r="N60" s="69"/>
      <c r="O60" s="47" t="s">
        <v>872</v>
      </c>
      <c r="P60" s="94" t="s">
        <v>113</v>
      </c>
      <c r="Q60" s="47" t="s">
        <v>199</v>
      </c>
      <c r="R60" s="9">
        <v>2</v>
      </c>
      <c r="S60" s="11">
        <v>10</v>
      </c>
      <c r="T60" s="15">
        <f t="shared" si="11"/>
        <v>12</v>
      </c>
      <c r="U60" s="9">
        <v>1</v>
      </c>
      <c r="V60" s="15"/>
      <c r="W60" s="47" t="s">
        <v>638</v>
      </c>
      <c r="X60" s="47" t="s">
        <v>110</v>
      </c>
      <c r="Y60" s="47" t="s">
        <v>141</v>
      </c>
      <c r="Z60" s="9"/>
      <c r="AA60" s="11">
        <v>1</v>
      </c>
      <c r="AB60" s="15">
        <f t="shared" si="8"/>
        <v>1</v>
      </c>
      <c r="AC60" s="9">
        <v>1</v>
      </c>
      <c r="AD60" s="15"/>
    </row>
    <row r="61" spans="1:30" ht="18" x14ac:dyDescent="0.4">
      <c r="B61" s="28">
        <v>0.38541666666666669</v>
      </c>
      <c r="C61" s="25" t="s">
        <v>153</v>
      </c>
      <c r="D61" s="29" t="s">
        <v>1088</v>
      </c>
      <c r="E61" s="47"/>
      <c r="F61" s="47"/>
      <c r="G61" s="47"/>
      <c r="H61" s="24"/>
      <c r="I61" s="24"/>
      <c r="J61" s="28">
        <v>0.38541666666666669</v>
      </c>
      <c r="K61" s="25" t="s">
        <v>153</v>
      </c>
      <c r="L61" s="29" t="s">
        <v>537</v>
      </c>
      <c r="M61" s="45"/>
      <c r="N61" s="15"/>
      <c r="O61" s="47" t="s">
        <v>676</v>
      </c>
      <c r="P61" s="94" t="s">
        <v>30</v>
      </c>
      <c r="Q61" s="47" t="s">
        <v>141</v>
      </c>
      <c r="R61" s="11">
        <v>1</v>
      </c>
      <c r="S61" s="11">
        <v>11</v>
      </c>
      <c r="T61" s="15">
        <f t="shared" si="11"/>
        <v>12</v>
      </c>
      <c r="U61" s="9">
        <v>2</v>
      </c>
      <c r="V61" s="15"/>
      <c r="W61" s="47" t="s">
        <v>1006</v>
      </c>
      <c r="X61" s="47" t="s">
        <v>218</v>
      </c>
      <c r="Y61" s="50" t="s">
        <v>53</v>
      </c>
      <c r="Z61" s="9"/>
      <c r="AA61" s="11">
        <v>1</v>
      </c>
      <c r="AB61" s="15">
        <f t="shared" si="8"/>
        <v>1</v>
      </c>
      <c r="AC61" s="11"/>
      <c r="AD61" s="15"/>
    </row>
    <row r="62" spans="1:30" ht="18" x14ac:dyDescent="0.4">
      <c r="B62" s="28">
        <v>0.38541666666666669</v>
      </c>
      <c r="C62" s="25" t="s">
        <v>154</v>
      </c>
      <c r="D62" s="29" t="s">
        <v>740</v>
      </c>
      <c r="E62" s="47"/>
      <c r="F62" s="47"/>
      <c r="G62" s="47"/>
      <c r="H62" s="24"/>
      <c r="I62" s="24"/>
      <c r="J62" s="28">
        <v>0.38541666666666669</v>
      </c>
      <c r="K62" s="25" t="s">
        <v>154</v>
      </c>
      <c r="L62" s="29" t="s">
        <v>538</v>
      </c>
      <c r="M62" s="45"/>
      <c r="N62" s="69"/>
      <c r="O62" s="47" t="s">
        <v>874</v>
      </c>
      <c r="P62" s="47" t="s">
        <v>300</v>
      </c>
      <c r="Q62" s="47" t="s">
        <v>141</v>
      </c>
      <c r="R62" s="9"/>
      <c r="S62" s="9">
        <v>12</v>
      </c>
      <c r="T62" s="15">
        <f t="shared" si="11"/>
        <v>12</v>
      </c>
      <c r="U62" s="9">
        <v>2</v>
      </c>
      <c r="V62" s="15"/>
      <c r="W62" s="47" t="s">
        <v>632</v>
      </c>
      <c r="X62" s="47" t="s">
        <v>57</v>
      </c>
      <c r="Y62" s="47" t="s">
        <v>199</v>
      </c>
      <c r="Z62" s="11"/>
      <c r="AA62" s="11"/>
      <c r="AB62" s="15">
        <f t="shared" si="8"/>
        <v>0</v>
      </c>
      <c r="AC62" s="9">
        <v>3</v>
      </c>
      <c r="AD62" s="15"/>
    </row>
    <row r="63" spans="1:30" ht="19.5" customHeight="1" x14ac:dyDescent="0.4">
      <c r="B63" s="28">
        <v>0.42708333333333331</v>
      </c>
      <c r="C63" s="25" t="s">
        <v>153</v>
      </c>
      <c r="D63" s="29" t="s">
        <v>171</v>
      </c>
      <c r="E63" s="47"/>
      <c r="F63" s="47"/>
      <c r="G63" s="47"/>
      <c r="H63" s="24"/>
      <c r="I63" s="24"/>
      <c r="J63" s="28">
        <v>0.42708333333333331</v>
      </c>
      <c r="K63" s="25" t="s">
        <v>153</v>
      </c>
      <c r="L63" s="29" t="s">
        <v>368</v>
      </c>
      <c r="M63" s="45"/>
      <c r="N63" s="15"/>
      <c r="O63" s="50" t="s">
        <v>745</v>
      </c>
      <c r="P63" s="65" t="s">
        <v>243</v>
      </c>
      <c r="Q63" s="65" t="s">
        <v>54</v>
      </c>
      <c r="R63" s="9">
        <v>6</v>
      </c>
      <c r="S63" s="11">
        <v>5</v>
      </c>
      <c r="T63" s="15">
        <f t="shared" si="11"/>
        <v>11</v>
      </c>
      <c r="U63" s="9"/>
      <c r="V63" s="15"/>
      <c r="W63" s="47" t="s">
        <v>633</v>
      </c>
      <c r="X63" s="47" t="s">
        <v>80</v>
      </c>
      <c r="Y63" s="47" t="s">
        <v>201</v>
      </c>
      <c r="Z63" s="9"/>
      <c r="AA63" s="11"/>
      <c r="AB63" s="15">
        <f t="shared" si="8"/>
        <v>0</v>
      </c>
      <c r="AC63" s="9">
        <v>1</v>
      </c>
      <c r="AD63" s="15"/>
    </row>
    <row r="64" spans="1:30" ht="18" x14ac:dyDescent="0.4">
      <c r="B64" s="28">
        <v>0.42708333333333331</v>
      </c>
      <c r="C64" s="25" t="s">
        <v>154</v>
      </c>
      <c r="D64" s="29" t="s">
        <v>302</v>
      </c>
      <c r="J64" s="28">
        <v>0.42708333333333331</v>
      </c>
      <c r="K64" s="25" t="s">
        <v>154</v>
      </c>
      <c r="L64" s="29" t="s">
        <v>303</v>
      </c>
      <c r="M64" s="45"/>
      <c r="N64" s="69"/>
      <c r="O64" s="47" t="s">
        <v>626</v>
      </c>
      <c r="P64" s="47" t="s">
        <v>78</v>
      </c>
      <c r="Q64" s="47" t="s">
        <v>53</v>
      </c>
      <c r="R64" s="9">
        <v>5</v>
      </c>
      <c r="S64" s="11">
        <v>6</v>
      </c>
      <c r="T64" s="15">
        <f t="shared" si="11"/>
        <v>11</v>
      </c>
      <c r="U64" s="9">
        <v>3</v>
      </c>
      <c r="V64" s="15"/>
      <c r="W64" s="47"/>
      <c r="X64" s="47"/>
      <c r="Y64" s="50"/>
      <c r="Z64" s="9"/>
      <c r="AA64" s="11"/>
      <c r="AB64" s="15"/>
      <c r="AC64" s="11"/>
      <c r="AD64" s="69"/>
    </row>
    <row r="65" spans="1:30" ht="18" customHeight="1" x14ac:dyDescent="0.4">
      <c r="B65" s="28"/>
      <c r="C65" s="25"/>
      <c r="D65" s="29"/>
      <c r="J65" s="28"/>
      <c r="K65" s="25"/>
      <c r="L65" s="29"/>
      <c r="M65" s="45"/>
      <c r="N65" s="69"/>
      <c r="O65" s="47"/>
      <c r="P65" s="47"/>
      <c r="Q65" s="47"/>
      <c r="R65" s="9"/>
      <c r="S65" s="11"/>
      <c r="T65" s="15"/>
      <c r="U65" s="9"/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9" customHeight="1" thickBot="1" x14ac:dyDescent="0.45">
      <c r="C66" s="195"/>
      <c r="D66" s="194"/>
      <c r="E66" s="213"/>
      <c r="F66" s="214"/>
      <c r="G66" s="213"/>
      <c r="H66" s="214"/>
      <c r="I66" s="213"/>
      <c r="J66" s="214"/>
      <c r="K66" s="213"/>
      <c r="N66" s="69"/>
      <c r="O66" s="47"/>
      <c r="P66" s="94"/>
      <c r="Q66" s="47"/>
      <c r="R66" s="9"/>
      <c r="S66" s="11"/>
      <c r="T66" s="15"/>
      <c r="U66" s="9"/>
      <c r="V66" s="15"/>
      <c r="W66" s="47" t="s">
        <v>732</v>
      </c>
      <c r="X66" s="177"/>
      <c r="Y66" s="55"/>
      <c r="Z66" s="9">
        <v>75</v>
      </c>
      <c r="AA66" s="9">
        <v>102</v>
      </c>
      <c r="AB66" s="15">
        <f t="shared" ref="AB66" si="12">SUM(Z66:AA66)</f>
        <v>177</v>
      </c>
      <c r="AC66" s="11">
        <v>41</v>
      </c>
      <c r="AD66" s="166"/>
    </row>
    <row r="67" spans="1:30" ht="16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SUM(R22:R65)</f>
        <v>405</v>
      </c>
      <c r="S67" s="18">
        <f>SUM(S22:S65)</f>
        <v>511</v>
      </c>
      <c r="T67" s="18">
        <f>SUM(T22:T65)</f>
        <v>916</v>
      </c>
      <c r="U67" s="18">
        <f>SUM(U22:U65)</f>
        <v>113</v>
      </c>
      <c r="V67" s="15"/>
      <c r="W67" s="61" t="s">
        <v>46</v>
      </c>
      <c r="X67" s="61"/>
      <c r="Y67" s="61"/>
      <c r="Z67" s="18">
        <f>SUM(Z22:Z66)+R67</f>
        <v>524</v>
      </c>
      <c r="AA67" s="18">
        <f>SUM(AA22:AA66)+S67</f>
        <v>829</v>
      </c>
      <c r="AB67" s="18">
        <f>SUM(AB22:AB66)+T67</f>
        <v>1353</v>
      </c>
      <c r="AC67" s="18">
        <f>SUM(AC22:AC66)+U67</f>
        <v>244</v>
      </c>
      <c r="AD67" s="166"/>
    </row>
    <row r="68" spans="1:30" ht="13" thickTop="1" x14ac:dyDescent="0.25"/>
    <row r="69" spans="1:30" ht="18" x14ac:dyDescent="0.4">
      <c r="A69" s="39"/>
      <c r="B69" s="194"/>
      <c r="C69" s="195"/>
      <c r="D69" s="29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29"/>
      <c r="E70" s="213"/>
      <c r="F70" s="214"/>
      <c r="G70" s="213"/>
      <c r="H70" s="214"/>
      <c r="I70" s="213"/>
      <c r="J70" s="214"/>
      <c r="K70" s="213"/>
    </row>
    <row r="71" spans="1:30" ht="18" x14ac:dyDescent="0.4">
      <c r="A71" s="39"/>
      <c r="B71" s="39"/>
      <c r="C71" s="169"/>
      <c r="D71" s="29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2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V43:AC50">
    <sortCondition ref="V43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zoomScale="85" zoomScaleNormal="75" zoomScaleSheetLayoutView="85" workbookViewId="0">
      <selection activeCell="C25" sqref="C25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5.81640625" customWidth="1"/>
    <col min="30" max="30" width="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0.5" customHeight="1" x14ac:dyDescent="0.5">
      <c r="A2" s="14"/>
      <c r="B2" s="185" t="s">
        <v>1085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40987</v>
      </c>
      <c r="N2" s="17"/>
      <c r="AD2" s="17"/>
    </row>
    <row r="3" spans="1:30" ht="25" x14ac:dyDescent="0.5">
      <c r="A3" s="4"/>
      <c r="B3" s="188"/>
      <c r="C3" s="188"/>
      <c r="D3" s="32"/>
      <c r="E3" s="27" t="s">
        <v>990</v>
      </c>
      <c r="F3" s="24"/>
      <c r="G3" s="24"/>
      <c r="H3" s="32"/>
      <c r="I3" s="32"/>
      <c r="J3" s="24"/>
      <c r="K3" s="25" t="s">
        <v>35</v>
      </c>
      <c r="L3" s="24"/>
      <c r="M3" s="25" t="s">
        <v>991</v>
      </c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Y3" s="144" t="s">
        <v>992</v>
      </c>
      <c r="AD3" s="17"/>
    </row>
    <row r="4" spans="1:30" ht="18" x14ac:dyDescent="0.4">
      <c r="A4" s="7"/>
      <c r="B4" s="188" t="s">
        <v>1168</v>
      </c>
      <c r="C4" s="188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88</v>
      </c>
      <c r="I4" s="25" t="s">
        <v>59</v>
      </c>
      <c r="J4" s="25" t="s">
        <v>107</v>
      </c>
      <c r="K4" s="25" t="s">
        <v>88</v>
      </c>
      <c r="L4" s="25" t="s">
        <v>112</v>
      </c>
      <c r="M4" s="25" t="s">
        <v>55</v>
      </c>
      <c r="N4" s="88"/>
      <c r="O4" s="47" t="s">
        <v>34</v>
      </c>
      <c r="P4" s="47" t="s">
        <v>100</v>
      </c>
      <c r="Q4" s="47" t="s">
        <v>54</v>
      </c>
      <c r="R4" s="7"/>
      <c r="S4" s="11">
        <v>25</v>
      </c>
      <c r="T4" s="9">
        <v>46</v>
      </c>
      <c r="U4" s="9">
        <v>5</v>
      </c>
      <c r="V4" s="9">
        <v>0</v>
      </c>
      <c r="W4" s="160">
        <f>T4/S4</f>
        <v>1.84</v>
      </c>
      <c r="X4" s="17"/>
      <c r="Y4" s="17"/>
      <c r="Z4" s="15" t="s">
        <v>104</v>
      </c>
      <c r="AA4" s="15" t="s">
        <v>105</v>
      </c>
      <c r="AB4" s="15" t="s">
        <v>106</v>
      </c>
      <c r="AC4" s="15" t="s">
        <v>993</v>
      </c>
      <c r="AD4" s="17"/>
    </row>
    <row r="5" spans="1:30" ht="18" x14ac:dyDescent="0.4">
      <c r="A5" s="9"/>
      <c r="B5" s="38" t="s">
        <v>103</v>
      </c>
      <c r="C5" s="27"/>
      <c r="D5" s="25">
        <v>3</v>
      </c>
      <c r="E5" s="25">
        <v>1</v>
      </c>
      <c r="F5" s="25">
        <v>0</v>
      </c>
      <c r="G5" s="25">
        <v>13</v>
      </c>
      <c r="H5" s="25">
        <v>6</v>
      </c>
      <c r="I5" s="40">
        <f>D5*2+F5*1</f>
        <v>6</v>
      </c>
      <c r="J5" s="25">
        <f>47+G5</f>
        <v>60</v>
      </c>
      <c r="K5" s="25">
        <f>62+H5</f>
        <v>68</v>
      </c>
      <c r="L5" s="25">
        <v>87</v>
      </c>
      <c r="M5" s="129">
        <v>27</v>
      </c>
      <c r="N5" s="88"/>
      <c r="O5" s="47" t="s">
        <v>160</v>
      </c>
      <c r="P5" s="47" t="s">
        <v>200</v>
      </c>
      <c r="Q5" s="47" t="s">
        <v>142</v>
      </c>
      <c r="R5" s="4"/>
      <c r="S5" s="11">
        <v>26</v>
      </c>
      <c r="T5" s="9">
        <v>48</v>
      </c>
      <c r="U5" s="9">
        <v>6</v>
      </c>
      <c r="V5" s="9">
        <v>1</v>
      </c>
      <c r="W5" s="160">
        <f>T5/S5</f>
        <v>1.8461538461538463</v>
      </c>
      <c r="X5" s="38" t="s">
        <v>150</v>
      </c>
      <c r="Y5" s="27"/>
      <c r="Z5" s="25">
        <v>12</v>
      </c>
      <c r="AA5" s="25">
        <v>5</v>
      </c>
      <c r="AB5" s="25">
        <v>6</v>
      </c>
      <c r="AC5" s="40">
        <f t="shared" ref="AC5:AC12" si="0">Z5*2+AB5</f>
        <v>30</v>
      </c>
      <c r="AD5" s="17"/>
    </row>
    <row r="6" spans="1:30" ht="18" x14ac:dyDescent="0.4">
      <c r="A6" s="9"/>
      <c r="B6" s="38" t="s">
        <v>219</v>
      </c>
      <c r="C6" s="27"/>
      <c r="D6" s="25">
        <v>3</v>
      </c>
      <c r="E6" s="25">
        <v>1</v>
      </c>
      <c r="F6" s="25">
        <v>0</v>
      </c>
      <c r="G6" s="25">
        <v>12</v>
      </c>
      <c r="H6" s="25">
        <v>8</v>
      </c>
      <c r="I6" s="40">
        <f>D6*2+F6*1</f>
        <v>6</v>
      </c>
      <c r="J6" s="25">
        <f>79+G6</f>
        <v>91</v>
      </c>
      <c r="K6" s="25">
        <f>53+H6</f>
        <v>61</v>
      </c>
      <c r="L6" s="25">
        <v>144</v>
      </c>
      <c r="M6" s="25">
        <v>37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27</v>
      </c>
      <c r="T6" s="9">
        <v>57</v>
      </c>
      <c r="U6" s="9">
        <v>4</v>
      </c>
      <c r="V6" s="9">
        <v>2</v>
      </c>
      <c r="W6" s="160">
        <f t="shared" ref="W6:W12" si="1">T6/S6</f>
        <v>2.1111111111111112</v>
      </c>
      <c r="X6" s="38" t="s">
        <v>102</v>
      </c>
      <c r="Y6" s="27"/>
      <c r="Z6" s="25">
        <v>11</v>
      </c>
      <c r="AA6" s="25">
        <v>5</v>
      </c>
      <c r="AB6" s="25">
        <v>7</v>
      </c>
      <c r="AC6" s="40">
        <f t="shared" si="0"/>
        <v>29</v>
      </c>
      <c r="AD6" s="17"/>
    </row>
    <row r="7" spans="1:30" ht="18" x14ac:dyDescent="0.4">
      <c r="A7" s="9"/>
      <c r="B7" s="38" t="s">
        <v>151</v>
      </c>
      <c r="C7" s="27"/>
      <c r="D7" s="25">
        <v>2</v>
      </c>
      <c r="E7" s="25">
        <v>2</v>
      </c>
      <c r="F7" s="25">
        <v>0</v>
      </c>
      <c r="G7" s="25">
        <v>9</v>
      </c>
      <c r="H7" s="25">
        <v>9</v>
      </c>
      <c r="I7" s="40">
        <f>D7*2+F7*1</f>
        <v>4</v>
      </c>
      <c r="J7" s="25">
        <f>53+G7</f>
        <v>62</v>
      </c>
      <c r="K7" s="25">
        <f>44+H7</f>
        <v>53</v>
      </c>
      <c r="L7" s="25">
        <v>98</v>
      </c>
      <c r="M7" s="25">
        <v>24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27</v>
      </c>
      <c r="T7" s="9">
        <v>59</v>
      </c>
      <c r="U7" s="9">
        <v>6</v>
      </c>
      <c r="V7" s="9">
        <v>2</v>
      </c>
      <c r="W7" s="160">
        <f t="shared" si="1"/>
        <v>2.1851851851851851</v>
      </c>
      <c r="X7" s="38" t="s">
        <v>151</v>
      </c>
      <c r="Y7" s="27"/>
      <c r="Z7" s="25">
        <v>10</v>
      </c>
      <c r="AA7" s="25">
        <v>9</v>
      </c>
      <c r="AB7" s="25">
        <v>4</v>
      </c>
      <c r="AC7" s="40">
        <f t="shared" si="0"/>
        <v>24</v>
      </c>
      <c r="AD7" s="17"/>
    </row>
    <row r="8" spans="1:30" ht="18" x14ac:dyDescent="0.4">
      <c r="A8" s="9"/>
      <c r="B8" s="38" t="s">
        <v>220</v>
      </c>
      <c r="C8" s="27"/>
      <c r="D8" s="25">
        <v>2</v>
      </c>
      <c r="E8" s="25">
        <v>2</v>
      </c>
      <c r="F8" s="25">
        <v>0</v>
      </c>
      <c r="G8" s="25">
        <v>9</v>
      </c>
      <c r="H8" s="25">
        <v>10</v>
      </c>
      <c r="I8" s="40">
        <f>D8*2+F8*1</f>
        <v>4</v>
      </c>
      <c r="J8" s="25">
        <f>47+G8</f>
        <v>56</v>
      </c>
      <c r="K8" s="25">
        <f>60+H8</f>
        <v>70</v>
      </c>
      <c r="L8" s="25">
        <v>90</v>
      </c>
      <c r="M8" s="129">
        <v>26</v>
      </c>
      <c r="N8" s="67"/>
      <c r="O8" s="47" t="s">
        <v>9</v>
      </c>
      <c r="P8" s="47" t="s">
        <v>155</v>
      </c>
      <c r="Q8" s="47" t="s">
        <v>201</v>
      </c>
      <c r="R8" s="4"/>
      <c r="S8" s="11">
        <v>23</v>
      </c>
      <c r="T8" s="9">
        <v>56</v>
      </c>
      <c r="U8" s="9">
        <v>1</v>
      </c>
      <c r="V8" s="9">
        <v>0</v>
      </c>
      <c r="W8" s="160">
        <f t="shared" si="1"/>
        <v>2.4347826086956523</v>
      </c>
      <c r="X8" s="38" t="s">
        <v>156</v>
      </c>
      <c r="Y8" s="27"/>
      <c r="Z8" s="25">
        <v>10</v>
      </c>
      <c r="AA8" s="25">
        <v>9</v>
      </c>
      <c r="AB8" s="25">
        <v>4</v>
      </c>
      <c r="AC8" s="40">
        <f t="shared" si="0"/>
        <v>24</v>
      </c>
      <c r="AD8" s="17"/>
    </row>
    <row r="9" spans="1:30" ht="18" x14ac:dyDescent="0.4">
      <c r="A9" s="9"/>
      <c r="B9" s="38" t="s">
        <v>102</v>
      </c>
      <c r="C9" s="27"/>
      <c r="D9" s="25">
        <v>1</v>
      </c>
      <c r="E9" s="25">
        <v>1</v>
      </c>
      <c r="F9" s="25">
        <v>2</v>
      </c>
      <c r="G9" s="25">
        <v>8</v>
      </c>
      <c r="H9" s="25">
        <v>7</v>
      </c>
      <c r="I9" s="40">
        <f t="shared" ref="I9:I11" si="2">D9*2+F9*1</f>
        <v>4</v>
      </c>
      <c r="J9" s="25">
        <f>56+G9</f>
        <v>64</v>
      </c>
      <c r="K9" s="25">
        <f>40+H9</f>
        <v>47</v>
      </c>
      <c r="L9" s="25">
        <v>111</v>
      </c>
      <c r="M9" s="129">
        <v>25</v>
      </c>
      <c r="N9" s="15"/>
      <c r="O9" s="47" t="s">
        <v>73</v>
      </c>
      <c r="P9" s="47" t="s">
        <v>218</v>
      </c>
      <c r="Q9" s="47" t="s">
        <v>53</v>
      </c>
      <c r="R9" s="4"/>
      <c r="S9" s="11">
        <v>26</v>
      </c>
      <c r="T9" s="9">
        <v>67</v>
      </c>
      <c r="U9" s="9">
        <v>3</v>
      </c>
      <c r="V9" s="9">
        <v>1</v>
      </c>
      <c r="W9" s="160">
        <f>T9/S9</f>
        <v>2.5769230769230771</v>
      </c>
      <c r="X9" s="38" t="s">
        <v>103</v>
      </c>
      <c r="Y9" s="27"/>
      <c r="Z9" s="25">
        <v>8</v>
      </c>
      <c r="AA9" s="25">
        <v>11</v>
      </c>
      <c r="AB9" s="25">
        <v>4</v>
      </c>
      <c r="AC9" s="40">
        <f t="shared" si="0"/>
        <v>20</v>
      </c>
      <c r="AD9" s="17"/>
    </row>
    <row r="10" spans="1:30" ht="18" x14ac:dyDescent="0.4">
      <c r="A10" s="9"/>
      <c r="B10" s="38" t="s">
        <v>210</v>
      </c>
      <c r="C10" s="27"/>
      <c r="D10" s="25">
        <v>1</v>
      </c>
      <c r="E10" s="25">
        <v>1</v>
      </c>
      <c r="F10" s="25">
        <v>2</v>
      </c>
      <c r="G10" s="25">
        <v>8</v>
      </c>
      <c r="H10" s="25">
        <v>9</v>
      </c>
      <c r="I10" s="40">
        <f t="shared" si="2"/>
        <v>4</v>
      </c>
      <c r="J10" s="25">
        <f>49+G10</f>
        <v>57</v>
      </c>
      <c r="K10" s="25">
        <f>60+H10</f>
        <v>69</v>
      </c>
      <c r="L10" s="25">
        <v>86</v>
      </c>
      <c r="M10" s="129">
        <v>31</v>
      </c>
      <c r="N10" s="88"/>
      <c r="O10" s="47" t="s">
        <v>119</v>
      </c>
      <c r="P10" s="47" t="s">
        <v>170</v>
      </c>
      <c r="Q10" s="47" t="s">
        <v>199</v>
      </c>
      <c r="R10" s="4"/>
      <c r="S10" s="11">
        <v>17</v>
      </c>
      <c r="T10" s="9">
        <v>48</v>
      </c>
      <c r="U10" s="9">
        <v>1</v>
      </c>
      <c r="V10" s="9">
        <v>0</v>
      </c>
      <c r="W10" s="160">
        <f>T10/S10</f>
        <v>2.8235294117647061</v>
      </c>
      <c r="X10" s="38" t="s">
        <v>209</v>
      </c>
      <c r="Y10" s="27"/>
      <c r="Z10" s="25">
        <v>7</v>
      </c>
      <c r="AA10" s="25">
        <v>10</v>
      </c>
      <c r="AB10" s="25">
        <v>6</v>
      </c>
      <c r="AC10" s="40">
        <f t="shared" si="0"/>
        <v>20</v>
      </c>
      <c r="AD10" s="17"/>
    </row>
    <row r="11" spans="1:30" ht="18" x14ac:dyDescent="0.4">
      <c r="A11" s="9"/>
      <c r="B11" s="38" t="s">
        <v>101</v>
      </c>
      <c r="C11" s="27"/>
      <c r="D11" s="25">
        <v>1</v>
      </c>
      <c r="E11" s="25">
        <v>2</v>
      </c>
      <c r="F11" s="25">
        <v>1</v>
      </c>
      <c r="G11" s="25">
        <v>7</v>
      </c>
      <c r="H11" s="25">
        <v>12</v>
      </c>
      <c r="I11" s="40">
        <f t="shared" si="2"/>
        <v>3</v>
      </c>
      <c r="J11" s="25">
        <f>61+G11</f>
        <v>68</v>
      </c>
      <c r="K11" s="25">
        <f>68+H11</f>
        <v>80</v>
      </c>
      <c r="L11" s="25">
        <v>100</v>
      </c>
      <c r="M11" s="129">
        <v>34</v>
      </c>
      <c r="N11" s="88"/>
      <c r="O11" s="55" t="s">
        <v>198</v>
      </c>
      <c r="P11" s="47" t="s">
        <v>109</v>
      </c>
      <c r="Q11" s="47" t="s">
        <v>108</v>
      </c>
      <c r="R11" s="7"/>
      <c r="S11" s="11">
        <v>25</v>
      </c>
      <c r="T11" s="9">
        <v>73</v>
      </c>
      <c r="U11" s="9">
        <v>1</v>
      </c>
      <c r="V11" s="9">
        <v>2</v>
      </c>
      <c r="W11" s="160">
        <f>T11/S11</f>
        <v>2.92</v>
      </c>
      <c r="X11" s="38" t="s">
        <v>210</v>
      </c>
      <c r="Y11" s="27"/>
      <c r="Z11" s="25">
        <v>7</v>
      </c>
      <c r="AA11" s="25">
        <v>11</v>
      </c>
      <c r="AB11" s="25">
        <v>5</v>
      </c>
      <c r="AC11" s="40">
        <f t="shared" si="0"/>
        <v>19</v>
      </c>
      <c r="AD11" s="17"/>
    </row>
    <row r="12" spans="1:30" ht="18.5" thickBot="1" x14ac:dyDescent="0.45">
      <c r="A12" s="9"/>
      <c r="B12" s="38" t="s">
        <v>156</v>
      </c>
      <c r="C12" s="27"/>
      <c r="D12" s="25">
        <v>0</v>
      </c>
      <c r="E12" s="25">
        <v>3</v>
      </c>
      <c r="F12" s="25">
        <v>1</v>
      </c>
      <c r="G12" s="25">
        <v>7</v>
      </c>
      <c r="H12" s="25">
        <v>12</v>
      </c>
      <c r="I12" s="40">
        <f t="shared" ref="I12" si="3">D12*2+F12*1</f>
        <v>1</v>
      </c>
      <c r="J12" s="25">
        <f>42+G12</f>
        <v>49</v>
      </c>
      <c r="K12" s="25">
        <f>47+H12</f>
        <v>59</v>
      </c>
      <c r="L12" s="25">
        <v>83</v>
      </c>
      <c r="M12" s="57">
        <v>31</v>
      </c>
      <c r="N12" s="88"/>
      <c r="O12" s="47" t="s">
        <v>128</v>
      </c>
      <c r="P12" s="47" t="s">
        <v>0</v>
      </c>
      <c r="Q12" s="47"/>
      <c r="R12" s="4"/>
      <c r="S12" s="11">
        <v>20</v>
      </c>
      <c r="T12" s="9">
        <v>45</v>
      </c>
      <c r="U12" s="9">
        <v>4</v>
      </c>
      <c r="V12" s="9">
        <v>0</v>
      </c>
      <c r="W12" s="160">
        <f t="shared" si="1"/>
        <v>2.25</v>
      </c>
      <c r="X12" s="38" t="s">
        <v>101</v>
      </c>
      <c r="Y12" s="27"/>
      <c r="Z12" s="25">
        <v>7</v>
      </c>
      <c r="AA12" s="25">
        <v>12</v>
      </c>
      <c r="AB12" s="25">
        <v>4</v>
      </c>
      <c r="AC12" s="40">
        <f t="shared" si="0"/>
        <v>18</v>
      </c>
      <c r="AD12" s="17"/>
    </row>
    <row r="13" spans="1:30" ht="18.5" thickBot="1" x14ac:dyDescent="0.45">
      <c r="A13" s="4"/>
      <c r="B13" s="71"/>
      <c r="C13" s="71"/>
      <c r="D13" s="71">
        <f t="shared" ref="D13:M13" si="4">SUM(D5:D12)</f>
        <v>13</v>
      </c>
      <c r="E13" s="71">
        <f t="shared" si="4"/>
        <v>13</v>
      </c>
      <c r="F13" s="71">
        <f t="shared" si="4"/>
        <v>6</v>
      </c>
      <c r="G13" s="71">
        <f t="shared" si="4"/>
        <v>73</v>
      </c>
      <c r="H13" s="71">
        <f t="shared" si="4"/>
        <v>73</v>
      </c>
      <c r="I13" s="71">
        <f t="shared" si="4"/>
        <v>32</v>
      </c>
      <c r="J13" s="71">
        <f t="shared" si="4"/>
        <v>507</v>
      </c>
      <c r="K13" s="71">
        <f t="shared" si="4"/>
        <v>507</v>
      </c>
      <c r="L13" s="71">
        <f t="shared" si="4"/>
        <v>799</v>
      </c>
      <c r="M13" s="71">
        <f t="shared" si="4"/>
        <v>235</v>
      </c>
      <c r="N13" s="17"/>
      <c r="O13" s="17"/>
      <c r="P13" s="17"/>
      <c r="Q13" s="61" t="s">
        <v>35</v>
      </c>
      <c r="R13" s="14"/>
      <c r="S13" s="18">
        <f>SUM(S4:S12)</f>
        <v>216</v>
      </c>
      <c r="T13" s="18">
        <f>SUM(T4:T12)</f>
        <v>499</v>
      </c>
      <c r="U13" s="18">
        <f>SUM(U4:U12)</f>
        <v>31</v>
      </c>
      <c r="V13" s="18">
        <f>SUM(V4:V12)</f>
        <v>8</v>
      </c>
      <c r="W13" s="19">
        <f>(T13+V13)/S13</f>
        <v>2.3472222222222223</v>
      </c>
      <c r="X13" s="17"/>
      <c r="Y13" s="17"/>
      <c r="Z13" s="71">
        <f>SUM(Z5:Z12)</f>
        <v>72</v>
      </c>
      <c r="AA13" s="71">
        <f>SUM(AA5:AA12)</f>
        <v>72</v>
      </c>
      <c r="AB13" s="71">
        <f>SUM(AB5:AB12)</f>
        <v>40</v>
      </c>
      <c r="AC13" s="71"/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1086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151</v>
      </c>
      <c r="C16" s="75"/>
      <c r="D16" s="25">
        <v>2</v>
      </c>
      <c r="E16" s="9">
        <v>1</v>
      </c>
      <c r="F16" s="47" t="s">
        <v>1092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22</v>
      </c>
      <c r="C17" s="47" t="s">
        <v>216</v>
      </c>
      <c r="D17" s="25"/>
      <c r="E17" s="9">
        <v>2</v>
      </c>
      <c r="F17" s="47" t="s">
        <v>1093</v>
      </c>
      <c r="J17" s="4"/>
      <c r="N17" s="17"/>
      <c r="P17" s="47" t="s">
        <v>97</v>
      </c>
      <c r="Q17" s="24"/>
      <c r="R17" s="47"/>
      <c r="S17" s="47"/>
      <c r="T17" s="47" t="s">
        <v>97</v>
      </c>
      <c r="U17" s="47"/>
      <c r="V17" s="25"/>
      <c r="W17" s="47"/>
      <c r="X17" s="47"/>
      <c r="Y17" s="47" t="s">
        <v>97</v>
      </c>
      <c r="Z17" s="47"/>
      <c r="AD17" s="17"/>
    </row>
    <row r="18" spans="1:30" ht="15.5" x14ac:dyDescent="0.35">
      <c r="A18" s="45"/>
      <c r="B18" s="47"/>
      <c r="C18" s="47"/>
      <c r="D18" s="55"/>
      <c r="E18" s="9"/>
      <c r="F18" s="47"/>
      <c r="J18" s="4"/>
      <c r="N18" s="17"/>
      <c r="P18" s="47"/>
      <c r="S18" s="47"/>
      <c r="T18" s="47"/>
      <c r="U18" s="47"/>
      <c r="X18" s="47"/>
      <c r="Y18" s="47"/>
      <c r="AD18" s="17"/>
    </row>
    <row r="19" spans="1:30" ht="18" x14ac:dyDescent="0.4">
      <c r="A19" s="45" t="s">
        <v>166</v>
      </c>
      <c r="B19" s="38" t="s">
        <v>219</v>
      </c>
      <c r="C19" s="98"/>
      <c r="D19" s="128">
        <v>3</v>
      </c>
      <c r="E19" s="9">
        <v>1</v>
      </c>
      <c r="F19" s="47" t="s">
        <v>1089</v>
      </c>
      <c r="N19" s="17"/>
      <c r="P19" s="38"/>
      <c r="U19" s="47"/>
      <c r="Y19" s="47"/>
      <c r="AD19" s="17"/>
    </row>
    <row r="20" spans="1:30" ht="18" x14ac:dyDescent="0.4">
      <c r="A20" s="97" t="s">
        <v>37</v>
      </c>
      <c r="B20" s="47" t="s">
        <v>389</v>
      </c>
      <c r="C20" s="47" t="s">
        <v>212</v>
      </c>
      <c r="D20" s="128"/>
      <c r="E20" s="9">
        <v>1</v>
      </c>
      <c r="F20" s="47" t="s">
        <v>1090</v>
      </c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E21" s="9">
        <v>2</v>
      </c>
      <c r="F21" s="47" t="s">
        <v>1091</v>
      </c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5.5" x14ac:dyDescent="0.35">
      <c r="N22" s="69"/>
      <c r="O22" s="47" t="s">
        <v>584</v>
      </c>
      <c r="P22" s="47" t="s">
        <v>131</v>
      </c>
      <c r="Q22" s="47" t="s">
        <v>54</v>
      </c>
      <c r="R22" s="9">
        <v>22</v>
      </c>
      <c r="S22" s="9">
        <v>20</v>
      </c>
      <c r="T22" s="15">
        <f t="shared" ref="T22:T47" si="5">SUM(R22:S22)</f>
        <v>42</v>
      </c>
      <c r="U22" s="9">
        <v>1</v>
      </c>
      <c r="V22" s="15"/>
      <c r="W22" s="47" t="s">
        <v>681</v>
      </c>
      <c r="X22" s="47" t="s">
        <v>17</v>
      </c>
      <c r="Y22" s="47" t="s">
        <v>158</v>
      </c>
      <c r="Z22" s="9">
        <v>3</v>
      </c>
      <c r="AA22" s="9">
        <v>8</v>
      </c>
      <c r="AB22" s="15">
        <f t="shared" ref="AB22:AB63" si="6">SUM(Z22:AA22)</f>
        <v>11</v>
      </c>
      <c r="AC22" s="9">
        <v>4</v>
      </c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15"/>
      <c r="O23" s="47" t="s">
        <v>603</v>
      </c>
      <c r="P23" s="47" t="s">
        <v>138</v>
      </c>
      <c r="Q23" s="47" t="s">
        <v>142</v>
      </c>
      <c r="R23" s="9">
        <v>22</v>
      </c>
      <c r="S23" s="9">
        <v>16</v>
      </c>
      <c r="T23" s="15">
        <f t="shared" si="5"/>
        <v>38</v>
      </c>
      <c r="U23" s="9">
        <v>4</v>
      </c>
      <c r="V23" s="69"/>
      <c r="W23" s="47" t="s">
        <v>746</v>
      </c>
      <c r="X23" s="47" t="s">
        <v>174</v>
      </c>
      <c r="Y23" s="47" t="s">
        <v>141</v>
      </c>
      <c r="Z23" s="9">
        <v>1</v>
      </c>
      <c r="AA23" s="9">
        <v>10</v>
      </c>
      <c r="AB23" s="15">
        <f t="shared" si="6"/>
        <v>11</v>
      </c>
      <c r="AC23" s="9">
        <v>4</v>
      </c>
      <c r="AD23" s="15"/>
    </row>
    <row r="24" spans="1:30" ht="18" x14ac:dyDescent="0.4">
      <c r="A24" s="53" t="s">
        <v>39</v>
      </c>
      <c r="B24" s="38" t="s">
        <v>156</v>
      </c>
      <c r="D24" s="25">
        <v>1</v>
      </c>
      <c r="E24" s="8">
        <v>2</v>
      </c>
      <c r="F24" s="47" t="s">
        <v>1094</v>
      </c>
      <c r="G24" s="47"/>
      <c r="M24" s="42"/>
      <c r="N24" s="69"/>
      <c r="O24" s="47" t="s">
        <v>609</v>
      </c>
      <c r="P24" s="47" t="s">
        <v>252</v>
      </c>
      <c r="Q24" s="47" t="s">
        <v>141</v>
      </c>
      <c r="R24" s="9">
        <v>19</v>
      </c>
      <c r="S24" s="9">
        <v>19</v>
      </c>
      <c r="T24" s="15">
        <f t="shared" si="5"/>
        <v>38</v>
      </c>
      <c r="U24" s="9">
        <v>2</v>
      </c>
      <c r="V24" s="15"/>
      <c r="W24" s="60" t="s">
        <v>620</v>
      </c>
      <c r="X24" s="60" t="s">
        <v>240</v>
      </c>
      <c r="Y24" s="178" t="s">
        <v>201</v>
      </c>
      <c r="Z24" s="9">
        <v>1</v>
      </c>
      <c r="AA24" s="9">
        <v>10</v>
      </c>
      <c r="AB24" s="15">
        <f t="shared" si="6"/>
        <v>11</v>
      </c>
      <c r="AC24" s="9">
        <v>3</v>
      </c>
      <c r="AD24" s="15"/>
    </row>
    <row r="25" spans="1:30" ht="15.5" x14ac:dyDescent="0.35">
      <c r="A25" s="56" t="s">
        <v>37</v>
      </c>
      <c r="B25" s="47" t="s">
        <v>97</v>
      </c>
      <c r="C25" s="47"/>
      <c r="E25" s="8"/>
      <c r="F25" s="47"/>
      <c r="N25" s="15"/>
      <c r="O25" s="174" t="s">
        <v>610</v>
      </c>
      <c r="P25" s="47" t="s">
        <v>159</v>
      </c>
      <c r="Q25" s="47" t="s">
        <v>141</v>
      </c>
      <c r="R25" s="9">
        <v>23</v>
      </c>
      <c r="S25" s="11">
        <v>11</v>
      </c>
      <c r="T25" s="15">
        <f t="shared" si="5"/>
        <v>34</v>
      </c>
      <c r="U25" s="9">
        <v>3</v>
      </c>
      <c r="V25" s="15"/>
      <c r="W25" s="47" t="s">
        <v>676</v>
      </c>
      <c r="X25" s="94" t="s">
        <v>30</v>
      </c>
      <c r="Y25" s="47" t="s">
        <v>141</v>
      </c>
      <c r="Z25" s="11"/>
      <c r="AA25" s="11">
        <v>11</v>
      </c>
      <c r="AB25" s="15">
        <f t="shared" si="6"/>
        <v>11</v>
      </c>
      <c r="AC25" s="9">
        <v>2</v>
      </c>
      <c r="AD25" s="15"/>
    </row>
    <row r="26" spans="1:30" ht="15.5" x14ac:dyDescent="0.35">
      <c r="B26" s="47"/>
      <c r="C26" s="47"/>
      <c r="E26" s="99"/>
      <c r="F26" s="47"/>
      <c r="N26" s="69"/>
      <c r="O26" s="47" t="s">
        <v>607</v>
      </c>
      <c r="P26" s="177" t="s">
        <v>250</v>
      </c>
      <c r="Q26" s="55" t="s">
        <v>141</v>
      </c>
      <c r="R26" s="9">
        <v>21</v>
      </c>
      <c r="S26" s="9">
        <v>13</v>
      </c>
      <c r="T26" s="15">
        <f t="shared" si="5"/>
        <v>34</v>
      </c>
      <c r="U26" s="9">
        <v>4</v>
      </c>
      <c r="V26" s="15"/>
      <c r="W26" s="47" t="s">
        <v>623</v>
      </c>
      <c r="X26" s="55" t="s">
        <v>129</v>
      </c>
      <c r="Y26" s="55" t="s">
        <v>158</v>
      </c>
      <c r="Z26" s="9">
        <v>2</v>
      </c>
      <c r="AA26" s="11">
        <v>8</v>
      </c>
      <c r="AB26" s="15">
        <f t="shared" si="6"/>
        <v>10</v>
      </c>
      <c r="AC26" s="9">
        <v>1</v>
      </c>
      <c r="AD26" s="15"/>
    </row>
    <row r="27" spans="1:30" ht="18" x14ac:dyDescent="0.4">
      <c r="A27" s="45"/>
      <c r="B27" s="38" t="s">
        <v>988</v>
      </c>
      <c r="D27" s="25">
        <v>1</v>
      </c>
      <c r="E27" s="8">
        <v>2</v>
      </c>
      <c r="F27" s="47" t="s">
        <v>1095</v>
      </c>
      <c r="N27" s="15"/>
      <c r="O27" s="47" t="s">
        <v>585</v>
      </c>
      <c r="P27" s="47" t="s">
        <v>131</v>
      </c>
      <c r="Q27" s="47" t="s">
        <v>54</v>
      </c>
      <c r="R27" s="9">
        <v>15</v>
      </c>
      <c r="S27" s="9">
        <v>18</v>
      </c>
      <c r="T27" s="15">
        <f t="shared" si="5"/>
        <v>33</v>
      </c>
      <c r="U27" s="9">
        <v>3</v>
      </c>
      <c r="V27" s="15"/>
      <c r="W27" s="47" t="s">
        <v>651</v>
      </c>
      <c r="X27" s="47" t="s">
        <v>147</v>
      </c>
      <c r="Y27" s="47" t="s">
        <v>142</v>
      </c>
      <c r="Z27" s="9">
        <v>1</v>
      </c>
      <c r="AA27" s="9">
        <v>9</v>
      </c>
      <c r="AB27" s="15">
        <f t="shared" si="6"/>
        <v>10</v>
      </c>
      <c r="AC27" s="9">
        <v>5</v>
      </c>
      <c r="AD27" s="15"/>
    </row>
    <row r="28" spans="1:30" ht="15.5" x14ac:dyDescent="0.35">
      <c r="A28" s="56" t="s">
        <v>37</v>
      </c>
      <c r="B28" s="47" t="s">
        <v>1096</v>
      </c>
      <c r="C28" s="47" t="s">
        <v>318</v>
      </c>
      <c r="E28" s="99"/>
      <c r="F28" s="47"/>
      <c r="N28" s="69"/>
      <c r="O28" s="47" t="s">
        <v>661</v>
      </c>
      <c r="P28" s="47" t="s">
        <v>122</v>
      </c>
      <c r="Q28" s="47" t="s">
        <v>53</v>
      </c>
      <c r="R28" s="9">
        <v>27</v>
      </c>
      <c r="S28" s="9">
        <v>5</v>
      </c>
      <c r="T28" s="15">
        <f t="shared" ref="T28:T33" si="7">SUM(R28:S28)</f>
        <v>32</v>
      </c>
      <c r="U28" s="9">
        <v>1</v>
      </c>
      <c r="V28" s="69"/>
      <c r="W28" s="47" t="s">
        <v>890</v>
      </c>
      <c r="X28" s="55" t="s">
        <v>24</v>
      </c>
      <c r="Y28" s="55" t="s">
        <v>199</v>
      </c>
      <c r="Z28" s="9">
        <v>4</v>
      </c>
      <c r="AA28" s="9">
        <v>5</v>
      </c>
      <c r="AB28" s="15">
        <f t="shared" si="6"/>
        <v>9</v>
      </c>
      <c r="AC28" s="9">
        <v>1</v>
      </c>
      <c r="AD28" s="15"/>
    </row>
    <row r="29" spans="1:30" ht="15.5" x14ac:dyDescent="0.35">
      <c r="B29" s="47"/>
      <c r="C29" s="47"/>
      <c r="E29" s="99"/>
      <c r="F29" s="47"/>
      <c r="N29" s="69"/>
      <c r="O29" s="47" t="s">
        <v>580</v>
      </c>
      <c r="P29" s="47" t="s">
        <v>120</v>
      </c>
      <c r="Q29" s="47" t="s">
        <v>199</v>
      </c>
      <c r="R29" s="9">
        <v>14</v>
      </c>
      <c r="S29" s="11">
        <v>18</v>
      </c>
      <c r="T29" s="15">
        <f t="shared" si="7"/>
        <v>32</v>
      </c>
      <c r="U29" s="9">
        <v>1</v>
      </c>
      <c r="V29" s="15"/>
      <c r="W29" s="60" t="s">
        <v>828</v>
      </c>
      <c r="X29" s="60" t="s">
        <v>148</v>
      </c>
      <c r="Y29" s="178" t="s">
        <v>54</v>
      </c>
      <c r="Z29" s="11">
        <v>2</v>
      </c>
      <c r="AA29" s="9">
        <v>7</v>
      </c>
      <c r="AB29" s="15">
        <f t="shared" si="6"/>
        <v>9</v>
      </c>
      <c r="AC29" s="9">
        <v>2</v>
      </c>
      <c r="AD29" s="15"/>
    </row>
    <row r="30" spans="1:30" ht="18" x14ac:dyDescent="0.4">
      <c r="A30" s="82" t="s">
        <v>167</v>
      </c>
      <c r="B30" s="173"/>
      <c r="C30" s="172"/>
      <c r="D30" s="163"/>
      <c r="E30" s="77" t="s">
        <v>50</v>
      </c>
      <c r="F30" s="77"/>
      <c r="G30" s="84"/>
      <c r="H30" s="84"/>
      <c r="I30" s="84"/>
      <c r="J30" s="85"/>
      <c r="K30" s="84"/>
      <c r="L30" s="84"/>
      <c r="M30" s="84"/>
      <c r="N30" s="69"/>
      <c r="O30" s="47" t="s">
        <v>608</v>
      </c>
      <c r="P30" s="47" t="s">
        <v>132</v>
      </c>
      <c r="Q30" s="47" t="s">
        <v>141</v>
      </c>
      <c r="R30" s="9">
        <v>6</v>
      </c>
      <c r="S30" s="11">
        <v>25</v>
      </c>
      <c r="T30" s="15">
        <f t="shared" si="7"/>
        <v>31</v>
      </c>
      <c r="U30" s="9">
        <v>1</v>
      </c>
      <c r="V30" s="15"/>
      <c r="W30" s="47" t="s">
        <v>672</v>
      </c>
      <c r="X30" s="47" t="s">
        <v>137</v>
      </c>
      <c r="Y30" s="47" t="s">
        <v>53</v>
      </c>
      <c r="Z30" s="9">
        <v>2</v>
      </c>
      <c r="AA30" s="9">
        <v>7</v>
      </c>
      <c r="AB30" s="15">
        <f t="shared" si="6"/>
        <v>9</v>
      </c>
      <c r="AC30" s="9">
        <v>1</v>
      </c>
      <c r="AD30" s="15"/>
    </row>
    <row r="31" spans="1:30" ht="18" x14ac:dyDescent="0.4">
      <c r="A31" s="53" t="s">
        <v>40</v>
      </c>
      <c r="B31" s="38" t="s">
        <v>101</v>
      </c>
      <c r="D31" s="25">
        <v>2</v>
      </c>
      <c r="E31" s="8">
        <v>1</v>
      </c>
      <c r="F31" s="47" t="s">
        <v>1097</v>
      </c>
      <c r="G31" s="175"/>
      <c r="H31" s="175"/>
      <c r="I31" s="102"/>
      <c r="J31" s="102"/>
      <c r="K31" s="102"/>
      <c r="L31" s="102"/>
      <c r="M31" s="102"/>
      <c r="N31" s="15"/>
      <c r="O31" s="47" t="s">
        <v>619</v>
      </c>
      <c r="P31" s="47" t="s">
        <v>122</v>
      </c>
      <c r="Q31" s="47" t="s">
        <v>201</v>
      </c>
      <c r="R31" s="8">
        <v>18</v>
      </c>
      <c r="S31" s="12">
        <v>11</v>
      </c>
      <c r="T31" s="15">
        <f t="shared" si="7"/>
        <v>29</v>
      </c>
      <c r="U31" s="9">
        <v>1</v>
      </c>
      <c r="V31" s="15"/>
      <c r="W31" s="47" t="s">
        <v>830</v>
      </c>
      <c r="X31" s="47" t="s">
        <v>2</v>
      </c>
      <c r="Y31" s="47" t="s">
        <v>53</v>
      </c>
      <c r="Z31" s="9">
        <v>1</v>
      </c>
      <c r="AA31" s="11">
        <v>8</v>
      </c>
      <c r="AB31" s="15">
        <f t="shared" si="6"/>
        <v>9</v>
      </c>
      <c r="AC31" s="9">
        <v>6</v>
      </c>
      <c r="AD31" s="15"/>
    </row>
    <row r="32" spans="1:30" ht="15.5" x14ac:dyDescent="0.35">
      <c r="A32" s="45" t="s">
        <v>37</v>
      </c>
      <c r="B32" s="47" t="s">
        <v>553</v>
      </c>
      <c r="C32" s="47" t="s">
        <v>212</v>
      </c>
      <c r="D32" s="9"/>
      <c r="E32" s="8">
        <v>2</v>
      </c>
      <c r="F32" s="47" t="s">
        <v>1098</v>
      </c>
      <c r="N32" s="15"/>
      <c r="O32" s="47" t="s">
        <v>618</v>
      </c>
      <c r="P32" s="47" t="s">
        <v>74</v>
      </c>
      <c r="Q32" s="47" t="s">
        <v>201</v>
      </c>
      <c r="R32" s="9">
        <v>12</v>
      </c>
      <c r="S32" s="9">
        <v>17</v>
      </c>
      <c r="T32" s="15">
        <f t="shared" si="7"/>
        <v>29</v>
      </c>
      <c r="U32" s="9">
        <v>7</v>
      </c>
      <c r="V32" s="15"/>
      <c r="W32" s="47" t="s">
        <v>869</v>
      </c>
      <c r="X32" s="47" t="s">
        <v>163</v>
      </c>
      <c r="Y32" s="47" t="s">
        <v>54</v>
      </c>
      <c r="Z32" s="9">
        <v>3</v>
      </c>
      <c r="AA32" s="9">
        <v>5</v>
      </c>
      <c r="AB32" s="15">
        <f t="shared" si="6"/>
        <v>8</v>
      </c>
      <c r="AC32" s="9"/>
      <c r="AD32" s="15"/>
    </row>
    <row r="33" spans="1:30" ht="15.75" customHeight="1" x14ac:dyDescent="0.35">
      <c r="B33" s="47"/>
      <c r="C33" s="47"/>
      <c r="E33" s="8"/>
      <c r="N33" s="15"/>
      <c r="O33" s="47" t="s">
        <v>621</v>
      </c>
      <c r="P33" s="47" t="s">
        <v>70</v>
      </c>
      <c r="Q33" s="47" t="s">
        <v>158</v>
      </c>
      <c r="R33" s="9">
        <v>19</v>
      </c>
      <c r="S33" s="11">
        <v>8</v>
      </c>
      <c r="T33" s="15">
        <f t="shared" si="7"/>
        <v>27</v>
      </c>
      <c r="U33" s="9">
        <v>5</v>
      </c>
      <c r="V33" s="15"/>
      <c r="W33" s="47" t="s">
        <v>654</v>
      </c>
      <c r="X33" s="47" t="s">
        <v>45</v>
      </c>
      <c r="Y33" s="47" t="s">
        <v>142</v>
      </c>
      <c r="Z33" s="9">
        <v>1</v>
      </c>
      <c r="AA33" s="11">
        <v>7</v>
      </c>
      <c r="AB33" s="15">
        <f t="shared" si="6"/>
        <v>8</v>
      </c>
      <c r="AC33" s="9">
        <v>1</v>
      </c>
      <c r="AD33" s="15"/>
    </row>
    <row r="34" spans="1:30" ht="18" x14ac:dyDescent="0.4">
      <c r="A34" s="56"/>
      <c r="B34" s="38" t="s">
        <v>210</v>
      </c>
      <c r="C34" s="50"/>
      <c r="D34" s="129">
        <v>2</v>
      </c>
      <c r="E34" s="8">
        <v>1</v>
      </c>
      <c r="F34" s="47" t="s">
        <v>1100</v>
      </c>
      <c r="N34" s="69"/>
      <c r="O34" s="47" t="s">
        <v>577</v>
      </c>
      <c r="P34" s="47" t="s">
        <v>244</v>
      </c>
      <c r="Q34" s="55" t="s">
        <v>65</v>
      </c>
      <c r="R34" s="9">
        <v>16</v>
      </c>
      <c r="S34" s="9">
        <v>8</v>
      </c>
      <c r="T34" s="15">
        <f t="shared" si="5"/>
        <v>24</v>
      </c>
      <c r="U34" s="9">
        <v>1</v>
      </c>
      <c r="V34" s="15"/>
      <c r="W34" s="47" t="s">
        <v>649</v>
      </c>
      <c r="X34" s="47" t="s">
        <v>25</v>
      </c>
      <c r="Y34" s="55" t="s">
        <v>142</v>
      </c>
      <c r="Z34" s="9"/>
      <c r="AA34" s="9">
        <v>8</v>
      </c>
      <c r="AB34" s="15">
        <f t="shared" si="6"/>
        <v>8</v>
      </c>
      <c r="AC34" s="9"/>
      <c r="AD34" s="15"/>
    </row>
    <row r="35" spans="1:30" ht="18" x14ac:dyDescent="0.4">
      <c r="A35" s="56" t="s">
        <v>37</v>
      </c>
      <c r="B35" s="47" t="s">
        <v>1099</v>
      </c>
      <c r="C35" s="65" t="s">
        <v>212</v>
      </c>
      <c r="D35" s="129"/>
      <c r="E35" s="99">
        <v>1</v>
      </c>
      <c r="F35" s="47" t="s">
        <v>1101</v>
      </c>
      <c r="N35" s="69"/>
      <c r="O35" s="47" t="s">
        <v>611</v>
      </c>
      <c r="P35" s="177" t="s">
        <v>99</v>
      </c>
      <c r="Q35" s="55" t="s">
        <v>141</v>
      </c>
      <c r="R35" s="11">
        <v>9</v>
      </c>
      <c r="S35" s="9">
        <v>15</v>
      </c>
      <c r="T35" s="15">
        <f t="shared" si="5"/>
        <v>24</v>
      </c>
      <c r="U35" s="9">
        <v>4</v>
      </c>
      <c r="V35" s="69"/>
      <c r="W35" s="47" t="s">
        <v>801</v>
      </c>
      <c r="X35" s="47" t="s">
        <v>116</v>
      </c>
      <c r="Y35" s="47" t="s">
        <v>142</v>
      </c>
      <c r="Z35" s="9">
        <v>4</v>
      </c>
      <c r="AA35" s="11">
        <v>3</v>
      </c>
      <c r="AB35" s="15">
        <f t="shared" si="6"/>
        <v>7</v>
      </c>
      <c r="AC35" s="9"/>
      <c r="AD35" s="15"/>
    </row>
    <row r="36" spans="1:30" ht="15.5" x14ac:dyDescent="0.35">
      <c r="B36" s="47" t="s">
        <v>5</v>
      </c>
      <c r="C36" s="65" t="s">
        <v>212</v>
      </c>
      <c r="E36" s="99"/>
      <c r="F36" s="47"/>
      <c r="N36" s="15"/>
      <c r="O36" s="60" t="s">
        <v>582</v>
      </c>
      <c r="P36" s="60" t="s">
        <v>248</v>
      </c>
      <c r="Q36" s="178" t="s">
        <v>65</v>
      </c>
      <c r="R36" s="11">
        <v>11</v>
      </c>
      <c r="S36" s="9">
        <v>11</v>
      </c>
      <c r="T36" s="15">
        <f t="shared" si="5"/>
        <v>22</v>
      </c>
      <c r="U36" s="9">
        <v>2</v>
      </c>
      <c r="V36" s="15"/>
      <c r="W36" s="47" t="s">
        <v>630</v>
      </c>
      <c r="X36" s="47" t="s">
        <v>22</v>
      </c>
      <c r="Y36" s="47" t="s">
        <v>142</v>
      </c>
      <c r="Z36" s="9">
        <v>2</v>
      </c>
      <c r="AA36" s="9">
        <v>5</v>
      </c>
      <c r="AB36" s="15">
        <f t="shared" si="6"/>
        <v>7</v>
      </c>
      <c r="AC36" s="9">
        <v>1</v>
      </c>
      <c r="AD36" s="15"/>
    </row>
    <row r="37" spans="1:30" ht="15.5" x14ac:dyDescent="0.35">
      <c r="N37" s="69"/>
      <c r="O37" s="47" t="s">
        <v>1037</v>
      </c>
      <c r="P37" s="55" t="s">
        <v>1038</v>
      </c>
      <c r="Q37" s="55" t="s">
        <v>199</v>
      </c>
      <c r="R37" s="9">
        <v>14</v>
      </c>
      <c r="S37" s="11">
        <v>8</v>
      </c>
      <c r="T37" s="15">
        <f t="shared" ref="T37:T42" si="8">SUM(R37:S37)</f>
        <v>22</v>
      </c>
      <c r="U37" s="9">
        <v>7</v>
      </c>
      <c r="V37" s="15"/>
      <c r="W37" s="47" t="s">
        <v>675</v>
      </c>
      <c r="X37" s="47" t="s">
        <v>20</v>
      </c>
      <c r="Y37" s="47" t="s">
        <v>141</v>
      </c>
      <c r="Z37" s="9">
        <v>1</v>
      </c>
      <c r="AA37" s="11">
        <v>6</v>
      </c>
      <c r="AB37" s="15">
        <f t="shared" si="6"/>
        <v>7</v>
      </c>
      <c r="AC37" s="9">
        <v>1</v>
      </c>
      <c r="AD37" s="15"/>
    </row>
    <row r="38" spans="1:30" ht="18" x14ac:dyDescent="0.4">
      <c r="A38" s="82"/>
      <c r="B38" s="173"/>
      <c r="C38" s="77"/>
      <c r="D38" s="163"/>
      <c r="E38" s="77" t="s">
        <v>50</v>
      </c>
      <c r="F38" s="83"/>
      <c r="G38" s="84"/>
      <c r="H38" s="84"/>
      <c r="I38" s="84"/>
      <c r="J38" s="85"/>
      <c r="K38" s="84"/>
      <c r="L38" s="84"/>
      <c r="M38" s="84"/>
      <c r="N38" s="69"/>
      <c r="O38" s="47" t="s">
        <v>578</v>
      </c>
      <c r="P38" s="47" t="s">
        <v>67</v>
      </c>
      <c r="Q38" s="47" t="s">
        <v>65</v>
      </c>
      <c r="R38" s="9">
        <v>9</v>
      </c>
      <c r="S38" s="9">
        <v>12</v>
      </c>
      <c r="T38" s="15">
        <f t="shared" si="8"/>
        <v>21</v>
      </c>
      <c r="U38" s="9">
        <v>3</v>
      </c>
      <c r="V38" s="15"/>
      <c r="W38" s="47" t="s">
        <v>669</v>
      </c>
      <c r="X38" s="55" t="s">
        <v>207</v>
      </c>
      <c r="Y38" s="55" t="s">
        <v>53</v>
      </c>
      <c r="Z38" s="9">
        <v>1</v>
      </c>
      <c r="AA38" s="9">
        <v>6</v>
      </c>
      <c r="AB38" s="15">
        <f t="shared" si="6"/>
        <v>7</v>
      </c>
      <c r="AC38" s="9">
        <v>1</v>
      </c>
      <c r="AD38" s="15"/>
    </row>
    <row r="39" spans="1:30" ht="18" x14ac:dyDescent="0.4">
      <c r="A39" s="53" t="s">
        <v>41</v>
      </c>
      <c r="B39" s="38" t="s">
        <v>209</v>
      </c>
      <c r="C39" s="47"/>
      <c r="D39" s="25">
        <v>2</v>
      </c>
      <c r="E39" s="9">
        <v>1</v>
      </c>
      <c r="F39" s="47" t="s">
        <v>1102</v>
      </c>
      <c r="G39" s="46"/>
      <c r="H39" s="51"/>
      <c r="I39" s="51"/>
      <c r="J39" s="52"/>
      <c r="K39" s="51"/>
      <c r="L39" s="51"/>
      <c r="M39" s="51"/>
      <c r="N39" s="69"/>
      <c r="O39" s="47" t="s">
        <v>581</v>
      </c>
      <c r="P39" s="47" t="s">
        <v>65</v>
      </c>
      <c r="Q39" s="47" t="s">
        <v>65</v>
      </c>
      <c r="R39" s="9">
        <v>8</v>
      </c>
      <c r="S39" s="11">
        <v>12</v>
      </c>
      <c r="T39" s="15">
        <f t="shared" si="8"/>
        <v>20</v>
      </c>
      <c r="U39" s="11">
        <v>4</v>
      </c>
      <c r="V39" s="15"/>
      <c r="W39" s="47" t="s">
        <v>670</v>
      </c>
      <c r="X39" s="47" t="s">
        <v>18</v>
      </c>
      <c r="Y39" s="47" t="s">
        <v>53</v>
      </c>
      <c r="Z39" s="9">
        <v>1</v>
      </c>
      <c r="AA39" s="11">
        <v>6</v>
      </c>
      <c r="AB39" s="15">
        <f t="shared" si="6"/>
        <v>7</v>
      </c>
      <c r="AC39" s="9"/>
      <c r="AD39" s="15"/>
    </row>
    <row r="40" spans="1:30" ht="18" x14ac:dyDescent="0.4">
      <c r="A40" s="56" t="s">
        <v>37</v>
      </c>
      <c r="B40" s="60" t="s">
        <v>97</v>
      </c>
      <c r="C40" s="50"/>
      <c r="D40" s="25"/>
      <c r="E40" s="9">
        <v>2</v>
      </c>
      <c r="F40" s="47" t="s">
        <v>545</v>
      </c>
      <c r="G40" s="46"/>
      <c r="H40" s="51"/>
      <c r="I40" s="46"/>
      <c r="J40" s="48"/>
      <c r="K40" s="51"/>
      <c r="L40" s="51"/>
      <c r="M40" s="42"/>
      <c r="N40" s="69"/>
      <c r="O40" s="47" t="s">
        <v>662</v>
      </c>
      <c r="P40" s="47" t="s">
        <v>26</v>
      </c>
      <c r="Q40" s="47" t="s">
        <v>53</v>
      </c>
      <c r="R40" s="9">
        <v>8</v>
      </c>
      <c r="S40" s="11">
        <v>12</v>
      </c>
      <c r="T40" s="15">
        <f t="shared" si="8"/>
        <v>20</v>
      </c>
      <c r="U40" s="9">
        <v>2</v>
      </c>
      <c r="V40" s="15"/>
      <c r="W40" s="47" t="s">
        <v>647</v>
      </c>
      <c r="X40" s="47" t="s">
        <v>13</v>
      </c>
      <c r="Y40" s="47" t="s">
        <v>54</v>
      </c>
      <c r="Z40" s="9"/>
      <c r="AA40" s="9">
        <v>7</v>
      </c>
      <c r="AB40" s="15">
        <f t="shared" si="6"/>
        <v>7</v>
      </c>
      <c r="AC40" s="9">
        <v>3</v>
      </c>
      <c r="AD40" s="15"/>
    </row>
    <row r="41" spans="1:30" ht="15.5" x14ac:dyDescent="0.35">
      <c r="B41" s="60"/>
      <c r="C41" s="47"/>
      <c r="E41" s="99"/>
      <c r="F41" s="47"/>
      <c r="N41" s="15"/>
      <c r="O41" s="47" t="s">
        <v>605</v>
      </c>
      <c r="P41" s="47" t="s">
        <v>133</v>
      </c>
      <c r="Q41" s="47" t="s">
        <v>142</v>
      </c>
      <c r="R41" s="11">
        <v>8</v>
      </c>
      <c r="S41" s="11">
        <v>11</v>
      </c>
      <c r="T41" s="15">
        <f t="shared" si="8"/>
        <v>19</v>
      </c>
      <c r="U41" s="165">
        <v>1</v>
      </c>
      <c r="V41" s="15"/>
      <c r="W41" s="47" t="s">
        <v>641</v>
      </c>
      <c r="X41" s="177" t="s">
        <v>23</v>
      </c>
      <c r="Y41" s="55" t="s">
        <v>201</v>
      </c>
      <c r="Z41" s="9">
        <v>3</v>
      </c>
      <c r="AA41" s="9">
        <v>3</v>
      </c>
      <c r="AB41" s="15">
        <f t="shared" si="6"/>
        <v>6</v>
      </c>
      <c r="AC41" s="9">
        <v>2</v>
      </c>
      <c r="AD41" s="15"/>
    </row>
    <row r="42" spans="1:30" ht="18" x14ac:dyDescent="0.4">
      <c r="B42" s="38" t="s">
        <v>103</v>
      </c>
      <c r="C42" s="64"/>
      <c r="D42" s="26">
        <v>5</v>
      </c>
      <c r="E42" s="9">
        <v>1</v>
      </c>
      <c r="F42" s="47" t="s">
        <v>1103</v>
      </c>
      <c r="N42" s="15"/>
      <c r="O42" s="47" t="s">
        <v>586</v>
      </c>
      <c r="P42" s="47" t="s">
        <v>213</v>
      </c>
      <c r="Q42" s="47" t="s">
        <v>54</v>
      </c>
      <c r="R42" s="9">
        <v>6</v>
      </c>
      <c r="S42" s="11">
        <v>13</v>
      </c>
      <c r="T42" s="15">
        <f t="shared" si="8"/>
        <v>19</v>
      </c>
      <c r="U42" s="9">
        <v>1</v>
      </c>
      <c r="V42" s="15"/>
      <c r="W42" s="47" t="s">
        <v>628</v>
      </c>
      <c r="X42" s="47" t="s">
        <v>125</v>
      </c>
      <c r="Y42" s="47" t="s">
        <v>65</v>
      </c>
      <c r="Z42" s="9">
        <v>2</v>
      </c>
      <c r="AA42" s="9">
        <v>4</v>
      </c>
      <c r="AB42" s="15">
        <f t="shared" si="6"/>
        <v>6</v>
      </c>
      <c r="AC42" s="9">
        <v>1</v>
      </c>
      <c r="AD42" s="15"/>
    </row>
    <row r="43" spans="1:30" ht="18" x14ac:dyDescent="0.4">
      <c r="A43" s="97" t="s">
        <v>37</v>
      </c>
      <c r="B43" s="94" t="s">
        <v>1052</v>
      </c>
      <c r="C43" s="50" t="s">
        <v>212</v>
      </c>
      <c r="D43" s="26"/>
      <c r="E43" s="9">
        <v>1</v>
      </c>
      <c r="F43" s="47" t="s">
        <v>955</v>
      </c>
      <c r="N43" s="15"/>
      <c r="O43" s="50" t="s">
        <v>871</v>
      </c>
      <c r="P43" s="50" t="s">
        <v>254</v>
      </c>
      <c r="Q43" s="50" t="s">
        <v>158</v>
      </c>
      <c r="R43" s="11">
        <v>4</v>
      </c>
      <c r="S43" s="9">
        <v>14</v>
      </c>
      <c r="T43" s="15">
        <f t="shared" si="5"/>
        <v>18</v>
      </c>
      <c r="U43" s="9">
        <v>2</v>
      </c>
      <c r="V43" s="15"/>
      <c r="W43" s="47" t="s">
        <v>831</v>
      </c>
      <c r="X43" s="47" t="s">
        <v>76</v>
      </c>
      <c r="Y43" s="47" t="s">
        <v>65</v>
      </c>
      <c r="Z43" s="9">
        <v>2</v>
      </c>
      <c r="AA43" s="9">
        <v>4</v>
      </c>
      <c r="AB43" s="15">
        <f t="shared" si="6"/>
        <v>6</v>
      </c>
      <c r="AC43" s="9">
        <v>2</v>
      </c>
      <c r="AD43" s="15"/>
    </row>
    <row r="44" spans="1:30" ht="15.5" x14ac:dyDescent="0.35">
      <c r="B44" s="94"/>
      <c r="C44" s="50"/>
      <c r="E44" s="9">
        <v>1</v>
      </c>
      <c r="F44" s="47" t="s">
        <v>1104</v>
      </c>
      <c r="N44" s="69"/>
      <c r="O44" s="47" t="s">
        <v>583</v>
      </c>
      <c r="P44" s="47" t="s">
        <v>72</v>
      </c>
      <c r="Q44" s="47" t="s">
        <v>65</v>
      </c>
      <c r="R44" s="9">
        <v>7</v>
      </c>
      <c r="S44" s="11">
        <v>10</v>
      </c>
      <c r="T44" s="15">
        <f t="shared" si="5"/>
        <v>17</v>
      </c>
      <c r="U44" s="9">
        <v>3</v>
      </c>
      <c r="V44" s="15"/>
      <c r="W44" s="47" t="s">
        <v>645</v>
      </c>
      <c r="X44" s="47" t="s">
        <v>149</v>
      </c>
      <c r="Y44" s="47" t="s">
        <v>54</v>
      </c>
      <c r="Z44" s="9"/>
      <c r="AA44" s="9">
        <v>6</v>
      </c>
      <c r="AB44" s="15">
        <f t="shared" si="6"/>
        <v>6</v>
      </c>
      <c r="AC44" s="9">
        <v>9</v>
      </c>
      <c r="AD44" s="15"/>
    </row>
    <row r="45" spans="1:30" ht="15.5" x14ac:dyDescent="0.35">
      <c r="E45" s="9">
        <v>1</v>
      </c>
      <c r="F45" s="47" t="s">
        <v>1105</v>
      </c>
      <c r="N45" s="15"/>
      <c r="O45" s="47" t="s">
        <v>579</v>
      </c>
      <c r="P45" s="55" t="s">
        <v>72</v>
      </c>
      <c r="Q45" s="55" t="s">
        <v>65</v>
      </c>
      <c r="R45" s="9">
        <v>7</v>
      </c>
      <c r="S45" s="11">
        <v>10</v>
      </c>
      <c r="T45" s="15">
        <f t="shared" si="5"/>
        <v>17</v>
      </c>
      <c r="U45" s="9">
        <v>2</v>
      </c>
      <c r="V45" s="15"/>
      <c r="W45" s="47" t="s">
        <v>646</v>
      </c>
      <c r="X45" s="47" t="s">
        <v>5</v>
      </c>
      <c r="Y45" s="47" t="s">
        <v>201</v>
      </c>
      <c r="Z45" s="9"/>
      <c r="AA45" s="11">
        <v>6</v>
      </c>
      <c r="AB45" s="15">
        <f t="shared" si="6"/>
        <v>6</v>
      </c>
      <c r="AC45" s="9">
        <v>5</v>
      </c>
      <c r="AD45" s="15"/>
    </row>
    <row r="46" spans="1:30" ht="15.5" x14ac:dyDescent="0.35">
      <c r="B46" s="60"/>
      <c r="C46" s="47"/>
      <c r="E46" s="9">
        <v>2</v>
      </c>
      <c r="F46" s="47" t="s">
        <v>1106</v>
      </c>
      <c r="N46" s="69"/>
      <c r="O46" s="47" t="s">
        <v>826</v>
      </c>
      <c r="P46" s="55" t="s">
        <v>4</v>
      </c>
      <c r="Q46" s="55" t="s">
        <v>158</v>
      </c>
      <c r="R46" s="9">
        <v>7</v>
      </c>
      <c r="S46" s="11">
        <v>10</v>
      </c>
      <c r="T46" s="15">
        <f t="shared" si="5"/>
        <v>17</v>
      </c>
      <c r="U46" s="9"/>
      <c r="V46" s="15"/>
      <c r="W46" s="47" t="s">
        <v>634</v>
      </c>
      <c r="X46" s="47" t="s">
        <v>164</v>
      </c>
      <c r="Y46" s="47" t="s">
        <v>142</v>
      </c>
      <c r="Z46" s="9"/>
      <c r="AA46" s="9">
        <v>6</v>
      </c>
      <c r="AB46" s="15">
        <f t="shared" si="6"/>
        <v>6</v>
      </c>
      <c r="AC46" s="9">
        <v>4</v>
      </c>
      <c r="AD46" s="15"/>
    </row>
    <row r="47" spans="1:30" ht="15.5" x14ac:dyDescent="0.35">
      <c r="C47" s="47"/>
      <c r="N47" s="69"/>
      <c r="O47" s="60" t="s">
        <v>663</v>
      </c>
      <c r="P47" s="60" t="s">
        <v>81</v>
      </c>
      <c r="Q47" s="178" t="s">
        <v>53</v>
      </c>
      <c r="R47" s="11">
        <v>3</v>
      </c>
      <c r="S47" s="11">
        <v>14</v>
      </c>
      <c r="T47" s="15">
        <f t="shared" si="5"/>
        <v>17</v>
      </c>
      <c r="U47" s="9"/>
      <c r="V47" s="15"/>
      <c r="W47" s="47" t="s">
        <v>644</v>
      </c>
      <c r="X47" s="47" t="s">
        <v>43</v>
      </c>
      <c r="Y47" s="47" t="s">
        <v>65</v>
      </c>
      <c r="Z47" s="9"/>
      <c r="AA47" s="9">
        <v>5</v>
      </c>
      <c r="AB47" s="15">
        <f t="shared" si="6"/>
        <v>5</v>
      </c>
      <c r="AC47" s="9">
        <v>6</v>
      </c>
      <c r="AD47" s="15"/>
    </row>
    <row r="48" spans="1:30" ht="18" x14ac:dyDescent="0.4">
      <c r="A48" s="122"/>
      <c r="B48" s="123"/>
      <c r="C48" s="123"/>
      <c r="D48" s="164"/>
      <c r="E48" s="124"/>
      <c r="F48" s="123"/>
      <c r="G48" s="125"/>
      <c r="H48" s="125"/>
      <c r="I48" s="125"/>
      <c r="J48" s="126"/>
      <c r="K48" s="125"/>
      <c r="L48" s="125"/>
      <c r="M48" s="124"/>
      <c r="N48" s="15"/>
      <c r="O48" s="47" t="s">
        <v>799</v>
      </c>
      <c r="P48" s="55" t="s">
        <v>123</v>
      </c>
      <c r="Q48" s="55" t="s">
        <v>54</v>
      </c>
      <c r="R48" s="9">
        <v>2</v>
      </c>
      <c r="S48" s="9">
        <v>14</v>
      </c>
      <c r="T48" s="15">
        <f t="shared" ref="T48:T64" si="9">SUM(R48:S48)</f>
        <v>16</v>
      </c>
      <c r="U48" s="9">
        <v>4</v>
      </c>
      <c r="V48" s="15"/>
      <c r="W48" s="47" t="s">
        <v>648</v>
      </c>
      <c r="X48" s="55" t="s">
        <v>296</v>
      </c>
      <c r="Y48" s="55" t="s">
        <v>65</v>
      </c>
      <c r="Z48" s="9"/>
      <c r="AA48" s="9">
        <v>5</v>
      </c>
      <c r="AB48" s="15">
        <f t="shared" si="6"/>
        <v>5</v>
      </c>
      <c r="AC48" s="9"/>
      <c r="AD48" s="15"/>
    </row>
    <row r="49" spans="1:30" ht="18" x14ac:dyDescent="0.4">
      <c r="C49" s="47" t="s">
        <v>967</v>
      </c>
      <c r="D49" s="112">
        <f>SUM(D16:D48)</f>
        <v>18</v>
      </c>
      <c r="E49" s="24"/>
      <c r="F49" s="47" t="s">
        <v>1082</v>
      </c>
      <c r="G49" s="38"/>
      <c r="H49" s="54"/>
      <c r="I49" s="70">
        <v>7</v>
      </c>
      <c r="J49" s="25"/>
      <c r="N49" s="69"/>
      <c r="O49" s="47" t="s">
        <v>824</v>
      </c>
      <c r="P49" s="47" t="s">
        <v>61</v>
      </c>
      <c r="Q49" s="47" t="s">
        <v>201</v>
      </c>
      <c r="R49" s="9">
        <v>4</v>
      </c>
      <c r="S49" s="9">
        <v>11</v>
      </c>
      <c r="T49" s="15">
        <f t="shared" si="9"/>
        <v>15</v>
      </c>
      <c r="U49" s="9">
        <v>1</v>
      </c>
      <c r="V49" s="15"/>
      <c r="W49" s="47" t="s">
        <v>631</v>
      </c>
      <c r="X49" s="47" t="s">
        <v>205</v>
      </c>
      <c r="Y49" s="47" t="s">
        <v>158</v>
      </c>
      <c r="Z49" s="9"/>
      <c r="AA49" s="9">
        <v>5</v>
      </c>
      <c r="AB49" s="15">
        <f t="shared" si="6"/>
        <v>5</v>
      </c>
      <c r="AC49" s="9">
        <v>1</v>
      </c>
      <c r="AD49" s="15"/>
    </row>
    <row r="50" spans="1:30" ht="17.5" x14ac:dyDescent="0.35">
      <c r="A50" s="4"/>
      <c r="C50" s="38"/>
      <c r="N50" s="15"/>
      <c r="O50" s="47" t="s">
        <v>606</v>
      </c>
      <c r="P50" s="47" t="s">
        <v>8</v>
      </c>
      <c r="Q50" s="47" t="s">
        <v>158</v>
      </c>
      <c r="R50" s="9">
        <v>6</v>
      </c>
      <c r="S50" s="11">
        <v>8</v>
      </c>
      <c r="T50" s="15">
        <f t="shared" si="9"/>
        <v>14</v>
      </c>
      <c r="U50" s="9">
        <v>8</v>
      </c>
      <c r="V50" s="15"/>
      <c r="W50" s="47" t="s">
        <v>635</v>
      </c>
      <c r="X50" s="177" t="s">
        <v>146</v>
      </c>
      <c r="Y50" s="55" t="s">
        <v>199</v>
      </c>
      <c r="Z50" s="9"/>
      <c r="AA50" s="9">
        <v>5</v>
      </c>
      <c r="AB50" s="15">
        <f t="shared" si="6"/>
        <v>5</v>
      </c>
      <c r="AC50" s="11">
        <v>1</v>
      </c>
      <c r="AD50" s="15"/>
    </row>
    <row r="51" spans="1:30" ht="15.5" x14ac:dyDescent="0.35">
      <c r="N51" s="69"/>
      <c r="O51" s="47" t="s">
        <v>1009</v>
      </c>
      <c r="P51" s="177" t="s">
        <v>217</v>
      </c>
      <c r="Q51" s="55" t="s">
        <v>199</v>
      </c>
      <c r="R51" s="9">
        <v>8</v>
      </c>
      <c r="S51" s="9">
        <v>6</v>
      </c>
      <c r="T51" s="15">
        <f t="shared" si="9"/>
        <v>14</v>
      </c>
      <c r="U51" s="9">
        <v>3</v>
      </c>
      <c r="V51" s="15"/>
      <c r="W51" s="47" t="s">
        <v>634</v>
      </c>
      <c r="X51" s="47" t="s">
        <v>249</v>
      </c>
      <c r="Y51" s="47" t="s">
        <v>199</v>
      </c>
      <c r="Z51" s="9"/>
      <c r="AA51" s="11">
        <v>5</v>
      </c>
      <c r="AB51" s="15">
        <f t="shared" si="6"/>
        <v>5</v>
      </c>
      <c r="AC51" s="9"/>
      <c r="AD51" s="15"/>
    </row>
    <row r="52" spans="1:30" ht="15.5" x14ac:dyDescent="0.35">
      <c r="N52" s="69"/>
      <c r="O52" s="47" t="s">
        <v>613</v>
      </c>
      <c r="P52" s="47" t="s">
        <v>389</v>
      </c>
      <c r="Q52" s="47" t="s">
        <v>141</v>
      </c>
      <c r="R52" s="9">
        <v>3</v>
      </c>
      <c r="S52" s="11">
        <v>11</v>
      </c>
      <c r="T52" s="15">
        <f t="shared" si="9"/>
        <v>14</v>
      </c>
      <c r="U52" s="9">
        <v>4</v>
      </c>
      <c r="V52" s="15"/>
      <c r="W52" s="47" t="s">
        <v>653</v>
      </c>
      <c r="X52" s="47" t="s">
        <v>162</v>
      </c>
      <c r="Y52" s="47" t="s">
        <v>201</v>
      </c>
      <c r="Z52" s="9"/>
      <c r="AA52" s="9">
        <v>5</v>
      </c>
      <c r="AB52" s="15">
        <f t="shared" si="6"/>
        <v>5</v>
      </c>
      <c r="AC52" s="9">
        <v>4</v>
      </c>
      <c r="AD52" s="15"/>
    </row>
    <row r="53" spans="1:30" ht="15.5" x14ac:dyDescent="0.35">
      <c r="N53" s="15"/>
      <c r="O53" s="47" t="s">
        <v>590</v>
      </c>
      <c r="P53" s="47" t="s">
        <v>84</v>
      </c>
      <c r="Q53" s="47" t="s">
        <v>199</v>
      </c>
      <c r="R53" s="9">
        <v>5</v>
      </c>
      <c r="S53" s="9">
        <v>8</v>
      </c>
      <c r="T53" s="15">
        <f t="shared" si="9"/>
        <v>13</v>
      </c>
      <c r="U53" s="9">
        <v>2</v>
      </c>
      <c r="V53" s="15"/>
      <c r="W53" s="47" t="s">
        <v>637</v>
      </c>
      <c r="X53" s="47" t="s">
        <v>169</v>
      </c>
      <c r="Y53" s="50" t="s">
        <v>158</v>
      </c>
      <c r="Z53" s="9"/>
      <c r="AA53" s="11">
        <v>5</v>
      </c>
      <c r="AB53" s="15">
        <f t="shared" si="6"/>
        <v>5</v>
      </c>
      <c r="AC53" s="11">
        <v>3</v>
      </c>
      <c r="AD53" s="15"/>
    </row>
    <row r="54" spans="1:30" ht="15.5" x14ac:dyDescent="0.35">
      <c r="N54" s="15"/>
      <c r="O54" s="47" t="s">
        <v>664</v>
      </c>
      <c r="P54" s="47" t="s">
        <v>49</v>
      </c>
      <c r="Q54" s="47" t="s">
        <v>199</v>
      </c>
      <c r="R54" s="9">
        <v>1</v>
      </c>
      <c r="S54" s="11">
        <v>12</v>
      </c>
      <c r="T54" s="15">
        <f t="shared" si="9"/>
        <v>13</v>
      </c>
      <c r="U54" s="9">
        <v>7</v>
      </c>
      <c r="V54" s="15"/>
      <c r="W54" s="47" t="s">
        <v>832</v>
      </c>
      <c r="X54" s="47" t="s">
        <v>253</v>
      </c>
      <c r="Y54" s="47" t="s">
        <v>158</v>
      </c>
      <c r="Z54" s="9"/>
      <c r="AA54" s="9">
        <v>4</v>
      </c>
      <c r="AB54" s="15">
        <f t="shared" si="6"/>
        <v>4</v>
      </c>
      <c r="AC54" s="9">
        <v>3</v>
      </c>
      <c r="AD54" s="15"/>
    </row>
    <row r="55" spans="1:30" ht="15.5" x14ac:dyDescent="0.35">
      <c r="N55" s="15"/>
      <c r="O55" s="47" t="s">
        <v>965</v>
      </c>
      <c r="P55" s="47" t="s">
        <v>117</v>
      </c>
      <c r="Q55" s="47" t="s">
        <v>53</v>
      </c>
      <c r="R55" s="9">
        <v>1</v>
      </c>
      <c r="S55" s="11">
        <v>12</v>
      </c>
      <c r="T55" s="15">
        <f t="shared" si="9"/>
        <v>13</v>
      </c>
      <c r="U55" s="9">
        <v>1</v>
      </c>
      <c r="V55" s="15"/>
      <c r="W55" s="47" t="s">
        <v>652</v>
      </c>
      <c r="X55" s="94" t="s">
        <v>208</v>
      </c>
      <c r="Y55" s="47" t="s">
        <v>201</v>
      </c>
      <c r="Z55" s="9">
        <v>1</v>
      </c>
      <c r="AA55" s="11">
        <v>2</v>
      </c>
      <c r="AB55" s="15">
        <f t="shared" si="6"/>
        <v>3</v>
      </c>
      <c r="AC55" s="9">
        <v>1</v>
      </c>
      <c r="AD55" s="15"/>
    </row>
    <row r="56" spans="1:30" ht="15.5" x14ac:dyDescent="0.35">
      <c r="A56" s="4"/>
      <c r="N56" s="15"/>
      <c r="O56" s="47" t="s">
        <v>665</v>
      </c>
      <c r="P56" s="179" t="s">
        <v>152</v>
      </c>
      <c r="Q56" s="47" t="s">
        <v>199</v>
      </c>
      <c r="R56" s="9">
        <v>6</v>
      </c>
      <c r="S56" s="11">
        <v>6</v>
      </c>
      <c r="T56" s="15">
        <f t="shared" si="9"/>
        <v>12</v>
      </c>
      <c r="U56" s="9">
        <v>1</v>
      </c>
      <c r="V56" s="15"/>
      <c r="W56" s="60" t="s">
        <v>859</v>
      </c>
      <c r="X56" s="60" t="s">
        <v>170</v>
      </c>
      <c r="Y56" s="178" t="s">
        <v>199</v>
      </c>
      <c r="Z56" s="11"/>
      <c r="AA56" s="9">
        <v>3</v>
      </c>
      <c r="AB56" s="15">
        <f t="shared" si="6"/>
        <v>3</v>
      </c>
      <c r="AC56" s="9"/>
      <c r="AD56" s="15"/>
    </row>
    <row r="57" spans="1:30" ht="15.5" x14ac:dyDescent="0.35">
      <c r="A57" s="4"/>
      <c r="N57" s="69"/>
      <c r="O57" s="47" t="s">
        <v>1126</v>
      </c>
      <c r="P57" s="47" t="s">
        <v>820</v>
      </c>
      <c r="Q57" s="50" t="s">
        <v>142</v>
      </c>
      <c r="R57" s="9">
        <v>4</v>
      </c>
      <c r="S57" s="11">
        <v>8</v>
      </c>
      <c r="T57" s="15">
        <f t="shared" si="9"/>
        <v>12</v>
      </c>
      <c r="U57" s="11">
        <v>2</v>
      </c>
      <c r="V57" s="15"/>
      <c r="W57" s="50" t="s">
        <v>655</v>
      </c>
      <c r="X57" s="50" t="s">
        <v>63</v>
      </c>
      <c r="Y57" s="50" t="s">
        <v>142</v>
      </c>
      <c r="Z57" s="9"/>
      <c r="AA57" s="11">
        <v>2</v>
      </c>
      <c r="AB57" s="15">
        <f t="shared" si="6"/>
        <v>2</v>
      </c>
      <c r="AC57" s="9">
        <v>1</v>
      </c>
      <c r="AD57" s="15"/>
    </row>
    <row r="58" spans="1:30" ht="18" x14ac:dyDescent="0.4">
      <c r="A58" s="4"/>
      <c r="D58" s="23" t="s">
        <v>1041</v>
      </c>
      <c r="L58" s="23" t="s">
        <v>1087</v>
      </c>
      <c r="N58" s="69"/>
      <c r="O58" s="47" t="s">
        <v>874</v>
      </c>
      <c r="P58" s="47" t="s">
        <v>300</v>
      </c>
      <c r="Q58" s="47" t="s">
        <v>141</v>
      </c>
      <c r="R58" s="9"/>
      <c r="S58" s="9">
        <v>12</v>
      </c>
      <c r="T58" s="15">
        <f t="shared" si="9"/>
        <v>12</v>
      </c>
      <c r="U58" s="9">
        <v>2</v>
      </c>
      <c r="V58" s="15"/>
      <c r="W58" s="47" t="s">
        <v>673</v>
      </c>
      <c r="X58" s="47" t="s">
        <v>28</v>
      </c>
      <c r="Y58" s="47" t="s">
        <v>53</v>
      </c>
      <c r="Z58" s="9"/>
      <c r="AA58" s="9">
        <v>2</v>
      </c>
      <c r="AB58" s="15">
        <f t="shared" si="6"/>
        <v>2</v>
      </c>
      <c r="AC58" s="9">
        <v>6</v>
      </c>
      <c r="AD58" s="15"/>
    </row>
    <row r="59" spans="1:30" ht="18" x14ac:dyDescent="0.4">
      <c r="A59" s="4"/>
      <c r="B59" s="181" t="s">
        <v>94</v>
      </c>
      <c r="C59" s="22"/>
      <c r="D59" s="23">
        <v>40987</v>
      </c>
      <c r="E59" s="61"/>
      <c r="F59" s="61"/>
      <c r="G59" s="61"/>
      <c r="H59" s="31"/>
      <c r="I59" s="31"/>
      <c r="J59" s="181" t="s">
        <v>96</v>
      </c>
      <c r="K59" s="22"/>
      <c r="L59" s="23">
        <v>40994</v>
      </c>
      <c r="N59" s="15"/>
      <c r="O59" s="50" t="s">
        <v>745</v>
      </c>
      <c r="P59" s="65" t="s">
        <v>243</v>
      </c>
      <c r="Q59" s="65" t="s">
        <v>54</v>
      </c>
      <c r="R59" s="9">
        <v>6</v>
      </c>
      <c r="S59" s="11">
        <v>5</v>
      </c>
      <c r="T59" s="15">
        <f t="shared" si="9"/>
        <v>11</v>
      </c>
      <c r="U59" s="9"/>
      <c r="V59" s="15"/>
      <c r="W59" s="47" t="s">
        <v>629</v>
      </c>
      <c r="X59" s="47" t="s">
        <v>144</v>
      </c>
      <c r="Y59" s="55" t="s">
        <v>158</v>
      </c>
      <c r="Z59" s="9"/>
      <c r="AA59" s="9">
        <v>1</v>
      </c>
      <c r="AB59" s="15">
        <f t="shared" si="6"/>
        <v>1</v>
      </c>
      <c r="AC59" s="9"/>
      <c r="AD59" s="15"/>
    </row>
    <row r="60" spans="1:30" ht="17.5" x14ac:dyDescent="0.35">
      <c r="A60" s="4"/>
      <c r="B60" s="180" t="s">
        <v>95</v>
      </c>
      <c r="C60" s="180" t="s">
        <v>93</v>
      </c>
      <c r="D60" s="180" t="s">
        <v>127</v>
      </c>
      <c r="E60" s="47"/>
      <c r="F60" s="47"/>
      <c r="G60" s="47"/>
      <c r="H60" s="54"/>
      <c r="I60" s="54"/>
      <c r="J60" s="180" t="s">
        <v>95</v>
      </c>
      <c r="K60" s="180" t="s">
        <v>93</v>
      </c>
      <c r="L60" s="180" t="s">
        <v>127</v>
      </c>
      <c r="N60" s="69"/>
      <c r="O60" s="47" t="s">
        <v>918</v>
      </c>
      <c r="P60" s="177" t="s">
        <v>426</v>
      </c>
      <c r="Q60" s="55" t="s">
        <v>54</v>
      </c>
      <c r="R60" s="9">
        <v>5</v>
      </c>
      <c r="S60" s="9">
        <v>6</v>
      </c>
      <c r="T60" s="15">
        <f t="shared" si="9"/>
        <v>11</v>
      </c>
      <c r="U60" s="9">
        <v>1</v>
      </c>
      <c r="V60" s="15"/>
      <c r="W60" s="47" t="s">
        <v>638</v>
      </c>
      <c r="X60" s="47" t="s">
        <v>110</v>
      </c>
      <c r="Y60" s="47" t="s">
        <v>141</v>
      </c>
      <c r="Z60" s="9"/>
      <c r="AA60" s="11">
        <v>1</v>
      </c>
      <c r="AB60" s="15">
        <f t="shared" si="6"/>
        <v>1</v>
      </c>
      <c r="AC60" s="9">
        <v>1</v>
      </c>
      <c r="AD60" s="15"/>
    </row>
    <row r="61" spans="1:30" ht="18" x14ac:dyDescent="0.4">
      <c r="B61" s="28">
        <v>0.38541666666666669</v>
      </c>
      <c r="C61" s="25" t="s">
        <v>153</v>
      </c>
      <c r="D61" s="29" t="s">
        <v>429</v>
      </c>
      <c r="E61" s="47"/>
      <c r="F61" s="47"/>
      <c r="G61" s="47"/>
      <c r="H61" s="24"/>
      <c r="I61" s="24"/>
      <c r="J61" s="28">
        <v>0.38541666666666669</v>
      </c>
      <c r="K61" s="25" t="s">
        <v>153</v>
      </c>
      <c r="L61" s="29" t="s">
        <v>1088</v>
      </c>
      <c r="M61" s="45"/>
      <c r="N61" s="69"/>
      <c r="O61" s="47" t="s">
        <v>626</v>
      </c>
      <c r="P61" s="47" t="s">
        <v>78</v>
      </c>
      <c r="Q61" s="47" t="s">
        <v>53</v>
      </c>
      <c r="R61" s="9">
        <v>5</v>
      </c>
      <c r="S61" s="11">
        <v>6</v>
      </c>
      <c r="T61" s="15">
        <f t="shared" si="9"/>
        <v>11</v>
      </c>
      <c r="U61" s="9">
        <v>3</v>
      </c>
      <c r="V61" s="15"/>
      <c r="W61" s="47" t="s">
        <v>1006</v>
      </c>
      <c r="X61" s="47" t="s">
        <v>218</v>
      </c>
      <c r="Y61" s="50" t="s">
        <v>53</v>
      </c>
      <c r="Z61" s="9"/>
      <c r="AA61" s="11">
        <v>1</v>
      </c>
      <c r="AB61" s="15">
        <f t="shared" si="6"/>
        <v>1</v>
      </c>
      <c r="AC61" s="11"/>
      <c r="AD61" s="15"/>
    </row>
    <row r="62" spans="1:30" ht="18" x14ac:dyDescent="0.4">
      <c r="B62" s="28">
        <v>0.38541666666666669</v>
      </c>
      <c r="C62" s="25" t="s">
        <v>154</v>
      </c>
      <c r="D62" s="29" t="s">
        <v>196</v>
      </c>
      <c r="E62" s="47"/>
      <c r="F62" s="47"/>
      <c r="G62" s="47"/>
      <c r="H62" s="24"/>
      <c r="I62" s="24"/>
      <c r="J62" s="28">
        <v>0.38541666666666669</v>
      </c>
      <c r="K62" s="25" t="s">
        <v>154</v>
      </c>
      <c r="L62" s="29" t="s">
        <v>740</v>
      </c>
      <c r="M62" s="45"/>
      <c r="N62" s="15"/>
      <c r="O62" s="47" t="s">
        <v>919</v>
      </c>
      <c r="P62" s="55" t="s">
        <v>161</v>
      </c>
      <c r="Q62" s="55" t="s">
        <v>201</v>
      </c>
      <c r="R62" s="9">
        <v>4</v>
      </c>
      <c r="S62" s="9">
        <v>7</v>
      </c>
      <c r="T62" s="15">
        <f t="shared" si="9"/>
        <v>11</v>
      </c>
      <c r="U62" s="9">
        <v>1</v>
      </c>
      <c r="V62" s="15"/>
      <c r="W62" s="47" t="s">
        <v>632</v>
      </c>
      <c r="X62" s="47" t="s">
        <v>57</v>
      </c>
      <c r="Y62" s="47" t="s">
        <v>199</v>
      </c>
      <c r="Z62" s="11"/>
      <c r="AA62" s="11"/>
      <c r="AB62" s="15">
        <f t="shared" si="6"/>
        <v>0</v>
      </c>
      <c r="AC62" s="9">
        <v>3</v>
      </c>
      <c r="AD62" s="15"/>
    </row>
    <row r="63" spans="1:30" ht="19.5" customHeight="1" x14ac:dyDescent="0.4">
      <c r="B63" s="28">
        <v>0.42708333333333331</v>
      </c>
      <c r="C63" s="25" t="s">
        <v>153</v>
      </c>
      <c r="D63" s="29" t="s">
        <v>565</v>
      </c>
      <c r="E63" s="47"/>
      <c r="F63" s="47"/>
      <c r="G63" s="47"/>
      <c r="H63" s="24"/>
      <c r="I63" s="24"/>
      <c r="J63" s="28">
        <v>0.42708333333333331</v>
      </c>
      <c r="K63" s="25" t="s">
        <v>153</v>
      </c>
      <c r="L63" s="29" t="s">
        <v>171</v>
      </c>
      <c r="M63" s="45"/>
      <c r="N63" s="69"/>
      <c r="O63" s="47" t="s">
        <v>604</v>
      </c>
      <c r="P63" s="47" t="s">
        <v>134</v>
      </c>
      <c r="Q63" s="47" t="s">
        <v>142</v>
      </c>
      <c r="R63" s="9">
        <v>3</v>
      </c>
      <c r="S63" s="11">
        <v>8</v>
      </c>
      <c r="T63" s="15">
        <f t="shared" si="9"/>
        <v>11</v>
      </c>
      <c r="U63" s="9">
        <v>1</v>
      </c>
      <c r="V63" s="15"/>
      <c r="W63" s="47" t="s">
        <v>633</v>
      </c>
      <c r="X63" s="47" t="s">
        <v>80</v>
      </c>
      <c r="Y63" s="47" t="s">
        <v>201</v>
      </c>
      <c r="Z63" s="9"/>
      <c r="AA63" s="11"/>
      <c r="AB63" s="15">
        <f t="shared" si="6"/>
        <v>0</v>
      </c>
      <c r="AC63" s="9">
        <v>1</v>
      </c>
      <c r="AD63" s="15"/>
    </row>
    <row r="64" spans="1:30" ht="18" x14ac:dyDescent="0.4">
      <c r="B64" s="28">
        <v>0.42708333333333331</v>
      </c>
      <c r="C64" s="25" t="s">
        <v>154</v>
      </c>
      <c r="D64" s="29" t="s">
        <v>1083</v>
      </c>
      <c r="J64" s="28">
        <v>0.42708333333333331</v>
      </c>
      <c r="K64" s="25" t="s">
        <v>154</v>
      </c>
      <c r="L64" s="29" t="s">
        <v>302</v>
      </c>
      <c r="M64" s="45"/>
      <c r="N64" s="69"/>
      <c r="O64" s="47" t="s">
        <v>872</v>
      </c>
      <c r="P64" s="94" t="s">
        <v>113</v>
      </c>
      <c r="Q64" s="47" t="s">
        <v>199</v>
      </c>
      <c r="R64" s="9">
        <v>2</v>
      </c>
      <c r="S64" s="11">
        <v>9</v>
      </c>
      <c r="T64" s="15">
        <f t="shared" si="9"/>
        <v>11</v>
      </c>
      <c r="U64" s="9">
        <v>1</v>
      </c>
      <c r="V64" s="15"/>
      <c r="W64" s="47"/>
      <c r="X64" s="47"/>
      <c r="Y64" s="50"/>
      <c r="Z64" s="9"/>
      <c r="AA64" s="11"/>
      <c r="AB64" s="15"/>
      <c r="AC64" s="11"/>
      <c r="AD64" s="69"/>
    </row>
    <row r="65" spans="1:30" ht="18" customHeight="1" x14ac:dyDescent="0.4">
      <c r="B65" s="28"/>
      <c r="C65" s="25"/>
      <c r="D65" s="29"/>
      <c r="J65" s="28"/>
      <c r="K65" s="25"/>
      <c r="L65" s="29"/>
      <c r="M65" s="45"/>
      <c r="N65" s="15"/>
      <c r="O65" s="47"/>
      <c r="P65" s="47"/>
      <c r="Q65" s="47"/>
      <c r="R65" s="9"/>
      <c r="S65" s="9"/>
      <c r="T65" s="15"/>
      <c r="U65" s="9"/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8" customHeight="1" x14ac:dyDescent="0.35">
      <c r="N66" s="69"/>
      <c r="O66" s="60"/>
      <c r="P66" s="60"/>
      <c r="Q66" s="178"/>
      <c r="R66" s="9"/>
      <c r="S66" s="9"/>
      <c r="T66" s="15"/>
      <c r="U66" s="9"/>
      <c r="V66" s="15"/>
      <c r="W66" s="47"/>
      <c r="X66" s="177"/>
      <c r="Y66" s="55"/>
      <c r="Z66" s="9"/>
      <c r="AA66" s="9"/>
      <c r="AB66" s="15"/>
      <c r="AC66" s="11"/>
      <c r="AD66" s="166"/>
    </row>
    <row r="67" spans="1:30" ht="19" customHeight="1" thickBot="1" x14ac:dyDescent="0.45">
      <c r="C67" s="195"/>
      <c r="D67" s="194"/>
      <c r="E67" s="213"/>
      <c r="F67" s="214"/>
      <c r="G67" s="213"/>
      <c r="H67" s="214"/>
      <c r="I67" s="213"/>
      <c r="J67" s="214"/>
      <c r="K67" s="213"/>
      <c r="N67" s="69"/>
      <c r="O67" s="47"/>
      <c r="P67" s="94"/>
      <c r="Q67" s="47"/>
      <c r="R67" s="9"/>
      <c r="S67" s="11"/>
      <c r="T67" s="15"/>
      <c r="U67" s="9"/>
      <c r="V67" s="15"/>
      <c r="W67" s="47" t="s">
        <v>732</v>
      </c>
      <c r="X67" s="177"/>
      <c r="Y67" s="55"/>
      <c r="Z67" s="9">
        <v>69</v>
      </c>
      <c r="AA67" s="9">
        <v>93</v>
      </c>
      <c r="AB67" s="15">
        <f t="shared" ref="AB67" si="10">SUM(Z67:AA67)</f>
        <v>162</v>
      </c>
      <c r="AC67" s="11">
        <v>38</v>
      </c>
      <c r="AD67" s="166"/>
    </row>
    <row r="68" spans="1:30" ht="16" thickBot="1" x14ac:dyDescent="0.4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7"/>
      <c r="P68" s="17"/>
      <c r="Q68" s="17"/>
      <c r="R68" s="18">
        <f>SUM(R22:R66)</f>
        <v>400</v>
      </c>
      <c r="S68" s="18">
        <f>SUM(S22:S66)</f>
        <v>490</v>
      </c>
      <c r="T68" s="18">
        <f>SUM(T22:T66)</f>
        <v>890</v>
      </c>
      <c r="U68" s="18">
        <f>SUM(U22:U66)</f>
        <v>107</v>
      </c>
      <c r="V68" s="15"/>
      <c r="W68" s="61" t="s">
        <v>46</v>
      </c>
      <c r="X68" s="61"/>
      <c r="Y68" s="61"/>
      <c r="Z68" s="18">
        <f>SUM(Z22:Z67)+R68</f>
        <v>507</v>
      </c>
      <c r="AA68" s="18">
        <f>SUM(AA22:AA67)+S68</f>
        <v>799</v>
      </c>
      <c r="AB68" s="18">
        <f>SUM(AB22:AB67)+T68</f>
        <v>1306</v>
      </c>
      <c r="AC68" s="18">
        <f>SUM(AC22:AC67)+U68</f>
        <v>235</v>
      </c>
      <c r="AD68" s="166"/>
    </row>
    <row r="69" spans="1:30" ht="13" thickTop="1" x14ac:dyDescent="0.25"/>
    <row r="70" spans="1:30" ht="18" x14ac:dyDescent="0.4">
      <c r="A70" s="39"/>
      <c r="B70" s="194"/>
      <c r="C70" s="195"/>
      <c r="D70" s="196"/>
      <c r="E70" s="195"/>
      <c r="F70" s="196"/>
      <c r="G70" s="195"/>
      <c r="H70" s="196"/>
      <c r="I70" s="195"/>
      <c r="J70" s="39"/>
      <c r="K70" s="39"/>
    </row>
    <row r="71" spans="1:30" ht="18" x14ac:dyDescent="0.4">
      <c r="A71" s="39"/>
      <c r="B71" s="39"/>
      <c r="C71" s="39"/>
      <c r="D71" s="194"/>
      <c r="E71" s="213"/>
      <c r="F71" s="214"/>
      <c r="G71" s="213"/>
      <c r="H71" s="214"/>
      <c r="I71" s="213"/>
      <c r="J71" s="214"/>
      <c r="K71" s="213"/>
    </row>
    <row r="72" spans="1:30" ht="18" x14ac:dyDescent="0.4">
      <c r="A72" s="39"/>
      <c r="B72" s="39"/>
      <c r="C72" s="169"/>
      <c r="D72" s="170"/>
      <c r="E72" s="169"/>
      <c r="F72" s="170"/>
      <c r="G72" s="169"/>
      <c r="H72" s="170"/>
      <c r="I72" s="16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90"/>
      <c r="C75" s="39"/>
      <c r="D75" s="39"/>
      <c r="E75" s="37"/>
      <c r="F75" s="39"/>
      <c r="G75" s="39"/>
      <c r="H75" s="39"/>
      <c r="I75" s="89"/>
      <c r="J75" s="89"/>
      <c r="K75" s="89"/>
    </row>
    <row r="76" spans="1:30" ht="18" x14ac:dyDescent="0.4">
      <c r="A76" s="39"/>
      <c r="B76" s="90"/>
      <c r="C76" s="41"/>
      <c r="D76" s="41"/>
      <c r="E76" s="37"/>
      <c r="F76" s="39"/>
      <c r="G76" s="58"/>
      <c r="H76" s="39"/>
      <c r="I76" s="89"/>
      <c r="J76" s="89"/>
      <c r="K76" s="89"/>
      <c r="O76" s="5"/>
      <c r="P76" s="5"/>
      <c r="Q76" s="7"/>
    </row>
    <row r="77" spans="1:30" ht="18" x14ac:dyDescent="0.4">
      <c r="A77" s="39"/>
      <c r="B77" s="90"/>
      <c r="C77" s="39"/>
      <c r="D77" s="37"/>
      <c r="E77" s="37"/>
      <c r="F77" s="89"/>
      <c r="G77" s="39"/>
      <c r="H77" s="8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9"/>
      <c r="D78" s="37"/>
      <c r="E78" s="37"/>
      <c r="F78" s="39"/>
      <c r="G78" s="58"/>
      <c r="H78" s="39"/>
      <c r="I78" s="89"/>
      <c r="J78" s="89"/>
      <c r="K78" s="89"/>
      <c r="O78" s="7"/>
      <c r="P78" s="7"/>
      <c r="Q78" s="7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18" x14ac:dyDescent="0.4">
      <c r="A80" s="39"/>
      <c r="B80" s="90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23" x14ac:dyDescent="0.5">
      <c r="A81" s="92"/>
      <c r="B81" s="95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9"/>
      <c r="D82" s="90"/>
      <c r="E82" s="37"/>
      <c r="F82" s="89"/>
      <c r="G82" s="39"/>
      <c r="H82" s="39"/>
      <c r="I82" s="89"/>
      <c r="J82" s="37"/>
      <c r="K82" s="89"/>
    </row>
    <row r="83" spans="1:12" ht="18" x14ac:dyDescent="0.4">
      <c r="A83" s="39"/>
      <c r="B83" s="37"/>
      <c r="C83" s="37"/>
      <c r="D83" s="37"/>
      <c r="E83" s="37"/>
      <c r="F83" s="37"/>
      <c r="G83" s="39"/>
      <c r="H83" s="37"/>
      <c r="I83" s="37"/>
      <c r="J83" s="37"/>
      <c r="K83" s="89"/>
    </row>
    <row r="84" spans="1:12" ht="18" x14ac:dyDescent="0.4">
      <c r="A84" s="39"/>
      <c r="B84" s="90"/>
      <c r="C84" s="90"/>
      <c r="D84" s="90"/>
      <c r="E84" s="89"/>
      <c r="F84" s="89"/>
      <c r="G84" s="39"/>
      <c r="H84" s="89"/>
      <c r="I84" s="89"/>
      <c r="J84" s="37"/>
      <c r="K84" s="89"/>
    </row>
    <row r="85" spans="1:12" ht="18" x14ac:dyDescent="0.4">
      <c r="A85" s="89"/>
      <c r="B85" s="37"/>
      <c r="C85" s="90"/>
      <c r="D85" s="90"/>
      <c r="E85" s="37"/>
      <c r="F85" s="39"/>
      <c r="G85" s="58"/>
      <c r="H85" s="39"/>
      <c r="I85" s="89"/>
      <c r="J85" s="89"/>
      <c r="K85" s="89"/>
    </row>
    <row r="86" spans="1:12" ht="23" x14ac:dyDescent="0.5">
      <c r="A86" s="89"/>
      <c r="B86" s="62"/>
      <c r="C86" s="95"/>
      <c r="D86" s="95"/>
      <c r="E86" s="62"/>
      <c r="F86" s="39"/>
      <c r="G86" s="58"/>
      <c r="H86" s="39"/>
      <c r="I86" s="89"/>
      <c r="J86" s="89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18" x14ac:dyDescent="0.4">
      <c r="A88" s="39"/>
      <c r="B88" s="37"/>
      <c r="C88" s="37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37"/>
      <c r="E89" s="37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9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7"/>
      <c r="F92" s="39"/>
      <c r="G92" s="58"/>
      <c r="H92" s="39"/>
      <c r="I92" s="89"/>
      <c r="J92" s="37"/>
      <c r="K92" s="37"/>
      <c r="L92" s="1"/>
    </row>
    <row r="93" spans="1:12" ht="18" x14ac:dyDescent="0.4">
      <c r="A93" s="105"/>
      <c r="B93" s="106"/>
      <c r="C93" s="107"/>
      <c r="D93" s="108"/>
      <c r="E93" s="105"/>
      <c r="F93" s="105"/>
      <c r="G93" s="105"/>
      <c r="H93" s="105"/>
      <c r="I93" s="109"/>
      <c r="J93" s="106"/>
      <c r="K93" s="106"/>
      <c r="L93" s="110"/>
    </row>
    <row r="94" spans="1:12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2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</sheetData>
  <sortState ref="V30:AC32">
    <sortCondition ref="V29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view="pageBreakPreview" topLeftCell="G1" zoomScale="85" zoomScaleNormal="75" zoomScaleSheetLayoutView="85" workbookViewId="0">
      <selection activeCell="B4" sqref="B4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5.81640625" customWidth="1"/>
    <col min="30" max="30" width="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0.5" customHeight="1" x14ac:dyDescent="0.5">
      <c r="A2" s="14"/>
      <c r="B2" s="185" t="s">
        <v>1039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40980</v>
      </c>
      <c r="N2" s="17"/>
      <c r="AD2" s="17"/>
    </row>
    <row r="3" spans="1:30" ht="25" x14ac:dyDescent="0.5">
      <c r="A3" s="4"/>
      <c r="B3" s="188"/>
      <c r="C3" s="188"/>
      <c r="D3" s="32"/>
      <c r="E3" s="27" t="s">
        <v>990</v>
      </c>
      <c r="F3" s="24"/>
      <c r="G3" s="24"/>
      <c r="H3" s="32"/>
      <c r="I3" s="32"/>
      <c r="J3" s="24"/>
      <c r="K3" s="25" t="s">
        <v>35</v>
      </c>
      <c r="L3" s="24"/>
      <c r="M3" s="25" t="s">
        <v>991</v>
      </c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Y3" s="144" t="s">
        <v>992</v>
      </c>
      <c r="AD3" s="17"/>
    </row>
    <row r="4" spans="1:30" ht="18" x14ac:dyDescent="0.4">
      <c r="A4" s="7"/>
      <c r="B4" s="188" t="s">
        <v>1169</v>
      </c>
      <c r="C4" s="188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88</v>
      </c>
      <c r="I4" s="25" t="s">
        <v>59</v>
      </c>
      <c r="J4" s="25" t="s">
        <v>107</v>
      </c>
      <c r="K4" s="25" t="s">
        <v>88</v>
      </c>
      <c r="L4" s="25" t="s">
        <v>112</v>
      </c>
      <c r="M4" s="25" t="s">
        <v>55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25</v>
      </c>
      <c r="T4" s="9">
        <v>45</v>
      </c>
      <c r="U4" s="9">
        <v>6</v>
      </c>
      <c r="V4" s="9">
        <v>1</v>
      </c>
      <c r="W4" s="160">
        <f t="shared" ref="W4:W12" si="0">T4/S4</f>
        <v>1.8</v>
      </c>
      <c r="X4" s="17"/>
      <c r="Y4" s="17"/>
      <c r="Z4" s="15" t="s">
        <v>104</v>
      </c>
      <c r="AA4" s="15" t="s">
        <v>105</v>
      </c>
      <c r="AB4" s="15" t="s">
        <v>106</v>
      </c>
      <c r="AC4" s="15" t="s">
        <v>993</v>
      </c>
      <c r="AD4" s="17"/>
    </row>
    <row r="5" spans="1:30" ht="18" x14ac:dyDescent="0.4">
      <c r="A5" s="9"/>
      <c r="B5" s="38" t="s">
        <v>219</v>
      </c>
      <c r="C5" s="27"/>
      <c r="D5" s="25">
        <v>2</v>
      </c>
      <c r="E5" s="25">
        <v>1</v>
      </c>
      <c r="F5" s="25">
        <v>0</v>
      </c>
      <c r="G5" s="25">
        <v>9</v>
      </c>
      <c r="H5" s="25">
        <v>6</v>
      </c>
      <c r="I5" s="40">
        <f t="shared" ref="I5:I11" si="1">D5*2+F5*1</f>
        <v>4</v>
      </c>
      <c r="J5" s="25">
        <f>79+G5</f>
        <v>88</v>
      </c>
      <c r="K5" s="25">
        <f>53+H5</f>
        <v>59</v>
      </c>
      <c r="L5" s="25">
        <v>139</v>
      </c>
      <c r="M5" s="25">
        <v>36</v>
      </c>
      <c r="N5" s="88"/>
      <c r="O5" s="47" t="s">
        <v>34</v>
      </c>
      <c r="P5" s="47" t="s">
        <v>100</v>
      </c>
      <c r="Q5" s="47" t="s">
        <v>54</v>
      </c>
      <c r="R5" s="7"/>
      <c r="S5" s="11">
        <v>24</v>
      </c>
      <c r="T5" s="9">
        <v>45</v>
      </c>
      <c r="U5" s="9">
        <v>5</v>
      </c>
      <c r="V5" s="9">
        <v>0</v>
      </c>
      <c r="W5" s="160">
        <f t="shared" si="0"/>
        <v>1.875</v>
      </c>
      <c r="X5" s="38" t="s">
        <v>150</v>
      </c>
      <c r="Y5" s="27"/>
      <c r="Z5" s="25">
        <v>12</v>
      </c>
      <c r="AA5" s="25">
        <v>5</v>
      </c>
      <c r="AB5" s="25">
        <v>6</v>
      </c>
      <c r="AC5" s="40">
        <f t="shared" ref="AC5:AC12" si="2">Z5*2+AB5</f>
        <v>30</v>
      </c>
      <c r="AD5" s="17"/>
    </row>
    <row r="6" spans="1:30" ht="18" x14ac:dyDescent="0.4">
      <c r="A6" s="9"/>
      <c r="B6" s="38" t="s">
        <v>103</v>
      </c>
      <c r="C6" s="27"/>
      <c r="D6" s="25">
        <v>2</v>
      </c>
      <c r="E6" s="25">
        <v>1</v>
      </c>
      <c r="F6" s="25">
        <v>0</v>
      </c>
      <c r="G6" s="25">
        <v>8</v>
      </c>
      <c r="H6" s="25">
        <v>4</v>
      </c>
      <c r="I6" s="40">
        <f t="shared" si="1"/>
        <v>4</v>
      </c>
      <c r="J6" s="25">
        <f>47+G6</f>
        <v>55</v>
      </c>
      <c r="K6" s="25">
        <f>62+H6</f>
        <v>66</v>
      </c>
      <c r="L6" s="25">
        <v>79</v>
      </c>
      <c r="M6" s="129">
        <v>26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26</v>
      </c>
      <c r="T6" s="9">
        <v>56</v>
      </c>
      <c r="U6" s="9">
        <v>4</v>
      </c>
      <c r="V6" s="9">
        <v>2</v>
      </c>
      <c r="W6" s="160">
        <f t="shared" si="0"/>
        <v>2.1538461538461537</v>
      </c>
      <c r="X6" s="38" t="s">
        <v>102</v>
      </c>
      <c r="Y6" s="27"/>
      <c r="Z6" s="25">
        <v>11</v>
      </c>
      <c r="AA6" s="25">
        <v>5</v>
      </c>
      <c r="AB6" s="25">
        <v>7</v>
      </c>
      <c r="AC6" s="40">
        <f t="shared" si="2"/>
        <v>29</v>
      </c>
      <c r="AD6" s="17"/>
    </row>
    <row r="7" spans="1:30" ht="18" x14ac:dyDescent="0.4">
      <c r="A7" s="9"/>
      <c r="B7" s="38" t="s">
        <v>220</v>
      </c>
      <c r="C7" s="27"/>
      <c r="D7" s="25">
        <v>2</v>
      </c>
      <c r="E7" s="25">
        <v>1</v>
      </c>
      <c r="F7" s="25">
        <v>0</v>
      </c>
      <c r="G7" s="25">
        <v>7</v>
      </c>
      <c r="H7" s="25">
        <v>5</v>
      </c>
      <c r="I7" s="40">
        <f t="shared" si="1"/>
        <v>4</v>
      </c>
      <c r="J7" s="25">
        <f>47+G7</f>
        <v>54</v>
      </c>
      <c r="K7" s="25">
        <f>60+H7</f>
        <v>65</v>
      </c>
      <c r="L7" s="25">
        <v>87</v>
      </c>
      <c r="M7" s="129">
        <v>26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26</v>
      </c>
      <c r="T7" s="9">
        <v>57</v>
      </c>
      <c r="U7" s="9">
        <v>6</v>
      </c>
      <c r="V7" s="9">
        <v>2</v>
      </c>
      <c r="W7" s="160">
        <f t="shared" si="0"/>
        <v>2.1923076923076925</v>
      </c>
      <c r="X7" s="38" t="s">
        <v>151</v>
      </c>
      <c r="Y7" s="27"/>
      <c r="Z7" s="25">
        <v>10</v>
      </c>
      <c r="AA7" s="25">
        <v>9</v>
      </c>
      <c r="AB7" s="25">
        <v>4</v>
      </c>
      <c r="AC7" s="40">
        <f t="shared" si="2"/>
        <v>24</v>
      </c>
      <c r="AD7" s="17"/>
    </row>
    <row r="8" spans="1:30" ht="18" x14ac:dyDescent="0.4">
      <c r="A8" s="9"/>
      <c r="B8" s="38" t="s">
        <v>151</v>
      </c>
      <c r="C8" s="27"/>
      <c r="D8" s="25">
        <v>2</v>
      </c>
      <c r="E8" s="25">
        <v>1</v>
      </c>
      <c r="F8" s="25">
        <v>0</v>
      </c>
      <c r="G8" s="25">
        <v>7</v>
      </c>
      <c r="H8" s="25">
        <v>6</v>
      </c>
      <c r="I8" s="40">
        <f t="shared" si="1"/>
        <v>4</v>
      </c>
      <c r="J8" s="25">
        <f>53+G8</f>
        <v>60</v>
      </c>
      <c r="K8" s="25">
        <f>44+H8</f>
        <v>50</v>
      </c>
      <c r="L8" s="25">
        <v>95</v>
      </c>
      <c r="M8" s="25">
        <v>23</v>
      </c>
      <c r="N8" s="67"/>
      <c r="O8" s="47" t="s">
        <v>9</v>
      </c>
      <c r="P8" s="47" t="s">
        <v>155</v>
      </c>
      <c r="Q8" s="47" t="s">
        <v>201</v>
      </c>
      <c r="R8" s="4"/>
      <c r="S8" s="11">
        <v>22</v>
      </c>
      <c r="T8" s="9">
        <v>54</v>
      </c>
      <c r="U8" s="9">
        <v>1</v>
      </c>
      <c r="V8" s="9">
        <v>0</v>
      </c>
      <c r="W8" s="160">
        <f t="shared" si="0"/>
        <v>2.4545454545454546</v>
      </c>
      <c r="X8" s="38" t="s">
        <v>156</v>
      </c>
      <c r="Y8" s="27"/>
      <c r="Z8" s="25">
        <v>10</v>
      </c>
      <c r="AA8" s="25">
        <v>9</v>
      </c>
      <c r="AB8" s="25">
        <v>4</v>
      </c>
      <c r="AC8" s="40">
        <f t="shared" si="2"/>
        <v>24</v>
      </c>
      <c r="AD8" s="17"/>
    </row>
    <row r="9" spans="1:30" ht="18" x14ac:dyDescent="0.4">
      <c r="A9" s="9"/>
      <c r="B9" s="38" t="s">
        <v>102</v>
      </c>
      <c r="C9" s="27"/>
      <c r="D9" s="25">
        <v>1</v>
      </c>
      <c r="E9" s="25">
        <v>1</v>
      </c>
      <c r="F9" s="25">
        <v>1</v>
      </c>
      <c r="G9" s="25">
        <v>7</v>
      </c>
      <c r="H9" s="25">
        <v>6</v>
      </c>
      <c r="I9" s="40">
        <f t="shared" si="1"/>
        <v>3</v>
      </c>
      <c r="J9" s="25">
        <f>56+G9</f>
        <v>63</v>
      </c>
      <c r="K9" s="25">
        <f>40+H9</f>
        <v>46</v>
      </c>
      <c r="L9" s="25">
        <v>109</v>
      </c>
      <c r="M9" s="129">
        <v>24</v>
      </c>
      <c r="N9" s="15"/>
      <c r="O9" s="47" t="s">
        <v>73</v>
      </c>
      <c r="P9" s="47" t="s">
        <v>218</v>
      </c>
      <c r="Q9" s="47" t="s">
        <v>53</v>
      </c>
      <c r="R9" s="4"/>
      <c r="S9" s="11">
        <v>25</v>
      </c>
      <c r="T9" s="9">
        <v>65</v>
      </c>
      <c r="U9" s="9">
        <v>3</v>
      </c>
      <c r="V9" s="9">
        <v>1</v>
      </c>
      <c r="W9" s="160">
        <f>T9/S9</f>
        <v>2.6</v>
      </c>
      <c r="X9" s="38" t="s">
        <v>103</v>
      </c>
      <c r="Y9" s="27"/>
      <c r="Z9" s="25">
        <v>8</v>
      </c>
      <c r="AA9" s="25">
        <v>11</v>
      </c>
      <c r="AB9" s="25">
        <v>4</v>
      </c>
      <c r="AC9" s="40">
        <f t="shared" si="2"/>
        <v>20</v>
      </c>
      <c r="AD9" s="17"/>
    </row>
    <row r="10" spans="1:30" ht="18" x14ac:dyDescent="0.4">
      <c r="A10" s="9"/>
      <c r="B10" s="38" t="s">
        <v>210</v>
      </c>
      <c r="C10" s="27"/>
      <c r="D10" s="25">
        <v>1</v>
      </c>
      <c r="E10" s="25">
        <v>1</v>
      </c>
      <c r="F10" s="25">
        <v>1</v>
      </c>
      <c r="G10" s="25">
        <v>6</v>
      </c>
      <c r="H10" s="25">
        <v>7</v>
      </c>
      <c r="I10" s="40">
        <f t="shared" si="1"/>
        <v>3</v>
      </c>
      <c r="J10" s="25">
        <f>49+G10</f>
        <v>55</v>
      </c>
      <c r="K10" s="25">
        <f>60+H10</f>
        <v>67</v>
      </c>
      <c r="L10" s="25">
        <v>82</v>
      </c>
      <c r="M10" s="129">
        <v>29</v>
      </c>
      <c r="N10" s="88"/>
      <c r="O10" s="47" t="s">
        <v>119</v>
      </c>
      <c r="P10" s="47" t="s">
        <v>170</v>
      </c>
      <c r="Q10" s="47" t="s">
        <v>199</v>
      </c>
      <c r="R10" s="4"/>
      <c r="S10" s="11">
        <v>17</v>
      </c>
      <c r="T10" s="9">
        <v>48</v>
      </c>
      <c r="U10" s="9">
        <v>1</v>
      </c>
      <c r="V10" s="9">
        <v>0</v>
      </c>
      <c r="W10" s="160">
        <f>T10/S10</f>
        <v>2.8235294117647061</v>
      </c>
      <c r="X10" s="38" t="s">
        <v>209</v>
      </c>
      <c r="Y10" s="27"/>
      <c r="Z10" s="25">
        <v>7</v>
      </c>
      <c r="AA10" s="25">
        <v>10</v>
      </c>
      <c r="AB10" s="25">
        <v>6</v>
      </c>
      <c r="AC10" s="40">
        <f t="shared" si="2"/>
        <v>20</v>
      </c>
      <c r="AD10" s="17"/>
    </row>
    <row r="11" spans="1:30" ht="18" x14ac:dyDescent="0.4">
      <c r="A11" s="9"/>
      <c r="B11" s="38" t="s">
        <v>101</v>
      </c>
      <c r="C11" s="27"/>
      <c r="D11" s="25">
        <v>1</v>
      </c>
      <c r="E11" s="25">
        <v>2</v>
      </c>
      <c r="F11" s="25">
        <v>0</v>
      </c>
      <c r="G11" s="25">
        <v>5</v>
      </c>
      <c r="H11" s="25">
        <v>10</v>
      </c>
      <c r="I11" s="40">
        <f t="shared" si="1"/>
        <v>2</v>
      </c>
      <c r="J11" s="25">
        <f>61+G11</f>
        <v>66</v>
      </c>
      <c r="K11" s="25">
        <f>68+H11</f>
        <v>78</v>
      </c>
      <c r="L11" s="25">
        <v>96</v>
      </c>
      <c r="M11" s="129">
        <v>33</v>
      </c>
      <c r="N11" s="88"/>
      <c r="O11" s="55" t="s">
        <v>198</v>
      </c>
      <c r="P11" s="47" t="s">
        <v>109</v>
      </c>
      <c r="Q11" s="47" t="s">
        <v>108</v>
      </c>
      <c r="R11" s="7"/>
      <c r="S11" s="11">
        <v>24</v>
      </c>
      <c r="T11" s="9">
        <v>71</v>
      </c>
      <c r="U11" s="9">
        <v>1</v>
      </c>
      <c r="V11" s="9">
        <v>2</v>
      </c>
      <c r="W11" s="160">
        <f>T11/S11</f>
        <v>2.9583333333333335</v>
      </c>
      <c r="X11" s="38" t="s">
        <v>210</v>
      </c>
      <c r="Y11" s="27"/>
      <c r="Z11" s="25">
        <v>7</v>
      </c>
      <c r="AA11" s="25">
        <v>11</v>
      </c>
      <c r="AB11" s="25">
        <v>5</v>
      </c>
      <c r="AC11" s="40">
        <f t="shared" si="2"/>
        <v>19</v>
      </c>
      <c r="AD11" s="17"/>
    </row>
    <row r="12" spans="1:30" ht="18.5" thickBot="1" x14ac:dyDescent="0.45">
      <c r="A12" s="9"/>
      <c r="B12" s="38" t="s">
        <v>156</v>
      </c>
      <c r="C12" s="27"/>
      <c r="D12" s="25">
        <v>0</v>
      </c>
      <c r="E12" s="25">
        <v>3</v>
      </c>
      <c r="F12" s="25">
        <v>0</v>
      </c>
      <c r="G12" s="25">
        <v>6</v>
      </c>
      <c r="H12" s="25">
        <v>11</v>
      </c>
      <c r="I12" s="40">
        <f t="shared" ref="I12" si="3">D12*2+F12*1</f>
        <v>0</v>
      </c>
      <c r="J12" s="25">
        <f>42+G12</f>
        <v>48</v>
      </c>
      <c r="K12" s="25">
        <f>47+H12</f>
        <v>58</v>
      </c>
      <c r="L12" s="25">
        <v>82</v>
      </c>
      <c r="M12" s="57">
        <v>31</v>
      </c>
      <c r="N12" s="88"/>
      <c r="O12" s="47" t="s">
        <v>128</v>
      </c>
      <c r="P12" s="47" t="s">
        <v>0</v>
      </c>
      <c r="Q12" s="47"/>
      <c r="R12" s="4"/>
      <c r="S12" s="11">
        <v>19</v>
      </c>
      <c r="T12" s="9">
        <v>40</v>
      </c>
      <c r="U12" s="9">
        <v>4</v>
      </c>
      <c r="V12" s="9">
        <v>0</v>
      </c>
      <c r="W12" s="160">
        <f t="shared" si="0"/>
        <v>2.1052631578947367</v>
      </c>
      <c r="X12" s="38" t="s">
        <v>101</v>
      </c>
      <c r="Y12" s="27"/>
      <c r="Z12" s="25">
        <v>7</v>
      </c>
      <c r="AA12" s="25">
        <v>12</v>
      </c>
      <c r="AB12" s="25">
        <v>4</v>
      </c>
      <c r="AC12" s="40">
        <f t="shared" si="2"/>
        <v>18</v>
      </c>
      <c r="AD12" s="17"/>
    </row>
    <row r="13" spans="1:30" ht="18.5" thickBot="1" x14ac:dyDescent="0.45">
      <c r="A13" s="4"/>
      <c r="B13" s="71"/>
      <c r="C13" s="71"/>
      <c r="D13" s="71">
        <f t="shared" ref="D13:M13" si="4">SUM(D5:D12)</f>
        <v>11</v>
      </c>
      <c r="E13" s="71">
        <f t="shared" si="4"/>
        <v>11</v>
      </c>
      <c r="F13" s="71">
        <f t="shared" si="4"/>
        <v>2</v>
      </c>
      <c r="G13" s="71">
        <f t="shared" si="4"/>
        <v>55</v>
      </c>
      <c r="H13" s="71">
        <f t="shared" si="4"/>
        <v>55</v>
      </c>
      <c r="I13" s="71">
        <f t="shared" si="4"/>
        <v>24</v>
      </c>
      <c r="J13" s="71">
        <f t="shared" si="4"/>
        <v>489</v>
      </c>
      <c r="K13" s="71">
        <f t="shared" si="4"/>
        <v>489</v>
      </c>
      <c r="L13" s="71">
        <f t="shared" si="4"/>
        <v>769</v>
      </c>
      <c r="M13" s="71">
        <f t="shared" si="4"/>
        <v>228</v>
      </c>
      <c r="N13" s="17"/>
      <c r="O13" s="17"/>
      <c r="P13" s="17"/>
      <c r="Q13" s="61" t="s">
        <v>35</v>
      </c>
      <c r="R13" s="14"/>
      <c r="S13" s="18">
        <f>SUM(S4:S12)</f>
        <v>208</v>
      </c>
      <c r="T13" s="18">
        <f>SUM(T4:T12)</f>
        <v>481</v>
      </c>
      <c r="U13" s="18">
        <f>SUM(U4:U12)</f>
        <v>31</v>
      </c>
      <c r="V13" s="18">
        <f>SUM(V4:V12)</f>
        <v>8</v>
      </c>
      <c r="W13" s="19">
        <f>(T13+V13)/S13</f>
        <v>2.3509615384615383</v>
      </c>
      <c r="X13" s="17"/>
      <c r="Y13" s="17"/>
      <c r="Z13" s="71">
        <f>SUM(Z5:Z12)</f>
        <v>72</v>
      </c>
      <c r="AA13" s="71">
        <f>SUM(AA5:AA12)</f>
        <v>72</v>
      </c>
      <c r="AB13" s="71">
        <f>SUM(AB5:AB12)</f>
        <v>40</v>
      </c>
      <c r="AC13" s="71"/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1040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101</v>
      </c>
      <c r="C16" s="75"/>
      <c r="D16" s="25">
        <v>1</v>
      </c>
      <c r="E16" s="9">
        <v>2</v>
      </c>
      <c r="F16" s="47" t="s">
        <v>1063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1064</v>
      </c>
      <c r="C17" s="47" t="s">
        <v>216</v>
      </c>
      <c r="D17" s="25"/>
      <c r="E17" s="9"/>
      <c r="F17" s="47"/>
      <c r="J17" s="4"/>
      <c r="N17" s="17"/>
      <c r="P17" s="47" t="s">
        <v>97</v>
      </c>
      <c r="Q17" s="24"/>
      <c r="R17" s="47"/>
      <c r="S17" s="47"/>
      <c r="T17" s="47" t="s">
        <v>1062</v>
      </c>
      <c r="U17" s="47"/>
      <c r="V17" s="25"/>
      <c r="W17" s="47"/>
      <c r="X17" s="47"/>
      <c r="Y17" s="47" t="s">
        <v>771</v>
      </c>
      <c r="Z17" s="47"/>
      <c r="AD17" s="17"/>
    </row>
    <row r="18" spans="1:30" ht="15.5" x14ac:dyDescent="0.35">
      <c r="A18" s="45"/>
      <c r="B18" s="47"/>
      <c r="C18" s="47"/>
      <c r="D18" s="55"/>
      <c r="E18" s="9"/>
      <c r="F18" s="47"/>
      <c r="J18" s="4"/>
      <c r="N18" s="17"/>
      <c r="P18" s="47"/>
      <c r="S18" s="47"/>
      <c r="T18" s="47" t="s">
        <v>1061</v>
      </c>
      <c r="U18" s="47"/>
      <c r="X18" s="47"/>
      <c r="Y18" s="47" t="s">
        <v>1084</v>
      </c>
      <c r="AD18" s="17"/>
    </row>
    <row r="19" spans="1:30" ht="18" x14ac:dyDescent="0.4">
      <c r="A19" s="45" t="s">
        <v>166</v>
      </c>
      <c r="B19" s="38" t="s">
        <v>103</v>
      </c>
      <c r="C19" s="98"/>
      <c r="D19" s="128">
        <v>3</v>
      </c>
      <c r="E19" s="9">
        <v>1</v>
      </c>
      <c r="F19" s="47" t="s">
        <v>1065</v>
      </c>
      <c r="N19" s="17"/>
      <c r="P19" s="38"/>
      <c r="U19" s="47"/>
      <c r="Y19" s="47"/>
      <c r="AD19" s="17"/>
    </row>
    <row r="20" spans="1:30" ht="18" x14ac:dyDescent="0.4">
      <c r="A20" s="97" t="s">
        <v>37</v>
      </c>
      <c r="B20" s="47" t="s">
        <v>28</v>
      </c>
      <c r="C20" s="47" t="s">
        <v>216</v>
      </c>
      <c r="D20" s="128"/>
      <c r="E20" s="9">
        <v>2</v>
      </c>
      <c r="F20" s="47" t="s">
        <v>1066</v>
      </c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5.5" x14ac:dyDescent="0.35">
      <c r="E21" s="9">
        <v>2</v>
      </c>
      <c r="F21" s="47" t="s">
        <v>1067</v>
      </c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5.5" x14ac:dyDescent="0.35">
      <c r="N22" s="69"/>
      <c r="O22" s="47" t="s">
        <v>584</v>
      </c>
      <c r="P22" s="47" t="s">
        <v>131</v>
      </c>
      <c r="Q22" s="47" t="s">
        <v>54</v>
      </c>
      <c r="R22" s="9">
        <v>21</v>
      </c>
      <c r="S22" s="9">
        <v>20</v>
      </c>
      <c r="T22" s="15">
        <f t="shared" ref="T22:T50" si="5">SUM(R22:S22)</f>
        <v>41</v>
      </c>
      <c r="U22" s="9">
        <v>1</v>
      </c>
      <c r="V22" s="15"/>
      <c r="W22" s="47" t="s">
        <v>623</v>
      </c>
      <c r="X22" s="55" t="s">
        <v>129</v>
      </c>
      <c r="Y22" s="55" t="s">
        <v>158</v>
      </c>
      <c r="Z22" s="9">
        <v>2</v>
      </c>
      <c r="AA22" s="11">
        <v>8</v>
      </c>
      <c r="AB22" s="15">
        <f>SUM(Z22:AA22)</f>
        <v>10</v>
      </c>
      <c r="AC22" s="9">
        <v>1</v>
      </c>
      <c r="AD22" s="15"/>
    </row>
    <row r="23" spans="1:30" ht="18" x14ac:dyDescent="0.4">
      <c r="A23" s="79"/>
      <c r="B23" s="173"/>
      <c r="C23" s="81"/>
      <c r="D23" s="163"/>
      <c r="E23" s="77" t="s">
        <v>50</v>
      </c>
      <c r="F23" s="77"/>
      <c r="G23" s="76"/>
      <c r="H23" s="76"/>
      <c r="I23" s="76"/>
      <c r="J23" s="78"/>
      <c r="K23" s="76"/>
      <c r="L23" s="76"/>
      <c r="M23" s="76"/>
      <c r="N23" s="15"/>
      <c r="O23" s="47" t="s">
        <v>603</v>
      </c>
      <c r="P23" s="47" t="s">
        <v>138</v>
      </c>
      <c r="Q23" s="47" t="s">
        <v>142</v>
      </c>
      <c r="R23" s="9">
        <v>22</v>
      </c>
      <c r="S23" s="9">
        <v>15</v>
      </c>
      <c r="T23" s="15">
        <f t="shared" si="5"/>
        <v>37</v>
      </c>
      <c r="U23" s="9">
        <v>4</v>
      </c>
      <c r="V23" s="15"/>
      <c r="W23" s="47" t="s">
        <v>821</v>
      </c>
      <c r="X23" s="47" t="s">
        <v>820</v>
      </c>
      <c r="Y23" s="50" t="s">
        <v>142</v>
      </c>
      <c r="Z23" s="9">
        <v>2</v>
      </c>
      <c r="AA23" s="11">
        <v>8</v>
      </c>
      <c r="AB23" s="15">
        <f t="shared" ref="AB23" si="6">SUM(Z23:AA23)</f>
        <v>10</v>
      </c>
      <c r="AC23" s="11">
        <v>2</v>
      </c>
      <c r="AD23" s="15"/>
    </row>
    <row r="24" spans="1:30" ht="18" x14ac:dyDescent="0.4">
      <c r="A24" s="53" t="s">
        <v>39</v>
      </c>
      <c r="B24" s="38" t="s">
        <v>209</v>
      </c>
      <c r="D24" s="25">
        <v>2</v>
      </c>
      <c r="E24" s="8">
        <v>1</v>
      </c>
      <c r="F24" s="47" t="s">
        <v>1068</v>
      </c>
      <c r="G24" s="47"/>
      <c r="M24" s="42"/>
      <c r="N24" s="69"/>
      <c r="O24" s="47" t="s">
        <v>609</v>
      </c>
      <c r="P24" s="47" t="s">
        <v>252</v>
      </c>
      <c r="Q24" s="47" t="s">
        <v>141</v>
      </c>
      <c r="R24" s="9">
        <v>19</v>
      </c>
      <c r="S24" s="9">
        <v>18</v>
      </c>
      <c r="T24" s="15">
        <f t="shared" si="5"/>
        <v>37</v>
      </c>
      <c r="U24" s="9">
        <v>2</v>
      </c>
      <c r="V24" s="15"/>
      <c r="W24" s="47" t="s">
        <v>681</v>
      </c>
      <c r="X24" s="47" t="s">
        <v>17</v>
      </c>
      <c r="Y24" s="47" t="s">
        <v>158</v>
      </c>
      <c r="Z24" s="9">
        <v>2</v>
      </c>
      <c r="AA24" s="9">
        <v>8</v>
      </c>
      <c r="AB24" s="15">
        <f t="shared" ref="AB24:AB29" si="7">SUM(Z24:AA24)</f>
        <v>10</v>
      </c>
      <c r="AC24" s="9">
        <v>4</v>
      </c>
      <c r="AD24" s="15"/>
    </row>
    <row r="25" spans="1:30" ht="15.5" x14ac:dyDescent="0.35">
      <c r="A25" s="56" t="s">
        <v>37</v>
      </c>
      <c r="B25" s="47" t="s">
        <v>1070</v>
      </c>
      <c r="C25" s="47" t="s">
        <v>268</v>
      </c>
      <c r="E25" s="8">
        <v>1</v>
      </c>
      <c r="F25" s="47" t="s">
        <v>1069</v>
      </c>
      <c r="N25" s="15"/>
      <c r="O25" s="174" t="s">
        <v>610</v>
      </c>
      <c r="P25" s="47" t="s">
        <v>159</v>
      </c>
      <c r="Q25" s="47" t="s">
        <v>141</v>
      </c>
      <c r="R25" s="9">
        <v>23</v>
      </c>
      <c r="S25" s="11">
        <v>11</v>
      </c>
      <c r="T25" s="15">
        <f t="shared" si="5"/>
        <v>34</v>
      </c>
      <c r="U25" s="9">
        <v>3</v>
      </c>
      <c r="V25" s="15"/>
      <c r="W25" s="47" t="s">
        <v>676</v>
      </c>
      <c r="X25" s="94" t="s">
        <v>30</v>
      </c>
      <c r="Y25" s="47" t="s">
        <v>141</v>
      </c>
      <c r="Z25" s="11"/>
      <c r="AA25" s="11">
        <v>10</v>
      </c>
      <c r="AB25" s="15">
        <f t="shared" si="7"/>
        <v>10</v>
      </c>
      <c r="AC25" s="9">
        <v>2</v>
      </c>
      <c r="AD25" s="15"/>
    </row>
    <row r="26" spans="1:30" ht="15.5" x14ac:dyDescent="0.35">
      <c r="B26" s="47"/>
      <c r="C26" s="47"/>
      <c r="E26" s="99"/>
      <c r="F26" s="47"/>
      <c r="N26" s="69"/>
      <c r="O26" s="47" t="s">
        <v>607</v>
      </c>
      <c r="P26" s="177" t="s">
        <v>250</v>
      </c>
      <c r="Q26" s="55" t="s">
        <v>141</v>
      </c>
      <c r="R26" s="9">
        <v>21</v>
      </c>
      <c r="S26" s="9">
        <v>13</v>
      </c>
      <c r="T26" s="15">
        <f t="shared" si="5"/>
        <v>34</v>
      </c>
      <c r="U26" s="9">
        <v>4</v>
      </c>
      <c r="V26" s="15"/>
      <c r="W26" s="60" t="s">
        <v>828</v>
      </c>
      <c r="X26" s="60" t="s">
        <v>148</v>
      </c>
      <c r="Y26" s="178" t="s">
        <v>54</v>
      </c>
      <c r="Z26" s="11">
        <v>2</v>
      </c>
      <c r="AA26" s="9">
        <v>7</v>
      </c>
      <c r="AB26" s="15">
        <f t="shared" si="7"/>
        <v>9</v>
      </c>
      <c r="AC26" s="9">
        <v>2</v>
      </c>
      <c r="AD26" s="15"/>
    </row>
    <row r="27" spans="1:30" ht="18" x14ac:dyDescent="0.4">
      <c r="A27" s="45"/>
      <c r="B27" s="38" t="s">
        <v>210</v>
      </c>
      <c r="D27" s="25">
        <v>0</v>
      </c>
      <c r="E27" s="8"/>
      <c r="F27" s="47"/>
      <c r="N27" s="15"/>
      <c r="O27" s="47" t="s">
        <v>585</v>
      </c>
      <c r="P27" s="47" t="s">
        <v>131</v>
      </c>
      <c r="Q27" s="47" t="s">
        <v>54</v>
      </c>
      <c r="R27" s="9">
        <v>15</v>
      </c>
      <c r="S27" s="9">
        <v>17</v>
      </c>
      <c r="T27" s="15">
        <f t="shared" si="5"/>
        <v>32</v>
      </c>
      <c r="U27" s="9">
        <v>3</v>
      </c>
      <c r="V27" s="15"/>
      <c r="W27" s="47" t="s">
        <v>651</v>
      </c>
      <c r="X27" s="47" t="s">
        <v>147</v>
      </c>
      <c r="Y27" s="47" t="s">
        <v>142</v>
      </c>
      <c r="Z27" s="9">
        <v>1</v>
      </c>
      <c r="AA27" s="9">
        <v>8</v>
      </c>
      <c r="AB27" s="15">
        <f t="shared" si="7"/>
        <v>9</v>
      </c>
      <c r="AC27" s="9">
        <v>5</v>
      </c>
      <c r="AD27" s="15"/>
    </row>
    <row r="28" spans="1:30" ht="15.5" x14ac:dyDescent="0.35">
      <c r="A28" s="56" t="s">
        <v>37</v>
      </c>
      <c r="B28" s="47" t="s">
        <v>5</v>
      </c>
      <c r="C28" s="47" t="s">
        <v>216</v>
      </c>
      <c r="E28" s="99"/>
      <c r="F28" s="47"/>
      <c r="N28" s="69"/>
      <c r="O28" s="47" t="s">
        <v>580</v>
      </c>
      <c r="P28" s="47" t="s">
        <v>120</v>
      </c>
      <c r="Q28" s="47" t="s">
        <v>199</v>
      </c>
      <c r="R28" s="9">
        <v>14</v>
      </c>
      <c r="S28" s="11">
        <v>18</v>
      </c>
      <c r="T28" s="15">
        <f t="shared" si="5"/>
        <v>32</v>
      </c>
      <c r="U28" s="9">
        <v>1</v>
      </c>
      <c r="V28" s="69"/>
      <c r="W28" s="47" t="s">
        <v>890</v>
      </c>
      <c r="X28" s="55" t="s">
        <v>24</v>
      </c>
      <c r="Y28" s="55" t="s">
        <v>199</v>
      </c>
      <c r="Z28" s="9">
        <v>4</v>
      </c>
      <c r="AA28" s="9">
        <v>4</v>
      </c>
      <c r="AB28" s="15">
        <f t="shared" si="7"/>
        <v>8</v>
      </c>
      <c r="AC28" s="9">
        <v>1</v>
      </c>
      <c r="AD28" s="15"/>
    </row>
    <row r="29" spans="1:30" ht="15.5" x14ac:dyDescent="0.35">
      <c r="B29" s="47" t="s">
        <v>162</v>
      </c>
      <c r="C29" s="47" t="s">
        <v>212</v>
      </c>
      <c r="E29" s="99"/>
      <c r="F29" s="47"/>
      <c r="N29" s="69"/>
      <c r="O29" s="47" t="s">
        <v>608</v>
      </c>
      <c r="P29" s="47" t="s">
        <v>132</v>
      </c>
      <c r="Q29" s="47" t="s">
        <v>141</v>
      </c>
      <c r="R29" s="9">
        <v>5</v>
      </c>
      <c r="S29" s="11">
        <v>25</v>
      </c>
      <c r="T29" s="15">
        <f t="shared" si="5"/>
        <v>30</v>
      </c>
      <c r="U29" s="9">
        <v>1</v>
      </c>
      <c r="V29" s="15"/>
      <c r="W29" s="47" t="s">
        <v>869</v>
      </c>
      <c r="X29" s="47" t="s">
        <v>163</v>
      </c>
      <c r="Y29" s="47" t="s">
        <v>54</v>
      </c>
      <c r="Z29" s="9">
        <v>3</v>
      </c>
      <c r="AA29" s="9">
        <v>5</v>
      </c>
      <c r="AB29" s="15">
        <f t="shared" si="7"/>
        <v>8</v>
      </c>
      <c r="AC29" s="9"/>
      <c r="AD29" s="15"/>
    </row>
    <row r="30" spans="1:30" ht="17.5" x14ac:dyDescent="0.35">
      <c r="B30" s="38"/>
      <c r="F30" s="47"/>
      <c r="N30" s="69"/>
      <c r="O30" s="47" t="s">
        <v>661</v>
      </c>
      <c r="P30" s="47" t="s">
        <v>122</v>
      </c>
      <c r="Q30" s="47" t="s">
        <v>53</v>
      </c>
      <c r="R30" s="9">
        <v>26</v>
      </c>
      <c r="S30" s="9">
        <v>3</v>
      </c>
      <c r="T30" s="15">
        <f t="shared" si="5"/>
        <v>29</v>
      </c>
      <c r="U30" s="9">
        <v>1</v>
      </c>
      <c r="V30" s="15"/>
      <c r="W30" s="47" t="s">
        <v>830</v>
      </c>
      <c r="X30" s="47" t="s">
        <v>2</v>
      </c>
      <c r="Y30" s="47" t="s">
        <v>53</v>
      </c>
      <c r="Z30" s="9">
        <v>1</v>
      </c>
      <c r="AA30" s="11">
        <v>7</v>
      </c>
      <c r="AB30" s="15">
        <f t="shared" ref="AB30:AB62" si="8">SUM(Z30:AA30)</f>
        <v>8</v>
      </c>
      <c r="AC30" s="9">
        <v>6</v>
      </c>
      <c r="AD30" s="15"/>
    </row>
    <row r="31" spans="1:30" ht="18" x14ac:dyDescent="0.4">
      <c r="A31" s="82" t="s">
        <v>167</v>
      </c>
      <c r="B31" s="173"/>
      <c r="C31" s="172"/>
      <c r="D31" s="163"/>
      <c r="E31" s="77" t="s">
        <v>50</v>
      </c>
      <c r="F31" s="77"/>
      <c r="G31" s="84"/>
      <c r="H31" s="84"/>
      <c r="I31" s="84"/>
      <c r="J31" s="85"/>
      <c r="K31" s="84"/>
      <c r="L31" s="84"/>
      <c r="M31" s="84"/>
      <c r="N31" s="15"/>
      <c r="O31" s="47" t="s">
        <v>619</v>
      </c>
      <c r="P31" s="47" t="s">
        <v>122</v>
      </c>
      <c r="Q31" s="47" t="s">
        <v>201</v>
      </c>
      <c r="R31" s="8">
        <v>18</v>
      </c>
      <c r="S31" s="12">
        <v>10</v>
      </c>
      <c r="T31" s="15">
        <f t="shared" si="5"/>
        <v>28</v>
      </c>
      <c r="U31" s="9">
        <v>1</v>
      </c>
      <c r="V31" s="15"/>
      <c r="W31" s="47" t="s">
        <v>654</v>
      </c>
      <c r="X31" s="47" t="s">
        <v>45</v>
      </c>
      <c r="Y31" s="47" t="s">
        <v>142</v>
      </c>
      <c r="Z31" s="9">
        <v>1</v>
      </c>
      <c r="AA31" s="11">
        <v>7</v>
      </c>
      <c r="AB31" s="15">
        <f t="shared" si="8"/>
        <v>8</v>
      </c>
      <c r="AC31" s="9">
        <v>1</v>
      </c>
      <c r="AD31" s="15"/>
    </row>
    <row r="32" spans="1:30" ht="18" x14ac:dyDescent="0.4">
      <c r="A32" s="53" t="s">
        <v>40</v>
      </c>
      <c r="B32" s="38" t="s">
        <v>156</v>
      </c>
      <c r="D32" s="25">
        <v>3</v>
      </c>
      <c r="E32" s="8">
        <v>1</v>
      </c>
      <c r="F32" s="47" t="s">
        <v>1071</v>
      </c>
      <c r="G32" s="175"/>
      <c r="H32" s="175"/>
      <c r="I32" s="102"/>
      <c r="J32" s="102"/>
      <c r="K32" s="102"/>
      <c r="L32" s="102"/>
      <c r="M32" s="102"/>
      <c r="N32" s="15"/>
      <c r="O32" s="47" t="s">
        <v>621</v>
      </c>
      <c r="P32" s="47" t="s">
        <v>70</v>
      </c>
      <c r="Q32" s="47" t="s">
        <v>158</v>
      </c>
      <c r="R32" s="9">
        <v>19</v>
      </c>
      <c r="S32" s="11">
        <v>8</v>
      </c>
      <c r="T32" s="15">
        <f t="shared" si="5"/>
        <v>27</v>
      </c>
      <c r="U32" s="9">
        <v>5</v>
      </c>
      <c r="V32" s="15"/>
      <c r="W32" s="47" t="s">
        <v>649</v>
      </c>
      <c r="X32" s="47" t="s">
        <v>25</v>
      </c>
      <c r="Y32" s="55" t="s">
        <v>142</v>
      </c>
      <c r="Z32" s="9"/>
      <c r="AA32" s="9">
        <v>8</v>
      </c>
      <c r="AB32" s="15">
        <f t="shared" si="8"/>
        <v>8</v>
      </c>
      <c r="AC32" s="9"/>
      <c r="AD32" s="15"/>
    </row>
    <row r="33" spans="1:30" ht="15.75" customHeight="1" x14ac:dyDescent="0.35">
      <c r="A33" s="45" t="s">
        <v>37</v>
      </c>
      <c r="B33" s="47" t="s">
        <v>17</v>
      </c>
      <c r="C33" s="47" t="s">
        <v>318</v>
      </c>
      <c r="D33" s="9"/>
      <c r="E33" s="8">
        <v>1</v>
      </c>
      <c r="F33" s="47" t="s">
        <v>689</v>
      </c>
      <c r="N33" s="15"/>
      <c r="O33" s="47" t="s">
        <v>618</v>
      </c>
      <c r="P33" s="47" t="s">
        <v>74</v>
      </c>
      <c r="Q33" s="47" t="s">
        <v>201</v>
      </c>
      <c r="R33" s="9">
        <v>11</v>
      </c>
      <c r="S33" s="9">
        <v>16</v>
      </c>
      <c r="T33" s="15">
        <f t="shared" si="5"/>
        <v>27</v>
      </c>
      <c r="U33" s="9">
        <v>7</v>
      </c>
      <c r="V33" s="69"/>
      <c r="W33" s="47" t="s">
        <v>801</v>
      </c>
      <c r="X33" s="47" t="s">
        <v>116</v>
      </c>
      <c r="Y33" s="47" t="s">
        <v>142</v>
      </c>
      <c r="Z33" s="9">
        <v>4</v>
      </c>
      <c r="AA33" s="11">
        <v>3</v>
      </c>
      <c r="AB33" s="15">
        <f t="shared" si="8"/>
        <v>7</v>
      </c>
      <c r="AC33" s="9"/>
      <c r="AD33" s="15"/>
    </row>
    <row r="34" spans="1:30" ht="15.5" x14ac:dyDescent="0.35">
      <c r="B34" s="47"/>
      <c r="C34" s="47"/>
      <c r="E34" s="8">
        <v>1</v>
      </c>
      <c r="F34" s="47" t="s">
        <v>1072</v>
      </c>
      <c r="N34" s="69"/>
      <c r="O34" s="47" t="s">
        <v>577</v>
      </c>
      <c r="P34" s="47" t="s">
        <v>244</v>
      </c>
      <c r="Q34" s="55" t="s">
        <v>65</v>
      </c>
      <c r="R34" s="9">
        <v>16</v>
      </c>
      <c r="S34" s="9">
        <v>8</v>
      </c>
      <c r="T34" s="15">
        <f t="shared" si="5"/>
        <v>24</v>
      </c>
      <c r="U34" s="9">
        <v>1</v>
      </c>
      <c r="V34" s="15"/>
      <c r="W34" s="47" t="s">
        <v>672</v>
      </c>
      <c r="X34" s="47" t="s">
        <v>137</v>
      </c>
      <c r="Y34" s="47" t="s">
        <v>53</v>
      </c>
      <c r="Z34" s="9">
        <v>2</v>
      </c>
      <c r="AA34" s="9">
        <v>5</v>
      </c>
      <c r="AB34" s="15">
        <f t="shared" si="8"/>
        <v>7</v>
      </c>
      <c r="AC34" s="9">
        <v>1</v>
      </c>
      <c r="AD34" s="15"/>
    </row>
    <row r="35" spans="1:30" ht="15.5" x14ac:dyDescent="0.35">
      <c r="N35" s="69"/>
      <c r="O35" s="47" t="s">
        <v>611</v>
      </c>
      <c r="P35" s="177" t="s">
        <v>99</v>
      </c>
      <c r="Q35" s="55" t="s">
        <v>141</v>
      </c>
      <c r="R35" s="11">
        <v>9</v>
      </c>
      <c r="S35" s="9">
        <v>14</v>
      </c>
      <c r="T35" s="15">
        <f t="shared" si="5"/>
        <v>23</v>
      </c>
      <c r="U35" s="9">
        <v>4</v>
      </c>
      <c r="V35" s="15"/>
      <c r="W35" s="47" t="s">
        <v>630</v>
      </c>
      <c r="X35" s="47" t="s">
        <v>22</v>
      </c>
      <c r="Y35" s="47" t="s">
        <v>142</v>
      </c>
      <c r="Z35" s="9">
        <v>2</v>
      </c>
      <c r="AA35" s="9">
        <v>5</v>
      </c>
      <c r="AB35" s="15">
        <f t="shared" si="8"/>
        <v>7</v>
      </c>
      <c r="AC35" s="9"/>
      <c r="AD35" s="15"/>
    </row>
    <row r="36" spans="1:30" ht="18" x14ac:dyDescent="0.4">
      <c r="A36" s="56"/>
      <c r="B36" s="38" t="s">
        <v>151</v>
      </c>
      <c r="C36" s="50"/>
      <c r="D36" s="129">
        <v>4</v>
      </c>
      <c r="E36" s="8">
        <v>1</v>
      </c>
      <c r="F36" s="47" t="s">
        <v>1074</v>
      </c>
      <c r="N36" s="15"/>
      <c r="O36" s="60" t="s">
        <v>582</v>
      </c>
      <c r="P36" s="60" t="s">
        <v>248</v>
      </c>
      <c r="Q36" s="178" t="s">
        <v>65</v>
      </c>
      <c r="R36" s="11">
        <v>11</v>
      </c>
      <c r="S36" s="9">
        <v>11</v>
      </c>
      <c r="T36" s="15">
        <f t="shared" si="5"/>
        <v>22</v>
      </c>
      <c r="U36" s="9">
        <v>2</v>
      </c>
      <c r="V36" s="15"/>
      <c r="W36" s="47" t="s">
        <v>675</v>
      </c>
      <c r="X36" s="47" t="s">
        <v>20</v>
      </c>
      <c r="Y36" s="47" t="s">
        <v>141</v>
      </c>
      <c r="Z36" s="9">
        <v>1</v>
      </c>
      <c r="AA36" s="11">
        <v>6</v>
      </c>
      <c r="AB36" s="15">
        <f t="shared" si="8"/>
        <v>7</v>
      </c>
      <c r="AC36" s="9">
        <v>1</v>
      </c>
      <c r="AD36" s="15"/>
    </row>
    <row r="37" spans="1:30" ht="18" x14ac:dyDescent="0.4">
      <c r="A37" s="56" t="s">
        <v>37</v>
      </c>
      <c r="B37" s="47" t="s">
        <v>1073</v>
      </c>
      <c r="C37" s="65" t="s">
        <v>268</v>
      </c>
      <c r="D37" s="129"/>
      <c r="E37" s="99">
        <v>1</v>
      </c>
      <c r="F37" s="47" t="s">
        <v>1076</v>
      </c>
      <c r="N37" s="69"/>
      <c r="O37" s="47" t="s">
        <v>1037</v>
      </c>
      <c r="P37" s="55" t="s">
        <v>1038</v>
      </c>
      <c r="Q37" s="55" t="s">
        <v>199</v>
      </c>
      <c r="R37" s="9">
        <v>14</v>
      </c>
      <c r="S37" s="11">
        <v>6</v>
      </c>
      <c r="T37" s="15">
        <f t="shared" si="5"/>
        <v>20</v>
      </c>
      <c r="U37" s="9">
        <v>7</v>
      </c>
      <c r="V37" s="15"/>
      <c r="W37" s="47" t="s">
        <v>669</v>
      </c>
      <c r="X37" s="55" t="s">
        <v>207</v>
      </c>
      <c r="Y37" s="55" t="s">
        <v>53</v>
      </c>
      <c r="Z37" s="9">
        <v>1</v>
      </c>
      <c r="AA37" s="9">
        <v>6</v>
      </c>
      <c r="AB37" s="15">
        <f t="shared" si="8"/>
        <v>7</v>
      </c>
      <c r="AC37" s="9">
        <v>1</v>
      </c>
      <c r="AD37" s="15"/>
    </row>
    <row r="38" spans="1:30" ht="15.5" x14ac:dyDescent="0.35">
      <c r="E38" s="99">
        <v>2</v>
      </c>
      <c r="F38" s="47" t="s">
        <v>1075</v>
      </c>
      <c r="N38" s="69"/>
      <c r="O38" s="47" t="s">
        <v>578</v>
      </c>
      <c r="P38" s="47" t="s">
        <v>67</v>
      </c>
      <c r="Q38" s="47" t="s">
        <v>65</v>
      </c>
      <c r="R38" s="9">
        <v>8</v>
      </c>
      <c r="S38" s="9">
        <v>12</v>
      </c>
      <c r="T38" s="15">
        <f t="shared" si="5"/>
        <v>20</v>
      </c>
      <c r="U38" s="9">
        <v>3</v>
      </c>
      <c r="V38" s="15"/>
      <c r="W38" s="47" t="s">
        <v>647</v>
      </c>
      <c r="X38" s="47" t="s">
        <v>13</v>
      </c>
      <c r="Y38" s="47" t="s">
        <v>54</v>
      </c>
      <c r="Z38" s="9"/>
      <c r="AA38" s="9">
        <v>7</v>
      </c>
      <c r="AB38" s="15">
        <f t="shared" si="8"/>
        <v>7</v>
      </c>
      <c r="AC38" s="9">
        <v>3</v>
      </c>
      <c r="AD38" s="15"/>
    </row>
    <row r="39" spans="1:30" ht="15.5" x14ac:dyDescent="0.35">
      <c r="E39" s="8">
        <v>2</v>
      </c>
      <c r="F39" s="47" t="s">
        <v>1077</v>
      </c>
      <c r="N39" s="15"/>
      <c r="O39" s="47" t="s">
        <v>605</v>
      </c>
      <c r="P39" s="47" t="s">
        <v>133</v>
      </c>
      <c r="Q39" s="47" t="s">
        <v>142</v>
      </c>
      <c r="R39" s="11">
        <v>8</v>
      </c>
      <c r="S39" s="11">
        <v>11</v>
      </c>
      <c r="T39" s="15">
        <f t="shared" si="5"/>
        <v>19</v>
      </c>
      <c r="U39" s="165">
        <v>1</v>
      </c>
      <c r="V39" s="15"/>
      <c r="W39" s="47" t="s">
        <v>641</v>
      </c>
      <c r="X39" s="177" t="s">
        <v>23</v>
      </c>
      <c r="Y39" s="55" t="s">
        <v>201</v>
      </c>
      <c r="Z39" s="9">
        <v>3</v>
      </c>
      <c r="AA39" s="9">
        <v>3</v>
      </c>
      <c r="AB39" s="15">
        <f t="shared" si="8"/>
        <v>6</v>
      </c>
      <c r="AC39" s="9">
        <v>2</v>
      </c>
      <c r="AD39" s="15"/>
    </row>
    <row r="40" spans="1:30" ht="15.5" x14ac:dyDescent="0.35">
      <c r="N40" s="15"/>
      <c r="O40" s="47" t="s">
        <v>586</v>
      </c>
      <c r="P40" s="47" t="s">
        <v>213</v>
      </c>
      <c r="Q40" s="47" t="s">
        <v>54</v>
      </c>
      <c r="R40" s="9">
        <v>6</v>
      </c>
      <c r="S40" s="11">
        <v>13</v>
      </c>
      <c r="T40" s="15">
        <f t="shared" si="5"/>
        <v>19</v>
      </c>
      <c r="U40" s="9">
        <v>1</v>
      </c>
      <c r="V40" s="15"/>
      <c r="W40" s="47" t="s">
        <v>628</v>
      </c>
      <c r="X40" s="47" t="s">
        <v>125</v>
      </c>
      <c r="Y40" s="47" t="s">
        <v>65</v>
      </c>
      <c r="Z40" s="9">
        <v>2</v>
      </c>
      <c r="AA40" s="9">
        <v>4</v>
      </c>
      <c r="AB40" s="15">
        <f t="shared" si="8"/>
        <v>6</v>
      </c>
      <c r="AC40" s="9">
        <v>1</v>
      </c>
      <c r="AD40" s="15"/>
    </row>
    <row r="41" spans="1:30" ht="18" x14ac:dyDescent="0.4">
      <c r="A41" s="82"/>
      <c r="B41" s="173"/>
      <c r="C41" s="77"/>
      <c r="D41" s="163"/>
      <c r="E41" s="77" t="s">
        <v>50</v>
      </c>
      <c r="F41" s="83"/>
      <c r="G41" s="84"/>
      <c r="H41" s="84"/>
      <c r="I41" s="84"/>
      <c r="J41" s="85"/>
      <c r="K41" s="84"/>
      <c r="L41" s="84"/>
      <c r="M41" s="84"/>
      <c r="N41" s="69"/>
      <c r="O41" s="47" t="s">
        <v>581</v>
      </c>
      <c r="P41" s="47" t="s">
        <v>65</v>
      </c>
      <c r="Q41" s="47" t="s">
        <v>65</v>
      </c>
      <c r="R41" s="9">
        <v>8</v>
      </c>
      <c r="S41" s="11">
        <v>10</v>
      </c>
      <c r="T41" s="15">
        <f t="shared" si="5"/>
        <v>18</v>
      </c>
      <c r="U41" s="11">
        <v>4</v>
      </c>
      <c r="V41" s="15"/>
      <c r="W41" s="47" t="s">
        <v>670</v>
      </c>
      <c r="X41" s="47" t="s">
        <v>18</v>
      </c>
      <c r="Y41" s="47" t="s">
        <v>53</v>
      </c>
      <c r="Z41" s="9">
        <v>1</v>
      </c>
      <c r="AA41" s="11">
        <v>5</v>
      </c>
      <c r="AB41" s="15">
        <f t="shared" si="8"/>
        <v>6</v>
      </c>
      <c r="AC41" s="9"/>
      <c r="AD41" s="15"/>
    </row>
    <row r="42" spans="1:30" ht="18" x14ac:dyDescent="0.4">
      <c r="A42" s="53" t="s">
        <v>41</v>
      </c>
      <c r="B42" s="38" t="s">
        <v>1060</v>
      </c>
      <c r="C42" s="47"/>
      <c r="D42" s="25">
        <v>0</v>
      </c>
      <c r="E42" s="9"/>
      <c r="F42" s="47"/>
      <c r="G42" s="46"/>
      <c r="H42" s="51"/>
      <c r="I42" s="51"/>
      <c r="J42" s="52"/>
      <c r="K42" s="51"/>
      <c r="L42" s="51"/>
      <c r="M42" s="51"/>
      <c r="N42" s="69"/>
      <c r="O42" s="47" t="s">
        <v>662</v>
      </c>
      <c r="P42" s="47" t="s">
        <v>26</v>
      </c>
      <c r="Q42" s="47" t="s">
        <v>53</v>
      </c>
      <c r="R42" s="9">
        <v>7</v>
      </c>
      <c r="S42" s="11">
        <v>11</v>
      </c>
      <c r="T42" s="15">
        <f t="shared" si="5"/>
        <v>18</v>
      </c>
      <c r="U42" s="9">
        <v>2</v>
      </c>
      <c r="V42" s="15"/>
      <c r="W42" s="47" t="s">
        <v>645</v>
      </c>
      <c r="X42" s="47" t="s">
        <v>149</v>
      </c>
      <c r="Y42" s="47" t="s">
        <v>54</v>
      </c>
      <c r="Z42" s="9"/>
      <c r="AA42" s="9">
        <v>6</v>
      </c>
      <c r="AB42" s="15">
        <f t="shared" si="8"/>
        <v>6</v>
      </c>
      <c r="AC42" s="9">
        <v>8</v>
      </c>
      <c r="AD42" s="15"/>
    </row>
    <row r="43" spans="1:30" ht="18" x14ac:dyDescent="0.4">
      <c r="A43" s="56" t="s">
        <v>37</v>
      </c>
      <c r="B43" s="60" t="s">
        <v>1078</v>
      </c>
      <c r="C43" s="50" t="s">
        <v>187</v>
      </c>
      <c r="D43" s="25"/>
      <c r="E43" s="9"/>
      <c r="F43" s="47"/>
      <c r="G43" s="46"/>
      <c r="H43" s="51"/>
      <c r="I43" s="46"/>
      <c r="J43" s="48"/>
      <c r="K43" s="51"/>
      <c r="L43" s="51"/>
      <c r="M43" s="42"/>
      <c r="N43" s="15"/>
      <c r="O43" s="50" t="s">
        <v>871</v>
      </c>
      <c r="P43" s="50" t="s">
        <v>254</v>
      </c>
      <c r="Q43" s="50" t="s">
        <v>158</v>
      </c>
      <c r="R43" s="11">
        <v>4</v>
      </c>
      <c r="S43" s="9">
        <v>14</v>
      </c>
      <c r="T43" s="15">
        <f t="shared" si="5"/>
        <v>18</v>
      </c>
      <c r="U43" s="9">
        <v>2</v>
      </c>
      <c r="V43" s="15"/>
      <c r="W43" s="47" t="s">
        <v>646</v>
      </c>
      <c r="X43" s="47" t="s">
        <v>5</v>
      </c>
      <c r="Y43" s="47" t="s">
        <v>201</v>
      </c>
      <c r="Z43" s="9"/>
      <c r="AA43" s="11">
        <v>6</v>
      </c>
      <c r="AB43" s="15">
        <f t="shared" si="8"/>
        <v>6</v>
      </c>
      <c r="AC43" s="9">
        <v>4</v>
      </c>
      <c r="AD43" s="15"/>
    </row>
    <row r="44" spans="1:30" ht="15.5" x14ac:dyDescent="0.35">
      <c r="B44" s="60" t="s">
        <v>1079</v>
      </c>
      <c r="C44" s="47" t="s">
        <v>212</v>
      </c>
      <c r="E44" s="99"/>
      <c r="F44" s="47"/>
      <c r="N44" s="69"/>
      <c r="O44" s="47" t="s">
        <v>583</v>
      </c>
      <c r="P44" s="47" t="s">
        <v>72</v>
      </c>
      <c r="Q44" s="47" t="s">
        <v>65</v>
      </c>
      <c r="R44" s="9">
        <v>7</v>
      </c>
      <c r="S44" s="11">
        <v>10</v>
      </c>
      <c r="T44" s="15">
        <f t="shared" si="5"/>
        <v>17</v>
      </c>
      <c r="U44" s="9">
        <v>3</v>
      </c>
      <c r="V44" s="15"/>
      <c r="W44" s="47" t="s">
        <v>831</v>
      </c>
      <c r="X44" s="47" t="s">
        <v>76</v>
      </c>
      <c r="Y44" s="47" t="s">
        <v>65</v>
      </c>
      <c r="Z44" s="9">
        <v>2</v>
      </c>
      <c r="AA44" s="9">
        <v>3</v>
      </c>
      <c r="AB44" s="15">
        <f t="shared" si="8"/>
        <v>5</v>
      </c>
      <c r="AC44" s="9">
        <v>2</v>
      </c>
      <c r="AD44" s="15"/>
    </row>
    <row r="45" spans="1:30" ht="15.5" x14ac:dyDescent="0.35">
      <c r="B45" s="60" t="s">
        <v>99</v>
      </c>
      <c r="C45" s="47" t="s">
        <v>212</v>
      </c>
      <c r="N45" s="15"/>
      <c r="O45" s="47" t="s">
        <v>579</v>
      </c>
      <c r="P45" s="55" t="s">
        <v>72</v>
      </c>
      <c r="Q45" s="55" t="s">
        <v>65</v>
      </c>
      <c r="R45" s="9">
        <v>7</v>
      </c>
      <c r="S45" s="11">
        <v>10</v>
      </c>
      <c r="T45" s="15">
        <f t="shared" si="5"/>
        <v>17</v>
      </c>
      <c r="U45" s="9">
        <v>2</v>
      </c>
      <c r="V45" s="15"/>
      <c r="W45" s="47" t="s">
        <v>644</v>
      </c>
      <c r="X45" s="47" t="s">
        <v>43</v>
      </c>
      <c r="Y45" s="47" t="s">
        <v>65</v>
      </c>
      <c r="Z45" s="9"/>
      <c r="AA45" s="9">
        <v>5</v>
      </c>
      <c r="AB45" s="15">
        <f t="shared" si="8"/>
        <v>5</v>
      </c>
      <c r="AC45" s="9">
        <v>6</v>
      </c>
      <c r="AD45" s="15"/>
    </row>
    <row r="46" spans="1:30" ht="15.5" x14ac:dyDescent="0.35">
      <c r="B46" s="60" t="s">
        <v>389</v>
      </c>
      <c r="C46" s="47" t="s">
        <v>212</v>
      </c>
      <c r="N46" s="69"/>
      <c r="O46" s="47" t="s">
        <v>826</v>
      </c>
      <c r="P46" s="55" t="s">
        <v>4</v>
      </c>
      <c r="Q46" s="55" t="s">
        <v>158</v>
      </c>
      <c r="R46" s="9">
        <v>7</v>
      </c>
      <c r="S46" s="11">
        <v>10</v>
      </c>
      <c r="T46" s="15">
        <f t="shared" si="5"/>
        <v>17</v>
      </c>
      <c r="U46" s="9"/>
      <c r="V46" s="15"/>
      <c r="W46" s="47" t="s">
        <v>648</v>
      </c>
      <c r="X46" s="55" t="s">
        <v>296</v>
      </c>
      <c r="Y46" s="55" t="s">
        <v>65</v>
      </c>
      <c r="Z46" s="9"/>
      <c r="AA46" s="9">
        <v>5</v>
      </c>
      <c r="AB46" s="15">
        <f t="shared" si="8"/>
        <v>5</v>
      </c>
      <c r="AC46" s="9"/>
      <c r="AD46" s="15"/>
    </row>
    <row r="47" spans="1:30" ht="15.5" x14ac:dyDescent="0.35">
      <c r="C47" s="47"/>
      <c r="N47" s="69"/>
      <c r="O47" s="60" t="s">
        <v>663</v>
      </c>
      <c r="P47" s="60" t="s">
        <v>81</v>
      </c>
      <c r="Q47" s="178" t="s">
        <v>53</v>
      </c>
      <c r="R47" s="11">
        <v>3</v>
      </c>
      <c r="S47" s="11">
        <v>14</v>
      </c>
      <c r="T47" s="15">
        <f t="shared" si="5"/>
        <v>17</v>
      </c>
      <c r="U47" s="9"/>
      <c r="V47" s="15"/>
      <c r="W47" s="47" t="s">
        <v>631</v>
      </c>
      <c r="X47" s="47" t="s">
        <v>205</v>
      </c>
      <c r="Y47" s="47" t="s">
        <v>158</v>
      </c>
      <c r="Z47" s="9"/>
      <c r="AA47" s="9">
        <v>5</v>
      </c>
      <c r="AB47" s="15">
        <f t="shared" si="8"/>
        <v>5</v>
      </c>
      <c r="AC47" s="9">
        <v>1</v>
      </c>
      <c r="AD47" s="15"/>
    </row>
    <row r="48" spans="1:30" ht="18" x14ac:dyDescent="0.4">
      <c r="B48" s="38" t="s">
        <v>988</v>
      </c>
      <c r="C48" s="64"/>
      <c r="D48" s="26">
        <v>4</v>
      </c>
      <c r="E48" s="9">
        <v>2</v>
      </c>
      <c r="F48" s="47" t="s">
        <v>692</v>
      </c>
      <c r="N48" s="69"/>
      <c r="O48" s="47" t="s">
        <v>824</v>
      </c>
      <c r="P48" s="47" t="s">
        <v>61</v>
      </c>
      <c r="Q48" s="47" t="s">
        <v>201</v>
      </c>
      <c r="R48" s="9">
        <v>4</v>
      </c>
      <c r="S48" s="9">
        <v>11</v>
      </c>
      <c r="T48" s="15">
        <f t="shared" si="5"/>
        <v>15</v>
      </c>
      <c r="U48" s="9">
        <v>1</v>
      </c>
      <c r="V48" s="15"/>
      <c r="W48" s="47" t="s">
        <v>635</v>
      </c>
      <c r="X48" s="177" t="s">
        <v>146</v>
      </c>
      <c r="Y48" s="55" t="s">
        <v>199</v>
      </c>
      <c r="Z48" s="9"/>
      <c r="AA48" s="9">
        <v>5</v>
      </c>
      <c r="AB48" s="15">
        <f t="shared" si="8"/>
        <v>5</v>
      </c>
      <c r="AC48" s="11">
        <v>1</v>
      </c>
      <c r="AD48" s="15"/>
    </row>
    <row r="49" spans="1:30" ht="18" x14ac:dyDescent="0.4">
      <c r="A49" s="97" t="s">
        <v>37</v>
      </c>
      <c r="B49" s="94" t="s">
        <v>97</v>
      </c>
      <c r="C49" s="50"/>
      <c r="D49" s="26"/>
      <c r="E49" s="9">
        <v>2</v>
      </c>
      <c r="F49" s="47" t="s">
        <v>1080</v>
      </c>
      <c r="N49" s="15"/>
      <c r="O49" s="47" t="s">
        <v>799</v>
      </c>
      <c r="P49" s="55" t="s">
        <v>123</v>
      </c>
      <c r="Q49" s="55" t="s">
        <v>54</v>
      </c>
      <c r="R49" s="9">
        <v>2</v>
      </c>
      <c r="S49" s="9">
        <v>13</v>
      </c>
      <c r="T49" s="15">
        <f t="shared" si="5"/>
        <v>15</v>
      </c>
      <c r="U49" s="9">
        <v>4</v>
      </c>
      <c r="V49" s="15"/>
      <c r="W49" s="47" t="s">
        <v>634</v>
      </c>
      <c r="X49" s="47" t="s">
        <v>249</v>
      </c>
      <c r="Y49" s="47" t="s">
        <v>199</v>
      </c>
      <c r="Z49" s="9"/>
      <c r="AA49" s="11">
        <v>5</v>
      </c>
      <c r="AB49" s="15">
        <f t="shared" si="8"/>
        <v>5</v>
      </c>
      <c r="AC49" s="9"/>
      <c r="AD49" s="15"/>
    </row>
    <row r="50" spans="1:30" ht="15.5" x14ac:dyDescent="0.35">
      <c r="B50" s="94"/>
      <c r="C50" s="50"/>
      <c r="E50" s="9">
        <v>2</v>
      </c>
      <c r="F50" s="47" t="s">
        <v>1081</v>
      </c>
      <c r="N50" s="15"/>
      <c r="O50" s="47" t="s">
        <v>606</v>
      </c>
      <c r="P50" s="47" t="s">
        <v>8</v>
      </c>
      <c r="Q50" s="47" t="s">
        <v>158</v>
      </c>
      <c r="R50" s="9">
        <v>6</v>
      </c>
      <c r="S50" s="11">
        <v>8</v>
      </c>
      <c r="T50" s="15">
        <f t="shared" si="5"/>
        <v>14</v>
      </c>
      <c r="U50" s="9">
        <v>8</v>
      </c>
      <c r="V50" s="15"/>
      <c r="W50" s="47" t="s">
        <v>634</v>
      </c>
      <c r="X50" s="47" t="s">
        <v>164</v>
      </c>
      <c r="Y50" s="47" t="s">
        <v>142</v>
      </c>
      <c r="Z50" s="9"/>
      <c r="AA50" s="9">
        <v>5</v>
      </c>
      <c r="AB50" s="15">
        <f t="shared" si="8"/>
        <v>5</v>
      </c>
      <c r="AC50" s="9">
        <v>4</v>
      </c>
      <c r="AD50" s="15"/>
    </row>
    <row r="51" spans="1:30" ht="15.5" x14ac:dyDescent="0.35">
      <c r="E51" s="9">
        <v>2</v>
      </c>
      <c r="F51" s="47" t="s">
        <v>417</v>
      </c>
      <c r="N51" s="69"/>
      <c r="O51" s="47" t="s">
        <v>1009</v>
      </c>
      <c r="P51" s="177" t="s">
        <v>217</v>
      </c>
      <c r="Q51" s="55" t="s">
        <v>199</v>
      </c>
      <c r="R51" s="9">
        <v>7</v>
      </c>
      <c r="S51" s="9">
        <v>6</v>
      </c>
      <c r="T51" s="15">
        <f t="shared" ref="T51:T61" si="9">SUM(R51:S51)</f>
        <v>13</v>
      </c>
      <c r="U51" s="9">
        <v>3</v>
      </c>
      <c r="V51" s="15"/>
      <c r="W51" s="47" t="s">
        <v>653</v>
      </c>
      <c r="X51" s="47" t="s">
        <v>162</v>
      </c>
      <c r="Y51" s="47" t="s">
        <v>201</v>
      </c>
      <c r="Z51" s="9"/>
      <c r="AA51" s="9">
        <v>4</v>
      </c>
      <c r="AB51" s="15">
        <f t="shared" si="8"/>
        <v>4</v>
      </c>
      <c r="AC51" s="9">
        <v>4</v>
      </c>
      <c r="AD51" s="15"/>
    </row>
    <row r="52" spans="1:30" ht="15.5" x14ac:dyDescent="0.35">
      <c r="N52" s="15"/>
      <c r="O52" s="47" t="s">
        <v>590</v>
      </c>
      <c r="P52" s="47" t="s">
        <v>84</v>
      </c>
      <c r="Q52" s="47" t="s">
        <v>199</v>
      </c>
      <c r="R52" s="9">
        <v>5</v>
      </c>
      <c r="S52" s="9">
        <v>8</v>
      </c>
      <c r="T52" s="15">
        <f t="shared" si="9"/>
        <v>13</v>
      </c>
      <c r="U52" s="9">
        <v>2</v>
      </c>
      <c r="V52" s="15"/>
      <c r="W52" s="47" t="s">
        <v>832</v>
      </c>
      <c r="X52" s="47" t="s">
        <v>253</v>
      </c>
      <c r="Y52" s="47" t="s">
        <v>158</v>
      </c>
      <c r="Z52" s="9"/>
      <c r="AA52" s="9">
        <v>4</v>
      </c>
      <c r="AB52" s="15">
        <f t="shared" si="8"/>
        <v>4</v>
      </c>
      <c r="AC52" s="9">
        <v>3</v>
      </c>
      <c r="AD52" s="15"/>
    </row>
    <row r="53" spans="1:30" ht="18" x14ac:dyDescent="0.4">
      <c r="A53" s="122"/>
      <c r="B53" s="123"/>
      <c r="C53" s="123"/>
      <c r="D53" s="164"/>
      <c r="E53" s="124"/>
      <c r="F53" s="123"/>
      <c r="G53" s="125"/>
      <c r="H53" s="125"/>
      <c r="I53" s="125"/>
      <c r="J53" s="126"/>
      <c r="K53" s="125"/>
      <c r="L53" s="125"/>
      <c r="M53" s="124"/>
      <c r="N53" s="69"/>
      <c r="O53" s="47" t="s">
        <v>613</v>
      </c>
      <c r="P53" s="47" t="s">
        <v>389</v>
      </c>
      <c r="Q53" s="47" t="s">
        <v>141</v>
      </c>
      <c r="R53" s="9">
        <v>3</v>
      </c>
      <c r="S53" s="11">
        <v>10</v>
      </c>
      <c r="T53" s="15">
        <f t="shared" si="9"/>
        <v>13</v>
      </c>
      <c r="U53" s="9">
        <v>3</v>
      </c>
      <c r="V53" s="15"/>
      <c r="W53" s="47" t="s">
        <v>637</v>
      </c>
      <c r="X53" s="47" t="s">
        <v>169</v>
      </c>
      <c r="Y53" s="50" t="s">
        <v>158</v>
      </c>
      <c r="Z53" s="9"/>
      <c r="AA53" s="11">
        <v>4</v>
      </c>
      <c r="AB53" s="15">
        <f t="shared" si="8"/>
        <v>4</v>
      </c>
      <c r="AC53" s="11">
        <v>3</v>
      </c>
      <c r="AD53" s="15"/>
    </row>
    <row r="54" spans="1:30" ht="18" x14ac:dyDescent="0.4">
      <c r="C54" s="47" t="s">
        <v>967</v>
      </c>
      <c r="D54" s="112">
        <f>SUM(D16:D53)</f>
        <v>17</v>
      </c>
      <c r="E54" s="24"/>
      <c r="F54" s="47" t="s">
        <v>1082</v>
      </c>
      <c r="G54" s="38"/>
      <c r="H54" s="54"/>
      <c r="I54" s="70">
        <v>11</v>
      </c>
      <c r="J54" s="25"/>
      <c r="N54" s="15"/>
      <c r="O54" s="47" t="s">
        <v>664</v>
      </c>
      <c r="P54" s="47" t="s">
        <v>49</v>
      </c>
      <c r="Q54" s="47" t="s">
        <v>199</v>
      </c>
      <c r="R54" s="9">
        <v>1</v>
      </c>
      <c r="S54" s="11">
        <v>12</v>
      </c>
      <c r="T54" s="15">
        <f t="shared" si="9"/>
        <v>13</v>
      </c>
      <c r="U54" s="9">
        <v>7</v>
      </c>
      <c r="V54" s="15"/>
      <c r="W54" s="47" t="s">
        <v>652</v>
      </c>
      <c r="X54" s="94" t="s">
        <v>208</v>
      </c>
      <c r="Y54" s="47" t="s">
        <v>201</v>
      </c>
      <c r="Z54" s="9">
        <v>1</v>
      </c>
      <c r="AA54" s="11">
        <v>2</v>
      </c>
      <c r="AB54" s="15">
        <f t="shared" si="8"/>
        <v>3</v>
      </c>
      <c r="AC54" s="9">
        <v>1</v>
      </c>
      <c r="AD54" s="15"/>
    </row>
    <row r="55" spans="1:30" ht="17.5" x14ac:dyDescent="0.35">
      <c r="A55" s="4"/>
      <c r="C55" s="38"/>
      <c r="N55" s="69"/>
      <c r="O55" s="47" t="s">
        <v>874</v>
      </c>
      <c r="P55" s="47" t="s">
        <v>300</v>
      </c>
      <c r="Q55" s="47" t="s">
        <v>141</v>
      </c>
      <c r="R55" s="9"/>
      <c r="S55" s="9">
        <v>12</v>
      </c>
      <c r="T55" s="15">
        <f t="shared" si="9"/>
        <v>12</v>
      </c>
      <c r="U55" s="9">
        <v>2</v>
      </c>
      <c r="V55" s="15"/>
      <c r="W55" s="60" t="s">
        <v>859</v>
      </c>
      <c r="X55" s="60" t="s">
        <v>170</v>
      </c>
      <c r="Y55" s="178" t="s">
        <v>199</v>
      </c>
      <c r="Z55" s="11"/>
      <c r="AA55" s="9">
        <v>3</v>
      </c>
      <c r="AB55" s="15">
        <f t="shared" si="8"/>
        <v>3</v>
      </c>
      <c r="AC55" s="9"/>
      <c r="AD55" s="15"/>
    </row>
    <row r="56" spans="1:30" ht="15.5" x14ac:dyDescent="0.35">
      <c r="A56" s="4"/>
      <c r="N56" s="15"/>
      <c r="O56" s="50" t="s">
        <v>745</v>
      </c>
      <c r="P56" s="65" t="s">
        <v>243</v>
      </c>
      <c r="Q56" s="65" t="s">
        <v>54</v>
      </c>
      <c r="R56" s="9">
        <v>6</v>
      </c>
      <c r="S56" s="11">
        <v>5</v>
      </c>
      <c r="T56" s="15">
        <f t="shared" si="9"/>
        <v>11</v>
      </c>
      <c r="U56" s="9"/>
      <c r="V56" s="15"/>
      <c r="W56" s="50" t="s">
        <v>655</v>
      </c>
      <c r="X56" s="50" t="s">
        <v>63</v>
      </c>
      <c r="Y56" s="50" t="s">
        <v>142</v>
      </c>
      <c r="Z56" s="9"/>
      <c r="AA56" s="11">
        <v>2</v>
      </c>
      <c r="AB56" s="15">
        <f t="shared" si="8"/>
        <v>2</v>
      </c>
      <c r="AC56" s="9">
        <v>1</v>
      </c>
      <c r="AD56" s="15"/>
    </row>
    <row r="57" spans="1:30" ht="15.5" x14ac:dyDescent="0.35">
      <c r="A57" s="4"/>
      <c r="N57" s="69"/>
      <c r="O57" s="47" t="s">
        <v>918</v>
      </c>
      <c r="P57" s="177" t="s">
        <v>426</v>
      </c>
      <c r="Q57" s="55" t="s">
        <v>54</v>
      </c>
      <c r="R57" s="9">
        <v>5</v>
      </c>
      <c r="S57" s="9">
        <v>6</v>
      </c>
      <c r="T57" s="15">
        <f t="shared" si="9"/>
        <v>11</v>
      </c>
      <c r="U57" s="9">
        <v>1</v>
      </c>
      <c r="V57" s="15"/>
      <c r="W57" s="47" t="s">
        <v>673</v>
      </c>
      <c r="X57" s="47" t="s">
        <v>28</v>
      </c>
      <c r="Y57" s="47" t="s">
        <v>53</v>
      </c>
      <c r="Z57" s="9"/>
      <c r="AA57" s="9">
        <v>2</v>
      </c>
      <c r="AB57" s="15">
        <f t="shared" si="8"/>
        <v>2</v>
      </c>
      <c r="AC57" s="9">
        <v>6</v>
      </c>
      <c r="AD57" s="15"/>
    </row>
    <row r="58" spans="1:30" ht="18" x14ac:dyDescent="0.4">
      <c r="A58" s="4"/>
      <c r="D58" s="23" t="s">
        <v>1033</v>
      </c>
      <c r="L58" s="23" t="s">
        <v>1041</v>
      </c>
      <c r="N58" s="15"/>
      <c r="O58" s="47" t="s">
        <v>665</v>
      </c>
      <c r="P58" s="179" t="s">
        <v>152</v>
      </c>
      <c r="Q58" s="47" t="s">
        <v>199</v>
      </c>
      <c r="R58" s="9">
        <v>5</v>
      </c>
      <c r="S58" s="11">
        <v>6</v>
      </c>
      <c r="T58" s="15">
        <f t="shared" si="9"/>
        <v>11</v>
      </c>
      <c r="U58" s="9">
        <v>1</v>
      </c>
      <c r="V58" s="15"/>
      <c r="W58" s="47" t="s">
        <v>629</v>
      </c>
      <c r="X58" s="47" t="s">
        <v>144</v>
      </c>
      <c r="Y58" s="55" t="s">
        <v>158</v>
      </c>
      <c r="Z58" s="9"/>
      <c r="AA58" s="9">
        <v>1</v>
      </c>
      <c r="AB58" s="15">
        <f t="shared" si="8"/>
        <v>1</v>
      </c>
      <c r="AC58" s="9"/>
      <c r="AD58" s="15"/>
    </row>
    <row r="59" spans="1:30" ht="18" x14ac:dyDescent="0.4">
      <c r="A59" s="4"/>
      <c r="B59" s="181" t="s">
        <v>94</v>
      </c>
      <c r="C59" s="22"/>
      <c r="D59" s="23">
        <v>40980</v>
      </c>
      <c r="E59" s="61"/>
      <c r="F59" s="61"/>
      <c r="G59" s="61"/>
      <c r="H59" s="31"/>
      <c r="I59" s="31"/>
      <c r="J59" s="181" t="s">
        <v>96</v>
      </c>
      <c r="K59" s="22"/>
      <c r="L59" s="23">
        <v>40987</v>
      </c>
      <c r="N59" s="69"/>
      <c r="O59" s="47" t="s">
        <v>626</v>
      </c>
      <c r="P59" s="47" t="s">
        <v>78</v>
      </c>
      <c r="Q59" s="47" t="s">
        <v>53</v>
      </c>
      <c r="R59" s="9">
        <v>5</v>
      </c>
      <c r="S59" s="11">
        <v>6</v>
      </c>
      <c r="T59" s="15">
        <f t="shared" si="9"/>
        <v>11</v>
      </c>
      <c r="U59" s="9">
        <v>3</v>
      </c>
      <c r="V59" s="15"/>
      <c r="W59" s="47" t="s">
        <v>638</v>
      </c>
      <c r="X59" s="47" t="s">
        <v>110</v>
      </c>
      <c r="Y59" s="47" t="s">
        <v>141</v>
      </c>
      <c r="Z59" s="9"/>
      <c r="AA59" s="11">
        <v>1</v>
      </c>
      <c r="AB59" s="15">
        <f t="shared" si="8"/>
        <v>1</v>
      </c>
      <c r="AC59" s="9">
        <v>1</v>
      </c>
      <c r="AD59" s="15"/>
    </row>
    <row r="60" spans="1:30" ht="17.5" x14ac:dyDescent="0.35">
      <c r="A60" s="4"/>
      <c r="B60" s="180" t="s">
        <v>95</v>
      </c>
      <c r="C60" s="180" t="s">
        <v>93</v>
      </c>
      <c r="D60" s="180" t="s">
        <v>127</v>
      </c>
      <c r="E60" s="47"/>
      <c r="F60" s="47"/>
      <c r="G60" s="47"/>
      <c r="H60" s="54"/>
      <c r="I60" s="54"/>
      <c r="J60" s="180" t="s">
        <v>95</v>
      </c>
      <c r="K60" s="180" t="s">
        <v>93</v>
      </c>
      <c r="L60" s="180" t="s">
        <v>127</v>
      </c>
      <c r="N60" s="15"/>
      <c r="O60" s="47" t="s">
        <v>919</v>
      </c>
      <c r="P60" s="55" t="s">
        <v>161</v>
      </c>
      <c r="Q60" s="55" t="s">
        <v>201</v>
      </c>
      <c r="R60" s="9">
        <v>4</v>
      </c>
      <c r="S60" s="9">
        <v>7</v>
      </c>
      <c r="T60" s="15">
        <f t="shared" si="9"/>
        <v>11</v>
      </c>
      <c r="U60" s="9">
        <v>1</v>
      </c>
      <c r="V60" s="15"/>
      <c r="W60" s="47" t="s">
        <v>1006</v>
      </c>
      <c r="X60" s="47" t="s">
        <v>218</v>
      </c>
      <c r="Y60" s="50" t="s">
        <v>53</v>
      </c>
      <c r="Z60" s="9"/>
      <c r="AA60" s="11">
        <v>1</v>
      </c>
      <c r="AB60" s="15">
        <f t="shared" si="8"/>
        <v>1</v>
      </c>
      <c r="AC60" s="11"/>
      <c r="AD60" s="15"/>
    </row>
    <row r="61" spans="1:30" ht="18" x14ac:dyDescent="0.4">
      <c r="B61" s="28">
        <v>0.38541666666666669</v>
      </c>
      <c r="C61" s="25" t="s">
        <v>153</v>
      </c>
      <c r="D61" s="29" t="s">
        <v>1034</v>
      </c>
      <c r="E61" s="47"/>
      <c r="F61" s="47"/>
      <c r="G61" s="47"/>
      <c r="H61" s="24"/>
      <c r="I61" s="24"/>
      <c r="J61" s="28">
        <v>0.38541666666666669</v>
      </c>
      <c r="K61" s="25" t="s">
        <v>153</v>
      </c>
      <c r="L61" s="29" t="s">
        <v>429</v>
      </c>
      <c r="M61" s="45"/>
      <c r="N61" s="69"/>
      <c r="O61" s="47" t="s">
        <v>604</v>
      </c>
      <c r="P61" s="47" t="s">
        <v>134</v>
      </c>
      <c r="Q61" s="47" t="s">
        <v>142</v>
      </c>
      <c r="R61" s="9">
        <v>3</v>
      </c>
      <c r="S61" s="11">
        <v>8</v>
      </c>
      <c r="T61" s="15">
        <f t="shared" si="9"/>
        <v>11</v>
      </c>
      <c r="U61" s="9">
        <v>1</v>
      </c>
      <c r="V61" s="15"/>
      <c r="W61" s="47" t="s">
        <v>632</v>
      </c>
      <c r="X61" s="47" t="s">
        <v>57</v>
      </c>
      <c r="Y61" s="47" t="s">
        <v>199</v>
      </c>
      <c r="Z61" s="11"/>
      <c r="AA61" s="11"/>
      <c r="AB61" s="15">
        <f t="shared" si="8"/>
        <v>0</v>
      </c>
      <c r="AC61" s="9">
        <v>3</v>
      </c>
      <c r="AD61" s="15"/>
    </row>
    <row r="62" spans="1:30" ht="18" x14ac:dyDescent="0.4">
      <c r="B62" s="28">
        <v>0.38541666666666669</v>
      </c>
      <c r="C62" s="25" t="s">
        <v>154</v>
      </c>
      <c r="D62" s="29" t="s">
        <v>476</v>
      </c>
      <c r="E62" s="47"/>
      <c r="F62" s="47"/>
      <c r="G62" s="47"/>
      <c r="H62" s="24"/>
      <c r="I62" s="24"/>
      <c r="J62" s="28">
        <v>0.38541666666666669</v>
      </c>
      <c r="K62" s="25" t="s">
        <v>154</v>
      </c>
      <c r="L62" s="29" t="s">
        <v>196</v>
      </c>
      <c r="M62" s="45"/>
      <c r="N62" s="69"/>
      <c r="O62" s="47" t="s">
        <v>872</v>
      </c>
      <c r="P62" s="94" t="s">
        <v>113</v>
      </c>
      <c r="Q62" s="47" t="s">
        <v>199</v>
      </c>
      <c r="R62" s="9">
        <v>2</v>
      </c>
      <c r="S62" s="11">
        <v>9</v>
      </c>
      <c r="T62" s="15">
        <f>SUM(R62:S62)</f>
        <v>11</v>
      </c>
      <c r="U62" s="9">
        <v>1</v>
      </c>
      <c r="V62" s="15"/>
      <c r="W62" s="47" t="s">
        <v>633</v>
      </c>
      <c r="X62" s="47" t="s">
        <v>80</v>
      </c>
      <c r="Y62" s="47" t="s">
        <v>201</v>
      </c>
      <c r="Z62" s="9"/>
      <c r="AA62" s="11"/>
      <c r="AB62" s="15">
        <f t="shared" si="8"/>
        <v>0</v>
      </c>
      <c r="AC62" s="9">
        <v>1</v>
      </c>
      <c r="AD62" s="15"/>
    </row>
    <row r="63" spans="1:30" ht="19.5" customHeight="1" x14ac:dyDescent="0.4">
      <c r="B63" s="28">
        <v>0.42708333333333331</v>
      </c>
      <c r="C63" s="25" t="s">
        <v>153</v>
      </c>
      <c r="D63" s="29" t="s">
        <v>172</v>
      </c>
      <c r="E63" s="47"/>
      <c r="F63" s="47"/>
      <c r="G63" s="47"/>
      <c r="H63" s="24"/>
      <c r="I63" s="24"/>
      <c r="J63" s="28">
        <v>0.42708333333333331</v>
      </c>
      <c r="K63" s="25" t="s">
        <v>153</v>
      </c>
      <c r="L63" s="29" t="s">
        <v>565</v>
      </c>
      <c r="M63" s="45"/>
      <c r="N63" s="15"/>
      <c r="O63" s="47" t="s">
        <v>746</v>
      </c>
      <c r="P63" s="47" t="s">
        <v>174</v>
      </c>
      <c r="Q63" s="47" t="s">
        <v>141</v>
      </c>
      <c r="R63" s="9">
        <v>1</v>
      </c>
      <c r="S63" s="9">
        <v>10</v>
      </c>
      <c r="T63" s="15">
        <f>SUM(R63:S63)</f>
        <v>11</v>
      </c>
      <c r="U63" s="9">
        <v>4</v>
      </c>
      <c r="V63" s="69"/>
      <c r="W63" s="47"/>
      <c r="X63" s="47"/>
      <c r="Y63" s="55"/>
      <c r="Z63" s="9"/>
      <c r="AA63" s="9"/>
      <c r="AB63" s="15"/>
      <c r="AC63" s="9"/>
      <c r="AD63" s="15"/>
    </row>
    <row r="64" spans="1:30" ht="18" x14ac:dyDescent="0.4">
      <c r="B64" s="28">
        <v>0.42708333333333331</v>
      </c>
      <c r="C64" s="25" t="s">
        <v>154</v>
      </c>
      <c r="D64" s="29" t="s">
        <v>513</v>
      </c>
      <c r="J64" s="28">
        <v>0.42708333333333331</v>
      </c>
      <c r="K64" s="25" t="s">
        <v>154</v>
      </c>
      <c r="L64" s="29" t="s">
        <v>1083</v>
      </c>
      <c r="M64" s="45"/>
      <c r="N64" s="69"/>
      <c r="O64" s="60" t="s">
        <v>620</v>
      </c>
      <c r="P64" s="60" t="s">
        <v>240</v>
      </c>
      <c r="Q64" s="178" t="s">
        <v>201</v>
      </c>
      <c r="R64" s="9">
        <v>1</v>
      </c>
      <c r="S64" s="9">
        <v>10</v>
      </c>
      <c r="T64" s="15">
        <f>SUM(R64:S64)</f>
        <v>11</v>
      </c>
      <c r="U64" s="9">
        <v>3</v>
      </c>
      <c r="V64" s="15"/>
      <c r="W64" s="47"/>
      <c r="X64" s="47"/>
      <c r="Y64" s="47"/>
      <c r="Z64" s="9"/>
      <c r="AA64" s="11"/>
      <c r="AB64" s="15"/>
      <c r="AC64" s="9"/>
      <c r="AD64" s="69"/>
    </row>
    <row r="65" spans="1:30" ht="18" customHeight="1" x14ac:dyDescent="0.4">
      <c r="B65" s="28"/>
      <c r="C65" s="25"/>
      <c r="D65" s="29"/>
      <c r="J65" s="28"/>
      <c r="K65" s="25"/>
      <c r="L65" s="29"/>
      <c r="M65" s="45"/>
      <c r="N65" s="15"/>
      <c r="O65" s="47" t="s">
        <v>965</v>
      </c>
      <c r="P65" s="47" t="s">
        <v>117</v>
      </c>
      <c r="Q65" s="47" t="s">
        <v>53</v>
      </c>
      <c r="R65" s="9"/>
      <c r="S65" s="11">
        <v>11</v>
      </c>
      <c r="T65" s="15">
        <f>SUM(R65:S65)</f>
        <v>11</v>
      </c>
      <c r="U65" s="9">
        <v>1</v>
      </c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9" customHeight="1" thickBot="1" x14ac:dyDescent="0.45">
      <c r="C66" s="195"/>
      <c r="D66" s="194"/>
      <c r="E66" s="213"/>
      <c r="F66" s="214"/>
      <c r="G66" s="213"/>
      <c r="H66" s="214"/>
      <c r="I66" s="213"/>
      <c r="J66" s="214"/>
      <c r="K66" s="213"/>
      <c r="N66" s="69"/>
      <c r="O66" s="47"/>
      <c r="P66" s="94"/>
      <c r="Q66" s="47"/>
      <c r="R66" s="9"/>
      <c r="S66" s="11"/>
      <c r="T66" s="15"/>
      <c r="U66" s="9"/>
      <c r="V66" s="15"/>
      <c r="W66" s="47" t="s">
        <v>732</v>
      </c>
      <c r="X66" s="177"/>
      <c r="Y66" s="55"/>
      <c r="Z66" s="9">
        <v>63</v>
      </c>
      <c r="AA66" s="9">
        <v>90</v>
      </c>
      <c r="AB66" s="15">
        <f t="shared" ref="AB66" si="10">SUM(Z66:AA66)</f>
        <v>153</v>
      </c>
      <c r="AC66" s="11">
        <v>35</v>
      </c>
      <c r="AD66" s="166"/>
    </row>
    <row r="67" spans="1:30" ht="16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SUM(R22:R65)</f>
        <v>389</v>
      </c>
      <c r="S67" s="18">
        <f>SUM(S22:S65)</f>
        <v>486</v>
      </c>
      <c r="T67" s="18">
        <f>SUM(T22:T65)</f>
        <v>875</v>
      </c>
      <c r="U67" s="18">
        <f>SUM(U22:U65)</f>
        <v>111</v>
      </c>
      <c r="V67" s="15"/>
      <c r="W67" s="61" t="s">
        <v>46</v>
      </c>
      <c r="X67" s="61"/>
      <c r="Y67" s="61"/>
      <c r="Z67" s="18">
        <f>SUM(Z22:Z66)+R67</f>
        <v>489</v>
      </c>
      <c r="AA67" s="18">
        <f>SUM(AA22:AA66)+S67</f>
        <v>769</v>
      </c>
      <c r="AB67" s="18">
        <f>SUM(AB22:AB66)+T67</f>
        <v>1258</v>
      </c>
      <c r="AC67" s="18">
        <f>SUM(AC22:AC66)+U67</f>
        <v>228</v>
      </c>
      <c r="AD67" s="166"/>
    </row>
    <row r="68" spans="1:30" ht="13" thickTop="1" x14ac:dyDescent="0.25"/>
    <row r="69" spans="1:30" ht="18" x14ac:dyDescent="0.4">
      <c r="A69" s="39"/>
      <c r="B69" s="194"/>
      <c r="C69" s="195"/>
      <c r="D69" s="196"/>
      <c r="E69" s="195"/>
      <c r="F69" s="196"/>
      <c r="G69" s="195"/>
      <c r="H69" s="196"/>
      <c r="I69" s="195"/>
      <c r="J69" s="39"/>
      <c r="K69" s="39"/>
    </row>
    <row r="70" spans="1:30" ht="18" x14ac:dyDescent="0.4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1:30" ht="18" x14ac:dyDescent="0.4">
      <c r="A71" s="39"/>
      <c r="B71" s="39"/>
      <c r="C71" s="169"/>
      <c r="D71" s="170"/>
      <c r="E71" s="169"/>
      <c r="F71" s="170"/>
      <c r="G71" s="169"/>
      <c r="H71" s="170"/>
      <c r="I71" s="169"/>
      <c r="J71" s="39"/>
      <c r="K71" s="39"/>
    </row>
    <row r="72" spans="1:30" ht="18" x14ac:dyDescent="0.4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90"/>
      <c r="C74" s="39"/>
      <c r="D74" s="39"/>
      <c r="E74" s="37"/>
      <c r="F74" s="39"/>
      <c r="G74" s="39"/>
      <c r="H74" s="39"/>
      <c r="I74" s="89"/>
      <c r="J74" s="89"/>
      <c r="K74" s="89"/>
    </row>
    <row r="75" spans="1:30" ht="18" x14ac:dyDescent="0.4">
      <c r="A75" s="39"/>
      <c r="B75" s="90"/>
      <c r="C75" s="41"/>
      <c r="D75" s="41"/>
      <c r="E75" s="37"/>
      <c r="F75" s="39"/>
      <c r="G75" s="58"/>
      <c r="H75" s="39"/>
      <c r="I75" s="89"/>
      <c r="J75" s="89"/>
      <c r="K75" s="89"/>
      <c r="O75" s="5"/>
      <c r="P75" s="5"/>
      <c r="Q75" s="7"/>
    </row>
    <row r="76" spans="1:30" ht="18" x14ac:dyDescent="0.4">
      <c r="A76" s="39"/>
      <c r="B76" s="90"/>
      <c r="C76" s="39"/>
      <c r="D76" s="37"/>
      <c r="E76" s="37"/>
      <c r="F76" s="89"/>
      <c r="G76" s="39"/>
      <c r="H76" s="89"/>
      <c r="I76" s="89"/>
      <c r="J76" s="89"/>
      <c r="K76" s="89"/>
      <c r="O76" s="7"/>
      <c r="P76" s="7"/>
      <c r="Q76" s="7"/>
    </row>
    <row r="77" spans="1:30" ht="18" x14ac:dyDescent="0.4">
      <c r="A77" s="39"/>
      <c r="B77" s="90"/>
      <c r="C77" s="39"/>
      <c r="D77" s="37"/>
      <c r="E77" s="37"/>
      <c r="F77" s="39"/>
      <c r="G77" s="58"/>
      <c r="H77" s="3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7"/>
      <c r="D78" s="37"/>
      <c r="E78" s="37"/>
      <c r="F78" s="39"/>
      <c r="G78" s="58"/>
      <c r="H78" s="39"/>
      <c r="I78" s="89"/>
      <c r="J78" s="89"/>
      <c r="K78" s="89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23" x14ac:dyDescent="0.5">
      <c r="A80" s="92"/>
      <c r="B80" s="95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18" x14ac:dyDescent="0.4">
      <c r="A81" s="39"/>
      <c r="B81" s="90"/>
      <c r="C81" s="39"/>
      <c r="D81" s="90"/>
      <c r="E81" s="37"/>
      <c r="F81" s="89"/>
      <c r="G81" s="39"/>
      <c r="H81" s="39"/>
      <c r="I81" s="89"/>
      <c r="J81" s="37"/>
      <c r="K81" s="89"/>
    </row>
    <row r="82" spans="1:12" ht="18" x14ac:dyDescent="0.4">
      <c r="A82" s="39"/>
      <c r="B82" s="37"/>
      <c r="C82" s="37"/>
      <c r="D82" s="37"/>
      <c r="E82" s="37"/>
      <c r="F82" s="37"/>
      <c r="G82" s="39"/>
      <c r="H82" s="37"/>
      <c r="I82" s="37"/>
      <c r="J82" s="37"/>
      <c r="K82" s="89"/>
    </row>
    <row r="83" spans="1:12" ht="18" x14ac:dyDescent="0.4">
      <c r="A83" s="39"/>
      <c r="B83" s="90"/>
      <c r="C83" s="90"/>
      <c r="D83" s="90"/>
      <c r="E83" s="89"/>
      <c r="F83" s="89"/>
      <c r="G83" s="39"/>
      <c r="H83" s="89"/>
      <c r="I83" s="89"/>
      <c r="J83" s="37"/>
      <c r="K83" s="89"/>
    </row>
    <row r="84" spans="1:12" ht="18" x14ac:dyDescent="0.4">
      <c r="A84" s="89"/>
      <c r="B84" s="37"/>
      <c r="C84" s="90"/>
      <c r="D84" s="90"/>
      <c r="E84" s="37"/>
      <c r="F84" s="39"/>
      <c r="G84" s="58"/>
      <c r="H84" s="39"/>
      <c r="I84" s="89"/>
      <c r="J84" s="89"/>
      <c r="K84" s="89"/>
    </row>
    <row r="85" spans="1:12" ht="23" x14ac:dyDescent="0.5">
      <c r="A85" s="89"/>
      <c r="B85" s="62"/>
      <c r="C85" s="95"/>
      <c r="D85" s="95"/>
      <c r="E85" s="62"/>
      <c r="F85" s="39"/>
      <c r="G85" s="58"/>
      <c r="H85" s="39"/>
      <c r="I85" s="89"/>
      <c r="J85" s="89"/>
      <c r="K85" s="89"/>
    </row>
    <row r="86" spans="1:12" ht="18" x14ac:dyDescent="0.4">
      <c r="A86" s="89"/>
      <c r="B86" s="37"/>
      <c r="C86" s="90"/>
      <c r="D86" s="90"/>
      <c r="E86" s="37"/>
      <c r="F86" s="39"/>
      <c r="G86" s="58"/>
      <c r="H86" s="39"/>
      <c r="I86" s="89"/>
      <c r="J86" s="89"/>
      <c r="K86" s="89"/>
    </row>
    <row r="87" spans="1:12" ht="18" x14ac:dyDescent="0.4">
      <c r="A87" s="39"/>
      <c r="B87" s="37"/>
      <c r="C87" s="37"/>
      <c r="D87" s="37"/>
      <c r="E87" s="37"/>
      <c r="F87" s="39"/>
      <c r="G87" s="58"/>
      <c r="H87" s="39"/>
      <c r="I87" s="89"/>
      <c r="J87" s="37"/>
      <c r="K87" s="37"/>
      <c r="L87" s="1"/>
    </row>
    <row r="88" spans="1:12" ht="18" x14ac:dyDescent="0.4">
      <c r="A88" s="39"/>
      <c r="B88" s="37"/>
      <c r="C88" s="93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90"/>
      <c r="E89" s="39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7"/>
      <c r="F91" s="39"/>
      <c r="G91" s="58"/>
      <c r="H91" s="39"/>
      <c r="I91" s="89"/>
      <c r="J91" s="37"/>
      <c r="K91" s="37"/>
      <c r="L91" s="1"/>
    </row>
    <row r="92" spans="1:12" ht="18" x14ac:dyDescent="0.4">
      <c r="A92" s="105"/>
      <c r="B92" s="106"/>
      <c r="C92" s="107"/>
      <c r="D92" s="108"/>
      <c r="E92" s="105"/>
      <c r="F92" s="105"/>
      <c r="G92" s="105"/>
      <c r="H92" s="105"/>
      <c r="I92" s="109"/>
      <c r="J92" s="106"/>
      <c r="K92" s="106"/>
      <c r="L92" s="110"/>
    </row>
    <row r="93" spans="1:12" ht="18" x14ac:dyDescent="0.4">
      <c r="A93" s="39"/>
      <c r="B93" s="37"/>
      <c r="C93" s="93"/>
      <c r="D93" s="90"/>
      <c r="E93" s="39"/>
      <c r="F93" s="39"/>
      <c r="G93" s="58"/>
      <c r="H93" s="39"/>
      <c r="I93" s="89"/>
      <c r="J93" s="37"/>
      <c r="K93" s="37"/>
      <c r="L93" s="1"/>
    </row>
    <row r="94" spans="1:12" ht="18" x14ac:dyDescent="0.4">
      <c r="A94" s="39"/>
      <c r="B94" s="37"/>
      <c r="C94" s="93"/>
      <c r="D94" s="90"/>
      <c r="E94" s="37"/>
      <c r="F94" s="39"/>
      <c r="G94" s="58"/>
      <c r="H94" s="39"/>
      <c r="I94" s="89"/>
      <c r="J94" s="37"/>
      <c r="K94" s="37"/>
      <c r="L94" s="1"/>
    </row>
  </sheetData>
  <sortState ref="V30:AC63">
    <sortCondition ref="V29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zoomScale="85" zoomScaleNormal="75" zoomScaleSheetLayoutView="85" workbookViewId="0">
      <selection activeCell="M19" sqref="M19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" customWidth="1"/>
    <col min="30" max="30" width="4.5429687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0.5" customHeight="1" x14ac:dyDescent="0.5">
      <c r="A2" s="14"/>
      <c r="B2" s="185" t="s">
        <v>1029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40973</v>
      </c>
      <c r="N2" s="17"/>
      <c r="AD2" s="17"/>
    </row>
    <row r="3" spans="1:30" ht="20" x14ac:dyDescent="0.4">
      <c r="A3" s="4"/>
      <c r="B3" s="4"/>
      <c r="C3" s="4"/>
      <c r="D3" s="4"/>
      <c r="E3" s="27" t="s">
        <v>990</v>
      </c>
      <c r="F3" s="24"/>
      <c r="G3" s="24"/>
      <c r="H3" s="4"/>
      <c r="I3" s="4"/>
      <c r="J3" s="24"/>
      <c r="K3" s="25" t="s">
        <v>35</v>
      </c>
      <c r="L3" s="24"/>
      <c r="M3" s="25" t="s">
        <v>991</v>
      </c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Y3" s="144" t="s">
        <v>992</v>
      </c>
      <c r="AD3" s="17"/>
    </row>
    <row r="4" spans="1:30" ht="18" x14ac:dyDescent="0.4">
      <c r="A4" s="7"/>
      <c r="B4" s="188" t="s">
        <v>1031</v>
      </c>
      <c r="C4" s="188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88</v>
      </c>
      <c r="I4" s="25" t="s">
        <v>59</v>
      </c>
      <c r="J4" s="25" t="s">
        <v>107</v>
      </c>
      <c r="K4" s="25" t="s">
        <v>88</v>
      </c>
      <c r="L4" s="25" t="s">
        <v>112</v>
      </c>
      <c r="M4" s="25" t="s">
        <v>55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24</v>
      </c>
      <c r="T4" s="9">
        <v>42</v>
      </c>
      <c r="U4" s="9">
        <v>6</v>
      </c>
      <c r="V4" s="9">
        <v>1</v>
      </c>
      <c r="W4" s="160">
        <f t="shared" ref="W4:W12" si="0">T4/S4</f>
        <v>1.75</v>
      </c>
      <c r="X4" s="17"/>
      <c r="Y4" s="17"/>
      <c r="Z4" s="15" t="s">
        <v>104</v>
      </c>
      <c r="AA4" s="15" t="s">
        <v>105</v>
      </c>
      <c r="AB4" s="15" t="s">
        <v>106</v>
      </c>
      <c r="AC4" s="15" t="s">
        <v>993</v>
      </c>
      <c r="AD4" s="17"/>
    </row>
    <row r="5" spans="1:30" ht="18" x14ac:dyDescent="0.4">
      <c r="A5" s="9"/>
      <c r="B5" s="38" t="s">
        <v>219</v>
      </c>
      <c r="C5" s="27"/>
      <c r="D5" s="25">
        <v>2</v>
      </c>
      <c r="E5" s="25">
        <v>0</v>
      </c>
      <c r="F5" s="25">
        <v>0</v>
      </c>
      <c r="G5" s="25">
        <v>9</v>
      </c>
      <c r="H5" s="25">
        <v>2</v>
      </c>
      <c r="I5" s="40">
        <f t="shared" ref="I5:I12" si="1">D5*2+F5*1</f>
        <v>4</v>
      </c>
      <c r="J5" s="25">
        <f>79+G5</f>
        <v>88</v>
      </c>
      <c r="K5" s="25">
        <f>53+H5</f>
        <v>55</v>
      </c>
      <c r="L5" s="25">
        <v>139</v>
      </c>
      <c r="M5" s="25">
        <v>32</v>
      </c>
      <c r="N5" s="88"/>
      <c r="O5" s="47" t="s">
        <v>34</v>
      </c>
      <c r="P5" s="47" t="s">
        <v>100</v>
      </c>
      <c r="Q5" s="47" t="s">
        <v>54</v>
      </c>
      <c r="R5" s="7"/>
      <c r="S5" s="11">
        <v>23</v>
      </c>
      <c r="T5" s="9">
        <v>45</v>
      </c>
      <c r="U5" s="9">
        <v>4</v>
      </c>
      <c r="V5" s="9">
        <v>0</v>
      </c>
      <c r="W5" s="160">
        <f t="shared" si="0"/>
        <v>1.9565217391304348</v>
      </c>
      <c r="X5" s="38" t="s">
        <v>150</v>
      </c>
      <c r="Y5" s="27"/>
      <c r="Z5" s="25">
        <v>12</v>
      </c>
      <c r="AA5" s="25">
        <v>5</v>
      </c>
      <c r="AB5" s="25">
        <v>6</v>
      </c>
      <c r="AC5" s="40">
        <f t="shared" ref="AC5:AC12" si="2">Z5*2+AB5</f>
        <v>30</v>
      </c>
      <c r="AD5" s="17"/>
    </row>
    <row r="6" spans="1:30" ht="18" x14ac:dyDescent="0.4">
      <c r="A6" s="9"/>
      <c r="B6" s="38" t="s">
        <v>210</v>
      </c>
      <c r="C6" s="27"/>
      <c r="D6" s="25">
        <v>1</v>
      </c>
      <c r="E6" s="25">
        <v>0</v>
      </c>
      <c r="F6" s="25">
        <v>1</v>
      </c>
      <c r="G6" s="25">
        <v>6</v>
      </c>
      <c r="H6" s="25">
        <v>5</v>
      </c>
      <c r="I6" s="40">
        <f t="shared" si="1"/>
        <v>3</v>
      </c>
      <c r="J6" s="25">
        <f>49+G6</f>
        <v>55</v>
      </c>
      <c r="K6" s="25">
        <f>60+H6</f>
        <v>65</v>
      </c>
      <c r="L6" s="25">
        <v>82</v>
      </c>
      <c r="M6" s="129">
        <v>27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25</v>
      </c>
      <c r="T6" s="9">
        <v>52</v>
      </c>
      <c r="U6" s="9">
        <v>4</v>
      </c>
      <c r="V6" s="9">
        <v>2</v>
      </c>
      <c r="W6" s="160">
        <f t="shared" si="0"/>
        <v>2.08</v>
      </c>
      <c r="X6" s="38" t="s">
        <v>102</v>
      </c>
      <c r="Y6" s="27"/>
      <c r="Z6" s="25">
        <v>11</v>
      </c>
      <c r="AA6" s="25">
        <v>5</v>
      </c>
      <c r="AB6" s="25">
        <v>7</v>
      </c>
      <c r="AC6" s="40">
        <f t="shared" si="2"/>
        <v>29</v>
      </c>
      <c r="AD6" s="17"/>
    </row>
    <row r="7" spans="1:30" ht="18" x14ac:dyDescent="0.4">
      <c r="A7" s="9"/>
      <c r="B7" s="38" t="s">
        <v>103</v>
      </c>
      <c r="C7" s="27"/>
      <c r="D7" s="25">
        <v>1</v>
      </c>
      <c r="E7" s="25">
        <v>1</v>
      </c>
      <c r="F7" s="25">
        <v>0</v>
      </c>
      <c r="G7" s="25">
        <v>5</v>
      </c>
      <c r="H7" s="25">
        <v>3</v>
      </c>
      <c r="I7" s="40">
        <f t="shared" si="1"/>
        <v>2</v>
      </c>
      <c r="J7" s="25">
        <f>47+G7</f>
        <v>52</v>
      </c>
      <c r="K7" s="25">
        <f>62+H7</f>
        <v>65</v>
      </c>
      <c r="L7" s="25">
        <v>73</v>
      </c>
      <c r="M7" s="129">
        <v>25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25</v>
      </c>
      <c r="T7" s="9">
        <v>53</v>
      </c>
      <c r="U7" s="9">
        <v>6</v>
      </c>
      <c r="V7" s="9">
        <v>2</v>
      </c>
      <c r="W7" s="160">
        <f t="shared" si="0"/>
        <v>2.12</v>
      </c>
      <c r="X7" s="38" t="s">
        <v>151</v>
      </c>
      <c r="Y7" s="27"/>
      <c r="Z7" s="25">
        <v>10</v>
      </c>
      <c r="AA7" s="25">
        <v>9</v>
      </c>
      <c r="AB7" s="25">
        <v>4</v>
      </c>
      <c r="AC7" s="40">
        <f t="shared" si="2"/>
        <v>24</v>
      </c>
      <c r="AD7" s="17"/>
    </row>
    <row r="8" spans="1:30" ht="18" x14ac:dyDescent="0.4">
      <c r="A8" s="9"/>
      <c r="B8" s="38" t="s">
        <v>220</v>
      </c>
      <c r="C8" s="27"/>
      <c r="D8" s="25">
        <v>1</v>
      </c>
      <c r="E8" s="25">
        <v>1</v>
      </c>
      <c r="F8" s="25">
        <v>0</v>
      </c>
      <c r="G8" s="25">
        <v>5</v>
      </c>
      <c r="H8" s="25">
        <v>5</v>
      </c>
      <c r="I8" s="40">
        <f t="shared" si="1"/>
        <v>2</v>
      </c>
      <c r="J8" s="25">
        <f>47+G8</f>
        <v>52</v>
      </c>
      <c r="K8" s="25">
        <f>60+H8</f>
        <v>65</v>
      </c>
      <c r="L8" s="25">
        <v>83</v>
      </c>
      <c r="M8" s="129">
        <v>25</v>
      </c>
      <c r="N8" s="67"/>
      <c r="O8" s="47" t="s">
        <v>9</v>
      </c>
      <c r="P8" s="47" t="s">
        <v>155</v>
      </c>
      <c r="Q8" s="47" t="s">
        <v>201</v>
      </c>
      <c r="R8" s="4"/>
      <c r="S8" s="11">
        <v>21</v>
      </c>
      <c r="T8" s="9">
        <v>52</v>
      </c>
      <c r="U8" s="9">
        <v>1</v>
      </c>
      <c r="V8" s="9">
        <v>0</v>
      </c>
      <c r="W8" s="160">
        <f t="shared" si="0"/>
        <v>2.4761904761904763</v>
      </c>
      <c r="X8" s="38" t="s">
        <v>156</v>
      </c>
      <c r="Y8" s="27"/>
      <c r="Z8" s="25">
        <v>10</v>
      </c>
      <c r="AA8" s="25">
        <v>9</v>
      </c>
      <c r="AB8" s="25">
        <v>4</v>
      </c>
      <c r="AC8" s="40">
        <f t="shared" si="2"/>
        <v>24</v>
      </c>
      <c r="AD8" s="17"/>
    </row>
    <row r="9" spans="1:30" ht="18" x14ac:dyDescent="0.4">
      <c r="A9" s="9"/>
      <c r="B9" s="38" t="s">
        <v>101</v>
      </c>
      <c r="C9" s="27"/>
      <c r="D9" s="25">
        <v>1</v>
      </c>
      <c r="E9" s="25">
        <v>1</v>
      </c>
      <c r="F9" s="25">
        <v>0</v>
      </c>
      <c r="G9" s="25">
        <v>4</v>
      </c>
      <c r="H9" s="25">
        <v>7</v>
      </c>
      <c r="I9" s="40">
        <f t="shared" si="1"/>
        <v>2</v>
      </c>
      <c r="J9" s="25">
        <f>61+G9</f>
        <v>65</v>
      </c>
      <c r="K9" s="25">
        <f>68+H9</f>
        <v>75</v>
      </c>
      <c r="L9" s="25">
        <v>95</v>
      </c>
      <c r="M9" s="129">
        <v>32</v>
      </c>
      <c r="N9" s="15"/>
      <c r="O9" s="47" t="s">
        <v>73</v>
      </c>
      <c r="P9" s="47" t="s">
        <v>218</v>
      </c>
      <c r="Q9" s="47" t="s">
        <v>53</v>
      </c>
      <c r="R9" s="4"/>
      <c r="S9" s="11">
        <v>24</v>
      </c>
      <c r="T9" s="9">
        <v>64</v>
      </c>
      <c r="U9" s="9">
        <v>3</v>
      </c>
      <c r="V9" s="9">
        <v>1</v>
      </c>
      <c r="W9" s="160">
        <f t="shared" si="0"/>
        <v>2.6666666666666665</v>
      </c>
      <c r="X9" s="38" t="s">
        <v>103</v>
      </c>
      <c r="Y9" s="27"/>
      <c r="Z9" s="25">
        <v>8</v>
      </c>
      <c r="AA9" s="25">
        <v>11</v>
      </c>
      <c r="AB9" s="25">
        <v>4</v>
      </c>
      <c r="AC9" s="40">
        <f t="shared" si="2"/>
        <v>20</v>
      </c>
      <c r="AD9" s="17"/>
    </row>
    <row r="10" spans="1:30" ht="18" x14ac:dyDescent="0.4">
      <c r="A10" s="9"/>
      <c r="B10" s="38" t="s">
        <v>151</v>
      </c>
      <c r="C10" s="27"/>
      <c r="D10" s="25">
        <v>1</v>
      </c>
      <c r="E10" s="25">
        <v>1</v>
      </c>
      <c r="F10" s="25">
        <v>0</v>
      </c>
      <c r="G10" s="25">
        <v>3</v>
      </c>
      <c r="H10" s="25">
        <v>3</v>
      </c>
      <c r="I10" s="40">
        <f t="shared" si="1"/>
        <v>2</v>
      </c>
      <c r="J10" s="25">
        <f>53+G10</f>
        <v>56</v>
      </c>
      <c r="K10" s="25">
        <f>44+H10</f>
        <v>47</v>
      </c>
      <c r="L10" s="25">
        <v>87</v>
      </c>
      <c r="M10" s="25">
        <v>22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23</v>
      </c>
      <c r="T10" s="9">
        <v>68</v>
      </c>
      <c r="U10" s="9">
        <v>1</v>
      </c>
      <c r="V10" s="9">
        <v>2</v>
      </c>
      <c r="W10" s="160">
        <f t="shared" si="0"/>
        <v>2.9565217391304346</v>
      </c>
      <c r="X10" s="38" t="s">
        <v>209</v>
      </c>
      <c r="Y10" s="27"/>
      <c r="Z10" s="25">
        <v>7</v>
      </c>
      <c r="AA10" s="25">
        <v>10</v>
      </c>
      <c r="AB10" s="25">
        <v>6</v>
      </c>
      <c r="AC10" s="40">
        <f t="shared" si="2"/>
        <v>20</v>
      </c>
      <c r="AD10" s="17"/>
    </row>
    <row r="11" spans="1:30" ht="18" x14ac:dyDescent="0.4">
      <c r="A11" s="9"/>
      <c r="B11" s="38" t="s">
        <v>102</v>
      </c>
      <c r="C11" s="27"/>
      <c r="D11" s="25">
        <v>0</v>
      </c>
      <c r="E11" s="25">
        <v>1</v>
      </c>
      <c r="F11" s="25">
        <v>1</v>
      </c>
      <c r="G11" s="25">
        <v>3</v>
      </c>
      <c r="H11" s="25">
        <v>6</v>
      </c>
      <c r="I11" s="40">
        <f t="shared" si="1"/>
        <v>1</v>
      </c>
      <c r="J11" s="25">
        <f>56+G11</f>
        <v>59</v>
      </c>
      <c r="K11" s="25">
        <f>40+H11</f>
        <v>46</v>
      </c>
      <c r="L11" s="25">
        <v>103</v>
      </c>
      <c r="M11" s="129">
        <v>24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16</v>
      </c>
      <c r="T11" s="9">
        <v>48</v>
      </c>
      <c r="U11" s="9">
        <v>0</v>
      </c>
      <c r="V11" s="9">
        <v>0</v>
      </c>
      <c r="W11" s="160">
        <f t="shared" si="0"/>
        <v>3</v>
      </c>
      <c r="X11" s="38" t="s">
        <v>210</v>
      </c>
      <c r="Y11" s="27"/>
      <c r="Z11" s="25">
        <v>7</v>
      </c>
      <c r="AA11" s="25">
        <v>11</v>
      </c>
      <c r="AB11" s="25">
        <v>5</v>
      </c>
      <c r="AC11" s="40">
        <f t="shared" si="2"/>
        <v>19</v>
      </c>
      <c r="AD11" s="17"/>
    </row>
    <row r="12" spans="1:30" ht="18.5" thickBot="1" x14ac:dyDescent="0.45">
      <c r="A12" s="9"/>
      <c r="B12" s="38" t="s">
        <v>156</v>
      </c>
      <c r="C12" s="27"/>
      <c r="D12" s="25">
        <v>0</v>
      </c>
      <c r="E12" s="25">
        <v>2</v>
      </c>
      <c r="F12" s="25">
        <v>0</v>
      </c>
      <c r="G12" s="25">
        <v>3</v>
      </c>
      <c r="H12" s="25">
        <v>7</v>
      </c>
      <c r="I12" s="40">
        <f t="shared" si="1"/>
        <v>0</v>
      </c>
      <c r="J12" s="25">
        <f>42+G12</f>
        <v>45</v>
      </c>
      <c r="K12" s="25">
        <f>47+H12</f>
        <v>54</v>
      </c>
      <c r="L12" s="25">
        <v>77</v>
      </c>
      <c r="M12" s="57">
        <v>30</v>
      </c>
      <c r="N12" s="88"/>
      <c r="O12" s="47" t="s">
        <v>128</v>
      </c>
      <c r="P12" s="47" t="s">
        <v>0</v>
      </c>
      <c r="Q12" s="47"/>
      <c r="R12" s="4"/>
      <c r="S12" s="11">
        <v>19</v>
      </c>
      <c r="T12" s="9">
        <v>40</v>
      </c>
      <c r="U12" s="9">
        <v>4</v>
      </c>
      <c r="V12" s="9">
        <v>0</v>
      </c>
      <c r="W12" s="160">
        <f t="shared" si="0"/>
        <v>2.1052631578947367</v>
      </c>
      <c r="X12" s="38" t="s">
        <v>101</v>
      </c>
      <c r="Y12" s="27"/>
      <c r="Z12" s="25">
        <v>7</v>
      </c>
      <c r="AA12" s="25">
        <v>12</v>
      </c>
      <c r="AB12" s="25">
        <v>4</v>
      </c>
      <c r="AC12" s="40">
        <f t="shared" si="2"/>
        <v>18</v>
      </c>
      <c r="AD12" s="17"/>
    </row>
    <row r="13" spans="1:30" ht="18.5" thickBot="1" x14ac:dyDescent="0.45">
      <c r="A13" s="4"/>
      <c r="B13" s="71"/>
      <c r="C13" s="71"/>
      <c r="D13" s="71">
        <f t="shared" ref="D13:M13" si="3">SUM(D5:D12)</f>
        <v>7</v>
      </c>
      <c r="E13" s="71">
        <f t="shared" si="3"/>
        <v>7</v>
      </c>
      <c r="F13" s="71">
        <f t="shared" si="3"/>
        <v>2</v>
      </c>
      <c r="G13" s="71">
        <f t="shared" si="3"/>
        <v>38</v>
      </c>
      <c r="H13" s="71">
        <f t="shared" si="3"/>
        <v>38</v>
      </c>
      <c r="I13" s="71">
        <f t="shared" si="3"/>
        <v>16</v>
      </c>
      <c r="J13" s="71">
        <f t="shared" si="3"/>
        <v>472</v>
      </c>
      <c r="K13" s="71">
        <f t="shared" si="3"/>
        <v>472</v>
      </c>
      <c r="L13" s="71">
        <f t="shared" si="3"/>
        <v>739</v>
      </c>
      <c r="M13" s="71">
        <f t="shared" si="3"/>
        <v>217</v>
      </c>
      <c r="N13" s="17"/>
      <c r="O13" s="17"/>
      <c r="P13" s="17"/>
      <c r="Q13" s="61" t="s">
        <v>35</v>
      </c>
      <c r="R13" s="14"/>
      <c r="S13" s="18">
        <f>SUM(S4:S12)</f>
        <v>200</v>
      </c>
      <c r="T13" s="18">
        <f>SUM(T4:T12)</f>
        <v>464</v>
      </c>
      <c r="U13" s="18">
        <f>SUM(U4:U12)</f>
        <v>29</v>
      </c>
      <c r="V13" s="18">
        <f>SUM(V4:V12)</f>
        <v>8</v>
      </c>
      <c r="W13" s="19">
        <f>(T13+V13)/S13</f>
        <v>2.36</v>
      </c>
      <c r="X13" s="17"/>
      <c r="Y13" s="17"/>
      <c r="Z13" s="71">
        <f>SUM(Z5:Z12)</f>
        <v>72</v>
      </c>
      <c r="AA13" s="71">
        <f>SUM(AA5:AA12)</f>
        <v>72</v>
      </c>
      <c r="AB13" s="71">
        <f>SUM(AB5:AB12)</f>
        <v>40</v>
      </c>
      <c r="AC13" s="71"/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1030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210</v>
      </c>
      <c r="C16" s="75"/>
      <c r="D16" s="25">
        <v>3</v>
      </c>
      <c r="E16" s="9">
        <v>1</v>
      </c>
      <c r="F16" s="47" t="s">
        <v>1043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922</v>
      </c>
      <c r="C17" s="47" t="s">
        <v>216</v>
      </c>
      <c r="D17" s="25"/>
      <c r="E17" s="9">
        <v>1</v>
      </c>
      <c r="F17" s="47" t="s">
        <v>1042</v>
      </c>
      <c r="J17" s="4"/>
      <c r="N17" s="17"/>
      <c r="P17" s="47" t="s">
        <v>97</v>
      </c>
      <c r="Q17" s="24"/>
      <c r="R17" s="47"/>
      <c r="S17" s="47"/>
      <c r="T17" s="47"/>
      <c r="U17" s="47" t="s">
        <v>1048</v>
      </c>
      <c r="V17" s="25"/>
      <c r="W17" s="47"/>
      <c r="X17" s="47"/>
      <c r="Y17" s="47" t="s">
        <v>763</v>
      </c>
      <c r="Z17" s="47"/>
      <c r="AD17" s="17"/>
    </row>
    <row r="18" spans="1:30" ht="15.5" x14ac:dyDescent="0.35">
      <c r="A18" s="45"/>
      <c r="B18" s="47" t="s">
        <v>74</v>
      </c>
      <c r="C18" s="47" t="s">
        <v>216</v>
      </c>
      <c r="D18" s="55"/>
      <c r="E18" s="9">
        <v>2</v>
      </c>
      <c r="F18" s="47" t="s">
        <v>1044</v>
      </c>
      <c r="J18" s="4"/>
      <c r="N18" s="17"/>
      <c r="P18" s="47"/>
      <c r="S18" s="47"/>
      <c r="U18" s="47"/>
      <c r="X18" s="47"/>
      <c r="Y18" s="47" t="s">
        <v>328</v>
      </c>
      <c r="AD18" s="17"/>
    </row>
    <row r="19" spans="1:30" ht="17.5" x14ac:dyDescent="0.35">
      <c r="E19" s="9"/>
      <c r="N19" s="17"/>
      <c r="P19" s="38"/>
      <c r="U19" s="47"/>
      <c r="Y19" s="47"/>
      <c r="AD19" s="17"/>
    </row>
    <row r="20" spans="1:30" ht="18" x14ac:dyDescent="0.4">
      <c r="A20" s="45" t="s">
        <v>166</v>
      </c>
      <c r="B20" s="38" t="s">
        <v>988</v>
      </c>
      <c r="C20" s="98"/>
      <c r="D20" s="128">
        <v>3</v>
      </c>
      <c r="E20" s="9">
        <v>1</v>
      </c>
      <c r="F20" s="47" t="s">
        <v>1045</v>
      </c>
      <c r="N20" s="69"/>
      <c r="O20" s="186"/>
      <c r="P20" s="186"/>
      <c r="Q20" s="186"/>
      <c r="R20" s="186"/>
      <c r="S20" s="186"/>
      <c r="T20" s="186"/>
      <c r="U20" s="190" t="s">
        <v>47</v>
      </c>
      <c r="V20" s="186"/>
      <c r="W20" s="186"/>
      <c r="X20" s="186"/>
      <c r="Y20" s="186"/>
      <c r="Z20" s="186"/>
      <c r="AA20" s="186"/>
      <c r="AB20" s="186"/>
      <c r="AC20" s="193" t="s">
        <v>47</v>
      </c>
      <c r="AD20" s="68"/>
    </row>
    <row r="21" spans="1:30" ht="18" x14ac:dyDescent="0.4">
      <c r="A21" s="97" t="s">
        <v>37</v>
      </c>
      <c r="B21" s="47" t="s">
        <v>269</v>
      </c>
      <c r="C21" s="47" t="s">
        <v>216</v>
      </c>
      <c r="D21" s="128"/>
      <c r="E21" s="9">
        <v>1</v>
      </c>
      <c r="F21" s="47" t="s">
        <v>1046</v>
      </c>
      <c r="N21" s="15"/>
      <c r="O21" s="61" t="s">
        <v>7</v>
      </c>
      <c r="P21" s="61"/>
      <c r="Q21" s="191" t="s">
        <v>58</v>
      </c>
      <c r="R21" s="191" t="s">
        <v>51</v>
      </c>
      <c r="S21" s="191" t="s">
        <v>52</v>
      </c>
      <c r="T21" s="191" t="s">
        <v>59</v>
      </c>
      <c r="U21" s="192" t="s">
        <v>48</v>
      </c>
      <c r="V21" s="186"/>
      <c r="W21" s="61" t="s">
        <v>7</v>
      </c>
      <c r="X21" s="61"/>
      <c r="Y21" s="191" t="s">
        <v>58</v>
      </c>
      <c r="Z21" s="191" t="s">
        <v>51</v>
      </c>
      <c r="AA21" s="191" t="s">
        <v>52</v>
      </c>
      <c r="AB21" s="191" t="s">
        <v>59</v>
      </c>
      <c r="AC21" s="192" t="s">
        <v>48</v>
      </c>
      <c r="AD21" s="67"/>
    </row>
    <row r="22" spans="1:30" ht="15.5" x14ac:dyDescent="0.35">
      <c r="E22" s="9">
        <v>2</v>
      </c>
      <c r="F22" s="47" t="s">
        <v>1047</v>
      </c>
      <c r="N22" s="69"/>
      <c r="O22" s="47" t="s">
        <v>584</v>
      </c>
      <c r="P22" s="47" t="s">
        <v>131</v>
      </c>
      <c r="Q22" s="47" t="s">
        <v>54</v>
      </c>
      <c r="R22" s="9">
        <v>19</v>
      </c>
      <c r="S22" s="9">
        <v>19</v>
      </c>
      <c r="T22" s="15">
        <f>SUM(R22:S22)</f>
        <v>38</v>
      </c>
      <c r="U22" s="9">
        <v>1</v>
      </c>
      <c r="V22" s="15"/>
      <c r="W22" s="47" t="s">
        <v>623</v>
      </c>
      <c r="X22" s="55" t="s">
        <v>129</v>
      </c>
      <c r="Y22" s="55" t="s">
        <v>158</v>
      </c>
      <c r="Z22" s="9">
        <v>2</v>
      </c>
      <c r="AA22" s="11">
        <v>8</v>
      </c>
      <c r="AB22" s="15">
        <f>SUM(Z22:AA22)</f>
        <v>10</v>
      </c>
      <c r="AC22" s="9">
        <v>1</v>
      </c>
      <c r="AD22" s="15"/>
    </row>
    <row r="23" spans="1:30" ht="15.5" x14ac:dyDescent="0.35">
      <c r="E23" s="9"/>
      <c r="F23" s="47"/>
      <c r="N23" s="69"/>
      <c r="O23" s="47" t="s">
        <v>609</v>
      </c>
      <c r="P23" s="47" t="s">
        <v>252</v>
      </c>
      <c r="Q23" s="47" t="s">
        <v>141</v>
      </c>
      <c r="R23" s="9">
        <v>19</v>
      </c>
      <c r="S23" s="9">
        <v>18</v>
      </c>
      <c r="T23" s="15">
        <f>SUM(R23:S23)</f>
        <v>37</v>
      </c>
      <c r="U23" s="9">
        <v>2</v>
      </c>
      <c r="V23" s="15"/>
      <c r="W23" s="47" t="s">
        <v>872</v>
      </c>
      <c r="X23" s="94" t="s">
        <v>113</v>
      </c>
      <c r="Y23" s="47" t="s">
        <v>199</v>
      </c>
      <c r="Z23" s="9">
        <v>2</v>
      </c>
      <c r="AA23" s="11">
        <v>8</v>
      </c>
      <c r="AB23" s="15">
        <f>SUM(Z23:AA23)</f>
        <v>10</v>
      </c>
      <c r="AC23" s="9">
        <v>1</v>
      </c>
      <c r="AD23" s="15"/>
    </row>
    <row r="24" spans="1:30" ht="18" x14ac:dyDescent="0.4">
      <c r="A24" s="79"/>
      <c r="B24" s="173"/>
      <c r="C24" s="81"/>
      <c r="D24" s="163"/>
      <c r="E24" s="77" t="s">
        <v>50</v>
      </c>
      <c r="F24" s="77"/>
      <c r="G24" s="76"/>
      <c r="H24" s="76"/>
      <c r="I24" s="76"/>
      <c r="J24" s="78"/>
      <c r="K24" s="76"/>
      <c r="L24" s="76"/>
      <c r="M24" s="76"/>
      <c r="N24" s="15"/>
      <c r="O24" s="47" t="s">
        <v>603</v>
      </c>
      <c r="P24" s="47" t="s">
        <v>138</v>
      </c>
      <c r="Q24" s="47" t="s">
        <v>142</v>
      </c>
      <c r="R24" s="9">
        <v>21</v>
      </c>
      <c r="S24" s="9">
        <v>15</v>
      </c>
      <c r="T24" s="15">
        <f>SUM(R24:S24)</f>
        <v>36</v>
      </c>
      <c r="U24" s="9">
        <v>4</v>
      </c>
      <c r="V24" s="15"/>
      <c r="W24" s="47" t="s">
        <v>681</v>
      </c>
      <c r="X24" s="47" t="s">
        <v>17</v>
      </c>
      <c r="Y24" s="47" t="s">
        <v>158</v>
      </c>
      <c r="Z24" s="9">
        <v>2</v>
      </c>
      <c r="AA24" s="9">
        <v>8</v>
      </c>
      <c r="AB24" s="15">
        <f t="shared" ref="AB24:AB32" si="4">SUM(Z24:AA24)</f>
        <v>10</v>
      </c>
      <c r="AC24" s="9">
        <v>3</v>
      </c>
      <c r="AD24" s="15"/>
    </row>
    <row r="25" spans="1:30" ht="18" x14ac:dyDescent="0.4">
      <c r="A25" s="53" t="s">
        <v>39</v>
      </c>
      <c r="B25" s="38" t="s">
        <v>103</v>
      </c>
      <c r="D25" s="25">
        <v>3</v>
      </c>
      <c r="E25" s="8">
        <v>2</v>
      </c>
      <c r="F25" s="47" t="s">
        <v>1050</v>
      </c>
      <c r="G25" s="47"/>
      <c r="M25" s="42"/>
      <c r="N25" s="15"/>
      <c r="O25" s="174" t="s">
        <v>610</v>
      </c>
      <c r="P25" s="47" t="s">
        <v>159</v>
      </c>
      <c r="Q25" s="47" t="s">
        <v>141</v>
      </c>
      <c r="R25" s="9">
        <v>23</v>
      </c>
      <c r="S25" s="11">
        <v>11</v>
      </c>
      <c r="T25" s="15">
        <f>SUM(R25:S25)</f>
        <v>34</v>
      </c>
      <c r="U25" s="9">
        <v>3</v>
      </c>
      <c r="V25" s="15"/>
      <c r="W25" s="47" t="s">
        <v>676</v>
      </c>
      <c r="X25" s="94" t="s">
        <v>30</v>
      </c>
      <c r="Y25" s="47" t="s">
        <v>141</v>
      </c>
      <c r="Z25" s="11"/>
      <c r="AA25" s="11">
        <v>10</v>
      </c>
      <c r="AB25" s="15">
        <f t="shared" si="4"/>
        <v>10</v>
      </c>
      <c r="AC25" s="9">
        <v>2</v>
      </c>
      <c r="AD25" s="15"/>
    </row>
    <row r="26" spans="1:30" ht="15.5" x14ac:dyDescent="0.35">
      <c r="A26" s="56" t="s">
        <v>37</v>
      </c>
      <c r="B26" s="47" t="s">
        <v>1052</v>
      </c>
      <c r="C26" s="47" t="s">
        <v>216</v>
      </c>
      <c r="E26" s="8">
        <v>2</v>
      </c>
      <c r="F26" s="47" t="s">
        <v>1049</v>
      </c>
      <c r="N26" s="69"/>
      <c r="O26" s="47" t="s">
        <v>607</v>
      </c>
      <c r="P26" s="177" t="s">
        <v>250</v>
      </c>
      <c r="Q26" s="55" t="s">
        <v>141</v>
      </c>
      <c r="R26" s="9">
        <v>21</v>
      </c>
      <c r="S26" s="9">
        <v>13</v>
      </c>
      <c r="T26" s="15">
        <f>SUM(R26:S26)</f>
        <v>34</v>
      </c>
      <c r="U26" s="9">
        <v>4</v>
      </c>
      <c r="V26" s="15"/>
      <c r="W26" s="60" t="s">
        <v>828</v>
      </c>
      <c r="X26" s="60" t="s">
        <v>148</v>
      </c>
      <c r="Y26" s="178" t="s">
        <v>54</v>
      </c>
      <c r="Z26" s="11">
        <v>2</v>
      </c>
      <c r="AA26" s="9">
        <v>7</v>
      </c>
      <c r="AB26" s="15">
        <f t="shared" si="4"/>
        <v>9</v>
      </c>
      <c r="AC26" s="9">
        <v>2</v>
      </c>
      <c r="AD26" s="15"/>
    </row>
    <row r="27" spans="1:30" ht="15.5" x14ac:dyDescent="0.35">
      <c r="B27" s="47"/>
      <c r="C27" s="47"/>
      <c r="E27" s="99">
        <v>2</v>
      </c>
      <c r="F27" s="47" t="s">
        <v>1051</v>
      </c>
      <c r="N27" s="69"/>
      <c r="O27" s="47" t="s">
        <v>580</v>
      </c>
      <c r="P27" s="47" t="s">
        <v>120</v>
      </c>
      <c r="Q27" s="47" t="s">
        <v>199</v>
      </c>
      <c r="R27" s="9">
        <v>13</v>
      </c>
      <c r="S27" s="11">
        <v>18</v>
      </c>
      <c r="T27" s="15">
        <f t="shared" ref="T27:T34" si="5">SUM(R27:S27)</f>
        <v>31</v>
      </c>
      <c r="U27" s="9">
        <v>1</v>
      </c>
      <c r="V27" s="15"/>
      <c r="W27" s="47" t="s">
        <v>651</v>
      </c>
      <c r="X27" s="47" t="s">
        <v>147</v>
      </c>
      <c r="Y27" s="47" t="s">
        <v>142</v>
      </c>
      <c r="Z27" s="9">
        <v>1</v>
      </c>
      <c r="AA27" s="9">
        <v>8</v>
      </c>
      <c r="AB27" s="15">
        <f t="shared" si="4"/>
        <v>9</v>
      </c>
      <c r="AC27" s="9">
        <v>5</v>
      </c>
      <c r="AD27" s="15"/>
    </row>
    <row r="28" spans="1:30" ht="15.5" x14ac:dyDescent="0.35">
      <c r="E28" s="99"/>
      <c r="F28" s="47"/>
      <c r="N28" s="69"/>
      <c r="O28" s="47" t="s">
        <v>608</v>
      </c>
      <c r="P28" s="47" t="s">
        <v>132</v>
      </c>
      <c r="Q28" s="47" t="s">
        <v>141</v>
      </c>
      <c r="R28" s="9">
        <v>5</v>
      </c>
      <c r="S28" s="11">
        <v>25</v>
      </c>
      <c r="T28" s="15">
        <f t="shared" si="5"/>
        <v>30</v>
      </c>
      <c r="U28" s="9">
        <v>1</v>
      </c>
      <c r="V28" s="69"/>
      <c r="W28" s="47" t="s">
        <v>890</v>
      </c>
      <c r="X28" s="55" t="s">
        <v>24</v>
      </c>
      <c r="Y28" s="55" t="s">
        <v>199</v>
      </c>
      <c r="Z28" s="9">
        <v>4</v>
      </c>
      <c r="AA28" s="9">
        <v>4</v>
      </c>
      <c r="AB28" s="15">
        <f t="shared" si="4"/>
        <v>8</v>
      </c>
      <c r="AC28" s="9">
        <v>1</v>
      </c>
      <c r="AD28" s="15"/>
    </row>
    <row r="29" spans="1:30" ht="18" x14ac:dyDescent="0.4">
      <c r="A29" s="45"/>
      <c r="B29" s="38" t="s">
        <v>151</v>
      </c>
      <c r="D29" s="25">
        <v>0</v>
      </c>
      <c r="E29" s="8"/>
      <c r="N29" s="69"/>
      <c r="O29" s="47" t="s">
        <v>661</v>
      </c>
      <c r="P29" s="47" t="s">
        <v>122</v>
      </c>
      <c r="Q29" s="47" t="s">
        <v>53</v>
      </c>
      <c r="R29" s="9">
        <v>26</v>
      </c>
      <c r="S29" s="9">
        <v>3</v>
      </c>
      <c r="T29" s="15">
        <f t="shared" si="5"/>
        <v>29</v>
      </c>
      <c r="U29" s="9">
        <v>1</v>
      </c>
      <c r="V29" s="15"/>
      <c r="W29" s="47" t="s">
        <v>869</v>
      </c>
      <c r="X29" s="47" t="s">
        <v>163</v>
      </c>
      <c r="Y29" s="47" t="s">
        <v>54</v>
      </c>
      <c r="Z29" s="9">
        <v>3</v>
      </c>
      <c r="AA29" s="9">
        <v>5</v>
      </c>
      <c r="AB29" s="15">
        <f t="shared" si="4"/>
        <v>8</v>
      </c>
      <c r="AC29" s="9"/>
      <c r="AD29" s="15"/>
    </row>
    <row r="30" spans="1:30" ht="15.5" x14ac:dyDescent="0.35">
      <c r="A30" s="56" t="s">
        <v>37</v>
      </c>
      <c r="B30" s="47" t="s">
        <v>97</v>
      </c>
      <c r="C30" s="47"/>
      <c r="E30" s="99"/>
      <c r="N30" s="15"/>
      <c r="O30" s="47" t="s">
        <v>585</v>
      </c>
      <c r="P30" s="47" t="s">
        <v>131</v>
      </c>
      <c r="Q30" s="47" t="s">
        <v>54</v>
      </c>
      <c r="R30" s="9">
        <v>14</v>
      </c>
      <c r="S30" s="9">
        <v>15</v>
      </c>
      <c r="T30" s="15">
        <f t="shared" si="5"/>
        <v>29</v>
      </c>
      <c r="U30" s="9">
        <v>3</v>
      </c>
      <c r="V30" s="15"/>
      <c r="W30" s="47" t="s">
        <v>821</v>
      </c>
      <c r="X30" s="47" t="s">
        <v>820</v>
      </c>
      <c r="Y30" s="50" t="s">
        <v>142</v>
      </c>
      <c r="Z30" s="9">
        <v>2</v>
      </c>
      <c r="AA30" s="11">
        <v>6</v>
      </c>
      <c r="AB30" s="15">
        <f t="shared" si="4"/>
        <v>8</v>
      </c>
      <c r="AC30" s="11">
        <v>2</v>
      </c>
      <c r="AD30" s="15"/>
    </row>
    <row r="31" spans="1:30" ht="15.5" x14ac:dyDescent="0.35">
      <c r="F31" s="47"/>
      <c r="N31" s="15"/>
      <c r="O31" s="47" t="s">
        <v>619</v>
      </c>
      <c r="P31" s="47" t="s">
        <v>122</v>
      </c>
      <c r="Q31" s="47" t="s">
        <v>201</v>
      </c>
      <c r="R31" s="8">
        <v>18</v>
      </c>
      <c r="S31" s="12">
        <v>10</v>
      </c>
      <c r="T31" s="15">
        <f t="shared" si="5"/>
        <v>28</v>
      </c>
      <c r="U31" s="9">
        <v>1</v>
      </c>
      <c r="V31" s="15"/>
      <c r="W31" s="47" t="s">
        <v>830</v>
      </c>
      <c r="X31" s="47" t="s">
        <v>2</v>
      </c>
      <c r="Y31" s="47" t="s">
        <v>53</v>
      </c>
      <c r="Z31" s="9">
        <v>1</v>
      </c>
      <c r="AA31" s="11">
        <v>7</v>
      </c>
      <c r="AB31" s="15">
        <f t="shared" si="4"/>
        <v>8</v>
      </c>
      <c r="AC31" s="9">
        <v>6</v>
      </c>
      <c r="AD31" s="15"/>
    </row>
    <row r="32" spans="1:30" ht="18" x14ac:dyDescent="0.4">
      <c r="A32" s="82" t="s">
        <v>167</v>
      </c>
      <c r="B32" s="173"/>
      <c r="C32" s="172"/>
      <c r="D32" s="163"/>
      <c r="E32" s="77" t="s">
        <v>50</v>
      </c>
      <c r="F32" s="77"/>
      <c r="G32" s="84"/>
      <c r="H32" s="84"/>
      <c r="I32" s="84"/>
      <c r="J32" s="85"/>
      <c r="K32" s="84"/>
      <c r="L32" s="84"/>
      <c r="M32" s="84"/>
      <c r="N32" s="15"/>
      <c r="O32" s="47" t="s">
        <v>618</v>
      </c>
      <c r="P32" s="47" t="s">
        <v>74</v>
      </c>
      <c r="Q32" s="47" t="s">
        <v>201</v>
      </c>
      <c r="R32" s="9">
        <v>11</v>
      </c>
      <c r="S32" s="9">
        <v>16</v>
      </c>
      <c r="T32" s="15">
        <f t="shared" si="5"/>
        <v>27</v>
      </c>
      <c r="U32" s="9">
        <v>7</v>
      </c>
      <c r="V32" s="15"/>
      <c r="W32" s="47" t="s">
        <v>654</v>
      </c>
      <c r="X32" s="47" t="s">
        <v>45</v>
      </c>
      <c r="Y32" s="47" t="s">
        <v>142</v>
      </c>
      <c r="Z32" s="9">
        <v>1</v>
      </c>
      <c r="AA32" s="11">
        <v>7</v>
      </c>
      <c r="AB32" s="15">
        <f t="shared" si="4"/>
        <v>8</v>
      </c>
      <c r="AC32" s="9">
        <v>1</v>
      </c>
      <c r="AD32" s="15"/>
    </row>
    <row r="33" spans="1:30" ht="15.75" customHeight="1" x14ac:dyDescent="0.4">
      <c r="A33" s="53" t="s">
        <v>40</v>
      </c>
      <c r="B33" s="38" t="s">
        <v>209</v>
      </c>
      <c r="D33" s="25">
        <v>2</v>
      </c>
      <c r="E33" s="8">
        <v>1</v>
      </c>
      <c r="F33" s="47" t="s">
        <v>983</v>
      </c>
      <c r="G33" s="175"/>
      <c r="H33" s="175"/>
      <c r="I33" s="102"/>
      <c r="J33" s="102"/>
      <c r="K33" s="102"/>
      <c r="L33" s="102"/>
      <c r="M33" s="102"/>
      <c r="N33" s="15"/>
      <c r="O33" s="47" t="s">
        <v>621</v>
      </c>
      <c r="P33" s="47" t="s">
        <v>70</v>
      </c>
      <c r="Q33" s="47" t="s">
        <v>158</v>
      </c>
      <c r="R33" s="9">
        <v>17</v>
      </c>
      <c r="S33" s="11">
        <v>7</v>
      </c>
      <c r="T33" s="15">
        <f t="shared" si="5"/>
        <v>24</v>
      </c>
      <c r="U33" s="9">
        <v>5</v>
      </c>
      <c r="V33" s="69"/>
      <c r="W33" s="47" t="s">
        <v>801</v>
      </c>
      <c r="X33" s="47" t="s">
        <v>116</v>
      </c>
      <c r="Y33" s="47" t="s">
        <v>142</v>
      </c>
      <c r="Z33" s="9">
        <v>4</v>
      </c>
      <c r="AA33" s="11">
        <v>3</v>
      </c>
      <c r="AB33" s="15">
        <f t="shared" ref="AB33:AB39" si="6">SUM(Z33:AA33)</f>
        <v>7</v>
      </c>
      <c r="AC33" s="9"/>
      <c r="AD33" s="15"/>
    </row>
    <row r="34" spans="1:30" ht="15.5" x14ac:dyDescent="0.35">
      <c r="A34" s="45" t="s">
        <v>37</v>
      </c>
      <c r="B34" s="47" t="s">
        <v>785</v>
      </c>
      <c r="C34" s="47" t="s">
        <v>216</v>
      </c>
      <c r="D34" s="9"/>
      <c r="E34" s="8">
        <v>1</v>
      </c>
      <c r="F34" s="47" t="s">
        <v>1053</v>
      </c>
      <c r="N34" s="69"/>
      <c r="O34" s="47" t="s">
        <v>577</v>
      </c>
      <c r="P34" s="47" t="s">
        <v>244</v>
      </c>
      <c r="Q34" s="55" t="s">
        <v>65</v>
      </c>
      <c r="R34" s="9">
        <v>16</v>
      </c>
      <c r="S34" s="9">
        <v>7</v>
      </c>
      <c r="T34" s="15">
        <f t="shared" si="5"/>
        <v>23</v>
      </c>
      <c r="U34" s="9">
        <v>1</v>
      </c>
      <c r="V34" s="15"/>
      <c r="W34" s="47" t="s">
        <v>672</v>
      </c>
      <c r="X34" s="47" t="s">
        <v>137</v>
      </c>
      <c r="Y34" s="47" t="s">
        <v>53</v>
      </c>
      <c r="Z34" s="9">
        <v>2</v>
      </c>
      <c r="AA34" s="9">
        <v>5</v>
      </c>
      <c r="AB34" s="15">
        <f t="shared" si="6"/>
        <v>7</v>
      </c>
      <c r="AC34" s="9">
        <v>1</v>
      </c>
      <c r="AD34" s="15"/>
    </row>
    <row r="35" spans="1:30" ht="15.5" x14ac:dyDescent="0.35">
      <c r="B35" s="47" t="s">
        <v>785</v>
      </c>
      <c r="C35" s="47" t="s">
        <v>268</v>
      </c>
      <c r="E35" s="8"/>
      <c r="F35" s="47"/>
      <c r="N35" s="69"/>
      <c r="O35" s="47" t="s">
        <v>611</v>
      </c>
      <c r="P35" s="177" t="s">
        <v>99</v>
      </c>
      <c r="Q35" s="55" t="s">
        <v>141</v>
      </c>
      <c r="R35" s="11">
        <v>9</v>
      </c>
      <c r="S35" s="9">
        <v>14</v>
      </c>
      <c r="T35" s="15">
        <f>SUM(R35:S35)</f>
        <v>23</v>
      </c>
      <c r="U35" s="9">
        <v>3</v>
      </c>
      <c r="V35" s="15"/>
      <c r="W35" s="47" t="s">
        <v>675</v>
      </c>
      <c r="X35" s="47" t="s">
        <v>20</v>
      </c>
      <c r="Y35" s="47" t="s">
        <v>141</v>
      </c>
      <c r="Z35" s="9">
        <v>1</v>
      </c>
      <c r="AA35" s="11">
        <v>6</v>
      </c>
      <c r="AB35" s="15">
        <f t="shared" si="6"/>
        <v>7</v>
      </c>
      <c r="AC35" s="9">
        <v>1</v>
      </c>
      <c r="AD35" s="15"/>
    </row>
    <row r="36" spans="1:30" ht="15.5" x14ac:dyDescent="0.35">
      <c r="N36" s="15"/>
      <c r="O36" s="60" t="s">
        <v>582</v>
      </c>
      <c r="P36" s="60" t="s">
        <v>248</v>
      </c>
      <c r="Q36" s="178" t="s">
        <v>65</v>
      </c>
      <c r="R36" s="11">
        <v>11</v>
      </c>
      <c r="S36" s="9">
        <v>11</v>
      </c>
      <c r="T36" s="15">
        <f>SUM(R36:S36)</f>
        <v>22</v>
      </c>
      <c r="U36" s="9">
        <v>2</v>
      </c>
      <c r="V36" s="15"/>
      <c r="W36" s="47" t="s">
        <v>669</v>
      </c>
      <c r="X36" s="55" t="s">
        <v>207</v>
      </c>
      <c r="Y36" s="55" t="s">
        <v>53</v>
      </c>
      <c r="Z36" s="9">
        <v>1</v>
      </c>
      <c r="AA36" s="9">
        <v>6</v>
      </c>
      <c r="AB36" s="15">
        <f t="shared" si="6"/>
        <v>7</v>
      </c>
      <c r="AC36" s="9">
        <v>1</v>
      </c>
      <c r="AD36" s="15"/>
    </row>
    <row r="37" spans="1:30" ht="18" x14ac:dyDescent="0.4">
      <c r="A37" s="56"/>
      <c r="B37" s="38" t="s">
        <v>156</v>
      </c>
      <c r="C37" s="50"/>
      <c r="D37" s="129">
        <v>1</v>
      </c>
      <c r="E37" s="8">
        <v>1</v>
      </c>
      <c r="F37" s="47" t="s">
        <v>1055</v>
      </c>
      <c r="N37" s="69"/>
      <c r="O37" s="47" t="s">
        <v>578</v>
      </c>
      <c r="P37" s="47" t="s">
        <v>67</v>
      </c>
      <c r="Q37" s="47" t="s">
        <v>65</v>
      </c>
      <c r="R37" s="9">
        <v>8</v>
      </c>
      <c r="S37" s="9">
        <v>12</v>
      </c>
      <c r="T37" s="15">
        <f t="shared" ref="T37" si="7">SUM(R37:S37)</f>
        <v>20</v>
      </c>
      <c r="U37" s="9">
        <v>3</v>
      </c>
      <c r="V37" s="69"/>
      <c r="W37" s="47" t="s">
        <v>649</v>
      </c>
      <c r="X37" s="47" t="s">
        <v>25</v>
      </c>
      <c r="Y37" s="55" t="s">
        <v>142</v>
      </c>
      <c r="Z37" s="9"/>
      <c r="AA37" s="9">
        <v>7</v>
      </c>
      <c r="AB37" s="15">
        <f t="shared" si="6"/>
        <v>7</v>
      </c>
      <c r="AC37" s="9"/>
      <c r="AD37" s="15"/>
    </row>
    <row r="38" spans="1:30" ht="18" x14ac:dyDescent="0.4">
      <c r="A38" s="56" t="s">
        <v>37</v>
      </c>
      <c r="B38" s="47" t="s">
        <v>1054</v>
      </c>
      <c r="C38" s="65" t="s">
        <v>892</v>
      </c>
      <c r="D38" s="129"/>
      <c r="F38" s="47"/>
      <c r="N38" s="69"/>
      <c r="O38" s="47" t="s">
        <v>1037</v>
      </c>
      <c r="P38" s="55" t="s">
        <v>1038</v>
      </c>
      <c r="Q38" s="55" t="s">
        <v>199</v>
      </c>
      <c r="R38" s="9">
        <v>14</v>
      </c>
      <c r="S38" s="11">
        <v>5</v>
      </c>
      <c r="T38" s="15">
        <f t="shared" ref="T38:T64" si="8">SUM(R38:S38)</f>
        <v>19</v>
      </c>
      <c r="U38" s="9">
        <v>7</v>
      </c>
      <c r="V38" s="15"/>
      <c r="W38" s="47" t="s">
        <v>641</v>
      </c>
      <c r="X38" s="177" t="s">
        <v>23</v>
      </c>
      <c r="Y38" s="55" t="s">
        <v>201</v>
      </c>
      <c r="Z38" s="9">
        <v>3</v>
      </c>
      <c r="AA38" s="9">
        <v>3</v>
      </c>
      <c r="AB38" s="15">
        <f t="shared" si="6"/>
        <v>6</v>
      </c>
      <c r="AC38" s="9">
        <v>2</v>
      </c>
      <c r="AD38" s="15"/>
    </row>
    <row r="39" spans="1:30" ht="15.5" x14ac:dyDescent="0.35">
      <c r="B39" s="47" t="s">
        <v>8</v>
      </c>
      <c r="C39" s="121" t="s">
        <v>216</v>
      </c>
      <c r="E39" s="8"/>
      <c r="F39" s="47"/>
      <c r="N39" s="69"/>
      <c r="O39" s="47" t="s">
        <v>583</v>
      </c>
      <c r="P39" s="47" t="s">
        <v>72</v>
      </c>
      <c r="Q39" s="47" t="s">
        <v>65</v>
      </c>
      <c r="R39" s="9">
        <v>7</v>
      </c>
      <c r="S39" s="11">
        <v>10</v>
      </c>
      <c r="T39" s="15">
        <f t="shared" si="8"/>
        <v>17</v>
      </c>
      <c r="U39" s="9">
        <v>3</v>
      </c>
      <c r="V39" s="15"/>
      <c r="W39" s="47" t="s">
        <v>630</v>
      </c>
      <c r="X39" s="47" t="s">
        <v>22</v>
      </c>
      <c r="Y39" s="47" t="s">
        <v>142</v>
      </c>
      <c r="Z39" s="9">
        <v>2</v>
      </c>
      <c r="AA39" s="9">
        <v>4</v>
      </c>
      <c r="AB39" s="15">
        <f t="shared" si="6"/>
        <v>6</v>
      </c>
      <c r="AC39" s="9"/>
      <c r="AD39" s="15"/>
    </row>
    <row r="40" spans="1:30" ht="15.5" x14ac:dyDescent="0.35">
      <c r="B40" s="47" t="s">
        <v>17</v>
      </c>
      <c r="C40" s="121" t="s">
        <v>212</v>
      </c>
      <c r="N40" s="15"/>
      <c r="O40" s="47" t="s">
        <v>579</v>
      </c>
      <c r="P40" s="55" t="s">
        <v>72</v>
      </c>
      <c r="Q40" s="55" t="s">
        <v>65</v>
      </c>
      <c r="R40" s="9">
        <v>7</v>
      </c>
      <c r="S40" s="11">
        <v>10</v>
      </c>
      <c r="T40" s="15">
        <f t="shared" si="8"/>
        <v>17</v>
      </c>
      <c r="U40" s="9">
        <v>2</v>
      </c>
      <c r="V40" s="15"/>
      <c r="W40" s="47" t="s">
        <v>628</v>
      </c>
      <c r="X40" s="47" t="s">
        <v>125</v>
      </c>
      <c r="Y40" s="47" t="s">
        <v>65</v>
      </c>
      <c r="Z40" s="9">
        <v>2</v>
      </c>
      <c r="AA40" s="9">
        <v>4</v>
      </c>
      <c r="AB40" s="15">
        <f t="shared" ref="AB40:AB55" si="9">SUM(Z40:AA40)</f>
        <v>6</v>
      </c>
      <c r="AC40" s="9">
        <v>1</v>
      </c>
      <c r="AD40" s="15"/>
    </row>
    <row r="41" spans="1:30" ht="15.5" x14ac:dyDescent="0.35">
      <c r="N41" s="69"/>
      <c r="O41" s="47" t="s">
        <v>581</v>
      </c>
      <c r="P41" s="47" t="s">
        <v>65</v>
      </c>
      <c r="Q41" s="47" t="s">
        <v>65</v>
      </c>
      <c r="R41" s="9">
        <v>7</v>
      </c>
      <c r="S41" s="11">
        <v>10</v>
      </c>
      <c r="T41" s="15">
        <f t="shared" si="8"/>
        <v>17</v>
      </c>
      <c r="U41" s="11">
        <v>4</v>
      </c>
      <c r="V41" s="15"/>
      <c r="W41" s="47" t="s">
        <v>645</v>
      </c>
      <c r="X41" s="47" t="s">
        <v>149</v>
      </c>
      <c r="Y41" s="47" t="s">
        <v>54</v>
      </c>
      <c r="Z41" s="9"/>
      <c r="AA41" s="9">
        <v>6</v>
      </c>
      <c r="AB41" s="15">
        <f t="shared" si="9"/>
        <v>6</v>
      </c>
      <c r="AC41" s="9">
        <v>8</v>
      </c>
      <c r="AD41" s="15"/>
    </row>
    <row r="42" spans="1:30" ht="18" x14ac:dyDescent="0.4">
      <c r="A42" s="82"/>
      <c r="B42" s="173"/>
      <c r="C42" s="77"/>
      <c r="D42" s="163"/>
      <c r="E42" s="77" t="s">
        <v>50</v>
      </c>
      <c r="F42" s="83"/>
      <c r="G42" s="84"/>
      <c r="H42" s="84"/>
      <c r="I42" s="84"/>
      <c r="J42" s="85"/>
      <c r="K42" s="84"/>
      <c r="L42" s="84"/>
      <c r="M42" s="84"/>
      <c r="N42" s="15"/>
      <c r="O42" s="47" t="s">
        <v>605</v>
      </c>
      <c r="P42" s="47" t="s">
        <v>133</v>
      </c>
      <c r="Q42" s="47" t="s">
        <v>142</v>
      </c>
      <c r="R42" s="11">
        <v>6</v>
      </c>
      <c r="S42" s="11">
        <v>11</v>
      </c>
      <c r="T42" s="15">
        <f t="shared" si="8"/>
        <v>17</v>
      </c>
      <c r="U42" s="165">
        <v>1</v>
      </c>
      <c r="V42" s="15"/>
      <c r="W42" s="47" t="s">
        <v>647</v>
      </c>
      <c r="X42" s="47" t="s">
        <v>13</v>
      </c>
      <c r="Y42" s="47" t="s">
        <v>54</v>
      </c>
      <c r="Z42" s="9"/>
      <c r="AA42" s="9">
        <v>6</v>
      </c>
      <c r="AB42" s="15">
        <f t="shared" si="9"/>
        <v>6</v>
      </c>
      <c r="AC42" s="9">
        <v>3</v>
      </c>
      <c r="AD42" s="15"/>
    </row>
    <row r="43" spans="1:30" ht="18" x14ac:dyDescent="0.4">
      <c r="A43" s="53" t="s">
        <v>41</v>
      </c>
      <c r="B43" s="38" t="s">
        <v>219</v>
      </c>
      <c r="C43" s="47"/>
      <c r="D43" s="25">
        <v>4</v>
      </c>
      <c r="E43" s="9">
        <v>1</v>
      </c>
      <c r="F43" s="47" t="s">
        <v>1056</v>
      </c>
      <c r="G43" s="46"/>
      <c r="H43" s="51"/>
      <c r="I43" s="51"/>
      <c r="J43" s="52"/>
      <c r="K43" s="51"/>
      <c r="L43" s="51"/>
      <c r="M43" s="51"/>
      <c r="N43" s="69"/>
      <c r="O43" s="47" t="s">
        <v>662</v>
      </c>
      <c r="P43" s="47" t="s">
        <v>26</v>
      </c>
      <c r="Q43" s="47" t="s">
        <v>53</v>
      </c>
      <c r="R43" s="9">
        <v>6</v>
      </c>
      <c r="S43" s="11">
        <v>11</v>
      </c>
      <c r="T43" s="15">
        <f t="shared" si="8"/>
        <v>17</v>
      </c>
      <c r="U43" s="9">
        <v>2</v>
      </c>
      <c r="V43" s="15"/>
      <c r="W43" s="47" t="s">
        <v>646</v>
      </c>
      <c r="X43" s="47" t="s">
        <v>5</v>
      </c>
      <c r="Y43" s="47" t="s">
        <v>201</v>
      </c>
      <c r="Z43" s="9"/>
      <c r="AA43" s="11">
        <v>6</v>
      </c>
      <c r="AB43" s="15">
        <f t="shared" si="9"/>
        <v>6</v>
      </c>
      <c r="AC43" s="9">
        <v>3</v>
      </c>
      <c r="AD43" s="15"/>
    </row>
    <row r="44" spans="1:30" ht="18" x14ac:dyDescent="0.4">
      <c r="A44" s="56" t="s">
        <v>37</v>
      </c>
      <c r="B44" s="60" t="s">
        <v>389</v>
      </c>
      <c r="C44" s="50" t="s">
        <v>212</v>
      </c>
      <c r="D44" s="25"/>
      <c r="E44" s="9">
        <v>1</v>
      </c>
      <c r="F44" s="47" t="s">
        <v>1057</v>
      </c>
      <c r="G44" s="46"/>
      <c r="H44" s="51"/>
      <c r="I44" s="46"/>
      <c r="J44" s="48"/>
      <c r="K44" s="51"/>
      <c r="L44" s="51"/>
      <c r="M44" s="42"/>
      <c r="N44" s="15"/>
      <c r="O44" s="47" t="s">
        <v>586</v>
      </c>
      <c r="P44" s="47" t="s">
        <v>213</v>
      </c>
      <c r="Q44" s="47" t="s">
        <v>54</v>
      </c>
      <c r="R44" s="9">
        <v>5</v>
      </c>
      <c r="S44" s="11">
        <v>12</v>
      </c>
      <c r="T44" s="15">
        <f t="shared" si="8"/>
        <v>17</v>
      </c>
      <c r="U44" s="9">
        <v>1</v>
      </c>
      <c r="V44" s="15"/>
      <c r="W44" s="47" t="s">
        <v>831</v>
      </c>
      <c r="X44" s="47" t="s">
        <v>76</v>
      </c>
      <c r="Y44" s="47" t="s">
        <v>65</v>
      </c>
      <c r="Z44" s="9">
        <v>2</v>
      </c>
      <c r="AA44" s="9">
        <v>3</v>
      </c>
      <c r="AB44" s="15">
        <f t="shared" si="9"/>
        <v>5</v>
      </c>
      <c r="AC44" s="9">
        <v>1</v>
      </c>
      <c r="AD44" s="15"/>
    </row>
    <row r="45" spans="1:30" ht="15.5" x14ac:dyDescent="0.35">
      <c r="B45" s="60" t="s">
        <v>300</v>
      </c>
      <c r="C45" s="50" t="s">
        <v>216</v>
      </c>
      <c r="E45" s="9">
        <v>1</v>
      </c>
      <c r="F45" s="47" t="s">
        <v>1058</v>
      </c>
      <c r="N45" s="69"/>
      <c r="O45" s="47" t="s">
        <v>826</v>
      </c>
      <c r="P45" s="55" t="s">
        <v>4</v>
      </c>
      <c r="Q45" s="55" t="s">
        <v>158</v>
      </c>
      <c r="R45" s="9">
        <v>6</v>
      </c>
      <c r="S45" s="11">
        <v>9</v>
      </c>
      <c r="T45" s="15">
        <f t="shared" si="8"/>
        <v>15</v>
      </c>
      <c r="U45" s="9"/>
      <c r="V45" s="15"/>
      <c r="W45" s="47" t="s">
        <v>670</v>
      </c>
      <c r="X45" s="47" t="s">
        <v>18</v>
      </c>
      <c r="Y45" s="47" t="s">
        <v>53</v>
      </c>
      <c r="Z45" s="9">
        <v>1</v>
      </c>
      <c r="AA45" s="11">
        <v>4</v>
      </c>
      <c r="AB45" s="15">
        <f t="shared" si="9"/>
        <v>5</v>
      </c>
      <c r="AC45" s="9"/>
      <c r="AD45" s="15"/>
    </row>
    <row r="46" spans="1:30" ht="15.5" x14ac:dyDescent="0.35">
      <c r="B46" s="60" t="s">
        <v>300</v>
      </c>
      <c r="C46" s="50" t="s">
        <v>283</v>
      </c>
      <c r="E46" s="9">
        <v>1</v>
      </c>
      <c r="F46" s="47" t="s">
        <v>1059</v>
      </c>
      <c r="N46" s="15"/>
      <c r="O46" s="50" t="s">
        <v>871</v>
      </c>
      <c r="P46" s="50" t="s">
        <v>254</v>
      </c>
      <c r="Q46" s="50" t="s">
        <v>158</v>
      </c>
      <c r="R46" s="11">
        <v>4</v>
      </c>
      <c r="S46" s="9">
        <v>11</v>
      </c>
      <c r="T46" s="15">
        <f t="shared" si="8"/>
        <v>15</v>
      </c>
      <c r="U46" s="9">
        <v>2</v>
      </c>
      <c r="V46" s="15"/>
      <c r="W46" s="47" t="s">
        <v>644</v>
      </c>
      <c r="X46" s="47" t="s">
        <v>43</v>
      </c>
      <c r="Y46" s="47" t="s">
        <v>65</v>
      </c>
      <c r="Z46" s="9"/>
      <c r="AA46" s="9">
        <v>5</v>
      </c>
      <c r="AB46" s="15">
        <f t="shared" si="9"/>
        <v>5</v>
      </c>
      <c r="AC46" s="9">
        <v>6</v>
      </c>
      <c r="AD46" s="15"/>
    </row>
    <row r="47" spans="1:30" ht="15.5" x14ac:dyDescent="0.35">
      <c r="N47" s="69"/>
      <c r="O47" s="47" t="s">
        <v>824</v>
      </c>
      <c r="P47" s="47" t="s">
        <v>61</v>
      </c>
      <c r="Q47" s="47" t="s">
        <v>201</v>
      </c>
      <c r="R47" s="9">
        <v>4</v>
      </c>
      <c r="S47" s="9">
        <v>11</v>
      </c>
      <c r="T47" s="15">
        <f t="shared" si="8"/>
        <v>15</v>
      </c>
      <c r="U47" s="9">
        <v>1</v>
      </c>
      <c r="V47" s="15"/>
      <c r="W47" s="47" t="s">
        <v>648</v>
      </c>
      <c r="X47" s="55" t="s">
        <v>296</v>
      </c>
      <c r="Y47" s="55" t="s">
        <v>65</v>
      </c>
      <c r="Z47" s="9"/>
      <c r="AA47" s="9">
        <v>5</v>
      </c>
      <c r="AB47" s="15">
        <f t="shared" si="9"/>
        <v>5</v>
      </c>
      <c r="AC47" s="9"/>
      <c r="AD47" s="15"/>
    </row>
    <row r="48" spans="1:30" ht="18" x14ac:dyDescent="0.4">
      <c r="B48" s="38" t="s">
        <v>101</v>
      </c>
      <c r="C48" s="64"/>
      <c r="D48" s="26">
        <v>0</v>
      </c>
      <c r="E48" s="9"/>
      <c r="F48" s="47"/>
      <c r="N48" s="15"/>
      <c r="O48" s="47" t="s">
        <v>606</v>
      </c>
      <c r="P48" s="47" t="s">
        <v>8</v>
      </c>
      <c r="Q48" s="47" t="s">
        <v>158</v>
      </c>
      <c r="R48" s="9">
        <v>6</v>
      </c>
      <c r="S48" s="11">
        <v>8</v>
      </c>
      <c r="T48" s="15">
        <f t="shared" si="8"/>
        <v>14</v>
      </c>
      <c r="U48" s="9">
        <v>8</v>
      </c>
      <c r="V48" s="15"/>
      <c r="W48" s="47" t="s">
        <v>631</v>
      </c>
      <c r="X48" s="47" t="s">
        <v>205</v>
      </c>
      <c r="Y48" s="47" t="s">
        <v>158</v>
      </c>
      <c r="Z48" s="9"/>
      <c r="AA48" s="9">
        <v>5</v>
      </c>
      <c r="AB48" s="15">
        <f t="shared" si="9"/>
        <v>5</v>
      </c>
      <c r="AC48" s="9">
        <v>1</v>
      </c>
      <c r="AD48" s="15"/>
    </row>
    <row r="49" spans="1:30" ht="18" x14ac:dyDescent="0.4">
      <c r="A49" s="97" t="s">
        <v>37</v>
      </c>
      <c r="B49" s="94" t="s">
        <v>65</v>
      </c>
      <c r="C49" s="50" t="s">
        <v>420</v>
      </c>
      <c r="D49" s="26"/>
      <c r="E49" s="9"/>
      <c r="F49" s="47"/>
      <c r="N49" s="69"/>
      <c r="O49" s="60" t="s">
        <v>663</v>
      </c>
      <c r="P49" s="60" t="s">
        <v>81</v>
      </c>
      <c r="Q49" s="178" t="s">
        <v>53</v>
      </c>
      <c r="R49" s="11">
        <v>3</v>
      </c>
      <c r="S49" s="11">
        <v>11</v>
      </c>
      <c r="T49" s="15">
        <f t="shared" si="8"/>
        <v>14</v>
      </c>
      <c r="U49" s="9"/>
      <c r="V49" s="15"/>
      <c r="W49" s="47" t="s">
        <v>635</v>
      </c>
      <c r="X49" s="177" t="s">
        <v>146</v>
      </c>
      <c r="Y49" s="55" t="s">
        <v>199</v>
      </c>
      <c r="Z49" s="9"/>
      <c r="AA49" s="9">
        <v>5</v>
      </c>
      <c r="AB49" s="15">
        <f t="shared" si="9"/>
        <v>5</v>
      </c>
      <c r="AC49" s="11">
        <v>1</v>
      </c>
      <c r="AD49" s="15"/>
    </row>
    <row r="50" spans="1:30" ht="15.5" x14ac:dyDescent="0.35">
      <c r="B50" s="94"/>
      <c r="C50" s="50"/>
      <c r="E50" s="9"/>
      <c r="F50" s="47"/>
      <c r="N50" s="15"/>
      <c r="O50" s="47" t="s">
        <v>799</v>
      </c>
      <c r="P50" s="55" t="s">
        <v>123</v>
      </c>
      <c r="Q50" s="55" t="s">
        <v>54</v>
      </c>
      <c r="R50" s="9">
        <v>2</v>
      </c>
      <c r="S50" s="9">
        <v>12</v>
      </c>
      <c r="T50" s="15">
        <f t="shared" si="8"/>
        <v>14</v>
      </c>
      <c r="U50" s="9">
        <v>4</v>
      </c>
      <c r="V50" s="15"/>
      <c r="W50" s="47" t="s">
        <v>653</v>
      </c>
      <c r="X50" s="47" t="s">
        <v>162</v>
      </c>
      <c r="Y50" s="47" t="s">
        <v>201</v>
      </c>
      <c r="Z50" s="9"/>
      <c r="AA50" s="9">
        <v>4</v>
      </c>
      <c r="AB50" s="15">
        <f t="shared" si="9"/>
        <v>4</v>
      </c>
      <c r="AC50" s="9">
        <v>3</v>
      </c>
      <c r="AD50" s="15"/>
    </row>
    <row r="51" spans="1:30" ht="15.5" x14ac:dyDescent="0.35">
      <c r="F51" s="47"/>
      <c r="N51" s="69"/>
      <c r="O51" s="47" t="s">
        <v>1009</v>
      </c>
      <c r="P51" s="177" t="s">
        <v>217</v>
      </c>
      <c r="Q51" s="55" t="s">
        <v>199</v>
      </c>
      <c r="R51" s="9">
        <v>7</v>
      </c>
      <c r="S51" s="9">
        <v>6</v>
      </c>
      <c r="T51" s="15">
        <f t="shared" si="8"/>
        <v>13</v>
      </c>
      <c r="U51" s="9">
        <v>3</v>
      </c>
      <c r="V51" s="15"/>
      <c r="W51" s="47" t="s">
        <v>832</v>
      </c>
      <c r="X51" s="47" t="s">
        <v>253</v>
      </c>
      <c r="Y51" s="47" t="s">
        <v>158</v>
      </c>
      <c r="Z51" s="9"/>
      <c r="AA51" s="9">
        <v>4</v>
      </c>
      <c r="AB51" s="15">
        <f t="shared" si="9"/>
        <v>4</v>
      </c>
      <c r="AC51" s="9">
        <v>3</v>
      </c>
      <c r="AD51" s="15"/>
    </row>
    <row r="52" spans="1:30" ht="18" x14ac:dyDescent="0.4">
      <c r="A52" s="122"/>
      <c r="B52" s="123"/>
      <c r="C52" s="123"/>
      <c r="D52" s="164"/>
      <c r="E52" s="124"/>
      <c r="F52" s="123"/>
      <c r="G52" s="125"/>
      <c r="H52" s="125"/>
      <c r="I52" s="125"/>
      <c r="J52" s="126"/>
      <c r="K52" s="125"/>
      <c r="L52" s="125"/>
      <c r="M52" s="124"/>
      <c r="N52" s="15"/>
      <c r="O52" s="47" t="s">
        <v>590</v>
      </c>
      <c r="P52" s="47" t="s">
        <v>84</v>
      </c>
      <c r="Q52" s="47" t="s">
        <v>199</v>
      </c>
      <c r="R52" s="9">
        <v>5</v>
      </c>
      <c r="S52" s="9">
        <v>8</v>
      </c>
      <c r="T52" s="15">
        <f t="shared" si="8"/>
        <v>13</v>
      </c>
      <c r="U52" s="9">
        <v>2</v>
      </c>
      <c r="V52" s="15"/>
      <c r="W52" s="47" t="s">
        <v>634</v>
      </c>
      <c r="X52" s="47" t="s">
        <v>249</v>
      </c>
      <c r="Y52" s="47" t="s">
        <v>199</v>
      </c>
      <c r="Z52" s="9"/>
      <c r="AA52" s="11">
        <v>4</v>
      </c>
      <c r="AB52" s="15">
        <f t="shared" si="9"/>
        <v>4</v>
      </c>
      <c r="AC52" s="9"/>
      <c r="AD52" s="15"/>
    </row>
    <row r="53" spans="1:30" ht="18" x14ac:dyDescent="0.4">
      <c r="C53" s="47" t="s">
        <v>967</v>
      </c>
      <c r="D53" s="112">
        <f>SUM(D16:D52)</f>
        <v>16</v>
      </c>
      <c r="E53" s="24"/>
      <c r="F53" s="47" t="s">
        <v>966</v>
      </c>
      <c r="G53" s="38"/>
      <c r="H53" s="54"/>
      <c r="I53" s="70">
        <v>13</v>
      </c>
      <c r="J53" s="25"/>
      <c r="N53" s="69"/>
      <c r="O53" s="47" t="s">
        <v>613</v>
      </c>
      <c r="P53" s="47" t="s">
        <v>389</v>
      </c>
      <c r="Q53" s="47" t="s">
        <v>141</v>
      </c>
      <c r="R53" s="9">
        <v>3</v>
      </c>
      <c r="S53" s="11">
        <v>10</v>
      </c>
      <c r="T53" s="15">
        <f t="shared" si="8"/>
        <v>13</v>
      </c>
      <c r="U53" s="9">
        <v>2</v>
      </c>
      <c r="V53" s="15"/>
      <c r="W53" s="47" t="s">
        <v>637</v>
      </c>
      <c r="X53" s="47" t="s">
        <v>169</v>
      </c>
      <c r="Y53" s="50" t="s">
        <v>158</v>
      </c>
      <c r="Z53" s="9"/>
      <c r="AA53" s="11">
        <v>4</v>
      </c>
      <c r="AB53" s="15">
        <f t="shared" si="9"/>
        <v>4</v>
      </c>
      <c r="AC53" s="11">
        <v>3</v>
      </c>
      <c r="AD53" s="15"/>
    </row>
    <row r="54" spans="1:30" ht="15.5" x14ac:dyDescent="0.35">
      <c r="N54" s="15"/>
      <c r="O54" s="47" t="s">
        <v>664</v>
      </c>
      <c r="P54" s="47" t="s">
        <v>49</v>
      </c>
      <c r="Q54" s="47" t="s">
        <v>199</v>
      </c>
      <c r="R54" s="9">
        <v>1</v>
      </c>
      <c r="S54" s="11">
        <v>12</v>
      </c>
      <c r="T54" s="15">
        <f t="shared" si="8"/>
        <v>13</v>
      </c>
      <c r="U54" s="9">
        <v>6</v>
      </c>
      <c r="V54" s="15"/>
      <c r="W54" s="47" t="s">
        <v>652</v>
      </c>
      <c r="X54" s="94" t="s">
        <v>208</v>
      </c>
      <c r="Y54" s="47" t="s">
        <v>201</v>
      </c>
      <c r="Z54" s="9">
        <v>1</v>
      </c>
      <c r="AA54" s="11">
        <v>2</v>
      </c>
      <c r="AB54" s="15">
        <f t="shared" si="9"/>
        <v>3</v>
      </c>
      <c r="AC54" s="9">
        <v>1</v>
      </c>
      <c r="AD54" s="15"/>
    </row>
    <row r="55" spans="1:30" ht="17.5" x14ac:dyDescent="0.35">
      <c r="A55" s="4"/>
      <c r="C55" s="38"/>
      <c r="N55" s="69"/>
      <c r="O55" s="47" t="s">
        <v>874</v>
      </c>
      <c r="P55" s="47" t="s">
        <v>300</v>
      </c>
      <c r="Q55" s="47" t="s">
        <v>141</v>
      </c>
      <c r="R55" s="9"/>
      <c r="S55" s="9">
        <v>12</v>
      </c>
      <c r="T55" s="15">
        <f t="shared" si="8"/>
        <v>12</v>
      </c>
      <c r="U55" s="9">
        <v>2</v>
      </c>
      <c r="V55" s="15"/>
      <c r="W55" s="47" t="s">
        <v>634</v>
      </c>
      <c r="X55" s="47" t="s">
        <v>164</v>
      </c>
      <c r="Y55" s="47" t="s">
        <v>142</v>
      </c>
      <c r="Z55" s="9"/>
      <c r="AA55" s="9">
        <v>3</v>
      </c>
      <c r="AB55" s="15">
        <f t="shared" si="9"/>
        <v>3</v>
      </c>
      <c r="AC55" s="9">
        <v>4</v>
      </c>
      <c r="AD55" s="15"/>
    </row>
    <row r="56" spans="1:30" ht="15.5" x14ac:dyDescent="0.35">
      <c r="A56" s="4"/>
      <c r="N56" s="15"/>
      <c r="O56" s="50" t="s">
        <v>745</v>
      </c>
      <c r="P56" s="65" t="s">
        <v>243</v>
      </c>
      <c r="Q56" s="65" t="s">
        <v>54</v>
      </c>
      <c r="R56" s="9">
        <v>6</v>
      </c>
      <c r="S56" s="11">
        <v>5</v>
      </c>
      <c r="T56" s="15">
        <f t="shared" si="8"/>
        <v>11</v>
      </c>
      <c r="U56" s="9"/>
      <c r="V56" s="15"/>
      <c r="W56" s="50" t="s">
        <v>655</v>
      </c>
      <c r="X56" s="50" t="s">
        <v>63</v>
      </c>
      <c r="Y56" s="50" t="s">
        <v>142</v>
      </c>
      <c r="Z56" s="9"/>
      <c r="AA56" s="11">
        <v>2</v>
      </c>
      <c r="AB56" s="15">
        <f t="shared" ref="AB56:AB61" si="10">SUM(Z56:AA56)</f>
        <v>2</v>
      </c>
      <c r="AC56" s="9">
        <v>1</v>
      </c>
      <c r="AD56" s="15"/>
    </row>
    <row r="57" spans="1:30" ht="15.5" x14ac:dyDescent="0.35">
      <c r="A57" s="4"/>
      <c r="N57" s="69"/>
      <c r="O57" s="47" t="s">
        <v>918</v>
      </c>
      <c r="P57" s="177" t="s">
        <v>426</v>
      </c>
      <c r="Q57" s="55" t="s">
        <v>54</v>
      </c>
      <c r="R57" s="9">
        <v>5</v>
      </c>
      <c r="S57" s="9">
        <v>6</v>
      </c>
      <c r="T57" s="15">
        <f t="shared" si="8"/>
        <v>11</v>
      </c>
      <c r="U57" s="9">
        <v>1</v>
      </c>
      <c r="V57" s="15"/>
      <c r="W57" s="47" t="s">
        <v>673</v>
      </c>
      <c r="X57" s="47" t="s">
        <v>28</v>
      </c>
      <c r="Y57" s="47" t="s">
        <v>53</v>
      </c>
      <c r="Z57" s="9"/>
      <c r="AA57" s="9">
        <v>2</v>
      </c>
      <c r="AB57" s="15">
        <f t="shared" si="10"/>
        <v>2</v>
      </c>
      <c r="AC57" s="9">
        <v>5</v>
      </c>
      <c r="AD57" s="15"/>
    </row>
    <row r="58" spans="1:30" ht="18" x14ac:dyDescent="0.4">
      <c r="A58" s="4"/>
      <c r="D58" s="23" t="s">
        <v>996</v>
      </c>
      <c r="L58" s="23" t="s">
        <v>1033</v>
      </c>
      <c r="N58" s="15"/>
      <c r="O58" s="47" t="s">
        <v>665</v>
      </c>
      <c r="P58" s="179" t="s">
        <v>152</v>
      </c>
      <c r="Q58" s="47" t="s">
        <v>199</v>
      </c>
      <c r="R58" s="9">
        <v>5</v>
      </c>
      <c r="S58" s="11">
        <v>6</v>
      </c>
      <c r="T58" s="15">
        <f t="shared" si="8"/>
        <v>11</v>
      </c>
      <c r="U58" s="9">
        <v>1</v>
      </c>
      <c r="V58" s="15"/>
      <c r="W58" s="60" t="s">
        <v>859</v>
      </c>
      <c r="X58" s="60" t="s">
        <v>170</v>
      </c>
      <c r="Y58" s="178" t="s">
        <v>199</v>
      </c>
      <c r="Z58" s="11"/>
      <c r="AA58" s="9">
        <v>2</v>
      </c>
      <c r="AB58" s="15">
        <f t="shared" si="10"/>
        <v>2</v>
      </c>
      <c r="AC58" s="9"/>
      <c r="AD58" s="15"/>
    </row>
    <row r="59" spans="1:30" ht="18" x14ac:dyDescent="0.4">
      <c r="A59" s="4"/>
      <c r="B59" s="181" t="s">
        <v>94</v>
      </c>
      <c r="C59" s="22"/>
      <c r="D59" s="23">
        <v>40973</v>
      </c>
      <c r="E59" s="61"/>
      <c r="F59" s="61"/>
      <c r="G59" s="61"/>
      <c r="H59" s="31"/>
      <c r="I59" s="31"/>
      <c r="J59" s="181" t="s">
        <v>96</v>
      </c>
      <c r="K59" s="22"/>
      <c r="L59" s="23">
        <v>40980</v>
      </c>
      <c r="N59" s="69"/>
      <c r="O59" s="47" t="s">
        <v>626</v>
      </c>
      <c r="P59" s="47" t="s">
        <v>78</v>
      </c>
      <c r="Q59" s="47" t="s">
        <v>53</v>
      </c>
      <c r="R59" s="9">
        <v>5</v>
      </c>
      <c r="S59" s="11">
        <v>6</v>
      </c>
      <c r="T59" s="15">
        <f t="shared" si="8"/>
        <v>11</v>
      </c>
      <c r="U59" s="9">
        <v>3</v>
      </c>
      <c r="V59" s="15"/>
      <c r="W59" s="47" t="s">
        <v>629</v>
      </c>
      <c r="X59" s="47" t="s">
        <v>144</v>
      </c>
      <c r="Y59" s="55" t="s">
        <v>158</v>
      </c>
      <c r="Z59" s="9"/>
      <c r="AA59" s="9">
        <v>1</v>
      </c>
      <c r="AB59" s="15">
        <f t="shared" si="10"/>
        <v>1</v>
      </c>
      <c r="AC59" s="9"/>
      <c r="AD59" s="15"/>
    </row>
    <row r="60" spans="1:30" ht="17.5" x14ac:dyDescent="0.35">
      <c r="A60" s="4"/>
      <c r="B60" s="180" t="s">
        <v>95</v>
      </c>
      <c r="C60" s="180" t="s">
        <v>93</v>
      </c>
      <c r="D60" s="180" t="s">
        <v>127</v>
      </c>
      <c r="E60" s="47"/>
      <c r="F60" s="47"/>
      <c r="G60" s="47"/>
      <c r="H60" s="54"/>
      <c r="I60" s="54"/>
      <c r="J60" s="180" t="s">
        <v>95</v>
      </c>
      <c r="K60" s="180" t="s">
        <v>93</v>
      </c>
      <c r="L60" s="180" t="s">
        <v>127</v>
      </c>
      <c r="N60" s="15"/>
      <c r="O60" s="47" t="s">
        <v>919</v>
      </c>
      <c r="P60" s="55" t="s">
        <v>161</v>
      </c>
      <c r="Q60" s="55" t="s">
        <v>201</v>
      </c>
      <c r="R60" s="9">
        <v>4</v>
      </c>
      <c r="S60" s="9">
        <v>7</v>
      </c>
      <c r="T60" s="15">
        <f t="shared" si="8"/>
        <v>11</v>
      </c>
      <c r="U60" s="9">
        <v>1</v>
      </c>
      <c r="V60" s="15"/>
      <c r="W60" s="47" t="s">
        <v>638</v>
      </c>
      <c r="X60" s="47" t="s">
        <v>110</v>
      </c>
      <c r="Y60" s="47" t="s">
        <v>141</v>
      </c>
      <c r="Z60" s="9"/>
      <c r="AA60" s="11">
        <v>1</v>
      </c>
      <c r="AB60" s="15">
        <f t="shared" si="10"/>
        <v>1</v>
      </c>
      <c r="AC60" s="9">
        <v>1</v>
      </c>
      <c r="AD60" s="15"/>
    </row>
    <row r="61" spans="1:30" ht="18" x14ac:dyDescent="0.4">
      <c r="B61" s="28">
        <v>0.38541666666666669</v>
      </c>
      <c r="C61" s="25" t="s">
        <v>153</v>
      </c>
      <c r="D61" s="29" t="s">
        <v>370</v>
      </c>
      <c r="E61" s="47"/>
      <c r="F61" s="47"/>
      <c r="G61" s="47"/>
      <c r="H61" s="24"/>
      <c r="I61" s="24"/>
      <c r="J61" s="28">
        <v>0.38541666666666669</v>
      </c>
      <c r="K61" s="25" t="s">
        <v>153</v>
      </c>
      <c r="L61" s="29" t="s">
        <v>1034</v>
      </c>
      <c r="M61" s="45"/>
      <c r="N61" s="69"/>
      <c r="O61" s="47" t="s">
        <v>604</v>
      </c>
      <c r="P61" s="47" t="s">
        <v>134</v>
      </c>
      <c r="Q61" s="47" t="s">
        <v>142</v>
      </c>
      <c r="R61" s="9">
        <v>3</v>
      </c>
      <c r="S61" s="11">
        <v>8</v>
      </c>
      <c r="T61" s="15">
        <f t="shared" si="8"/>
        <v>11</v>
      </c>
      <c r="U61" s="9">
        <v>1</v>
      </c>
      <c r="V61" s="15"/>
      <c r="W61" s="47" t="s">
        <v>1006</v>
      </c>
      <c r="X61" s="47" t="s">
        <v>218</v>
      </c>
      <c r="Y61" s="50" t="s">
        <v>53</v>
      </c>
      <c r="Z61" s="9"/>
      <c r="AA61" s="11">
        <v>1</v>
      </c>
      <c r="AB61" s="15">
        <f t="shared" si="10"/>
        <v>1</v>
      </c>
      <c r="AC61" s="11"/>
      <c r="AD61" s="15"/>
    </row>
    <row r="62" spans="1:30" ht="18" x14ac:dyDescent="0.4">
      <c r="B62" s="28">
        <v>0.38541666666666669</v>
      </c>
      <c r="C62" s="25" t="s">
        <v>154</v>
      </c>
      <c r="D62" s="29" t="s">
        <v>997</v>
      </c>
      <c r="E62" s="47"/>
      <c r="F62" s="47"/>
      <c r="G62" s="47"/>
      <c r="H62" s="24"/>
      <c r="I62" s="24"/>
      <c r="J62" s="28">
        <v>0.38541666666666669</v>
      </c>
      <c r="K62" s="25" t="s">
        <v>154</v>
      </c>
      <c r="L62" s="29" t="s">
        <v>476</v>
      </c>
      <c r="M62" s="45"/>
      <c r="N62" s="15"/>
      <c r="O62" s="47" t="s">
        <v>746</v>
      </c>
      <c r="P62" s="47" t="s">
        <v>174</v>
      </c>
      <c r="Q62" s="47" t="s">
        <v>141</v>
      </c>
      <c r="R62" s="9">
        <v>1</v>
      </c>
      <c r="S62" s="9">
        <v>10</v>
      </c>
      <c r="T62" s="15">
        <f t="shared" si="8"/>
        <v>11</v>
      </c>
      <c r="U62" s="9">
        <v>4</v>
      </c>
      <c r="V62" s="15"/>
      <c r="W62" s="47" t="s">
        <v>632</v>
      </c>
      <c r="X62" s="47" t="s">
        <v>57</v>
      </c>
      <c r="Y62" s="47" t="s">
        <v>199</v>
      </c>
      <c r="Z62" s="11"/>
      <c r="AA62" s="11"/>
      <c r="AB62" s="15">
        <f t="shared" ref="AB62:AB63" si="11">SUM(Z62:AA62)</f>
        <v>0</v>
      </c>
      <c r="AC62" s="9">
        <v>3</v>
      </c>
      <c r="AD62" s="15"/>
    </row>
    <row r="63" spans="1:30" ht="19.5" customHeight="1" x14ac:dyDescent="0.4">
      <c r="B63" s="28">
        <v>0.42708333333333331</v>
      </c>
      <c r="C63" s="25" t="s">
        <v>153</v>
      </c>
      <c r="D63" s="29" t="s">
        <v>886</v>
      </c>
      <c r="E63" s="47"/>
      <c r="F63" s="47"/>
      <c r="G63" s="47"/>
      <c r="H63" s="24"/>
      <c r="I63" s="24"/>
      <c r="J63" s="28">
        <v>0.42708333333333331</v>
      </c>
      <c r="K63" s="25" t="s">
        <v>153</v>
      </c>
      <c r="L63" s="29" t="s">
        <v>172</v>
      </c>
      <c r="M63" s="45"/>
      <c r="N63" s="69"/>
      <c r="O63" s="60" t="s">
        <v>620</v>
      </c>
      <c r="P63" s="60" t="s">
        <v>240</v>
      </c>
      <c r="Q63" s="178" t="s">
        <v>201</v>
      </c>
      <c r="R63" s="9">
        <v>1</v>
      </c>
      <c r="S63" s="9">
        <v>10</v>
      </c>
      <c r="T63" s="15">
        <f t="shared" si="8"/>
        <v>11</v>
      </c>
      <c r="U63" s="9">
        <v>3</v>
      </c>
      <c r="V63" s="15"/>
      <c r="W63" s="47" t="s">
        <v>633</v>
      </c>
      <c r="X63" s="47" t="s">
        <v>80</v>
      </c>
      <c r="Y63" s="47" t="s">
        <v>201</v>
      </c>
      <c r="Z63" s="9"/>
      <c r="AA63" s="11"/>
      <c r="AB63" s="15">
        <f t="shared" si="11"/>
        <v>0</v>
      </c>
      <c r="AC63" s="9">
        <v>1</v>
      </c>
      <c r="AD63" s="15"/>
    </row>
    <row r="64" spans="1:30" ht="18" x14ac:dyDescent="0.4">
      <c r="B64" s="28">
        <v>0.42708333333333331</v>
      </c>
      <c r="C64" s="25" t="s">
        <v>154</v>
      </c>
      <c r="D64" s="29" t="s">
        <v>173</v>
      </c>
      <c r="J64" s="28">
        <v>0.42708333333333331</v>
      </c>
      <c r="K64" s="25" t="s">
        <v>154</v>
      </c>
      <c r="L64" s="29" t="s">
        <v>513</v>
      </c>
      <c r="M64" s="45"/>
      <c r="N64" s="15"/>
      <c r="O64" s="47" t="s">
        <v>965</v>
      </c>
      <c r="P64" s="47" t="s">
        <v>117</v>
      </c>
      <c r="Q64" s="47" t="s">
        <v>53</v>
      </c>
      <c r="R64" s="9"/>
      <c r="S64" s="11">
        <v>11</v>
      </c>
      <c r="T64" s="15">
        <f t="shared" si="8"/>
        <v>11</v>
      </c>
      <c r="U64" s="9">
        <v>1</v>
      </c>
      <c r="V64" s="15"/>
      <c r="W64" s="47"/>
      <c r="X64" s="47"/>
      <c r="Y64" s="47"/>
      <c r="Z64" s="9"/>
      <c r="AA64" s="11"/>
      <c r="AB64" s="15"/>
      <c r="AC64" s="9"/>
      <c r="AD64" s="69"/>
    </row>
    <row r="65" spans="1:30" ht="18" customHeight="1" x14ac:dyDescent="0.4">
      <c r="B65" s="28"/>
      <c r="C65" s="25"/>
      <c r="D65" s="29"/>
      <c r="J65" s="28"/>
      <c r="K65" s="25"/>
      <c r="L65" s="29"/>
      <c r="M65" s="45"/>
      <c r="N65" s="69"/>
      <c r="O65" s="47"/>
      <c r="P65" s="47"/>
      <c r="Q65" s="47"/>
      <c r="R65" s="9"/>
      <c r="S65" s="11"/>
      <c r="T65" s="15"/>
      <c r="U65" s="9"/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8" customHeight="1" thickBot="1" x14ac:dyDescent="0.45">
      <c r="C66" s="195"/>
      <c r="D66" s="196"/>
      <c r="E66" s="195"/>
      <c r="F66" s="207"/>
      <c r="G66" s="195"/>
      <c r="H66" s="207"/>
      <c r="I66" s="195"/>
      <c r="J66" s="102"/>
      <c r="K66" s="102"/>
      <c r="N66" s="69"/>
      <c r="O66" s="47"/>
      <c r="P66" s="94"/>
      <c r="Q66" s="47"/>
      <c r="R66" s="9"/>
      <c r="S66" s="11"/>
      <c r="T66" s="15"/>
      <c r="U66" s="9"/>
      <c r="V66" s="15"/>
      <c r="W66" s="47" t="s">
        <v>732</v>
      </c>
      <c r="X66" s="177"/>
      <c r="Y66" s="55"/>
      <c r="Z66" s="9">
        <v>59</v>
      </c>
      <c r="AA66" s="9">
        <v>86</v>
      </c>
      <c r="AB66" s="15">
        <f t="shared" ref="AB66" si="12">SUM(Z66:AA66)</f>
        <v>145</v>
      </c>
      <c r="AC66" s="11">
        <v>32</v>
      </c>
      <c r="AD66" s="166"/>
    </row>
    <row r="67" spans="1:30" ht="19" customHeight="1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SUM(R22:R66)</f>
        <v>374</v>
      </c>
      <c r="S67" s="18">
        <f>SUM(S22:S66)</f>
        <v>462</v>
      </c>
      <c r="T67" s="18">
        <f>SUM(T22:T66)</f>
        <v>836</v>
      </c>
      <c r="U67" s="18">
        <f>SUM(U22:U66)</f>
        <v>107</v>
      </c>
      <c r="V67" s="15"/>
      <c r="W67" s="61" t="s">
        <v>46</v>
      </c>
      <c r="X67" s="61"/>
      <c r="Y67" s="61"/>
      <c r="Z67" s="18">
        <f>SUM(Z22:Z66)+R67</f>
        <v>472</v>
      </c>
      <c r="AA67" s="18">
        <f>SUM(AA22:AA66)+S67</f>
        <v>739</v>
      </c>
      <c r="AB67" s="18">
        <f>SUM(AB22:AB66)+T67</f>
        <v>1211</v>
      </c>
      <c r="AC67" s="18">
        <f>SUM(AC22:AC66)+U67</f>
        <v>217</v>
      </c>
      <c r="AD67" s="166"/>
    </row>
    <row r="68" spans="1:30" ht="13" thickTop="1" x14ac:dyDescent="0.25"/>
    <row r="70" spans="1:30" ht="18" x14ac:dyDescent="0.4">
      <c r="A70" s="39"/>
      <c r="B70" s="194"/>
      <c r="C70" s="195"/>
      <c r="D70" s="196"/>
      <c r="E70" s="195"/>
      <c r="F70" s="196"/>
      <c r="G70" s="195"/>
      <c r="H70" s="196"/>
      <c r="I70" s="195"/>
      <c r="J70" s="39"/>
      <c r="K70" s="39"/>
    </row>
    <row r="71" spans="1:30" ht="18" x14ac:dyDescent="0.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30" ht="18" x14ac:dyDescent="0.4">
      <c r="A72" s="39"/>
      <c r="B72" s="39"/>
      <c r="C72" s="169"/>
      <c r="D72" s="170"/>
      <c r="E72" s="169"/>
      <c r="F72" s="170"/>
      <c r="G72" s="169"/>
      <c r="H72" s="170"/>
      <c r="I72" s="16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90"/>
      <c r="C75" s="39"/>
      <c r="D75" s="39"/>
      <c r="E75" s="37"/>
      <c r="F75" s="39"/>
      <c r="G75" s="39"/>
      <c r="H75" s="39"/>
      <c r="I75" s="89"/>
      <c r="J75" s="89"/>
      <c r="K75" s="89"/>
    </row>
    <row r="76" spans="1:30" ht="18" x14ac:dyDescent="0.4">
      <c r="A76" s="39"/>
      <c r="B76" s="90"/>
      <c r="C76" s="41"/>
      <c r="D76" s="41"/>
      <c r="E76" s="37"/>
      <c r="F76" s="39"/>
      <c r="G76" s="58"/>
      <c r="H76" s="39"/>
      <c r="I76" s="89"/>
      <c r="J76" s="89"/>
      <c r="K76" s="89"/>
      <c r="O76" s="5"/>
      <c r="P76" s="5"/>
      <c r="Q76" s="7"/>
    </row>
    <row r="77" spans="1:30" ht="18" x14ac:dyDescent="0.4">
      <c r="A77" s="39"/>
      <c r="B77" s="90"/>
      <c r="C77" s="39"/>
      <c r="D77" s="37"/>
      <c r="E77" s="37"/>
      <c r="F77" s="89"/>
      <c r="G77" s="39"/>
      <c r="H77" s="8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9"/>
      <c r="D78" s="37"/>
      <c r="E78" s="37"/>
      <c r="F78" s="39"/>
      <c r="G78" s="58"/>
      <c r="H78" s="39"/>
      <c r="I78" s="89"/>
      <c r="J78" s="89"/>
      <c r="K78" s="89"/>
      <c r="O78" s="7"/>
      <c r="P78" s="7"/>
      <c r="Q78" s="7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18" x14ac:dyDescent="0.4">
      <c r="A80" s="39"/>
      <c r="B80" s="90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23" x14ac:dyDescent="0.5">
      <c r="A81" s="92"/>
      <c r="B81" s="95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9"/>
      <c r="D82" s="90"/>
      <c r="E82" s="37"/>
      <c r="F82" s="89"/>
      <c r="G82" s="39"/>
      <c r="H82" s="39"/>
      <c r="I82" s="89"/>
      <c r="J82" s="37"/>
      <c r="K82" s="89"/>
    </row>
    <row r="83" spans="1:12" ht="18" x14ac:dyDescent="0.4">
      <c r="A83" s="39"/>
      <c r="B83" s="37"/>
      <c r="C83" s="37"/>
      <c r="D83" s="37"/>
      <c r="E83" s="37"/>
      <c r="F83" s="37"/>
      <c r="G83" s="39"/>
      <c r="H83" s="37"/>
      <c r="I83" s="37"/>
      <c r="J83" s="37"/>
      <c r="K83" s="89"/>
    </row>
    <row r="84" spans="1:12" ht="18" x14ac:dyDescent="0.4">
      <c r="A84" s="39"/>
      <c r="B84" s="90"/>
      <c r="C84" s="90"/>
      <c r="D84" s="90"/>
      <c r="E84" s="89"/>
      <c r="F84" s="89"/>
      <c r="G84" s="39"/>
      <c r="H84" s="89"/>
      <c r="I84" s="89"/>
      <c r="J84" s="37"/>
      <c r="K84" s="89"/>
    </row>
    <row r="85" spans="1:12" ht="18" x14ac:dyDescent="0.4">
      <c r="A85" s="89"/>
      <c r="B85" s="37"/>
      <c r="C85" s="90"/>
      <c r="D85" s="90"/>
      <c r="E85" s="37"/>
      <c r="F85" s="39"/>
      <c r="G85" s="58"/>
      <c r="H85" s="39"/>
      <c r="I85" s="89"/>
      <c r="J85" s="89"/>
      <c r="K85" s="89"/>
    </row>
    <row r="86" spans="1:12" ht="23" x14ac:dyDescent="0.5">
      <c r="A86" s="89"/>
      <c r="B86" s="62"/>
      <c r="C86" s="95"/>
      <c r="D86" s="95"/>
      <c r="E86" s="62"/>
      <c r="F86" s="39"/>
      <c r="G86" s="58"/>
      <c r="H86" s="39"/>
      <c r="I86" s="89"/>
      <c r="J86" s="89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18" x14ac:dyDescent="0.4">
      <c r="A88" s="39"/>
      <c r="B88" s="37"/>
      <c r="C88" s="37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37"/>
      <c r="E89" s="37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9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7"/>
      <c r="F92" s="39"/>
      <c r="G92" s="58"/>
      <c r="H92" s="39"/>
      <c r="I92" s="89"/>
      <c r="J92" s="37"/>
      <c r="K92" s="37"/>
      <c r="L92" s="1"/>
    </row>
    <row r="93" spans="1:12" ht="18" x14ac:dyDescent="0.4">
      <c r="A93" s="105"/>
      <c r="B93" s="106"/>
      <c r="C93" s="107"/>
      <c r="D93" s="108"/>
      <c r="E93" s="105"/>
      <c r="F93" s="105"/>
      <c r="G93" s="105"/>
      <c r="H93" s="105"/>
      <c r="I93" s="109"/>
      <c r="J93" s="106"/>
      <c r="K93" s="106"/>
      <c r="L93" s="110"/>
    </row>
    <row r="94" spans="1:12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2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</sheetData>
  <sortState ref="N39:U65">
    <sortCondition ref="N38"/>
  </sortState>
  <pageMargins left="0" right="0" top="0" bottom="0" header="0.5" footer="0.5"/>
  <pageSetup scale="65" fitToWidth="3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view="pageBreakPreview" topLeftCell="A4" zoomScale="85" zoomScaleNormal="75" zoomScaleSheetLayoutView="85" workbookViewId="0">
      <selection activeCell="Q7" sqref="Q7"/>
    </sheetView>
  </sheetViews>
  <sheetFormatPr defaultRowHeight="12.5" x14ac:dyDescent="0.25"/>
  <cols>
    <col min="1" max="1" width="13.1796875" customWidth="1"/>
    <col min="2" max="2" width="16.453125" customWidth="1"/>
    <col min="3" max="3" width="15.1796875" customWidth="1"/>
    <col min="4" max="4" width="16.54296875" customWidth="1"/>
    <col min="5" max="5" width="5.54296875" customWidth="1"/>
    <col min="6" max="6" width="6.81640625" customWidth="1"/>
    <col min="7" max="7" width="6.453125" customWidth="1"/>
    <col min="8" max="8" width="6.1796875" customWidth="1"/>
    <col min="9" max="9" width="7.453125" customWidth="1"/>
    <col min="11" max="11" width="9.81640625" customWidth="1"/>
    <col min="12" max="12" width="16.81640625" customWidth="1"/>
    <col min="13" max="13" width="31.54296875" customWidth="1"/>
    <col min="14" max="14" width="4.1796875" customWidth="1"/>
    <col min="15" max="15" width="13.1796875" customWidth="1"/>
    <col min="16" max="16" width="14.54296875" customWidth="1"/>
    <col min="17" max="17" width="15.453125" customWidth="1"/>
    <col min="18" max="18" width="5.54296875" customWidth="1"/>
    <col min="19" max="19" width="6.81640625" customWidth="1"/>
    <col min="20" max="20" width="7.1796875" customWidth="1"/>
    <col min="21" max="21" width="6.81640625" customWidth="1"/>
    <col min="22" max="22" width="5.1796875" customWidth="1"/>
    <col min="23" max="23" width="16" customWidth="1"/>
    <col min="24" max="24" width="16.453125" customWidth="1"/>
    <col min="25" max="25" width="17.453125" customWidth="1"/>
    <col min="26" max="26" width="6.81640625" customWidth="1"/>
    <col min="27" max="27" width="6.54296875" customWidth="1"/>
    <col min="28" max="28" width="6.81640625" customWidth="1"/>
    <col min="29" max="29" width="6.54296875" customWidth="1"/>
    <col min="30" max="30" width="3.453125" customWidth="1"/>
  </cols>
  <sheetData>
    <row r="1" spans="1:30" ht="25" x14ac:dyDescent="0.5">
      <c r="A1" s="32"/>
      <c r="B1" s="32"/>
      <c r="C1" s="183"/>
      <c r="D1" s="183"/>
      <c r="E1" s="183"/>
      <c r="F1" s="183"/>
      <c r="G1" s="184" t="s">
        <v>111</v>
      </c>
      <c r="H1" s="184"/>
      <c r="I1" s="184"/>
      <c r="J1" s="184"/>
      <c r="K1" s="184"/>
      <c r="L1" s="32"/>
      <c r="M1" s="32"/>
      <c r="N1" s="17"/>
      <c r="O1" s="17"/>
      <c r="P1" s="17"/>
      <c r="Q1" s="186"/>
      <c r="R1" s="186"/>
      <c r="S1" s="186"/>
      <c r="T1" s="186"/>
      <c r="U1" s="187" t="s">
        <v>36</v>
      </c>
      <c r="V1" s="186"/>
      <c r="W1" s="186"/>
      <c r="X1" s="186"/>
      <c r="Y1" s="17"/>
      <c r="Z1" s="17"/>
      <c r="AA1" s="17"/>
      <c r="AB1" s="17"/>
      <c r="AC1" s="17"/>
      <c r="AD1" s="17"/>
    </row>
    <row r="2" spans="1:30" ht="20.5" customHeight="1" x14ac:dyDescent="0.5">
      <c r="A2" s="14"/>
      <c r="B2" s="185" t="s">
        <v>998</v>
      </c>
      <c r="C2" s="184"/>
      <c r="D2" s="32"/>
      <c r="E2" s="32"/>
      <c r="F2" s="32"/>
      <c r="G2" s="34" t="s">
        <v>259</v>
      </c>
      <c r="H2" s="33"/>
      <c r="I2" s="33"/>
      <c r="J2" s="33"/>
      <c r="K2" s="33"/>
      <c r="L2" s="32"/>
      <c r="M2" s="35">
        <v>40966</v>
      </c>
      <c r="N2" s="17"/>
      <c r="AD2" s="17"/>
    </row>
    <row r="3" spans="1:30" ht="25" x14ac:dyDescent="0.5">
      <c r="A3" s="4"/>
      <c r="B3" s="32"/>
      <c r="C3" s="32"/>
      <c r="D3" s="32"/>
      <c r="E3" s="27" t="s">
        <v>990</v>
      </c>
      <c r="F3" s="24"/>
      <c r="G3" s="24"/>
      <c r="H3" s="32"/>
      <c r="I3" s="32"/>
      <c r="J3" s="24"/>
      <c r="K3" s="25" t="s">
        <v>35</v>
      </c>
      <c r="L3" s="24"/>
      <c r="M3" s="25" t="s">
        <v>991</v>
      </c>
      <c r="N3" s="17"/>
      <c r="O3" s="61" t="s">
        <v>87</v>
      </c>
      <c r="P3" s="61"/>
      <c r="Q3" s="61" t="s">
        <v>58</v>
      </c>
      <c r="R3" s="191"/>
      <c r="S3" s="191" t="s">
        <v>89</v>
      </c>
      <c r="T3" s="191" t="s">
        <v>88</v>
      </c>
      <c r="U3" s="191" t="s">
        <v>90</v>
      </c>
      <c r="V3" s="191" t="s">
        <v>91</v>
      </c>
      <c r="W3" s="191" t="s">
        <v>92</v>
      </c>
      <c r="Y3" s="144" t="s">
        <v>992</v>
      </c>
      <c r="AD3" s="17"/>
    </row>
    <row r="4" spans="1:30" ht="18" x14ac:dyDescent="0.4">
      <c r="A4" s="7"/>
      <c r="B4" s="188" t="s">
        <v>1032</v>
      </c>
      <c r="C4" s="188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88</v>
      </c>
      <c r="I4" s="25" t="s">
        <v>59</v>
      </c>
      <c r="J4" s="25" t="s">
        <v>107</v>
      </c>
      <c r="K4" s="25" t="s">
        <v>88</v>
      </c>
      <c r="L4" s="25" t="s">
        <v>112</v>
      </c>
      <c r="M4" s="25" t="s">
        <v>55</v>
      </c>
      <c r="N4" s="88"/>
      <c r="O4" s="47" t="s">
        <v>160</v>
      </c>
      <c r="P4" s="47" t="s">
        <v>200</v>
      </c>
      <c r="Q4" s="47" t="s">
        <v>142</v>
      </c>
      <c r="R4" s="4"/>
      <c r="S4" s="11">
        <v>23</v>
      </c>
      <c r="T4" s="9">
        <v>39</v>
      </c>
      <c r="U4" s="9">
        <v>6</v>
      </c>
      <c r="V4" s="9">
        <v>1</v>
      </c>
      <c r="W4" s="160">
        <f t="shared" ref="W4:W12" si="0">T4/S4</f>
        <v>1.6956521739130435</v>
      </c>
      <c r="X4" s="17"/>
      <c r="Y4" s="17"/>
      <c r="Z4" s="15" t="s">
        <v>104</v>
      </c>
      <c r="AA4" s="15" t="s">
        <v>105</v>
      </c>
      <c r="AB4" s="15" t="s">
        <v>106</v>
      </c>
      <c r="AC4" s="15" t="s">
        <v>993</v>
      </c>
      <c r="AD4" s="17"/>
    </row>
    <row r="5" spans="1:30" ht="18" x14ac:dyDescent="0.4">
      <c r="A5" s="9"/>
      <c r="B5" s="38" t="s">
        <v>219</v>
      </c>
      <c r="C5" s="27"/>
      <c r="D5" s="25">
        <v>1</v>
      </c>
      <c r="E5" s="25">
        <v>0</v>
      </c>
      <c r="F5" s="25">
        <v>0</v>
      </c>
      <c r="G5" s="25">
        <v>5</v>
      </c>
      <c r="H5" s="25">
        <v>2</v>
      </c>
      <c r="I5" s="40">
        <f t="shared" ref="I5:I12" si="1">D5*2+F5*1</f>
        <v>2</v>
      </c>
      <c r="J5" s="25">
        <f>79+G5</f>
        <v>84</v>
      </c>
      <c r="K5" s="25">
        <f>53+H5</f>
        <v>55</v>
      </c>
      <c r="L5" s="25">
        <v>131</v>
      </c>
      <c r="M5" s="25">
        <v>29</v>
      </c>
      <c r="N5" s="88"/>
      <c r="O5" s="47" t="s">
        <v>34</v>
      </c>
      <c r="P5" s="47" t="s">
        <v>100</v>
      </c>
      <c r="Q5" s="47" t="s">
        <v>54</v>
      </c>
      <c r="R5" s="7"/>
      <c r="S5" s="11">
        <v>22</v>
      </c>
      <c r="T5" s="9">
        <v>42</v>
      </c>
      <c r="U5" s="9">
        <v>4</v>
      </c>
      <c r="V5" s="9">
        <v>0</v>
      </c>
      <c r="W5" s="160">
        <f t="shared" si="0"/>
        <v>1.9090909090909092</v>
      </c>
      <c r="X5" s="38" t="s">
        <v>150</v>
      </c>
      <c r="Y5" s="27"/>
      <c r="Z5" s="25">
        <v>12</v>
      </c>
      <c r="AA5" s="25">
        <v>5</v>
      </c>
      <c r="AB5" s="25">
        <v>6</v>
      </c>
      <c r="AC5" s="40">
        <f t="shared" ref="AC5:AC12" si="2">Z5*2+AB5</f>
        <v>30</v>
      </c>
      <c r="AD5" s="17"/>
    </row>
    <row r="6" spans="1:30" ht="18" x14ac:dyDescent="0.4">
      <c r="A6" s="9"/>
      <c r="B6" s="38" t="s">
        <v>101</v>
      </c>
      <c r="C6" s="27"/>
      <c r="D6" s="25">
        <v>1</v>
      </c>
      <c r="E6" s="25">
        <v>0</v>
      </c>
      <c r="F6" s="25">
        <v>0</v>
      </c>
      <c r="G6" s="25">
        <v>4</v>
      </c>
      <c r="H6" s="25">
        <v>3</v>
      </c>
      <c r="I6" s="40">
        <f t="shared" si="1"/>
        <v>2</v>
      </c>
      <c r="J6" s="25">
        <f>61+G6</f>
        <v>65</v>
      </c>
      <c r="K6" s="25">
        <f>68+H6</f>
        <v>71</v>
      </c>
      <c r="L6" s="25">
        <v>94</v>
      </c>
      <c r="M6" s="129">
        <v>31</v>
      </c>
      <c r="N6" s="88"/>
      <c r="O6" s="47" t="s">
        <v>68</v>
      </c>
      <c r="P6" s="47" t="s">
        <v>138</v>
      </c>
      <c r="Q6" s="47" t="s">
        <v>158</v>
      </c>
      <c r="R6" s="7"/>
      <c r="S6" s="11">
        <v>24</v>
      </c>
      <c r="T6" s="9">
        <v>50</v>
      </c>
      <c r="U6" s="9">
        <v>4</v>
      </c>
      <c r="V6" s="9">
        <v>2</v>
      </c>
      <c r="W6" s="160">
        <f t="shared" si="0"/>
        <v>2.0833333333333335</v>
      </c>
      <c r="X6" s="38" t="s">
        <v>102</v>
      </c>
      <c r="Y6" s="27"/>
      <c r="Z6" s="25">
        <v>11</v>
      </c>
      <c r="AA6" s="25">
        <v>5</v>
      </c>
      <c r="AB6" s="25">
        <v>7</v>
      </c>
      <c r="AC6" s="40">
        <f t="shared" si="2"/>
        <v>29</v>
      </c>
      <c r="AD6" s="17"/>
    </row>
    <row r="7" spans="1:30" ht="18" x14ac:dyDescent="0.4">
      <c r="A7" s="9"/>
      <c r="B7" s="38" t="s">
        <v>151</v>
      </c>
      <c r="C7" s="27"/>
      <c r="D7" s="25">
        <v>1</v>
      </c>
      <c r="E7" s="25">
        <v>0</v>
      </c>
      <c r="F7" s="25">
        <v>0</v>
      </c>
      <c r="G7" s="25">
        <v>3</v>
      </c>
      <c r="H7" s="25">
        <v>0</v>
      </c>
      <c r="I7" s="40">
        <f t="shared" si="1"/>
        <v>2</v>
      </c>
      <c r="J7" s="25">
        <f>53+G7</f>
        <v>56</v>
      </c>
      <c r="K7" s="25">
        <f>44+H7</f>
        <v>44</v>
      </c>
      <c r="L7" s="25">
        <v>87</v>
      </c>
      <c r="M7" s="25">
        <v>22</v>
      </c>
      <c r="N7" s="88"/>
      <c r="O7" s="47" t="s">
        <v>73</v>
      </c>
      <c r="P7" s="47" t="s">
        <v>110</v>
      </c>
      <c r="Q7" s="47" t="s">
        <v>141</v>
      </c>
      <c r="R7" s="7"/>
      <c r="S7" s="11">
        <v>24</v>
      </c>
      <c r="T7" s="9">
        <v>53</v>
      </c>
      <c r="U7" s="9">
        <v>5</v>
      </c>
      <c r="V7" s="9">
        <v>2</v>
      </c>
      <c r="W7" s="160">
        <f t="shared" si="0"/>
        <v>2.2083333333333335</v>
      </c>
      <c r="X7" s="38" t="s">
        <v>151</v>
      </c>
      <c r="Y7" s="27"/>
      <c r="Z7" s="25">
        <v>10</v>
      </c>
      <c r="AA7" s="25">
        <v>9</v>
      </c>
      <c r="AB7" s="25">
        <v>4</v>
      </c>
      <c r="AC7" s="40">
        <f t="shared" si="2"/>
        <v>24</v>
      </c>
      <c r="AD7" s="17"/>
    </row>
    <row r="8" spans="1:30" ht="18" x14ac:dyDescent="0.4">
      <c r="A8" s="9"/>
      <c r="B8" s="38" t="s">
        <v>210</v>
      </c>
      <c r="C8" s="27"/>
      <c r="D8" s="25">
        <v>1</v>
      </c>
      <c r="E8" s="25">
        <v>0</v>
      </c>
      <c r="F8" s="25">
        <v>0</v>
      </c>
      <c r="G8" s="25">
        <v>3</v>
      </c>
      <c r="H8" s="25">
        <v>2</v>
      </c>
      <c r="I8" s="40">
        <f t="shared" si="1"/>
        <v>2</v>
      </c>
      <c r="J8" s="25">
        <f>49+G8</f>
        <v>52</v>
      </c>
      <c r="K8" s="25">
        <f>60+H8</f>
        <v>62</v>
      </c>
      <c r="L8" s="25">
        <v>78</v>
      </c>
      <c r="M8" s="129">
        <v>25</v>
      </c>
      <c r="N8" s="67"/>
      <c r="O8" s="47" t="s">
        <v>9</v>
      </c>
      <c r="P8" s="47" t="s">
        <v>155</v>
      </c>
      <c r="Q8" s="47" t="s">
        <v>201</v>
      </c>
      <c r="R8" s="4"/>
      <c r="S8" s="11">
        <v>20</v>
      </c>
      <c r="T8" s="9">
        <v>49</v>
      </c>
      <c r="U8" s="9">
        <v>1</v>
      </c>
      <c r="V8" s="9">
        <v>0</v>
      </c>
      <c r="W8" s="160">
        <f t="shared" si="0"/>
        <v>2.4500000000000002</v>
      </c>
      <c r="X8" s="38" t="s">
        <v>156</v>
      </c>
      <c r="Y8" s="27"/>
      <c r="Z8" s="25">
        <v>10</v>
      </c>
      <c r="AA8" s="25">
        <v>9</v>
      </c>
      <c r="AB8" s="25">
        <v>4</v>
      </c>
      <c r="AC8" s="40">
        <f t="shared" si="2"/>
        <v>24</v>
      </c>
      <c r="AD8" s="17"/>
    </row>
    <row r="9" spans="1:30" ht="18" x14ac:dyDescent="0.4">
      <c r="A9" s="9"/>
      <c r="B9" s="38" t="s">
        <v>220</v>
      </c>
      <c r="C9" s="27"/>
      <c r="D9" s="25">
        <v>0</v>
      </c>
      <c r="E9" s="25">
        <v>1</v>
      </c>
      <c r="F9" s="25">
        <v>0</v>
      </c>
      <c r="G9" s="25">
        <v>3</v>
      </c>
      <c r="H9" s="25">
        <v>4</v>
      </c>
      <c r="I9" s="40">
        <f t="shared" si="1"/>
        <v>0</v>
      </c>
      <c r="J9" s="25">
        <f>47+G9</f>
        <v>50</v>
      </c>
      <c r="K9" s="25">
        <f>60+H9</f>
        <v>64</v>
      </c>
      <c r="L9" s="25">
        <v>79</v>
      </c>
      <c r="M9" s="129">
        <v>23</v>
      </c>
      <c r="N9" s="15"/>
      <c r="O9" s="47" t="s">
        <v>73</v>
      </c>
      <c r="P9" s="47" t="s">
        <v>218</v>
      </c>
      <c r="Q9" s="47" t="s">
        <v>53</v>
      </c>
      <c r="R9" s="4"/>
      <c r="S9" s="11">
        <v>23</v>
      </c>
      <c r="T9" s="9">
        <v>64</v>
      </c>
      <c r="U9" s="9">
        <v>2</v>
      </c>
      <c r="V9" s="9">
        <v>1</v>
      </c>
      <c r="W9" s="160">
        <f t="shared" si="0"/>
        <v>2.7826086956521738</v>
      </c>
      <c r="X9" s="38" t="s">
        <v>103</v>
      </c>
      <c r="Y9" s="27"/>
      <c r="Z9" s="25">
        <v>8</v>
      </c>
      <c r="AA9" s="25">
        <v>11</v>
      </c>
      <c r="AB9" s="25">
        <v>4</v>
      </c>
      <c r="AC9" s="40">
        <f t="shared" si="2"/>
        <v>20</v>
      </c>
      <c r="AD9" s="17"/>
    </row>
    <row r="10" spans="1:30" ht="18" x14ac:dyDescent="0.4">
      <c r="A10" s="9"/>
      <c r="B10" s="38" t="s">
        <v>103</v>
      </c>
      <c r="C10" s="27"/>
      <c r="D10" s="25">
        <v>0</v>
      </c>
      <c r="E10" s="25">
        <v>1</v>
      </c>
      <c r="F10" s="25">
        <v>0</v>
      </c>
      <c r="G10" s="25">
        <v>2</v>
      </c>
      <c r="H10" s="25">
        <v>3</v>
      </c>
      <c r="I10" s="40">
        <f t="shared" si="1"/>
        <v>0</v>
      </c>
      <c r="J10" s="25">
        <f>47+G10</f>
        <v>49</v>
      </c>
      <c r="K10" s="25">
        <f>62+H10</f>
        <v>65</v>
      </c>
      <c r="L10" s="25">
        <v>69</v>
      </c>
      <c r="M10" s="129">
        <v>24</v>
      </c>
      <c r="N10" s="88"/>
      <c r="O10" s="55" t="s">
        <v>198</v>
      </c>
      <c r="P10" s="47" t="s">
        <v>109</v>
      </c>
      <c r="Q10" s="47" t="s">
        <v>108</v>
      </c>
      <c r="R10" s="7"/>
      <c r="S10" s="11">
        <v>22</v>
      </c>
      <c r="T10" s="9">
        <v>64</v>
      </c>
      <c r="U10" s="9">
        <v>1</v>
      </c>
      <c r="V10" s="9">
        <v>2</v>
      </c>
      <c r="W10" s="160">
        <f t="shared" si="0"/>
        <v>2.9090909090909092</v>
      </c>
      <c r="X10" s="38" t="s">
        <v>209</v>
      </c>
      <c r="Y10" s="27"/>
      <c r="Z10" s="25">
        <v>7</v>
      </c>
      <c r="AA10" s="25">
        <v>10</v>
      </c>
      <c r="AB10" s="25">
        <v>6</v>
      </c>
      <c r="AC10" s="40">
        <f t="shared" si="2"/>
        <v>20</v>
      </c>
      <c r="AD10" s="17"/>
    </row>
    <row r="11" spans="1:30" ht="18" x14ac:dyDescent="0.4">
      <c r="A11" s="9"/>
      <c r="B11" s="38" t="s">
        <v>156</v>
      </c>
      <c r="C11" s="27"/>
      <c r="D11" s="25">
        <v>0</v>
      </c>
      <c r="E11" s="25">
        <v>1</v>
      </c>
      <c r="F11" s="25">
        <v>0</v>
      </c>
      <c r="G11" s="25">
        <v>2</v>
      </c>
      <c r="H11" s="25">
        <v>5</v>
      </c>
      <c r="I11" s="40">
        <f t="shared" si="1"/>
        <v>0</v>
      </c>
      <c r="J11" s="25">
        <f>42+G11</f>
        <v>44</v>
      </c>
      <c r="K11" s="25">
        <f>47+H11</f>
        <v>52</v>
      </c>
      <c r="L11" s="25">
        <v>76</v>
      </c>
      <c r="M11" s="129">
        <v>27</v>
      </c>
      <c r="N11" s="88"/>
      <c r="O11" s="47" t="s">
        <v>119</v>
      </c>
      <c r="P11" s="47" t="s">
        <v>170</v>
      </c>
      <c r="Q11" s="47" t="s">
        <v>199</v>
      </c>
      <c r="R11" s="4"/>
      <c r="S11" s="11">
        <v>15</v>
      </c>
      <c r="T11" s="9">
        <v>47</v>
      </c>
      <c r="U11" s="9">
        <v>0</v>
      </c>
      <c r="V11" s="9">
        <v>0</v>
      </c>
      <c r="W11" s="160">
        <f t="shared" si="0"/>
        <v>3.1333333333333333</v>
      </c>
      <c r="X11" s="38" t="s">
        <v>210</v>
      </c>
      <c r="Y11" s="27"/>
      <c r="Z11" s="25">
        <v>7</v>
      </c>
      <c r="AA11" s="25">
        <v>11</v>
      </c>
      <c r="AB11" s="25">
        <v>5</v>
      </c>
      <c r="AC11" s="40">
        <f t="shared" si="2"/>
        <v>19</v>
      </c>
      <c r="AD11" s="17"/>
    </row>
    <row r="12" spans="1:30" ht="18.5" thickBot="1" x14ac:dyDescent="0.45">
      <c r="A12" s="9"/>
      <c r="B12" s="38" t="s">
        <v>102</v>
      </c>
      <c r="C12" s="27"/>
      <c r="D12" s="25">
        <v>0</v>
      </c>
      <c r="E12" s="25">
        <v>1</v>
      </c>
      <c r="F12" s="25">
        <v>0</v>
      </c>
      <c r="G12" s="25">
        <v>0</v>
      </c>
      <c r="H12" s="25">
        <v>3</v>
      </c>
      <c r="I12" s="40">
        <f t="shared" si="1"/>
        <v>0</v>
      </c>
      <c r="J12" s="25">
        <f>56+G12</f>
        <v>56</v>
      </c>
      <c r="K12" s="25">
        <f>40+H12</f>
        <v>43</v>
      </c>
      <c r="L12" s="25">
        <v>98</v>
      </c>
      <c r="M12" s="57">
        <v>23</v>
      </c>
      <c r="N12" s="88"/>
      <c r="O12" s="47" t="s">
        <v>128</v>
      </c>
      <c r="P12" s="47" t="s">
        <v>0</v>
      </c>
      <c r="Q12" s="47"/>
      <c r="R12" s="4"/>
      <c r="S12" s="11">
        <v>19</v>
      </c>
      <c r="T12" s="9">
        <v>40</v>
      </c>
      <c r="U12" s="9">
        <v>4</v>
      </c>
      <c r="V12" s="9">
        <v>0</v>
      </c>
      <c r="W12" s="160">
        <f t="shared" si="0"/>
        <v>2.1052631578947367</v>
      </c>
      <c r="X12" s="38" t="s">
        <v>101</v>
      </c>
      <c r="Y12" s="27"/>
      <c r="Z12" s="25">
        <v>7</v>
      </c>
      <c r="AA12" s="25">
        <v>12</v>
      </c>
      <c r="AB12" s="25">
        <v>4</v>
      </c>
      <c r="AC12" s="40">
        <f t="shared" si="2"/>
        <v>18</v>
      </c>
      <c r="AD12" s="17"/>
    </row>
    <row r="13" spans="1:30" ht="18.5" thickBot="1" x14ac:dyDescent="0.45">
      <c r="A13" s="4"/>
      <c r="B13" s="71"/>
      <c r="C13" s="71"/>
      <c r="D13" s="71">
        <f t="shared" ref="D13:M13" si="3">SUM(D5:D12)</f>
        <v>4</v>
      </c>
      <c r="E13" s="71">
        <f t="shared" si="3"/>
        <v>4</v>
      </c>
      <c r="F13" s="71">
        <f t="shared" si="3"/>
        <v>0</v>
      </c>
      <c r="G13" s="71">
        <f t="shared" si="3"/>
        <v>22</v>
      </c>
      <c r="H13" s="71">
        <f t="shared" si="3"/>
        <v>22</v>
      </c>
      <c r="I13" s="71">
        <f t="shared" si="3"/>
        <v>8</v>
      </c>
      <c r="J13" s="71">
        <f t="shared" si="3"/>
        <v>456</v>
      </c>
      <c r="K13" s="71">
        <f t="shared" si="3"/>
        <v>456</v>
      </c>
      <c r="L13" s="71">
        <f t="shared" si="3"/>
        <v>712</v>
      </c>
      <c r="M13" s="71">
        <f t="shared" si="3"/>
        <v>204</v>
      </c>
      <c r="N13" s="17"/>
      <c r="O13" s="17"/>
      <c r="P13" s="17"/>
      <c r="Q13" s="61" t="s">
        <v>35</v>
      </c>
      <c r="R13" s="14"/>
      <c r="S13" s="18">
        <f>SUM(S4:S12)</f>
        <v>192</v>
      </c>
      <c r="T13" s="18">
        <f>SUM(T4:T12)</f>
        <v>448</v>
      </c>
      <c r="U13" s="18">
        <f>SUM(U4:U12)</f>
        <v>27</v>
      </c>
      <c r="V13" s="18">
        <f>SUM(V4:V12)</f>
        <v>8</v>
      </c>
      <c r="W13" s="19">
        <f>(T13+V13)/S13</f>
        <v>2.375</v>
      </c>
      <c r="X13" s="17"/>
      <c r="Y13" s="17"/>
      <c r="Z13" s="71">
        <f>SUM(Z5:Z12)</f>
        <v>72</v>
      </c>
      <c r="AA13" s="71">
        <f>SUM(AA5:AA12)</f>
        <v>72</v>
      </c>
      <c r="AB13" s="71">
        <f>SUM(AB5:AB12)</f>
        <v>40</v>
      </c>
      <c r="AC13" s="71"/>
      <c r="AD13" s="17"/>
    </row>
    <row r="14" spans="1:30" ht="18.5" thickTop="1" x14ac:dyDescent="0.4">
      <c r="A14" s="162"/>
      <c r="B14" s="13"/>
      <c r="C14" s="13"/>
      <c r="D14" s="13"/>
      <c r="E14" s="9"/>
      <c r="F14" s="9"/>
      <c r="G14" s="9"/>
      <c r="H14" s="9"/>
      <c r="I14" s="9"/>
      <c r="J14" s="9"/>
      <c r="K14" s="4"/>
      <c r="L14" s="4"/>
      <c r="N14" s="17"/>
      <c r="O14" s="2"/>
      <c r="P14" s="3"/>
      <c r="Q14" s="2"/>
      <c r="V14" s="9"/>
      <c r="AD14" s="17"/>
    </row>
    <row r="15" spans="1:30" ht="17.5" x14ac:dyDescent="0.35">
      <c r="A15" s="80" t="s">
        <v>999</v>
      </c>
      <c r="B15" s="80"/>
      <c r="C15" s="182"/>
      <c r="D15" s="84"/>
      <c r="E15" s="77" t="s">
        <v>50</v>
      </c>
      <c r="F15" s="76"/>
      <c r="G15" s="76"/>
      <c r="H15" s="76"/>
      <c r="I15" s="76"/>
      <c r="J15" s="78"/>
      <c r="K15" s="76"/>
      <c r="L15" s="76"/>
      <c r="M15" s="76"/>
      <c r="N15" s="17"/>
      <c r="AD15" s="17"/>
    </row>
    <row r="16" spans="1:30" ht="18" x14ac:dyDescent="0.4">
      <c r="A16" s="53" t="s">
        <v>38</v>
      </c>
      <c r="B16" s="38" t="s">
        <v>156</v>
      </c>
      <c r="C16" s="75"/>
      <c r="D16" s="25">
        <v>2</v>
      </c>
      <c r="E16" s="9">
        <v>2</v>
      </c>
      <c r="F16" s="47" t="s">
        <v>1010</v>
      </c>
      <c r="J16" s="4"/>
      <c r="N16" s="17"/>
      <c r="P16" s="188" t="s">
        <v>844</v>
      </c>
      <c r="Q16" s="189"/>
      <c r="R16" s="189"/>
      <c r="S16" s="188"/>
      <c r="T16" s="188"/>
      <c r="U16" s="188" t="s">
        <v>190</v>
      </c>
      <c r="V16" s="188"/>
      <c r="W16" s="188"/>
      <c r="X16" s="188"/>
      <c r="Y16" s="188" t="s">
        <v>191</v>
      </c>
      <c r="Z16" s="22"/>
      <c r="AD16" s="17"/>
    </row>
    <row r="17" spans="1:30" ht="18" x14ac:dyDescent="0.4">
      <c r="A17" s="45" t="s">
        <v>37</v>
      </c>
      <c r="B17" s="47" t="s">
        <v>169</v>
      </c>
      <c r="C17" s="47" t="s">
        <v>216</v>
      </c>
      <c r="D17" s="25"/>
      <c r="E17" s="9">
        <v>2</v>
      </c>
      <c r="F17" s="47" t="s">
        <v>1011</v>
      </c>
      <c r="J17" s="4"/>
      <c r="N17" s="17"/>
      <c r="P17" s="47" t="s">
        <v>1007</v>
      </c>
      <c r="Q17" s="24"/>
      <c r="R17" s="47"/>
      <c r="S17" s="47"/>
      <c r="T17" s="47"/>
      <c r="U17" s="47" t="s">
        <v>1008</v>
      </c>
      <c r="V17" s="25"/>
      <c r="W17" s="47"/>
      <c r="X17" s="47"/>
      <c r="Y17" s="47" t="s">
        <v>340</v>
      </c>
      <c r="Z17" s="47"/>
      <c r="AD17" s="17"/>
    </row>
    <row r="18" spans="1:30" ht="15.5" x14ac:dyDescent="0.35">
      <c r="A18" s="45"/>
      <c r="B18" s="47"/>
      <c r="C18" s="47"/>
      <c r="D18" s="55"/>
      <c r="E18" s="9"/>
      <c r="J18" s="4"/>
      <c r="N18" s="17"/>
      <c r="P18" s="47"/>
      <c r="S18" s="47"/>
      <c r="U18" s="47" t="s">
        <v>329</v>
      </c>
      <c r="X18" s="47"/>
      <c r="Y18" s="47"/>
      <c r="AD18" s="17"/>
    </row>
    <row r="19" spans="1:30" ht="18" x14ac:dyDescent="0.4">
      <c r="A19" s="45" t="s">
        <v>166</v>
      </c>
      <c r="B19" s="38" t="s">
        <v>150</v>
      </c>
      <c r="C19" s="98"/>
      <c r="D19" s="128">
        <v>5</v>
      </c>
      <c r="E19" s="9">
        <v>1</v>
      </c>
      <c r="F19" s="47" t="s">
        <v>1035</v>
      </c>
      <c r="N19" s="17"/>
      <c r="P19" s="38"/>
      <c r="U19" s="47"/>
      <c r="Y19" s="47"/>
      <c r="AD19" s="17"/>
    </row>
    <row r="20" spans="1:30" ht="18" x14ac:dyDescent="0.4">
      <c r="A20" s="97" t="s">
        <v>37</v>
      </c>
      <c r="B20" s="47" t="s">
        <v>1012</v>
      </c>
      <c r="C20" s="47" t="s">
        <v>268</v>
      </c>
      <c r="D20" s="128"/>
      <c r="E20" s="9">
        <v>1</v>
      </c>
      <c r="F20" s="47" t="s">
        <v>1013</v>
      </c>
      <c r="N20" s="69"/>
      <c r="O20" s="203"/>
      <c r="P20" s="203"/>
      <c r="Q20" s="203"/>
      <c r="R20" s="203" t="s">
        <v>888</v>
      </c>
      <c r="S20" s="203"/>
      <c r="T20" s="203"/>
      <c r="U20" s="204"/>
      <c r="V20" s="203"/>
      <c r="W20" s="203"/>
      <c r="X20" s="203"/>
      <c r="Y20" s="203"/>
      <c r="Z20" s="203"/>
      <c r="AA20" s="203"/>
      <c r="AB20" s="203"/>
      <c r="AC20" s="205"/>
      <c r="AD20" s="68"/>
    </row>
    <row r="21" spans="1:30" ht="15.5" x14ac:dyDescent="0.35">
      <c r="E21" s="9">
        <v>2</v>
      </c>
      <c r="F21" s="47" t="s">
        <v>1014</v>
      </c>
      <c r="N21" s="15"/>
      <c r="O21" s="186"/>
      <c r="P21" s="186"/>
      <c r="Q21" s="186"/>
      <c r="R21" s="186"/>
      <c r="S21" s="186"/>
      <c r="T21" s="186"/>
      <c r="U21" s="190" t="s">
        <v>47</v>
      </c>
      <c r="V21" s="186"/>
      <c r="W21" s="186"/>
      <c r="X21" s="186"/>
      <c r="Y21" s="186"/>
      <c r="Z21" s="186"/>
      <c r="AA21" s="186"/>
      <c r="AB21" s="186"/>
      <c r="AC21" s="193" t="s">
        <v>47</v>
      </c>
      <c r="AD21" s="67"/>
    </row>
    <row r="22" spans="1:30" ht="15.5" x14ac:dyDescent="0.35">
      <c r="E22" s="9">
        <v>2</v>
      </c>
      <c r="F22" s="47" t="s">
        <v>1015</v>
      </c>
      <c r="N22" s="69"/>
      <c r="O22" s="61" t="s">
        <v>7</v>
      </c>
      <c r="P22" s="61"/>
      <c r="Q22" s="191" t="s">
        <v>58</v>
      </c>
      <c r="R22" s="191" t="s">
        <v>51</v>
      </c>
      <c r="S22" s="191" t="s">
        <v>52</v>
      </c>
      <c r="T22" s="191" t="s">
        <v>59</v>
      </c>
      <c r="U22" s="192" t="s">
        <v>48</v>
      </c>
      <c r="V22" s="186"/>
      <c r="W22" s="61" t="s">
        <v>7</v>
      </c>
      <c r="X22" s="61"/>
      <c r="Y22" s="191" t="s">
        <v>58</v>
      </c>
      <c r="Z22" s="191" t="s">
        <v>51</v>
      </c>
      <c r="AA22" s="191" t="s">
        <v>52</v>
      </c>
      <c r="AB22" s="191" t="s">
        <v>59</v>
      </c>
      <c r="AC22" s="192" t="s">
        <v>48</v>
      </c>
      <c r="AD22" s="15"/>
    </row>
    <row r="23" spans="1:30" ht="15.5" x14ac:dyDescent="0.35">
      <c r="E23" s="9">
        <v>2</v>
      </c>
      <c r="F23" s="47" t="s">
        <v>1036</v>
      </c>
      <c r="N23" s="15"/>
      <c r="O23" s="47" t="s">
        <v>603</v>
      </c>
      <c r="P23" s="47" t="s">
        <v>138</v>
      </c>
      <c r="Q23" s="47" t="s">
        <v>142</v>
      </c>
      <c r="R23" s="9">
        <v>21</v>
      </c>
      <c r="S23" s="9">
        <v>15</v>
      </c>
      <c r="T23" s="15">
        <f t="shared" ref="T23:T24" si="4">SUM(R23:S23)</f>
        <v>36</v>
      </c>
      <c r="U23" s="9">
        <v>4</v>
      </c>
      <c r="V23" s="15"/>
      <c r="W23" s="47" t="s">
        <v>623</v>
      </c>
      <c r="X23" s="55" t="s">
        <v>129</v>
      </c>
      <c r="Y23" s="55" t="s">
        <v>158</v>
      </c>
      <c r="Z23" s="9">
        <v>2</v>
      </c>
      <c r="AA23" s="11">
        <v>8</v>
      </c>
      <c r="AB23" s="15">
        <f>SUM(Z23:AA23)</f>
        <v>10</v>
      </c>
      <c r="AC23" s="9">
        <v>1</v>
      </c>
      <c r="AD23" s="15"/>
    </row>
    <row r="24" spans="1:30" ht="15.5" x14ac:dyDescent="0.35">
      <c r="N24" s="69"/>
      <c r="O24" s="47" t="s">
        <v>584</v>
      </c>
      <c r="P24" s="47" t="s">
        <v>131</v>
      </c>
      <c r="Q24" s="47" t="s">
        <v>54</v>
      </c>
      <c r="R24" s="9">
        <v>18</v>
      </c>
      <c r="S24" s="9">
        <v>18</v>
      </c>
      <c r="T24" s="15">
        <f t="shared" si="4"/>
        <v>36</v>
      </c>
      <c r="U24" s="9">
        <v>1</v>
      </c>
      <c r="V24" s="15"/>
      <c r="W24" s="47" t="s">
        <v>872</v>
      </c>
      <c r="X24" s="94" t="s">
        <v>113</v>
      </c>
      <c r="Y24" s="47" t="s">
        <v>199</v>
      </c>
      <c r="Z24" s="9">
        <v>2</v>
      </c>
      <c r="AA24" s="11">
        <v>8</v>
      </c>
      <c r="AB24" s="15">
        <f>SUM(Z24:AA24)</f>
        <v>10</v>
      </c>
      <c r="AC24" s="9">
        <v>1</v>
      </c>
      <c r="AD24" s="15"/>
    </row>
    <row r="25" spans="1:30" ht="18" x14ac:dyDescent="0.4">
      <c r="A25" s="79"/>
      <c r="B25" s="173"/>
      <c r="C25" s="81"/>
      <c r="D25" s="163"/>
      <c r="E25" s="77" t="s">
        <v>50</v>
      </c>
      <c r="F25" s="77"/>
      <c r="G25" s="76"/>
      <c r="H25" s="76"/>
      <c r="I25" s="76"/>
      <c r="J25" s="78"/>
      <c r="K25" s="76"/>
      <c r="L25" s="76"/>
      <c r="M25" s="76"/>
      <c r="N25" s="15"/>
      <c r="O25" s="47" t="s">
        <v>609</v>
      </c>
      <c r="P25" s="47" t="s">
        <v>252</v>
      </c>
      <c r="Q25" s="47" t="s">
        <v>141</v>
      </c>
      <c r="R25" s="9">
        <v>18</v>
      </c>
      <c r="S25" s="9">
        <v>18</v>
      </c>
      <c r="T25" s="15">
        <f t="shared" ref="T25:T47" si="5">SUM(R25:S25)</f>
        <v>36</v>
      </c>
      <c r="U25" s="9">
        <v>2</v>
      </c>
      <c r="V25" s="15"/>
      <c r="W25" s="47" t="s">
        <v>681</v>
      </c>
      <c r="X25" s="47" t="s">
        <v>17</v>
      </c>
      <c r="Y25" s="47" t="s">
        <v>158</v>
      </c>
      <c r="Z25" s="9">
        <v>2</v>
      </c>
      <c r="AA25" s="9">
        <v>8</v>
      </c>
      <c r="AB25" s="15">
        <f t="shared" ref="AB25:AB64" si="6">SUM(Z25:AA25)</f>
        <v>10</v>
      </c>
      <c r="AC25" s="9">
        <v>2</v>
      </c>
      <c r="AD25" s="15"/>
    </row>
    <row r="26" spans="1:30" ht="18" x14ac:dyDescent="0.4">
      <c r="A26" s="53" t="s">
        <v>39</v>
      </c>
      <c r="B26" s="38" t="s">
        <v>101</v>
      </c>
      <c r="D26" s="25">
        <v>4</v>
      </c>
      <c r="E26" s="8">
        <v>1</v>
      </c>
      <c r="F26" s="47" t="s">
        <v>1024</v>
      </c>
      <c r="G26" s="47"/>
      <c r="M26" s="42"/>
      <c r="N26" s="69"/>
      <c r="O26" s="47" t="s">
        <v>607</v>
      </c>
      <c r="P26" s="177" t="s">
        <v>250</v>
      </c>
      <c r="Q26" s="55" t="s">
        <v>141</v>
      </c>
      <c r="R26" s="9">
        <v>21</v>
      </c>
      <c r="S26" s="9">
        <v>13</v>
      </c>
      <c r="T26" s="15">
        <f t="shared" si="5"/>
        <v>34</v>
      </c>
      <c r="U26" s="9">
        <v>4</v>
      </c>
      <c r="V26" s="15"/>
      <c r="W26" s="47" t="s">
        <v>676</v>
      </c>
      <c r="X26" s="94" t="s">
        <v>30</v>
      </c>
      <c r="Y26" s="47" t="s">
        <v>141</v>
      </c>
      <c r="Z26" s="11"/>
      <c r="AA26" s="11">
        <v>10</v>
      </c>
      <c r="AB26" s="15">
        <f t="shared" si="6"/>
        <v>10</v>
      </c>
      <c r="AC26" s="9">
        <v>2</v>
      </c>
      <c r="AD26" s="15"/>
    </row>
    <row r="27" spans="1:30" ht="15.5" x14ac:dyDescent="0.35">
      <c r="A27" s="56" t="s">
        <v>37</v>
      </c>
      <c r="B27" s="47" t="s">
        <v>553</v>
      </c>
      <c r="C27" s="47" t="s">
        <v>212</v>
      </c>
      <c r="E27" s="8">
        <v>2</v>
      </c>
      <c r="F27" s="47" t="s">
        <v>1025</v>
      </c>
      <c r="N27" s="69"/>
      <c r="O27" s="174" t="s">
        <v>610</v>
      </c>
      <c r="P27" s="47" t="s">
        <v>159</v>
      </c>
      <c r="Q27" s="47" t="s">
        <v>141</v>
      </c>
      <c r="R27" s="9">
        <v>22</v>
      </c>
      <c r="S27" s="11">
        <v>9</v>
      </c>
      <c r="T27" s="15">
        <f t="shared" si="5"/>
        <v>31</v>
      </c>
      <c r="U27" s="9">
        <v>3</v>
      </c>
      <c r="V27" s="15"/>
      <c r="W27" s="60" t="s">
        <v>828</v>
      </c>
      <c r="X27" s="60" t="s">
        <v>148</v>
      </c>
      <c r="Y27" s="178" t="s">
        <v>54</v>
      </c>
      <c r="Z27" s="11">
        <v>2</v>
      </c>
      <c r="AA27" s="9">
        <v>7</v>
      </c>
      <c r="AB27" s="15">
        <f t="shared" si="6"/>
        <v>9</v>
      </c>
      <c r="AC27" s="9">
        <v>2</v>
      </c>
      <c r="AD27" s="15"/>
    </row>
    <row r="28" spans="1:30" ht="15.5" x14ac:dyDescent="0.35">
      <c r="B28" s="47" t="s">
        <v>1028</v>
      </c>
      <c r="C28" s="47" t="s">
        <v>420</v>
      </c>
      <c r="E28" s="99">
        <v>2</v>
      </c>
      <c r="F28" s="47" t="s">
        <v>1026</v>
      </c>
      <c r="N28" s="69"/>
      <c r="O28" s="47" t="s">
        <v>580</v>
      </c>
      <c r="P28" s="47" t="s">
        <v>120</v>
      </c>
      <c r="Q28" s="47" t="s">
        <v>199</v>
      </c>
      <c r="R28" s="9">
        <v>13</v>
      </c>
      <c r="S28" s="11">
        <v>17</v>
      </c>
      <c r="T28" s="15">
        <f t="shared" si="5"/>
        <v>30</v>
      </c>
      <c r="U28" s="9">
        <v>1</v>
      </c>
      <c r="V28" s="15"/>
      <c r="W28" s="47" t="s">
        <v>651</v>
      </c>
      <c r="X28" s="47" t="s">
        <v>147</v>
      </c>
      <c r="Y28" s="47" t="s">
        <v>142</v>
      </c>
      <c r="Z28" s="9">
        <v>1</v>
      </c>
      <c r="AA28" s="9">
        <v>8</v>
      </c>
      <c r="AB28" s="15">
        <f t="shared" si="6"/>
        <v>9</v>
      </c>
      <c r="AC28" s="9">
        <v>5</v>
      </c>
      <c r="AD28" s="15"/>
    </row>
    <row r="29" spans="1:30" ht="15.5" x14ac:dyDescent="0.35">
      <c r="E29" s="99">
        <v>2</v>
      </c>
      <c r="F29" s="47" t="s">
        <v>1027</v>
      </c>
      <c r="N29" s="69"/>
      <c r="O29" s="47" t="s">
        <v>608</v>
      </c>
      <c r="P29" s="47" t="s">
        <v>132</v>
      </c>
      <c r="Q29" s="47" t="s">
        <v>141</v>
      </c>
      <c r="R29" s="9">
        <v>5</v>
      </c>
      <c r="S29" s="11">
        <v>24</v>
      </c>
      <c r="T29" s="15">
        <f t="shared" si="5"/>
        <v>29</v>
      </c>
      <c r="U29" s="9">
        <v>1</v>
      </c>
      <c r="V29" s="69"/>
      <c r="W29" s="47" t="s">
        <v>890</v>
      </c>
      <c r="X29" s="55" t="s">
        <v>24</v>
      </c>
      <c r="Y29" s="55" t="s">
        <v>199</v>
      </c>
      <c r="Z29" s="9">
        <v>4</v>
      </c>
      <c r="AA29" s="9">
        <v>4</v>
      </c>
      <c r="AB29" s="15">
        <f t="shared" si="6"/>
        <v>8</v>
      </c>
      <c r="AC29" s="9">
        <v>1</v>
      </c>
      <c r="AD29" s="15"/>
    </row>
    <row r="30" spans="1:30" ht="15.5" x14ac:dyDescent="0.35">
      <c r="N30" s="15"/>
      <c r="O30" s="47" t="s">
        <v>661</v>
      </c>
      <c r="P30" s="47" t="s">
        <v>122</v>
      </c>
      <c r="Q30" s="47" t="s">
        <v>53</v>
      </c>
      <c r="R30" s="9">
        <v>24</v>
      </c>
      <c r="S30" s="9">
        <v>3</v>
      </c>
      <c r="T30" s="15">
        <f t="shared" si="5"/>
        <v>27</v>
      </c>
      <c r="U30" s="9">
        <v>1</v>
      </c>
      <c r="V30" s="15"/>
      <c r="W30" s="47" t="s">
        <v>869</v>
      </c>
      <c r="X30" s="47" t="s">
        <v>163</v>
      </c>
      <c r="Y30" s="47" t="s">
        <v>54</v>
      </c>
      <c r="Z30" s="9">
        <v>3</v>
      </c>
      <c r="AA30" s="9">
        <v>5</v>
      </c>
      <c r="AB30" s="15">
        <f t="shared" si="6"/>
        <v>8</v>
      </c>
      <c r="AC30" s="9"/>
      <c r="AD30" s="15"/>
    </row>
    <row r="31" spans="1:30" ht="18" x14ac:dyDescent="0.4">
      <c r="A31" s="45"/>
      <c r="B31" s="38" t="s">
        <v>209</v>
      </c>
      <c r="D31" s="25">
        <v>3</v>
      </c>
      <c r="E31" s="8">
        <v>1</v>
      </c>
      <c r="F31" s="47" t="s">
        <v>1023</v>
      </c>
      <c r="N31" s="15"/>
      <c r="O31" s="47" t="s">
        <v>585</v>
      </c>
      <c r="P31" s="47" t="s">
        <v>131</v>
      </c>
      <c r="Q31" s="47" t="s">
        <v>54</v>
      </c>
      <c r="R31" s="9">
        <v>14</v>
      </c>
      <c r="S31" s="9">
        <v>12</v>
      </c>
      <c r="T31" s="15">
        <f t="shared" si="5"/>
        <v>26</v>
      </c>
      <c r="U31" s="9">
        <v>3</v>
      </c>
      <c r="V31" s="15"/>
      <c r="W31" s="47" t="s">
        <v>821</v>
      </c>
      <c r="X31" s="47" t="s">
        <v>820</v>
      </c>
      <c r="Y31" s="50" t="s">
        <v>142</v>
      </c>
      <c r="Z31" s="9">
        <v>2</v>
      </c>
      <c r="AA31" s="11">
        <v>6</v>
      </c>
      <c r="AB31" s="15">
        <f t="shared" si="6"/>
        <v>8</v>
      </c>
      <c r="AC31" s="11">
        <v>2</v>
      </c>
      <c r="AD31" s="15"/>
    </row>
    <row r="32" spans="1:30" ht="15.5" x14ac:dyDescent="0.35">
      <c r="A32" s="56" t="s">
        <v>37</v>
      </c>
      <c r="B32" s="47" t="s">
        <v>546</v>
      </c>
      <c r="C32" s="47" t="s">
        <v>216</v>
      </c>
      <c r="E32" s="99">
        <v>2</v>
      </c>
      <c r="F32" s="47" t="s">
        <v>983</v>
      </c>
      <c r="H32" s="102"/>
      <c r="I32" s="102"/>
      <c r="J32" s="102"/>
      <c r="K32" s="102"/>
      <c r="L32" s="102"/>
      <c r="N32" s="15"/>
      <c r="O32" s="47" t="s">
        <v>619</v>
      </c>
      <c r="P32" s="47" t="s">
        <v>122</v>
      </c>
      <c r="Q32" s="47" t="s">
        <v>201</v>
      </c>
      <c r="R32" s="8">
        <v>16</v>
      </c>
      <c r="S32" s="12">
        <v>9</v>
      </c>
      <c r="T32" s="15">
        <f t="shared" si="5"/>
        <v>25</v>
      </c>
      <c r="U32" s="9">
        <v>1</v>
      </c>
      <c r="V32" s="15"/>
      <c r="W32" s="47" t="s">
        <v>830</v>
      </c>
      <c r="X32" s="47" t="s">
        <v>2</v>
      </c>
      <c r="Y32" s="47" t="s">
        <v>53</v>
      </c>
      <c r="Z32" s="9">
        <v>1</v>
      </c>
      <c r="AA32" s="11">
        <v>7</v>
      </c>
      <c r="AB32" s="15">
        <f t="shared" si="6"/>
        <v>8</v>
      </c>
      <c r="AC32" s="9">
        <v>6</v>
      </c>
      <c r="AD32" s="15"/>
    </row>
    <row r="33" spans="1:30" ht="15.75" customHeight="1" x14ac:dyDescent="0.35">
      <c r="B33" s="47" t="s">
        <v>546</v>
      </c>
      <c r="C33" s="47" t="s">
        <v>315</v>
      </c>
      <c r="E33" s="99">
        <v>2</v>
      </c>
      <c r="F33" s="47" t="s">
        <v>983</v>
      </c>
      <c r="N33" s="15"/>
      <c r="O33" s="47" t="s">
        <v>618</v>
      </c>
      <c r="P33" s="47" t="s">
        <v>74</v>
      </c>
      <c r="Q33" s="47" t="s">
        <v>201</v>
      </c>
      <c r="R33" s="9">
        <v>11</v>
      </c>
      <c r="S33" s="9">
        <v>14</v>
      </c>
      <c r="T33" s="15">
        <f t="shared" si="5"/>
        <v>25</v>
      </c>
      <c r="U33" s="9">
        <v>6</v>
      </c>
      <c r="V33" s="15"/>
      <c r="W33" s="47" t="s">
        <v>654</v>
      </c>
      <c r="X33" s="47" t="s">
        <v>45</v>
      </c>
      <c r="Y33" s="47" t="s">
        <v>142</v>
      </c>
      <c r="Z33" s="9">
        <v>1</v>
      </c>
      <c r="AA33" s="11">
        <v>7</v>
      </c>
      <c r="AB33" s="15">
        <f t="shared" si="6"/>
        <v>8</v>
      </c>
      <c r="AC33" s="9">
        <v>1</v>
      </c>
      <c r="AD33" s="15"/>
    </row>
    <row r="34" spans="1:30" ht="15.5" x14ac:dyDescent="0.35">
      <c r="N34" s="69"/>
      <c r="O34" s="47" t="s">
        <v>621</v>
      </c>
      <c r="P34" s="47" t="s">
        <v>70</v>
      </c>
      <c r="Q34" s="47" t="s">
        <v>158</v>
      </c>
      <c r="R34" s="9">
        <v>17</v>
      </c>
      <c r="S34" s="11">
        <v>7</v>
      </c>
      <c r="T34" s="15">
        <f t="shared" si="5"/>
        <v>24</v>
      </c>
      <c r="U34" s="9">
        <v>4</v>
      </c>
      <c r="V34" s="69"/>
      <c r="W34" s="47" t="s">
        <v>801</v>
      </c>
      <c r="X34" s="47" t="s">
        <v>116</v>
      </c>
      <c r="Y34" s="47" t="s">
        <v>142</v>
      </c>
      <c r="Z34" s="9">
        <v>4</v>
      </c>
      <c r="AA34" s="11">
        <v>3</v>
      </c>
      <c r="AB34" s="15">
        <f t="shared" si="6"/>
        <v>7</v>
      </c>
      <c r="AC34" s="9"/>
      <c r="AD34" s="15"/>
    </row>
    <row r="35" spans="1:30" ht="18" x14ac:dyDescent="0.4">
      <c r="A35" s="82" t="s">
        <v>167</v>
      </c>
      <c r="B35" s="173"/>
      <c r="C35" s="172"/>
      <c r="D35" s="163"/>
      <c r="E35" s="77" t="s">
        <v>50</v>
      </c>
      <c r="F35" s="77"/>
      <c r="G35" s="84"/>
      <c r="H35" s="84"/>
      <c r="I35" s="84"/>
      <c r="J35" s="85"/>
      <c r="K35" s="84"/>
      <c r="L35" s="84"/>
      <c r="M35" s="84"/>
      <c r="N35" s="69"/>
      <c r="O35" s="47" t="s">
        <v>577</v>
      </c>
      <c r="P35" s="47" t="s">
        <v>244</v>
      </c>
      <c r="Q35" s="55" t="s">
        <v>65</v>
      </c>
      <c r="R35" s="9">
        <v>16</v>
      </c>
      <c r="S35" s="9">
        <v>7</v>
      </c>
      <c r="T35" s="15">
        <f t="shared" si="5"/>
        <v>23</v>
      </c>
      <c r="U35" s="9">
        <v>1</v>
      </c>
      <c r="V35" s="15"/>
      <c r="W35" s="47" t="s">
        <v>675</v>
      </c>
      <c r="X35" s="47" t="s">
        <v>20</v>
      </c>
      <c r="Y35" s="47" t="s">
        <v>141</v>
      </c>
      <c r="Z35" s="9">
        <v>1</v>
      </c>
      <c r="AA35" s="11">
        <v>6</v>
      </c>
      <c r="AB35" s="15">
        <f t="shared" si="6"/>
        <v>7</v>
      </c>
      <c r="AC35" s="9">
        <v>1</v>
      </c>
      <c r="AD35" s="15"/>
    </row>
    <row r="36" spans="1:30" ht="18" x14ac:dyDescent="0.4">
      <c r="A36" s="53" t="s">
        <v>40</v>
      </c>
      <c r="B36" s="38" t="s">
        <v>151</v>
      </c>
      <c r="D36" s="25">
        <v>3</v>
      </c>
      <c r="E36" s="8">
        <v>1</v>
      </c>
      <c r="F36" s="47" t="s">
        <v>485</v>
      </c>
      <c r="G36" s="175"/>
      <c r="H36" s="175"/>
      <c r="I36" s="102"/>
      <c r="J36" s="102"/>
      <c r="K36" s="102"/>
      <c r="L36" s="102"/>
      <c r="M36" s="102"/>
      <c r="N36" s="69"/>
      <c r="O36" s="60" t="s">
        <v>582</v>
      </c>
      <c r="P36" s="60" t="s">
        <v>248</v>
      </c>
      <c r="Q36" s="178" t="s">
        <v>65</v>
      </c>
      <c r="R36" s="11">
        <v>11</v>
      </c>
      <c r="S36" s="9">
        <v>10</v>
      </c>
      <c r="T36" s="15">
        <f t="shared" si="5"/>
        <v>21</v>
      </c>
      <c r="U36" s="9">
        <v>2</v>
      </c>
      <c r="V36" s="15"/>
      <c r="W36" s="47" t="s">
        <v>669</v>
      </c>
      <c r="X36" s="55" t="s">
        <v>207</v>
      </c>
      <c r="Y36" s="55" t="s">
        <v>53</v>
      </c>
      <c r="Z36" s="9">
        <v>1</v>
      </c>
      <c r="AA36" s="9">
        <v>6</v>
      </c>
      <c r="AB36" s="15">
        <f t="shared" si="6"/>
        <v>7</v>
      </c>
      <c r="AC36" s="9">
        <v>1</v>
      </c>
      <c r="AD36" s="15"/>
    </row>
    <row r="37" spans="1:30" ht="15.5" x14ac:dyDescent="0.35">
      <c r="A37" s="45" t="s">
        <v>37</v>
      </c>
      <c r="B37" s="47"/>
      <c r="C37" s="47"/>
      <c r="D37" s="9"/>
      <c r="E37" s="8">
        <v>2</v>
      </c>
      <c r="F37" s="47" t="s">
        <v>1021</v>
      </c>
      <c r="N37" s="15"/>
      <c r="O37" s="47" t="s">
        <v>611</v>
      </c>
      <c r="P37" s="177" t="s">
        <v>99</v>
      </c>
      <c r="Q37" s="55" t="s">
        <v>141</v>
      </c>
      <c r="R37" s="11">
        <v>8</v>
      </c>
      <c r="S37" s="9">
        <v>12</v>
      </c>
      <c r="T37" s="15">
        <f t="shared" si="5"/>
        <v>20</v>
      </c>
      <c r="U37" s="9">
        <v>3</v>
      </c>
      <c r="V37" s="69"/>
      <c r="W37" s="47" t="s">
        <v>649</v>
      </c>
      <c r="X37" s="47" t="s">
        <v>25</v>
      </c>
      <c r="Y37" s="55" t="s">
        <v>142</v>
      </c>
      <c r="Z37" s="9"/>
      <c r="AA37" s="9">
        <v>7</v>
      </c>
      <c r="AB37" s="15">
        <f t="shared" si="6"/>
        <v>7</v>
      </c>
      <c r="AC37" s="9"/>
      <c r="AD37" s="15"/>
    </row>
    <row r="38" spans="1:30" ht="15.5" x14ac:dyDescent="0.35">
      <c r="B38" s="47"/>
      <c r="C38" s="47"/>
      <c r="E38" s="8">
        <v>2</v>
      </c>
      <c r="F38" s="47" t="s">
        <v>1022</v>
      </c>
      <c r="N38" s="69"/>
      <c r="O38" s="47" t="s">
        <v>578</v>
      </c>
      <c r="P38" s="47" t="s">
        <v>67</v>
      </c>
      <c r="Q38" s="47" t="s">
        <v>65</v>
      </c>
      <c r="R38" s="9">
        <v>8</v>
      </c>
      <c r="S38" s="9">
        <v>12</v>
      </c>
      <c r="T38" s="15">
        <f t="shared" si="5"/>
        <v>20</v>
      </c>
      <c r="U38" s="9">
        <v>3</v>
      </c>
      <c r="V38" s="15"/>
      <c r="W38" s="47" t="s">
        <v>641</v>
      </c>
      <c r="X38" s="177" t="s">
        <v>23</v>
      </c>
      <c r="Y38" s="55" t="s">
        <v>201</v>
      </c>
      <c r="Z38" s="9">
        <v>3</v>
      </c>
      <c r="AA38" s="9">
        <v>3</v>
      </c>
      <c r="AB38" s="15">
        <f t="shared" si="6"/>
        <v>6</v>
      </c>
      <c r="AC38" s="9">
        <v>2</v>
      </c>
      <c r="AD38" s="15"/>
    </row>
    <row r="39" spans="1:30" ht="15.5" x14ac:dyDescent="0.35">
      <c r="E39" s="8"/>
      <c r="F39" s="47"/>
      <c r="N39" s="15"/>
      <c r="O39" s="47" t="s">
        <v>583</v>
      </c>
      <c r="P39" s="47" t="s">
        <v>72</v>
      </c>
      <c r="Q39" s="47" t="s">
        <v>65</v>
      </c>
      <c r="R39" s="9">
        <v>7</v>
      </c>
      <c r="S39" s="11">
        <v>10</v>
      </c>
      <c r="T39" s="15">
        <f t="shared" si="5"/>
        <v>17</v>
      </c>
      <c r="U39" s="9">
        <v>3</v>
      </c>
      <c r="V39" s="15"/>
      <c r="W39" s="47" t="s">
        <v>630</v>
      </c>
      <c r="X39" s="47" t="s">
        <v>22</v>
      </c>
      <c r="Y39" s="47" t="s">
        <v>142</v>
      </c>
      <c r="Z39" s="9">
        <v>2</v>
      </c>
      <c r="AA39" s="9">
        <v>4</v>
      </c>
      <c r="AB39" s="15">
        <f t="shared" si="6"/>
        <v>6</v>
      </c>
      <c r="AC39" s="9"/>
      <c r="AD39" s="15"/>
    </row>
    <row r="40" spans="1:30" ht="18" x14ac:dyDescent="0.4">
      <c r="A40" s="56"/>
      <c r="B40" s="38" t="s">
        <v>988</v>
      </c>
      <c r="C40" s="50"/>
      <c r="D40" s="129">
        <v>0</v>
      </c>
      <c r="E40" s="8"/>
      <c r="F40" s="47"/>
      <c r="N40" s="69"/>
      <c r="O40" s="47" t="s">
        <v>579</v>
      </c>
      <c r="P40" s="55" t="s">
        <v>72</v>
      </c>
      <c r="Q40" s="55" t="s">
        <v>65</v>
      </c>
      <c r="R40" s="9">
        <v>7</v>
      </c>
      <c r="S40" s="11">
        <v>10</v>
      </c>
      <c r="T40" s="15">
        <f t="shared" si="5"/>
        <v>17</v>
      </c>
      <c r="U40" s="9">
        <v>2</v>
      </c>
      <c r="V40" s="15"/>
      <c r="W40" s="47" t="s">
        <v>672</v>
      </c>
      <c r="X40" s="47" t="s">
        <v>137</v>
      </c>
      <c r="Y40" s="47" t="s">
        <v>53</v>
      </c>
      <c r="Z40" s="9">
        <v>2</v>
      </c>
      <c r="AA40" s="9">
        <v>4</v>
      </c>
      <c r="AB40" s="15">
        <f t="shared" si="6"/>
        <v>6</v>
      </c>
      <c r="AC40" s="9">
        <v>1</v>
      </c>
      <c r="AD40" s="15"/>
    </row>
    <row r="41" spans="1:30" ht="18" x14ac:dyDescent="0.4">
      <c r="A41" s="56" t="s">
        <v>37</v>
      </c>
      <c r="B41" s="47" t="s">
        <v>123</v>
      </c>
      <c r="C41" s="65" t="s">
        <v>318</v>
      </c>
      <c r="D41" s="129"/>
      <c r="F41" s="47"/>
      <c r="N41" s="15"/>
      <c r="O41" s="47" t="s">
        <v>581</v>
      </c>
      <c r="P41" s="47" t="s">
        <v>65</v>
      </c>
      <c r="Q41" s="47" t="s">
        <v>65</v>
      </c>
      <c r="R41" s="9">
        <v>7</v>
      </c>
      <c r="S41" s="11">
        <v>10</v>
      </c>
      <c r="T41" s="15">
        <f t="shared" si="5"/>
        <v>17</v>
      </c>
      <c r="U41" s="11">
        <v>3</v>
      </c>
      <c r="V41" s="15"/>
      <c r="W41" s="47" t="s">
        <v>628</v>
      </c>
      <c r="X41" s="47" t="s">
        <v>125</v>
      </c>
      <c r="Y41" s="47" t="s">
        <v>65</v>
      </c>
      <c r="Z41" s="9">
        <v>2</v>
      </c>
      <c r="AA41" s="9">
        <v>4</v>
      </c>
      <c r="AB41" s="15">
        <f t="shared" si="6"/>
        <v>6</v>
      </c>
      <c r="AC41" s="9">
        <v>1</v>
      </c>
      <c r="AD41" s="15"/>
    </row>
    <row r="42" spans="1:30" ht="15.5" x14ac:dyDescent="0.35">
      <c r="N42" s="69"/>
      <c r="O42" s="47" t="s">
        <v>605</v>
      </c>
      <c r="P42" s="47" t="s">
        <v>133</v>
      </c>
      <c r="Q42" s="47" t="s">
        <v>142</v>
      </c>
      <c r="R42" s="11">
        <v>6</v>
      </c>
      <c r="S42" s="11">
        <v>11</v>
      </c>
      <c r="T42" s="15">
        <f>SUM(R42:S42)</f>
        <v>17</v>
      </c>
      <c r="U42" s="165">
        <v>1</v>
      </c>
      <c r="V42" s="15"/>
      <c r="W42" s="47" t="s">
        <v>645</v>
      </c>
      <c r="X42" s="47" t="s">
        <v>149</v>
      </c>
      <c r="Y42" s="47" t="s">
        <v>54</v>
      </c>
      <c r="Z42" s="9"/>
      <c r="AA42" s="9">
        <v>6</v>
      </c>
      <c r="AB42" s="15">
        <f t="shared" si="6"/>
        <v>6</v>
      </c>
      <c r="AC42" s="9">
        <v>7</v>
      </c>
      <c r="AD42" s="15"/>
    </row>
    <row r="43" spans="1:30" ht="18" x14ac:dyDescent="0.4">
      <c r="A43" s="82"/>
      <c r="B43" s="173"/>
      <c r="C43" s="77"/>
      <c r="D43" s="163"/>
      <c r="E43" s="77" t="s">
        <v>50</v>
      </c>
      <c r="F43" s="83"/>
      <c r="G43" s="84"/>
      <c r="H43" s="84"/>
      <c r="I43" s="84"/>
      <c r="J43" s="85"/>
      <c r="K43" s="84"/>
      <c r="L43" s="84"/>
      <c r="M43" s="84"/>
      <c r="N43" s="15"/>
      <c r="O43" s="47" t="s">
        <v>662</v>
      </c>
      <c r="P43" s="47" t="s">
        <v>26</v>
      </c>
      <c r="Q43" s="47" t="s">
        <v>53</v>
      </c>
      <c r="R43" s="9">
        <v>6</v>
      </c>
      <c r="S43" s="11">
        <v>11</v>
      </c>
      <c r="T43" s="15">
        <f>SUM(R43:S43)</f>
        <v>17</v>
      </c>
      <c r="U43" s="9">
        <v>2</v>
      </c>
      <c r="V43" s="15"/>
      <c r="W43" s="47" t="s">
        <v>647</v>
      </c>
      <c r="X43" s="47" t="s">
        <v>13</v>
      </c>
      <c r="Y43" s="47" t="s">
        <v>54</v>
      </c>
      <c r="Z43" s="9"/>
      <c r="AA43" s="9">
        <v>6</v>
      </c>
      <c r="AB43" s="15">
        <f t="shared" si="6"/>
        <v>6</v>
      </c>
      <c r="AC43" s="9">
        <v>3</v>
      </c>
      <c r="AD43" s="15"/>
    </row>
    <row r="44" spans="1:30" ht="18" x14ac:dyDescent="0.4">
      <c r="A44" s="53" t="s">
        <v>41</v>
      </c>
      <c r="B44" s="38" t="s">
        <v>210</v>
      </c>
      <c r="C44" s="47"/>
      <c r="D44" s="25">
        <v>3</v>
      </c>
      <c r="E44" s="9">
        <v>1</v>
      </c>
      <c r="F44" s="47" t="s">
        <v>1019</v>
      </c>
      <c r="G44" s="46"/>
      <c r="H44" s="51"/>
      <c r="I44" s="51"/>
      <c r="J44" s="52"/>
      <c r="K44" s="51"/>
      <c r="L44" s="51"/>
      <c r="M44" s="51"/>
      <c r="N44" s="15"/>
      <c r="O44" s="47" t="s">
        <v>586</v>
      </c>
      <c r="P44" s="47" t="s">
        <v>213</v>
      </c>
      <c r="Q44" s="47" t="s">
        <v>54</v>
      </c>
      <c r="R44" s="9">
        <v>5</v>
      </c>
      <c r="S44" s="11">
        <v>12</v>
      </c>
      <c r="T44" s="15">
        <f>SUM(R44:S44)</f>
        <v>17</v>
      </c>
      <c r="U44" s="9">
        <v>1</v>
      </c>
      <c r="V44" s="15"/>
      <c r="W44" s="47" t="s">
        <v>646</v>
      </c>
      <c r="X44" s="47" t="s">
        <v>5</v>
      </c>
      <c r="Y44" s="47" t="s">
        <v>201</v>
      </c>
      <c r="Z44" s="9"/>
      <c r="AA44" s="11">
        <v>6</v>
      </c>
      <c r="AB44" s="15">
        <f t="shared" si="6"/>
        <v>6</v>
      </c>
      <c r="AC44" s="9">
        <v>3</v>
      </c>
      <c r="AD44" s="15"/>
    </row>
    <row r="45" spans="1:30" ht="18" x14ac:dyDescent="0.4">
      <c r="A45" s="56" t="s">
        <v>37</v>
      </c>
      <c r="B45" s="60" t="s">
        <v>240</v>
      </c>
      <c r="C45" s="50" t="s">
        <v>212</v>
      </c>
      <c r="D45" s="25"/>
      <c r="E45" s="9">
        <v>1</v>
      </c>
      <c r="F45" s="47" t="s">
        <v>865</v>
      </c>
      <c r="G45" s="46"/>
      <c r="H45" s="51"/>
      <c r="I45" s="46"/>
      <c r="J45" s="48"/>
      <c r="K45" s="51"/>
      <c r="L45" s="51"/>
      <c r="M45" s="42"/>
      <c r="N45" s="15"/>
      <c r="O45" s="47" t="s">
        <v>826</v>
      </c>
      <c r="P45" s="55" t="s">
        <v>4</v>
      </c>
      <c r="Q45" s="55" t="s">
        <v>158</v>
      </c>
      <c r="R45" s="9">
        <v>6</v>
      </c>
      <c r="S45" s="11">
        <v>9</v>
      </c>
      <c r="T45" s="15">
        <f>SUM(R45:S45)</f>
        <v>15</v>
      </c>
      <c r="U45" s="9"/>
      <c r="V45" s="15"/>
      <c r="W45" s="47" t="s">
        <v>831</v>
      </c>
      <c r="X45" s="47" t="s">
        <v>76</v>
      </c>
      <c r="Y45" s="47" t="s">
        <v>65</v>
      </c>
      <c r="Z45" s="9">
        <v>2</v>
      </c>
      <c r="AA45" s="9">
        <v>3</v>
      </c>
      <c r="AB45" s="15">
        <f t="shared" si="6"/>
        <v>5</v>
      </c>
      <c r="AC45" s="9">
        <v>1</v>
      </c>
      <c r="AD45" s="15"/>
    </row>
    <row r="46" spans="1:30" ht="15.5" x14ac:dyDescent="0.35">
      <c r="E46" s="99">
        <v>2</v>
      </c>
      <c r="F46" s="47" t="s">
        <v>1020</v>
      </c>
      <c r="N46" s="69"/>
      <c r="O46" s="50" t="s">
        <v>871</v>
      </c>
      <c r="P46" s="50" t="s">
        <v>254</v>
      </c>
      <c r="Q46" s="50" t="s">
        <v>158</v>
      </c>
      <c r="R46" s="11">
        <v>4</v>
      </c>
      <c r="S46" s="9">
        <v>11</v>
      </c>
      <c r="T46" s="15">
        <f t="shared" si="5"/>
        <v>15</v>
      </c>
      <c r="U46" s="9">
        <v>2</v>
      </c>
      <c r="V46" s="15"/>
      <c r="W46" s="47" t="s">
        <v>670</v>
      </c>
      <c r="X46" s="47" t="s">
        <v>18</v>
      </c>
      <c r="Y46" s="47" t="s">
        <v>53</v>
      </c>
      <c r="Z46" s="9">
        <v>1</v>
      </c>
      <c r="AA46" s="11">
        <v>4</v>
      </c>
      <c r="AB46" s="15">
        <f t="shared" si="6"/>
        <v>5</v>
      </c>
      <c r="AC46" s="9"/>
      <c r="AD46" s="15"/>
    </row>
    <row r="47" spans="1:30" ht="15.5" x14ac:dyDescent="0.35">
      <c r="N47" s="15"/>
      <c r="O47" s="60" t="s">
        <v>663</v>
      </c>
      <c r="P47" s="60" t="s">
        <v>81</v>
      </c>
      <c r="Q47" s="178" t="s">
        <v>53</v>
      </c>
      <c r="R47" s="11">
        <v>3</v>
      </c>
      <c r="S47" s="11">
        <v>11</v>
      </c>
      <c r="T47" s="15">
        <f t="shared" si="5"/>
        <v>14</v>
      </c>
      <c r="U47" s="9"/>
      <c r="V47" s="15"/>
      <c r="W47" s="47" t="s">
        <v>644</v>
      </c>
      <c r="X47" s="47" t="s">
        <v>43</v>
      </c>
      <c r="Y47" s="47" t="s">
        <v>65</v>
      </c>
      <c r="Z47" s="9"/>
      <c r="AA47" s="9">
        <v>5</v>
      </c>
      <c r="AB47" s="15">
        <f t="shared" si="6"/>
        <v>5</v>
      </c>
      <c r="AC47" s="9">
        <v>6</v>
      </c>
      <c r="AD47" s="15"/>
    </row>
    <row r="48" spans="1:30" ht="18" x14ac:dyDescent="0.4">
      <c r="B48" s="38" t="s">
        <v>103</v>
      </c>
      <c r="C48" s="64"/>
      <c r="D48" s="26">
        <v>2</v>
      </c>
      <c r="E48" s="9">
        <v>2</v>
      </c>
      <c r="F48" s="47" t="s">
        <v>1016</v>
      </c>
      <c r="N48" s="15"/>
      <c r="O48" s="47" t="s">
        <v>590</v>
      </c>
      <c r="P48" s="47" t="s">
        <v>84</v>
      </c>
      <c r="Q48" s="47" t="s">
        <v>199</v>
      </c>
      <c r="R48" s="9">
        <v>5</v>
      </c>
      <c r="S48" s="9">
        <v>8</v>
      </c>
      <c r="T48" s="15">
        <f t="shared" ref="T48:T49" si="7">SUM(R48:S48)</f>
        <v>13</v>
      </c>
      <c r="U48" s="9">
        <v>2</v>
      </c>
      <c r="V48" s="15"/>
      <c r="W48" s="47" t="s">
        <v>648</v>
      </c>
      <c r="X48" s="55" t="s">
        <v>296</v>
      </c>
      <c r="Y48" s="55" t="s">
        <v>65</v>
      </c>
      <c r="Z48" s="9"/>
      <c r="AA48" s="9">
        <v>5</v>
      </c>
      <c r="AB48" s="15">
        <f t="shared" si="6"/>
        <v>5</v>
      </c>
      <c r="AC48" s="9"/>
      <c r="AD48" s="15"/>
    </row>
    <row r="49" spans="1:30" ht="18" x14ac:dyDescent="0.4">
      <c r="A49" s="97" t="s">
        <v>37</v>
      </c>
      <c r="B49" s="94" t="s">
        <v>1018</v>
      </c>
      <c r="C49" s="50" t="s">
        <v>318</v>
      </c>
      <c r="D49" s="26"/>
      <c r="E49" s="9">
        <v>2</v>
      </c>
      <c r="F49" s="47" t="s">
        <v>1017</v>
      </c>
      <c r="N49" s="15"/>
      <c r="O49" s="47" t="s">
        <v>606</v>
      </c>
      <c r="P49" s="47" t="s">
        <v>8</v>
      </c>
      <c r="Q49" s="47" t="s">
        <v>158</v>
      </c>
      <c r="R49" s="9">
        <v>5</v>
      </c>
      <c r="S49" s="11">
        <v>8</v>
      </c>
      <c r="T49" s="15">
        <f t="shared" si="7"/>
        <v>13</v>
      </c>
      <c r="U49" s="9">
        <v>7</v>
      </c>
      <c r="V49" s="15"/>
      <c r="W49" s="47" t="s">
        <v>631</v>
      </c>
      <c r="X49" s="47" t="s">
        <v>205</v>
      </c>
      <c r="Y49" s="47" t="s">
        <v>158</v>
      </c>
      <c r="Z49" s="9"/>
      <c r="AA49" s="9">
        <v>5</v>
      </c>
      <c r="AB49" s="15">
        <f t="shared" si="6"/>
        <v>5</v>
      </c>
      <c r="AC49" s="9">
        <v>1</v>
      </c>
      <c r="AD49" s="15"/>
    </row>
    <row r="50" spans="1:30" ht="15.5" x14ac:dyDescent="0.35">
      <c r="B50" s="94" t="s">
        <v>1018</v>
      </c>
      <c r="C50" s="50" t="s">
        <v>437</v>
      </c>
      <c r="E50" s="9"/>
      <c r="F50" s="47"/>
      <c r="N50" s="69"/>
      <c r="O50" s="47" t="s">
        <v>824</v>
      </c>
      <c r="P50" s="47" t="s">
        <v>61</v>
      </c>
      <c r="Q50" s="47" t="s">
        <v>201</v>
      </c>
      <c r="R50" s="9">
        <v>3</v>
      </c>
      <c r="S50" s="9">
        <v>10</v>
      </c>
      <c r="T50" s="15">
        <f t="shared" ref="T50:T51" si="8">SUM(R50:S50)</f>
        <v>13</v>
      </c>
      <c r="U50" s="9">
        <v>1</v>
      </c>
      <c r="V50" s="15"/>
      <c r="W50" s="47" t="s">
        <v>635</v>
      </c>
      <c r="X50" s="177" t="s">
        <v>146</v>
      </c>
      <c r="Y50" s="55" t="s">
        <v>199</v>
      </c>
      <c r="Z50" s="9"/>
      <c r="AA50" s="9">
        <v>5</v>
      </c>
      <c r="AB50" s="15">
        <f t="shared" si="6"/>
        <v>5</v>
      </c>
      <c r="AC50" s="11">
        <v>1</v>
      </c>
      <c r="AD50" s="15"/>
    </row>
    <row r="51" spans="1:30" ht="15.5" x14ac:dyDescent="0.35">
      <c r="N51" s="69"/>
      <c r="O51" s="47" t="s">
        <v>799</v>
      </c>
      <c r="P51" s="55" t="s">
        <v>123</v>
      </c>
      <c r="Q51" s="55" t="s">
        <v>54</v>
      </c>
      <c r="R51" s="9">
        <v>1</v>
      </c>
      <c r="S51" s="9">
        <v>12</v>
      </c>
      <c r="T51" s="15">
        <f t="shared" si="8"/>
        <v>13</v>
      </c>
      <c r="U51" s="9">
        <v>4</v>
      </c>
      <c r="V51" s="15"/>
      <c r="W51" s="47" t="s">
        <v>653</v>
      </c>
      <c r="X51" s="47" t="s">
        <v>162</v>
      </c>
      <c r="Y51" s="47" t="s">
        <v>201</v>
      </c>
      <c r="Z51" s="9"/>
      <c r="AA51" s="9">
        <v>4</v>
      </c>
      <c r="AB51" s="15">
        <f t="shared" si="6"/>
        <v>4</v>
      </c>
      <c r="AC51" s="9">
        <v>3</v>
      </c>
      <c r="AD51" s="15"/>
    </row>
    <row r="52" spans="1:30" ht="18" x14ac:dyDescent="0.4">
      <c r="A52" s="122"/>
      <c r="B52" s="123"/>
      <c r="C52" s="123"/>
      <c r="D52" s="164"/>
      <c r="E52" s="124"/>
      <c r="F52" s="123"/>
      <c r="G52" s="125"/>
      <c r="H52" s="125"/>
      <c r="I52" s="125"/>
      <c r="J52" s="126"/>
      <c r="K52" s="125"/>
      <c r="L52" s="125"/>
      <c r="M52" s="124"/>
      <c r="N52" s="15"/>
      <c r="O52" s="47" t="s">
        <v>664</v>
      </c>
      <c r="P52" s="47" t="s">
        <v>49</v>
      </c>
      <c r="Q52" s="47" t="s">
        <v>199</v>
      </c>
      <c r="R52" s="9">
        <v>1</v>
      </c>
      <c r="S52" s="11">
        <v>12</v>
      </c>
      <c r="T52" s="15">
        <f t="shared" ref="T52:T64" si="9">SUM(R52:S52)</f>
        <v>13</v>
      </c>
      <c r="U52" s="9">
        <v>6</v>
      </c>
      <c r="V52" s="15"/>
      <c r="W52" s="47" t="s">
        <v>832</v>
      </c>
      <c r="X52" s="47" t="s">
        <v>253</v>
      </c>
      <c r="Y52" s="47" t="s">
        <v>158</v>
      </c>
      <c r="Z52" s="9"/>
      <c r="AA52" s="9">
        <v>4</v>
      </c>
      <c r="AB52" s="15">
        <f t="shared" si="6"/>
        <v>4</v>
      </c>
      <c r="AC52" s="9">
        <v>3</v>
      </c>
      <c r="AD52" s="15"/>
    </row>
    <row r="53" spans="1:30" ht="18" x14ac:dyDescent="0.4">
      <c r="C53" s="47" t="s">
        <v>967</v>
      </c>
      <c r="D53" s="112">
        <f>SUM(D16:D52)</f>
        <v>22</v>
      </c>
      <c r="E53" s="24"/>
      <c r="F53" s="47" t="s">
        <v>966</v>
      </c>
      <c r="G53" s="38"/>
      <c r="H53" s="54"/>
      <c r="I53" s="70">
        <v>10</v>
      </c>
      <c r="J53" s="25"/>
      <c r="N53" s="69"/>
      <c r="O53" s="47" t="s">
        <v>1009</v>
      </c>
      <c r="P53" s="177" t="s">
        <v>217</v>
      </c>
      <c r="Q53" s="55" t="s">
        <v>199</v>
      </c>
      <c r="R53" s="9">
        <v>6</v>
      </c>
      <c r="S53" s="9">
        <v>5</v>
      </c>
      <c r="T53" s="15">
        <f t="shared" si="9"/>
        <v>11</v>
      </c>
      <c r="U53" s="9">
        <v>3</v>
      </c>
      <c r="V53" s="15"/>
      <c r="W53" s="47" t="s">
        <v>634</v>
      </c>
      <c r="X53" s="47" t="s">
        <v>249</v>
      </c>
      <c r="Y53" s="47" t="s">
        <v>199</v>
      </c>
      <c r="Z53" s="9"/>
      <c r="AA53" s="11">
        <v>4</v>
      </c>
      <c r="AB53" s="15">
        <f t="shared" si="6"/>
        <v>4</v>
      </c>
      <c r="AC53" s="9"/>
      <c r="AD53" s="15"/>
    </row>
    <row r="54" spans="1:30" ht="15.5" x14ac:dyDescent="0.35">
      <c r="N54" s="69"/>
      <c r="O54" s="47" t="s">
        <v>665</v>
      </c>
      <c r="P54" s="179" t="s">
        <v>152</v>
      </c>
      <c r="Q54" s="47" t="s">
        <v>199</v>
      </c>
      <c r="R54" s="9">
        <v>5</v>
      </c>
      <c r="S54" s="11">
        <v>6</v>
      </c>
      <c r="T54" s="15">
        <f t="shared" si="9"/>
        <v>11</v>
      </c>
      <c r="U54" s="9">
        <v>1</v>
      </c>
      <c r="V54" s="15"/>
      <c r="W54" s="47" t="s">
        <v>637</v>
      </c>
      <c r="X54" s="47" t="s">
        <v>169</v>
      </c>
      <c r="Y54" s="50" t="s">
        <v>158</v>
      </c>
      <c r="Z54" s="9"/>
      <c r="AA54" s="11">
        <v>4</v>
      </c>
      <c r="AB54" s="15">
        <f t="shared" si="6"/>
        <v>4</v>
      </c>
      <c r="AC54" s="11">
        <v>3</v>
      </c>
      <c r="AD54" s="15"/>
    </row>
    <row r="55" spans="1:30" ht="17.5" x14ac:dyDescent="0.35">
      <c r="A55" s="4"/>
      <c r="C55" s="38"/>
      <c r="N55" s="15"/>
      <c r="O55" s="47" t="s">
        <v>626</v>
      </c>
      <c r="P55" s="47" t="s">
        <v>78</v>
      </c>
      <c r="Q55" s="47" t="s">
        <v>53</v>
      </c>
      <c r="R55" s="9">
        <v>5</v>
      </c>
      <c r="S55" s="11">
        <v>6</v>
      </c>
      <c r="T55" s="15">
        <f t="shared" si="9"/>
        <v>11</v>
      </c>
      <c r="U55" s="9">
        <v>3</v>
      </c>
      <c r="V55" s="15"/>
      <c r="W55" s="47" t="s">
        <v>652</v>
      </c>
      <c r="X55" s="94" t="s">
        <v>208</v>
      </c>
      <c r="Y55" s="47" t="s">
        <v>201</v>
      </c>
      <c r="Z55" s="9">
        <v>1</v>
      </c>
      <c r="AA55" s="11">
        <v>2</v>
      </c>
      <c r="AB55" s="15">
        <f t="shared" si="6"/>
        <v>3</v>
      </c>
      <c r="AC55" s="9">
        <v>1</v>
      </c>
      <c r="AD55" s="15"/>
    </row>
    <row r="56" spans="1:30" ht="15.5" x14ac:dyDescent="0.35">
      <c r="A56" s="4"/>
      <c r="N56" s="69"/>
      <c r="O56" s="47" t="s">
        <v>919</v>
      </c>
      <c r="P56" s="55" t="s">
        <v>161</v>
      </c>
      <c r="Q56" s="55" t="s">
        <v>201</v>
      </c>
      <c r="R56" s="9">
        <v>4</v>
      </c>
      <c r="S56" s="9">
        <v>7</v>
      </c>
      <c r="T56" s="15">
        <f t="shared" si="9"/>
        <v>11</v>
      </c>
      <c r="U56" s="9">
        <v>1</v>
      </c>
      <c r="V56" s="15"/>
      <c r="W56" s="47" t="s">
        <v>634</v>
      </c>
      <c r="X56" s="47" t="s">
        <v>164</v>
      </c>
      <c r="Y56" s="47" t="s">
        <v>142</v>
      </c>
      <c r="Z56" s="9"/>
      <c r="AA56" s="9">
        <v>3</v>
      </c>
      <c r="AB56" s="15">
        <f t="shared" si="6"/>
        <v>3</v>
      </c>
      <c r="AC56" s="9">
        <v>4</v>
      </c>
      <c r="AD56" s="15"/>
    </row>
    <row r="57" spans="1:30" ht="15.5" x14ac:dyDescent="0.35">
      <c r="A57" s="4"/>
      <c r="N57" s="69"/>
      <c r="O57" s="47" t="s">
        <v>604</v>
      </c>
      <c r="P57" s="47" t="s">
        <v>134</v>
      </c>
      <c r="Q57" s="47" t="s">
        <v>142</v>
      </c>
      <c r="R57" s="9">
        <v>3</v>
      </c>
      <c r="S57" s="11">
        <v>8</v>
      </c>
      <c r="T57" s="15">
        <f t="shared" si="9"/>
        <v>11</v>
      </c>
      <c r="U57" s="9">
        <v>1</v>
      </c>
      <c r="V57" s="15"/>
      <c r="W57" s="50" t="s">
        <v>655</v>
      </c>
      <c r="X57" s="50" t="s">
        <v>63</v>
      </c>
      <c r="Y57" s="50" t="s">
        <v>142</v>
      </c>
      <c r="Z57" s="9"/>
      <c r="AA57" s="11">
        <v>2</v>
      </c>
      <c r="AB57" s="15">
        <f t="shared" si="6"/>
        <v>2</v>
      </c>
      <c r="AC57" s="9">
        <v>1</v>
      </c>
      <c r="AD57" s="15"/>
    </row>
    <row r="58" spans="1:30" ht="18" x14ac:dyDescent="0.4">
      <c r="A58" s="4"/>
      <c r="D58" s="23" t="s">
        <v>974</v>
      </c>
      <c r="L58" s="23" t="s">
        <v>996</v>
      </c>
      <c r="N58" s="15"/>
      <c r="O58" s="47" t="s">
        <v>613</v>
      </c>
      <c r="P58" s="47" t="s">
        <v>389</v>
      </c>
      <c r="Q58" s="47" t="s">
        <v>141</v>
      </c>
      <c r="R58" s="9">
        <v>2</v>
      </c>
      <c r="S58" s="11">
        <v>9</v>
      </c>
      <c r="T58" s="15">
        <f t="shared" si="9"/>
        <v>11</v>
      </c>
      <c r="U58" s="9">
        <v>1</v>
      </c>
      <c r="V58" s="15"/>
      <c r="W58" s="47" t="s">
        <v>629</v>
      </c>
      <c r="X58" s="47" t="s">
        <v>144</v>
      </c>
      <c r="Y58" s="55" t="s">
        <v>158</v>
      </c>
      <c r="Z58" s="9"/>
      <c r="AA58" s="9">
        <v>1</v>
      </c>
      <c r="AB58" s="15">
        <f t="shared" si="6"/>
        <v>1</v>
      </c>
      <c r="AC58" s="9"/>
      <c r="AD58" s="15"/>
    </row>
    <row r="59" spans="1:30" ht="18" x14ac:dyDescent="0.4">
      <c r="A59" s="4"/>
      <c r="B59" s="181" t="s">
        <v>94</v>
      </c>
      <c r="C59" s="22"/>
      <c r="D59" s="23">
        <v>40966</v>
      </c>
      <c r="E59" s="61"/>
      <c r="F59" s="61"/>
      <c r="G59" s="61"/>
      <c r="H59" s="31"/>
      <c r="I59" s="31"/>
      <c r="J59" s="181" t="s">
        <v>96</v>
      </c>
      <c r="K59" s="22"/>
      <c r="L59" s="23">
        <v>40973</v>
      </c>
      <c r="N59" s="69"/>
      <c r="O59" s="47" t="s">
        <v>746</v>
      </c>
      <c r="P59" s="47" t="s">
        <v>174</v>
      </c>
      <c r="Q59" s="47" t="s">
        <v>141</v>
      </c>
      <c r="R59" s="9">
        <v>1</v>
      </c>
      <c r="S59" s="9">
        <v>10</v>
      </c>
      <c r="T59" s="15">
        <f t="shared" si="9"/>
        <v>11</v>
      </c>
      <c r="U59" s="9">
        <v>4</v>
      </c>
      <c r="V59" s="15"/>
      <c r="W59" s="47" t="s">
        <v>638</v>
      </c>
      <c r="X59" s="47" t="s">
        <v>110</v>
      </c>
      <c r="Y59" s="47" t="s">
        <v>141</v>
      </c>
      <c r="Z59" s="9"/>
      <c r="AA59" s="11">
        <v>1</v>
      </c>
      <c r="AB59" s="15">
        <f t="shared" si="6"/>
        <v>1</v>
      </c>
      <c r="AC59" s="9">
        <v>1</v>
      </c>
      <c r="AD59" s="15"/>
    </row>
    <row r="60" spans="1:30" ht="17.5" x14ac:dyDescent="0.35">
      <c r="A60" s="4"/>
      <c r="B60" s="180" t="s">
        <v>95</v>
      </c>
      <c r="C60" s="180" t="s">
        <v>93</v>
      </c>
      <c r="D60" s="180" t="s">
        <v>127</v>
      </c>
      <c r="E60" s="47"/>
      <c r="F60" s="47"/>
      <c r="G60" s="47"/>
      <c r="H60" s="54"/>
      <c r="I60" s="54"/>
      <c r="J60" s="180" t="s">
        <v>95</v>
      </c>
      <c r="K60" s="180" t="s">
        <v>93</v>
      </c>
      <c r="L60" s="180" t="s">
        <v>127</v>
      </c>
      <c r="N60" s="69"/>
      <c r="O60" s="60" t="s">
        <v>620</v>
      </c>
      <c r="P60" s="60" t="s">
        <v>240</v>
      </c>
      <c r="Q60" s="178" t="s">
        <v>201</v>
      </c>
      <c r="R60" s="9">
        <v>1</v>
      </c>
      <c r="S60" s="9">
        <v>10</v>
      </c>
      <c r="T60" s="15">
        <f t="shared" si="9"/>
        <v>11</v>
      </c>
      <c r="U60" s="9">
        <v>3</v>
      </c>
      <c r="V60" s="15"/>
      <c r="W60" s="47" t="s">
        <v>1006</v>
      </c>
      <c r="X60" s="47" t="s">
        <v>218</v>
      </c>
      <c r="Y60" s="50" t="s">
        <v>53</v>
      </c>
      <c r="Z60" s="9"/>
      <c r="AA60" s="11">
        <v>1</v>
      </c>
      <c r="AB60" s="15">
        <f t="shared" si="6"/>
        <v>1</v>
      </c>
      <c r="AC60" s="11"/>
      <c r="AD60" s="15"/>
    </row>
    <row r="61" spans="1:30" ht="18" x14ac:dyDescent="0.4">
      <c r="B61" s="28">
        <v>0.38541666666666669</v>
      </c>
      <c r="C61" s="25" t="s">
        <v>153</v>
      </c>
      <c r="D61" s="29" t="s">
        <v>975</v>
      </c>
      <c r="E61" s="47"/>
      <c r="F61" s="47"/>
      <c r="G61" s="47"/>
      <c r="H61" s="24"/>
      <c r="I61" s="24"/>
      <c r="J61" s="28">
        <v>0.38541666666666669</v>
      </c>
      <c r="K61" s="25" t="s">
        <v>153</v>
      </c>
      <c r="L61" s="29" t="s">
        <v>370</v>
      </c>
      <c r="M61" s="45"/>
      <c r="N61" s="69"/>
      <c r="O61" s="47" t="s">
        <v>965</v>
      </c>
      <c r="P61" s="47" t="s">
        <v>117</v>
      </c>
      <c r="Q61" s="47" t="s">
        <v>53</v>
      </c>
      <c r="R61" s="9"/>
      <c r="S61" s="11">
        <v>11</v>
      </c>
      <c r="T61" s="15">
        <f t="shared" si="9"/>
        <v>11</v>
      </c>
      <c r="U61" s="9">
        <v>1</v>
      </c>
      <c r="V61" s="15"/>
      <c r="W61" s="47" t="s">
        <v>673</v>
      </c>
      <c r="X61" s="47" t="s">
        <v>28</v>
      </c>
      <c r="Y61" s="47" t="s">
        <v>53</v>
      </c>
      <c r="Z61" s="9"/>
      <c r="AA61" s="9">
        <v>1</v>
      </c>
      <c r="AB61" s="15">
        <f t="shared" si="6"/>
        <v>1</v>
      </c>
      <c r="AC61" s="9">
        <v>5</v>
      </c>
      <c r="AD61" s="15"/>
    </row>
    <row r="62" spans="1:30" ht="18" x14ac:dyDescent="0.4">
      <c r="B62" s="28">
        <v>0.38541666666666669</v>
      </c>
      <c r="C62" s="25" t="s">
        <v>154</v>
      </c>
      <c r="D62" s="29" t="s">
        <v>796</v>
      </c>
      <c r="E62" s="47"/>
      <c r="F62" s="47"/>
      <c r="G62" s="47"/>
      <c r="H62" s="24"/>
      <c r="I62" s="24"/>
      <c r="J62" s="28">
        <v>0.38541666666666669</v>
      </c>
      <c r="K62" s="25" t="s">
        <v>154</v>
      </c>
      <c r="L62" s="29" t="s">
        <v>997</v>
      </c>
      <c r="M62" s="45"/>
      <c r="N62" s="69"/>
      <c r="O62" s="47" t="s">
        <v>874</v>
      </c>
      <c r="P62" s="47" t="s">
        <v>300</v>
      </c>
      <c r="Q62" s="47" t="s">
        <v>141</v>
      </c>
      <c r="R62" s="9"/>
      <c r="S62" s="9">
        <v>11</v>
      </c>
      <c r="T62" s="15">
        <f t="shared" si="9"/>
        <v>11</v>
      </c>
      <c r="U62" s="9"/>
      <c r="V62" s="15"/>
      <c r="W62" s="60" t="s">
        <v>859</v>
      </c>
      <c r="X62" s="60" t="s">
        <v>170</v>
      </c>
      <c r="Y62" s="178" t="s">
        <v>199</v>
      </c>
      <c r="Z62" s="11"/>
      <c r="AA62" s="9">
        <v>1</v>
      </c>
      <c r="AB62" s="15">
        <f t="shared" si="6"/>
        <v>1</v>
      </c>
      <c r="AC62" s="9"/>
      <c r="AD62" s="15"/>
    </row>
    <row r="63" spans="1:30" ht="19.5" customHeight="1" x14ac:dyDescent="0.4">
      <c r="B63" s="28">
        <v>0.42708333333333331</v>
      </c>
      <c r="C63" s="25" t="s">
        <v>153</v>
      </c>
      <c r="D63" s="29" t="s">
        <v>536</v>
      </c>
      <c r="E63" s="47"/>
      <c r="F63" s="47"/>
      <c r="G63" s="47"/>
      <c r="H63" s="24"/>
      <c r="I63" s="24"/>
      <c r="J63" s="28">
        <v>0.42708333333333331</v>
      </c>
      <c r="K63" s="25" t="s">
        <v>153</v>
      </c>
      <c r="L63" s="29" t="s">
        <v>886</v>
      </c>
      <c r="M63" s="45"/>
      <c r="N63" s="15"/>
      <c r="O63" s="50" t="s">
        <v>745</v>
      </c>
      <c r="P63" s="65" t="s">
        <v>243</v>
      </c>
      <c r="Q63" s="65" t="s">
        <v>54</v>
      </c>
      <c r="R63" s="9">
        <v>6</v>
      </c>
      <c r="S63" s="11">
        <v>4</v>
      </c>
      <c r="T63" s="15">
        <f t="shared" si="9"/>
        <v>10</v>
      </c>
      <c r="U63" s="9"/>
      <c r="V63" s="15"/>
      <c r="W63" s="47" t="s">
        <v>632</v>
      </c>
      <c r="X63" s="47" t="s">
        <v>57</v>
      </c>
      <c r="Y63" s="47" t="s">
        <v>199</v>
      </c>
      <c r="Z63" s="11"/>
      <c r="AA63" s="11"/>
      <c r="AB63" s="15">
        <f t="shared" si="6"/>
        <v>0</v>
      </c>
      <c r="AC63" s="9">
        <v>3</v>
      </c>
      <c r="AD63" s="15"/>
    </row>
    <row r="64" spans="1:30" ht="18" x14ac:dyDescent="0.4">
      <c r="B64" s="28">
        <v>0.42708333333333331</v>
      </c>
      <c r="C64" s="25" t="s">
        <v>154</v>
      </c>
      <c r="D64" s="29" t="s">
        <v>262</v>
      </c>
      <c r="J64" s="28">
        <v>0.42708333333333331</v>
      </c>
      <c r="K64" s="25" t="s">
        <v>154</v>
      </c>
      <c r="L64" s="29" t="s">
        <v>173</v>
      </c>
      <c r="M64" s="45"/>
      <c r="N64" s="15"/>
      <c r="O64" s="47" t="s">
        <v>918</v>
      </c>
      <c r="P64" s="177" t="s">
        <v>426</v>
      </c>
      <c r="Q64" s="55" t="s">
        <v>54</v>
      </c>
      <c r="R64" s="9">
        <v>4</v>
      </c>
      <c r="S64" s="9">
        <v>6</v>
      </c>
      <c r="T64" s="15">
        <f t="shared" si="9"/>
        <v>10</v>
      </c>
      <c r="U64" s="9">
        <v>1</v>
      </c>
      <c r="V64" s="15"/>
      <c r="W64" s="47" t="s">
        <v>633</v>
      </c>
      <c r="X64" s="47" t="s">
        <v>80</v>
      </c>
      <c r="Y64" s="47" t="s">
        <v>201</v>
      </c>
      <c r="Z64" s="9"/>
      <c r="AA64" s="11"/>
      <c r="AB64" s="15">
        <f t="shared" si="6"/>
        <v>0</v>
      </c>
      <c r="AC64" s="9">
        <v>1</v>
      </c>
      <c r="AD64" s="69"/>
    </row>
    <row r="65" spans="1:30" ht="18" customHeight="1" x14ac:dyDescent="0.4">
      <c r="B65" s="28"/>
      <c r="C65" s="25"/>
      <c r="D65" s="29"/>
      <c r="J65" s="28"/>
      <c r="K65" s="25"/>
      <c r="L65" s="29"/>
      <c r="M65" s="45"/>
      <c r="N65" s="69"/>
      <c r="O65" s="47"/>
      <c r="P65" s="55"/>
      <c r="Q65" s="55"/>
      <c r="R65" s="9"/>
      <c r="S65" s="11"/>
      <c r="T65" s="15"/>
      <c r="U65" s="9"/>
      <c r="V65" s="15"/>
      <c r="W65" s="47"/>
      <c r="X65" s="47"/>
      <c r="Y65" s="47"/>
      <c r="Z65" s="9"/>
      <c r="AA65" s="11"/>
      <c r="AB65" s="15"/>
      <c r="AC65" s="9"/>
      <c r="AD65" s="69"/>
    </row>
    <row r="66" spans="1:30" ht="18" customHeight="1" thickBot="1" x14ac:dyDescent="0.45">
      <c r="C66" s="195"/>
      <c r="D66" s="196"/>
      <c r="E66" s="195"/>
      <c r="F66" s="207"/>
      <c r="G66" s="195"/>
      <c r="H66" s="207"/>
      <c r="I66" s="195"/>
      <c r="J66" s="102"/>
      <c r="K66" s="102"/>
      <c r="N66" s="69"/>
      <c r="O66" s="47"/>
      <c r="P66" s="94"/>
      <c r="Q66" s="47"/>
      <c r="R66" s="9"/>
      <c r="S66" s="11"/>
      <c r="T66" s="15"/>
      <c r="U66" s="9"/>
      <c r="V66" s="15"/>
      <c r="W66" s="47" t="s">
        <v>732</v>
      </c>
      <c r="X66" s="177"/>
      <c r="Y66" s="55"/>
      <c r="Z66" s="9">
        <v>71</v>
      </c>
      <c r="AA66" s="9">
        <v>86</v>
      </c>
      <c r="AB66" s="15">
        <f t="shared" ref="AB66" si="10">SUM(Z66:AA66)</f>
        <v>157</v>
      </c>
      <c r="AC66" s="11">
        <v>35</v>
      </c>
      <c r="AD66" s="166"/>
    </row>
    <row r="67" spans="1:30" ht="19" customHeight="1" thickBot="1" x14ac:dyDescent="0.4">
      <c r="A67" s="1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7"/>
      <c r="P67" s="17"/>
      <c r="Q67" s="17"/>
      <c r="R67" s="18">
        <f>SUM(R23:R66)</f>
        <v>346</v>
      </c>
      <c r="S67" s="18">
        <f>SUM(S23:S66)</f>
        <v>438</v>
      </c>
      <c r="T67" s="18">
        <f>SUM(T23:T66)</f>
        <v>784</v>
      </c>
      <c r="U67" s="18">
        <f>SUM(U23:U66)</f>
        <v>93</v>
      </c>
      <c r="V67" s="15"/>
      <c r="W67" s="61" t="s">
        <v>46</v>
      </c>
      <c r="X67" s="61"/>
      <c r="Y67" s="61"/>
      <c r="Z67" s="18">
        <f>SUM(Z23:Z66)+R67</f>
        <v>456</v>
      </c>
      <c r="AA67" s="18">
        <f>SUM(AA23:AA66)+S67</f>
        <v>712</v>
      </c>
      <c r="AB67" s="18">
        <f>SUM(AB23:AB66)+T67</f>
        <v>1168</v>
      </c>
      <c r="AC67" s="18">
        <f>SUM(AC23:AC66)+U67</f>
        <v>204</v>
      </c>
      <c r="AD67" s="166"/>
    </row>
    <row r="68" spans="1:30" ht="13" thickTop="1" x14ac:dyDescent="0.25"/>
    <row r="70" spans="1:30" ht="18" x14ac:dyDescent="0.4">
      <c r="A70" s="39"/>
      <c r="B70" s="194"/>
      <c r="C70" s="195"/>
      <c r="D70" s="196"/>
      <c r="E70" s="195"/>
      <c r="F70" s="196"/>
      <c r="G70" s="195"/>
      <c r="H70" s="196"/>
      <c r="I70" s="195"/>
      <c r="J70" s="39"/>
      <c r="K70" s="39"/>
    </row>
    <row r="71" spans="1:30" ht="18" x14ac:dyDescent="0.4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1:30" ht="18" x14ac:dyDescent="0.4">
      <c r="A72" s="39"/>
      <c r="B72" s="39"/>
      <c r="C72" s="169"/>
      <c r="D72" s="170"/>
      <c r="E72" s="169"/>
      <c r="F72" s="170"/>
      <c r="G72" s="169"/>
      <c r="H72" s="170"/>
      <c r="I72" s="169"/>
      <c r="J72" s="39"/>
      <c r="K72" s="39"/>
    </row>
    <row r="73" spans="1:30" ht="18" x14ac:dyDescent="0.4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1:30" ht="18" x14ac:dyDescent="0.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30" ht="18" x14ac:dyDescent="0.4">
      <c r="A75" s="39"/>
      <c r="B75" s="90"/>
      <c r="C75" s="39"/>
      <c r="D75" s="39"/>
      <c r="E75" s="37"/>
      <c r="F75" s="39"/>
      <c r="G75" s="39"/>
      <c r="H75" s="39"/>
      <c r="I75" s="89"/>
      <c r="J75" s="89"/>
      <c r="K75" s="89"/>
    </row>
    <row r="76" spans="1:30" ht="18" x14ac:dyDescent="0.4">
      <c r="A76" s="39"/>
      <c r="B76" s="90"/>
      <c r="C76" s="41"/>
      <c r="D76" s="41"/>
      <c r="E76" s="37"/>
      <c r="F76" s="39"/>
      <c r="G76" s="58"/>
      <c r="H76" s="39"/>
      <c r="I76" s="89"/>
      <c r="J76" s="89"/>
      <c r="K76" s="89"/>
      <c r="O76" s="5"/>
      <c r="P76" s="5"/>
      <c r="Q76" s="7"/>
    </row>
    <row r="77" spans="1:30" ht="18" x14ac:dyDescent="0.4">
      <c r="A77" s="39"/>
      <c r="B77" s="90"/>
      <c r="C77" s="39"/>
      <c r="D77" s="37"/>
      <c r="E77" s="37"/>
      <c r="F77" s="89"/>
      <c r="G77" s="39"/>
      <c r="H77" s="89"/>
      <c r="I77" s="89"/>
      <c r="J77" s="89"/>
      <c r="K77" s="89"/>
      <c r="O77" s="7"/>
      <c r="P77" s="7"/>
      <c r="Q77" s="7"/>
    </row>
    <row r="78" spans="1:30" ht="18" x14ac:dyDescent="0.4">
      <c r="A78" s="39"/>
      <c r="B78" s="90"/>
      <c r="C78" s="39"/>
      <c r="D78" s="37"/>
      <c r="E78" s="37"/>
      <c r="F78" s="39"/>
      <c r="G78" s="58"/>
      <c r="H78" s="39"/>
      <c r="I78" s="89"/>
      <c r="J78" s="89"/>
      <c r="K78" s="89"/>
      <c r="O78" s="7"/>
      <c r="P78" s="7"/>
      <c r="Q78" s="7"/>
    </row>
    <row r="79" spans="1:30" ht="18" x14ac:dyDescent="0.4">
      <c r="A79" s="39"/>
      <c r="B79" s="90"/>
      <c r="C79" s="37"/>
      <c r="D79" s="37"/>
      <c r="E79" s="37"/>
      <c r="F79" s="39"/>
      <c r="G79" s="58"/>
      <c r="H79" s="39"/>
      <c r="I79" s="89"/>
      <c r="J79" s="89"/>
      <c r="K79" s="89"/>
    </row>
    <row r="80" spans="1:30" ht="18" x14ac:dyDescent="0.4">
      <c r="A80" s="39"/>
      <c r="B80" s="90"/>
      <c r="C80" s="37"/>
      <c r="D80" s="37"/>
      <c r="E80" s="37"/>
      <c r="F80" s="39"/>
      <c r="G80" s="58"/>
      <c r="H80" s="39"/>
      <c r="I80" s="89"/>
      <c r="J80" s="89"/>
      <c r="K80" s="89"/>
    </row>
    <row r="81" spans="1:12" ht="23" x14ac:dyDescent="0.5">
      <c r="A81" s="92"/>
      <c r="B81" s="95"/>
      <c r="C81" s="37"/>
      <c r="D81" s="37"/>
      <c r="E81" s="37"/>
      <c r="F81" s="39"/>
      <c r="G81" s="58"/>
      <c r="H81" s="39"/>
      <c r="I81" s="89"/>
      <c r="J81" s="89"/>
      <c r="K81" s="89"/>
    </row>
    <row r="82" spans="1:12" ht="18" x14ac:dyDescent="0.4">
      <c r="A82" s="39"/>
      <c r="B82" s="90"/>
      <c r="C82" s="39"/>
      <c r="D82" s="90"/>
      <c r="E82" s="37"/>
      <c r="F82" s="89"/>
      <c r="G82" s="39"/>
      <c r="H82" s="39"/>
      <c r="I82" s="89"/>
      <c r="J82" s="37"/>
      <c r="K82" s="89"/>
    </row>
    <row r="83" spans="1:12" ht="18" x14ac:dyDescent="0.4">
      <c r="A83" s="39"/>
      <c r="B83" s="37"/>
      <c r="C83" s="37"/>
      <c r="D83" s="37"/>
      <c r="E83" s="37"/>
      <c r="F83" s="37"/>
      <c r="G83" s="39"/>
      <c r="H83" s="37"/>
      <c r="I83" s="37"/>
      <c r="J83" s="37"/>
      <c r="K83" s="89"/>
    </row>
    <row r="84" spans="1:12" ht="18" x14ac:dyDescent="0.4">
      <c r="A84" s="39"/>
      <c r="B84" s="90"/>
      <c r="C84" s="90"/>
      <c r="D84" s="90"/>
      <c r="E84" s="89"/>
      <c r="F84" s="89"/>
      <c r="G84" s="39"/>
      <c r="H84" s="89"/>
      <c r="I84" s="89"/>
      <c r="J84" s="37"/>
      <c r="K84" s="89"/>
    </row>
    <row r="85" spans="1:12" ht="18" x14ac:dyDescent="0.4">
      <c r="A85" s="89"/>
      <c r="B85" s="37"/>
      <c r="C85" s="90"/>
      <c r="D85" s="90"/>
      <c r="E85" s="37"/>
      <c r="F85" s="39"/>
      <c r="G85" s="58"/>
      <c r="H85" s="39"/>
      <c r="I85" s="89"/>
      <c r="J85" s="89"/>
      <c r="K85" s="89"/>
    </row>
    <row r="86" spans="1:12" ht="23" x14ac:dyDescent="0.5">
      <c r="A86" s="89"/>
      <c r="B86" s="62"/>
      <c r="C86" s="95"/>
      <c r="D86" s="95"/>
      <c r="E86" s="62"/>
      <c r="F86" s="39"/>
      <c r="G86" s="58"/>
      <c r="H86" s="39"/>
      <c r="I86" s="89"/>
      <c r="J86" s="89"/>
      <c r="K86" s="89"/>
    </row>
    <row r="87" spans="1:12" ht="18" x14ac:dyDescent="0.4">
      <c r="A87" s="89"/>
      <c r="B87" s="37"/>
      <c r="C87" s="90"/>
      <c r="D87" s="90"/>
      <c r="E87" s="37"/>
      <c r="F87" s="39"/>
      <c r="G87" s="58"/>
      <c r="H87" s="39"/>
      <c r="I87" s="89"/>
      <c r="J87" s="89"/>
      <c r="K87" s="89"/>
    </row>
    <row r="88" spans="1:12" ht="18" x14ac:dyDescent="0.4">
      <c r="A88" s="39"/>
      <c r="B88" s="37"/>
      <c r="C88" s="37"/>
      <c r="D88" s="37"/>
      <c r="E88" s="37"/>
      <c r="F88" s="39"/>
      <c r="G88" s="58"/>
      <c r="H88" s="39"/>
      <c r="I88" s="89"/>
      <c r="J88" s="37"/>
      <c r="K88" s="37"/>
      <c r="L88" s="1"/>
    </row>
    <row r="89" spans="1:12" ht="18" x14ac:dyDescent="0.4">
      <c r="A89" s="39"/>
      <c r="B89" s="37"/>
      <c r="C89" s="93"/>
      <c r="D89" s="37"/>
      <c r="E89" s="37"/>
      <c r="F89" s="39"/>
      <c r="G89" s="58"/>
      <c r="H89" s="39"/>
      <c r="I89" s="89"/>
      <c r="J89" s="37"/>
      <c r="K89" s="37"/>
      <c r="L89" s="1"/>
    </row>
    <row r="90" spans="1:12" ht="18" x14ac:dyDescent="0.4">
      <c r="A90" s="39"/>
      <c r="B90" s="37"/>
      <c r="C90" s="93"/>
      <c r="D90" s="90"/>
      <c r="E90" s="39"/>
      <c r="F90" s="39"/>
      <c r="G90" s="58"/>
      <c r="H90" s="39"/>
      <c r="I90" s="89"/>
      <c r="J90" s="37"/>
      <c r="K90" s="37"/>
      <c r="L90" s="1"/>
    </row>
    <row r="91" spans="1:12" ht="18" x14ac:dyDescent="0.4">
      <c r="A91" s="39"/>
      <c r="B91" s="37"/>
      <c r="C91" s="93"/>
      <c r="D91" s="90"/>
      <c r="E91" s="39"/>
      <c r="F91" s="39"/>
      <c r="G91" s="58"/>
      <c r="H91" s="39"/>
      <c r="I91" s="89"/>
      <c r="J91" s="37"/>
      <c r="K91" s="37"/>
      <c r="L91" s="1"/>
    </row>
    <row r="92" spans="1:12" ht="18" x14ac:dyDescent="0.4">
      <c r="A92" s="39"/>
      <c r="B92" s="37"/>
      <c r="C92" s="93"/>
      <c r="D92" s="90"/>
      <c r="E92" s="37"/>
      <c r="F92" s="39"/>
      <c r="G92" s="58"/>
      <c r="H92" s="39"/>
      <c r="I92" s="89"/>
      <c r="J92" s="37"/>
      <c r="K92" s="37"/>
      <c r="L92" s="1"/>
    </row>
    <row r="93" spans="1:12" ht="18" x14ac:dyDescent="0.4">
      <c r="A93" s="105"/>
      <c r="B93" s="106"/>
      <c r="C93" s="107"/>
      <c r="D93" s="108"/>
      <c r="E93" s="105"/>
      <c r="F93" s="105"/>
      <c r="G93" s="105"/>
      <c r="H93" s="105"/>
      <c r="I93" s="109"/>
      <c r="J93" s="106"/>
      <c r="K93" s="106"/>
      <c r="L93" s="110"/>
    </row>
    <row r="94" spans="1:12" ht="18" x14ac:dyDescent="0.4">
      <c r="A94" s="39"/>
      <c r="B94" s="37"/>
      <c r="C94" s="93"/>
      <c r="D94" s="90"/>
      <c r="E94" s="39"/>
      <c r="F94" s="39"/>
      <c r="G94" s="58"/>
      <c r="H94" s="39"/>
      <c r="I94" s="89"/>
      <c r="J94" s="37"/>
      <c r="K94" s="37"/>
      <c r="L94" s="1"/>
    </row>
    <row r="95" spans="1:12" ht="18" x14ac:dyDescent="0.4">
      <c r="A95" s="39"/>
      <c r="B95" s="37"/>
      <c r="C95" s="93"/>
      <c r="D95" s="90"/>
      <c r="E95" s="37"/>
      <c r="F95" s="39"/>
      <c r="G95" s="58"/>
      <c r="H95" s="39"/>
      <c r="I95" s="89"/>
      <c r="J95" s="37"/>
      <c r="K95" s="37"/>
      <c r="L95" s="1"/>
    </row>
  </sheetData>
  <sortState ref="A5:M12">
    <sortCondition ref="A5"/>
  </sortState>
  <pageMargins left="0" right="0" top="0" bottom="0" header="0.5" footer="0.5"/>
  <pageSetup scale="65" fitToWidth="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Playoff Totals 2012</vt:lpstr>
      <vt:lpstr>Week 8 Playoffs</vt:lpstr>
      <vt:lpstr>Week 7 Playoffs</vt:lpstr>
      <vt:lpstr>Week 6 Playoffs</vt:lpstr>
      <vt:lpstr>Week 5 Playoffs</vt:lpstr>
      <vt:lpstr>Week 4 Playoffs</vt:lpstr>
      <vt:lpstr>Week 3 Playoffs</vt:lpstr>
      <vt:lpstr>Week 2 Playoffs</vt:lpstr>
      <vt:lpstr>Week 1 Playoffs </vt:lpstr>
      <vt:lpstr>Week 23</vt:lpstr>
      <vt:lpstr>Week 22</vt:lpstr>
      <vt:lpstr>Week 21</vt:lpstr>
      <vt:lpstr>Week 20</vt:lpstr>
      <vt:lpstr>Week 19</vt:lpstr>
      <vt:lpstr>Week 18</vt:lpstr>
      <vt:lpstr>Week 17</vt:lpstr>
      <vt:lpstr>Week 16</vt:lpstr>
      <vt:lpstr>Week 15</vt:lpstr>
      <vt:lpstr>Week 14</vt:lpstr>
      <vt:lpstr>Week 13</vt:lpstr>
      <vt:lpstr>Week 12</vt:lpstr>
      <vt:lpstr>Week 11</vt:lpstr>
      <vt:lpstr>Week 10</vt:lpstr>
      <vt:lpstr>Week 9</vt:lpstr>
      <vt:lpstr>Week 8</vt:lpstr>
      <vt:lpstr>Week 7</vt:lpstr>
      <vt:lpstr>Week 6</vt:lpstr>
      <vt:lpstr>Week 5</vt:lpstr>
      <vt:lpstr>Week 4</vt:lpstr>
      <vt:lpstr>Week 3</vt:lpstr>
      <vt:lpstr>Week 2</vt:lpstr>
      <vt:lpstr>Week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Baker College</cp:lastModifiedBy>
  <cp:lastPrinted>2012-08-20T12:51:11Z</cp:lastPrinted>
  <dcterms:created xsi:type="dcterms:W3CDTF">2006-11-22T19:25:30Z</dcterms:created>
  <dcterms:modified xsi:type="dcterms:W3CDTF">2012-08-20T12:51:45Z</dcterms:modified>
</cp:coreProperties>
</file>