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170" yWindow="-195" windowWidth="15030" windowHeight="7815" activeTab="9"/>
  </bookViews>
  <sheets>
    <sheet name="Playoff Totals 2013" sheetId="123" r:id="rId1"/>
    <sheet name="Playoff Totals 2012" sheetId="54" state="hidden" r:id="rId2"/>
    <sheet name="Week 8 Playoffs" sheetId="86" state="hidden" r:id="rId3"/>
    <sheet name="Week 17 Playoffs" sheetId="85" state="hidden" r:id="rId4"/>
    <sheet name="Week 16 Playoffs" sheetId="84" state="hidden" r:id="rId5"/>
    <sheet name="Week 15 Playoffs" sheetId="83" state="hidden" r:id="rId6"/>
    <sheet name="Week 14 Playoffs" sheetId="82" state="hidden" r:id="rId7"/>
    <sheet name="Week 13 Playoffs" sheetId="81" state="hidden" r:id="rId8"/>
    <sheet name="Week 12 Playoffs" sheetId="80" state="hidden" r:id="rId9"/>
    <sheet name="Playoffs Week 8 Final Recap" sheetId="125" r:id="rId10"/>
    <sheet name="Playoffs Week 7" sheetId="124" r:id="rId11"/>
    <sheet name="Playoffs Week 6" sheetId="122" r:id="rId12"/>
    <sheet name="Playoffs Week 5" sheetId="121" r:id="rId13"/>
    <sheet name="Playoffs Week 4" sheetId="120" r:id="rId14"/>
    <sheet name="Playoffs Week 3" sheetId="119" r:id="rId15"/>
    <sheet name="Playoffs Week 2" sheetId="118" r:id="rId16"/>
    <sheet name="Playoffs Week 1" sheetId="117" r:id="rId17"/>
    <sheet name="Week 22" sheetId="116" r:id="rId18"/>
    <sheet name="Week 21" sheetId="114" r:id="rId19"/>
    <sheet name="Week 20" sheetId="113" r:id="rId20"/>
    <sheet name="Week 19" sheetId="112" r:id="rId21"/>
    <sheet name="Week 18" sheetId="111" r:id="rId22"/>
    <sheet name="Week 17" sheetId="110" r:id="rId23"/>
    <sheet name="Week 16" sheetId="109" r:id="rId24"/>
    <sheet name="Week 15" sheetId="107" r:id="rId25"/>
    <sheet name="Week 14" sheetId="106" r:id="rId26"/>
    <sheet name="Week 13" sheetId="105" r:id="rId27"/>
    <sheet name="Week 12" sheetId="104" r:id="rId28"/>
    <sheet name="Week 11" sheetId="102" r:id="rId29"/>
    <sheet name="Week 10" sheetId="101" r:id="rId30"/>
    <sheet name="Week 9 " sheetId="100" r:id="rId31"/>
    <sheet name="Week 8" sheetId="99" r:id="rId32"/>
    <sheet name="Week 7" sheetId="98" r:id="rId33"/>
    <sheet name="Week 6" sheetId="97" r:id="rId34"/>
    <sheet name="Week 5" sheetId="95" r:id="rId35"/>
    <sheet name="Week 4" sheetId="94" r:id="rId36"/>
    <sheet name="Week 3" sheetId="88" r:id="rId37"/>
    <sheet name="Week 2" sheetId="87" r:id="rId38"/>
    <sheet name="Week 1" sheetId="31" r:id="rId39"/>
  </sheets>
  <calcPr calcId="145621"/>
</workbook>
</file>

<file path=xl/calcChain.xml><?xml version="1.0" encoding="utf-8"?>
<calcChain xmlns="http://schemas.openxmlformats.org/spreadsheetml/2006/main">
  <c r="M42" i="123" l="1"/>
  <c r="L42" i="123"/>
  <c r="M41" i="123"/>
  <c r="L41" i="123"/>
  <c r="M40" i="123"/>
  <c r="L40" i="123"/>
  <c r="M38" i="123"/>
  <c r="L38" i="123"/>
  <c r="M36" i="123"/>
  <c r="L36" i="123"/>
  <c r="M35" i="123"/>
  <c r="L35" i="123"/>
  <c r="M37" i="123"/>
  <c r="L37" i="123"/>
  <c r="E11" i="123" l="1"/>
  <c r="M39" i="123"/>
  <c r="L39" i="123"/>
  <c r="G72" i="125" l="1"/>
  <c r="G74" i="125" l="1"/>
  <c r="G73" i="125"/>
  <c r="G75" i="125"/>
  <c r="G70" i="125"/>
  <c r="G71" i="125"/>
  <c r="G69" i="125"/>
  <c r="G67" i="125"/>
  <c r="G68" i="125"/>
  <c r="G66" i="125"/>
  <c r="G65" i="125"/>
  <c r="G64" i="125"/>
  <c r="V62" i="125"/>
  <c r="T62" i="125"/>
  <c r="S62" i="125"/>
  <c r="AD61" i="125"/>
  <c r="AB61" i="125"/>
  <c r="AA61" i="125"/>
  <c r="U61" i="125"/>
  <c r="AC60" i="125"/>
  <c r="U60" i="125"/>
  <c r="AC59" i="125"/>
  <c r="U59" i="125"/>
  <c r="AC58" i="125"/>
  <c r="U58" i="125"/>
  <c r="AC57" i="125"/>
  <c r="U57" i="125"/>
  <c r="AC56" i="125"/>
  <c r="U56" i="125"/>
  <c r="AC55" i="125"/>
  <c r="U55" i="125"/>
  <c r="AC54" i="125"/>
  <c r="U54" i="125"/>
  <c r="AC53" i="125"/>
  <c r="U53" i="125"/>
  <c r="AC52" i="125"/>
  <c r="U52" i="125"/>
  <c r="AC51" i="125"/>
  <c r="U51" i="125"/>
  <c r="AC50" i="125"/>
  <c r="AC61" i="125" s="1"/>
  <c r="U50" i="125"/>
  <c r="U62" i="125" s="1"/>
  <c r="AD49" i="125"/>
  <c r="AB49" i="125"/>
  <c r="AA49" i="125"/>
  <c r="V49" i="125"/>
  <c r="T49" i="125"/>
  <c r="S49" i="125"/>
  <c r="AC48" i="125"/>
  <c r="U48" i="125"/>
  <c r="D52" i="125"/>
  <c r="AC47" i="125"/>
  <c r="U47" i="125"/>
  <c r="AC46" i="125"/>
  <c r="U46" i="125"/>
  <c r="AC45" i="125"/>
  <c r="U45" i="125"/>
  <c r="AC44" i="125"/>
  <c r="U44" i="125"/>
  <c r="AC42" i="125"/>
  <c r="U43" i="125"/>
  <c r="AC43" i="125"/>
  <c r="U42" i="125"/>
  <c r="AC41" i="125"/>
  <c r="U41" i="125"/>
  <c r="AC40" i="125"/>
  <c r="U40" i="125"/>
  <c r="AC39" i="125"/>
  <c r="U39" i="125"/>
  <c r="AC38" i="125"/>
  <c r="U38" i="125"/>
  <c r="AD37" i="125"/>
  <c r="AB37" i="125"/>
  <c r="AA37" i="125"/>
  <c r="V37" i="125"/>
  <c r="T37" i="125"/>
  <c r="S37" i="125"/>
  <c r="AC36" i="125"/>
  <c r="U36" i="125"/>
  <c r="AC35" i="125"/>
  <c r="U35" i="125"/>
  <c r="AC34" i="125"/>
  <c r="U34" i="125"/>
  <c r="AC33" i="125"/>
  <c r="U33" i="125"/>
  <c r="AC32" i="125"/>
  <c r="U32" i="125"/>
  <c r="AC31" i="125"/>
  <c r="U31" i="125"/>
  <c r="AC30" i="125"/>
  <c r="U30" i="125"/>
  <c r="AC29" i="125"/>
  <c r="U28" i="125"/>
  <c r="AC28" i="125"/>
  <c r="U29" i="125"/>
  <c r="AC27" i="125"/>
  <c r="U27" i="125"/>
  <c r="AC26" i="125"/>
  <c r="U26" i="125"/>
  <c r="AD25" i="125"/>
  <c r="AB25" i="125"/>
  <c r="AA25" i="125"/>
  <c r="V25" i="125"/>
  <c r="T25" i="125"/>
  <c r="S25" i="125"/>
  <c r="S63" i="125" s="1"/>
  <c r="AC24" i="125"/>
  <c r="U24" i="125"/>
  <c r="AC22" i="125"/>
  <c r="U23" i="125"/>
  <c r="AC23" i="125"/>
  <c r="U22" i="125"/>
  <c r="AC21" i="125"/>
  <c r="U21" i="125"/>
  <c r="AC20" i="125"/>
  <c r="U20" i="125"/>
  <c r="AC19" i="125"/>
  <c r="U19" i="125"/>
  <c r="AC18" i="125"/>
  <c r="U18" i="125"/>
  <c r="AC16" i="125"/>
  <c r="U17" i="125"/>
  <c r="AC17" i="125"/>
  <c r="U16" i="125"/>
  <c r="AC15" i="125"/>
  <c r="U15" i="125"/>
  <c r="AC14" i="125"/>
  <c r="U14" i="125"/>
  <c r="M12" i="125"/>
  <c r="L12" i="125"/>
  <c r="H12" i="125"/>
  <c r="G12" i="125"/>
  <c r="F12" i="125"/>
  <c r="E12" i="125"/>
  <c r="D12" i="125"/>
  <c r="AC11" i="125"/>
  <c r="AB11" i="125"/>
  <c r="AA11" i="125"/>
  <c r="W11" i="125"/>
  <c r="V11" i="125"/>
  <c r="U11" i="125"/>
  <c r="T11" i="125"/>
  <c r="S11" i="125"/>
  <c r="K11" i="125"/>
  <c r="J11" i="125"/>
  <c r="I11" i="125"/>
  <c r="AD10" i="125"/>
  <c r="X10" i="125"/>
  <c r="K9" i="125"/>
  <c r="J9" i="125"/>
  <c r="I9" i="125"/>
  <c r="AD9" i="125"/>
  <c r="X9" i="125"/>
  <c r="K8" i="125"/>
  <c r="J8" i="125"/>
  <c r="I8" i="125"/>
  <c r="AD8" i="125"/>
  <c r="X6" i="125"/>
  <c r="K10" i="125"/>
  <c r="J10" i="125"/>
  <c r="I10" i="125"/>
  <c r="AD7" i="125"/>
  <c r="X7" i="125"/>
  <c r="K6" i="125"/>
  <c r="J6" i="125"/>
  <c r="I6" i="125"/>
  <c r="AD6" i="125"/>
  <c r="X5" i="125"/>
  <c r="K7" i="125"/>
  <c r="J7" i="125"/>
  <c r="I7" i="125"/>
  <c r="AD5" i="125"/>
  <c r="X8" i="125"/>
  <c r="K5" i="125"/>
  <c r="J5" i="125"/>
  <c r="I5" i="125"/>
  <c r="AD4" i="125"/>
  <c r="X4" i="125"/>
  <c r="K4" i="125"/>
  <c r="J4" i="125"/>
  <c r="I4" i="125"/>
  <c r="AD3" i="125"/>
  <c r="X3" i="125"/>
  <c r="X2" i="125"/>
  <c r="AC25" i="125" l="1"/>
  <c r="T63" i="125"/>
  <c r="AC37" i="125"/>
  <c r="AA63" i="125"/>
  <c r="AA64" i="125" s="1"/>
  <c r="AD63" i="125"/>
  <c r="AC49" i="125"/>
  <c r="AB63" i="125"/>
  <c r="U49" i="125"/>
  <c r="V63" i="125"/>
  <c r="U37" i="125"/>
  <c r="U25" i="125"/>
  <c r="X11" i="125"/>
  <c r="J12" i="125"/>
  <c r="K12" i="125"/>
  <c r="G70" i="124"/>
  <c r="AD64" i="125" l="1"/>
  <c r="AB64" i="125"/>
  <c r="AC63" i="125"/>
  <c r="U63" i="125"/>
  <c r="D48" i="124"/>
  <c r="G74" i="124"/>
  <c r="G73" i="124"/>
  <c r="G72" i="124"/>
  <c r="G71" i="124"/>
  <c r="G69" i="124"/>
  <c r="G68" i="124"/>
  <c r="G66" i="124"/>
  <c r="G67" i="124"/>
  <c r="G65" i="124"/>
  <c r="G64" i="124"/>
  <c r="V62" i="124"/>
  <c r="T62" i="124"/>
  <c r="S62" i="124"/>
  <c r="AD61" i="124"/>
  <c r="AB61" i="124"/>
  <c r="AA61" i="124"/>
  <c r="U61" i="124"/>
  <c r="AC60" i="124"/>
  <c r="U60" i="124"/>
  <c r="AC59" i="124"/>
  <c r="U59" i="124"/>
  <c r="AC58" i="124"/>
  <c r="U58" i="124"/>
  <c r="AC57" i="124"/>
  <c r="U57" i="124"/>
  <c r="AC56" i="124"/>
  <c r="U54" i="124"/>
  <c r="AC55" i="124"/>
  <c r="U56" i="124"/>
  <c r="AC54" i="124"/>
  <c r="U55" i="124"/>
  <c r="AC52" i="124"/>
  <c r="U53" i="124"/>
  <c r="AC53" i="124"/>
  <c r="U52" i="124"/>
  <c r="AC51" i="124"/>
  <c r="U51" i="124"/>
  <c r="AC50" i="124"/>
  <c r="U50" i="124"/>
  <c r="AD49" i="124"/>
  <c r="AB49" i="124"/>
  <c r="AA49" i="124"/>
  <c r="V49" i="124"/>
  <c r="T49" i="124"/>
  <c r="S49" i="124"/>
  <c r="AC48" i="124"/>
  <c r="U48" i="124"/>
  <c r="AC47" i="124"/>
  <c r="U47" i="124"/>
  <c r="AC46" i="124"/>
  <c r="U46" i="124"/>
  <c r="AC45" i="124"/>
  <c r="U45" i="124"/>
  <c r="AC44" i="124"/>
  <c r="U44" i="124"/>
  <c r="AC43" i="124"/>
  <c r="U42" i="124"/>
  <c r="AC42" i="124"/>
  <c r="U43" i="124"/>
  <c r="AC41" i="124"/>
  <c r="U41" i="124"/>
  <c r="AC40" i="124"/>
  <c r="U40" i="124"/>
  <c r="AC39" i="124"/>
  <c r="U39" i="124"/>
  <c r="AC38" i="124"/>
  <c r="U38" i="124"/>
  <c r="AD37" i="124"/>
  <c r="AB37" i="124"/>
  <c r="AA37" i="124"/>
  <c r="V37" i="124"/>
  <c r="T37" i="124"/>
  <c r="S37" i="124"/>
  <c r="AC36" i="124"/>
  <c r="U36" i="124"/>
  <c r="AC35" i="124"/>
  <c r="U33" i="124"/>
  <c r="AC34" i="124"/>
  <c r="U35" i="124"/>
  <c r="AC33" i="124"/>
  <c r="U34" i="124"/>
  <c r="AC32" i="124"/>
  <c r="U32" i="124"/>
  <c r="AC31" i="124"/>
  <c r="U31" i="124"/>
  <c r="AC30" i="124"/>
  <c r="U30" i="124"/>
  <c r="AC29" i="124"/>
  <c r="U28" i="124"/>
  <c r="AC28" i="124"/>
  <c r="U29" i="124"/>
  <c r="AC27" i="124"/>
  <c r="U27" i="124"/>
  <c r="AC26" i="124"/>
  <c r="AC37" i="124" s="1"/>
  <c r="U26" i="124"/>
  <c r="AD25" i="124"/>
  <c r="AB25" i="124"/>
  <c r="AA25" i="124"/>
  <c r="V25" i="124"/>
  <c r="T25" i="124"/>
  <c r="S25" i="124"/>
  <c r="AC24" i="124"/>
  <c r="U24" i="124"/>
  <c r="AC23" i="124"/>
  <c r="U23" i="124"/>
  <c r="AC22" i="124"/>
  <c r="U22" i="124"/>
  <c r="AC21" i="124"/>
  <c r="U21" i="124"/>
  <c r="AC20" i="124"/>
  <c r="U19" i="124"/>
  <c r="AC19" i="124"/>
  <c r="U20" i="124"/>
  <c r="AC17" i="124"/>
  <c r="U18" i="124"/>
  <c r="AC16" i="124"/>
  <c r="U17" i="124"/>
  <c r="AC18" i="124"/>
  <c r="U16" i="124"/>
  <c r="AC15" i="124"/>
  <c r="U15" i="124"/>
  <c r="AC14" i="124"/>
  <c r="U14" i="124"/>
  <c r="M12" i="124"/>
  <c r="L12" i="124"/>
  <c r="H12" i="124"/>
  <c r="G12" i="124"/>
  <c r="F12" i="124"/>
  <c r="E12" i="124"/>
  <c r="D12" i="124"/>
  <c r="AC11" i="124"/>
  <c r="AB11" i="124"/>
  <c r="AA11" i="124"/>
  <c r="W11" i="124"/>
  <c r="V11" i="124"/>
  <c r="U11" i="124"/>
  <c r="T11" i="124"/>
  <c r="S11" i="124"/>
  <c r="K10" i="124"/>
  <c r="J10" i="124"/>
  <c r="I10" i="124"/>
  <c r="AD10" i="124"/>
  <c r="X10" i="124"/>
  <c r="K11" i="124"/>
  <c r="J11" i="124"/>
  <c r="I11" i="124"/>
  <c r="AD9" i="124"/>
  <c r="X9" i="124"/>
  <c r="K9" i="124"/>
  <c r="J9" i="124"/>
  <c r="I9" i="124"/>
  <c r="AD8" i="124"/>
  <c r="X8" i="124"/>
  <c r="K6" i="124"/>
  <c r="J6" i="124"/>
  <c r="I6" i="124"/>
  <c r="AD7" i="124"/>
  <c r="X7" i="124"/>
  <c r="K7" i="124"/>
  <c r="J7" i="124"/>
  <c r="I7" i="124"/>
  <c r="AD6" i="124"/>
  <c r="X6" i="124"/>
  <c r="K8" i="124"/>
  <c r="J8" i="124"/>
  <c r="I8" i="124"/>
  <c r="AD5" i="124"/>
  <c r="X5" i="124"/>
  <c r="K5" i="124"/>
  <c r="J5" i="124"/>
  <c r="I5" i="124"/>
  <c r="AD4" i="124"/>
  <c r="X4" i="124"/>
  <c r="K4" i="124"/>
  <c r="J4" i="124"/>
  <c r="I4" i="124"/>
  <c r="AD3" i="124"/>
  <c r="X3" i="124"/>
  <c r="X2" i="124"/>
  <c r="AC64" i="125" l="1"/>
  <c r="X11" i="124"/>
  <c r="AC49" i="124"/>
  <c r="AD63" i="124"/>
  <c r="AD64" i="124" s="1"/>
  <c r="AA63" i="124"/>
  <c r="AB63" i="124"/>
  <c r="AC61" i="124"/>
  <c r="V63" i="124"/>
  <c r="T63" i="124"/>
  <c r="U62" i="124"/>
  <c r="U49" i="124"/>
  <c r="S63" i="124"/>
  <c r="U37" i="124"/>
  <c r="AC25" i="124"/>
  <c r="U25" i="124"/>
  <c r="J12" i="124"/>
  <c r="K12" i="124"/>
  <c r="M60" i="123"/>
  <c r="L60" i="123"/>
  <c r="I60" i="123"/>
  <c r="H60" i="123"/>
  <c r="G60" i="123"/>
  <c r="F60" i="123"/>
  <c r="E60" i="123"/>
  <c r="J58" i="123"/>
  <c r="J59" i="123"/>
  <c r="J54" i="123"/>
  <c r="J52" i="123"/>
  <c r="J55" i="123"/>
  <c r="J56" i="123"/>
  <c r="J53" i="123"/>
  <c r="J57" i="123"/>
  <c r="I43" i="123"/>
  <c r="H43" i="123"/>
  <c r="G43" i="123"/>
  <c r="F43" i="123"/>
  <c r="E43" i="123"/>
  <c r="J36" i="123"/>
  <c r="J42" i="123"/>
  <c r="J38" i="123"/>
  <c r="J40" i="123"/>
  <c r="J39" i="123"/>
  <c r="J35" i="123"/>
  <c r="J37" i="123"/>
  <c r="L43" i="123"/>
  <c r="J41" i="123"/>
  <c r="M25" i="123"/>
  <c r="L25" i="123"/>
  <c r="I25" i="123"/>
  <c r="H25" i="123"/>
  <c r="G25" i="123"/>
  <c r="F25" i="123"/>
  <c r="E25" i="123"/>
  <c r="J24" i="123"/>
  <c r="J22" i="123"/>
  <c r="J19" i="123"/>
  <c r="J18" i="123"/>
  <c r="J20" i="123"/>
  <c r="J21" i="123"/>
  <c r="J17" i="123"/>
  <c r="J23" i="123"/>
  <c r="AA64" i="124" l="1"/>
  <c r="AB64" i="124"/>
  <c r="AC63" i="124"/>
  <c r="U63" i="124"/>
  <c r="M43" i="123"/>
  <c r="D52" i="122"/>
  <c r="G75" i="122"/>
  <c r="G73" i="122"/>
  <c r="G74" i="122"/>
  <c r="G71" i="122"/>
  <c r="G72" i="122"/>
  <c r="G70" i="122"/>
  <c r="G69" i="122"/>
  <c r="G68" i="122"/>
  <c r="G67" i="122"/>
  <c r="G66" i="122"/>
  <c r="G65" i="122"/>
  <c r="G64" i="122"/>
  <c r="V62" i="122"/>
  <c r="T62" i="122"/>
  <c r="S62" i="122"/>
  <c r="AD61" i="122"/>
  <c r="AB61" i="122"/>
  <c r="AA61" i="122"/>
  <c r="U61" i="122"/>
  <c r="AC60" i="122"/>
  <c r="U60" i="122"/>
  <c r="AC59" i="122"/>
  <c r="U59" i="122"/>
  <c r="AC58" i="122"/>
  <c r="U58" i="122"/>
  <c r="AC56" i="122"/>
  <c r="U56" i="122"/>
  <c r="AC57" i="122"/>
  <c r="U54" i="122"/>
  <c r="AC55" i="122"/>
  <c r="U57" i="122"/>
  <c r="AC54" i="122"/>
  <c r="U55" i="122"/>
  <c r="AC53" i="122"/>
  <c r="U53" i="122"/>
  <c r="AC52" i="122"/>
  <c r="U52" i="122"/>
  <c r="AC51" i="122"/>
  <c r="U51" i="122"/>
  <c r="AC50" i="122"/>
  <c r="U50" i="122"/>
  <c r="AD49" i="122"/>
  <c r="AB49" i="122"/>
  <c r="AA49" i="122"/>
  <c r="V49" i="122"/>
  <c r="T49" i="122"/>
  <c r="S49" i="122"/>
  <c r="AC48" i="122"/>
  <c r="U48" i="122"/>
  <c r="AC47" i="122"/>
  <c r="U47" i="122"/>
  <c r="AC46" i="122"/>
  <c r="U46" i="122"/>
  <c r="AC45" i="122"/>
  <c r="U45" i="122"/>
  <c r="AC44" i="122"/>
  <c r="U44" i="122"/>
  <c r="AC43" i="122"/>
  <c r="U43" i="122"/>
  <c r="AC42" i="122"/>
  <c r="U42" i="122"/>
  <c r="AC41" i="122"/>
  <c r="U41" i="122"/>
  <c r="AC40" i="122"/>
  <c r="U40" i="122"/>
  <c r="AC39" i="122"/>
  <c r="U39" i="122"/>
  <c r="AC38" i="122"/>
  <c r="U38" i="122"/>
  <c r="AD37" i="122"/>
  <c r="AB37" i="122"/>
  <c r="AA37" i="122"/>
  <c r="V37" i="122"/>
  <c r="T37" i="122"/>
  <c r="S37" i="122"/>
  <c r="AC36" i="122"/>
  <c r="U36" i="122"/>
  <c r="AC35" i="122"/>
  <c r="U34" i="122"/>
  <c r="AC34" i="122"/>
  <c r="U35" i="122"/>
  <c r="AC33" i="122"/>
  <c r="U33" i="122"/>
  <c r="AC32" i="122"/>
  <c r="U32" i="122"/>
  <c r="AC31" i="122"/>
  <c r="U31" i="122"/>
  <c r="AC30" i="122"/>
  <c r="U30" i="122"/>
  <c r="AC29" i="122"/>
  <c r="U29" i="122"/>
  <c r="AC28" i="122"/>
  <c r="U28" i="122"/>
  <c r="AC27" i="122"/>
  <c r="U27" i="122"/>
  <c r="AC26" i="122"/>
  <c r="U26" i="122"/>
  <c r="AD25" i="122"/>
  <c r="AB25" i="122"/>
  <c r="AA25" i="122"/>
  <c r="V25" i="122"/>
  <c r="V63" i="122" s="1"/>
  <c r="T25" i="122"/>
  <c r="S25" i="122"/>
  <c r="S63" i="122" s="1"/>
  <c r="AC24" i="122"/>
  <c r="U24" i="122"/>
  <c r="AC22" i="122"/>
  <c r="U23" i="122"/>
  <c r="AC23" i="122"/>
  <c r="U22" i="122"/>
  <c r="AC21" i="122"/>
  <c r="U20" i="122"/>
  <c r="AC20" i="122"/>
  <c r="U19" i="122"/>
  <c r="AC19" i="122"/>
  <c r="U21" i="122"/>
  <c r="AC17" i="122"/>
  <c r="U18" i="122"/>
  <c r="AC18" i="122"/>
  <c r="U17" i="122"/>
  <c r="AC16" i="122"/>
  <c r="U16" i="122"/>
  <c r="AC15" i="122"/>
  <c r="U15" i="122"/>
  <c r="AC14" i="122"/>
  <c r="U14" i="122"/>
  <c r="M12" i="122"/>
  <c r="L12" i="122"/>
  <c r="H12" i="122"/>
  <c r="G12" i="122"/>
  <c r="F12" i="122"/>
  <c r="E12" i="122"/>
  <c r="D12" i="122"/>
  <c r="AC11" i="122"/>
  <c r="AB11" i="122"/>
  <c r="AA11" i="122"/>
  <c r="W11" i="122"/>
  <c r="V11" i="122"/>
  <c r="U11" i="122"/>
  <c r="T11" i="122"/>
  <c r="S11" i="122"/>
  <c r="K10" i="122"/>
  <c r="J10" i="122"/>
  <c r="I10" i="122"/>
  <c r="AD10" i="122"/>
  <c r="X10" i="122"/>
  <c r="K11" i="122"/>
  <c r="J11" i="122"/>
  <c r="I11" i="122"/>
  <c r="AD9" i="122"/>
  <c r="X9" i="122"/>
  <c r="K9" i="122"/>
  <c r="J9" i="122"/>
  <c r="I9" i="122"/>
  <c r="AD8" i="122"/>
  <c r="X7" i="122"/>
  <c r="K8" i="122"/>
  <c r="J8" i="122"/>
  <c r="I8" i="122"/>
  <c r="AD7" i="122"/>
  <c r="X8" i="122"/>
  <c r="K5" i="122"/>
  <c r="J5" i="122"/>
  <c r="I5" i="122"/>
  <c r="AD6" i="122"/>
  <c r="X5" i="122"/>
  <c r="K6" i="122"/>
  <c r="J6" i="122"/>
  <c r="I6" i="122"/>
  <c r="AD5" i="122"/>
  <c r="X4" i="122"/>
  <c r="K7" i="122"/>
  <c r="J7" i="122"/>
  <c r="I7" i="122"/>
  <c r="AD4" i="122"/>
  <c r="X6" i="122"/>
  <c r="K4" i="122"/>
  <c r="J4" i="122"/>
  <c r="I4" i="122"/>
  <c r="AD3" i="122"/>
  <c r="X3" i="122"/>
  <c r="X2" i="122"/>
  <c r="AC64" i="124" l="1"/>
  <c r="U62" i="122"/>
  <c r="T63" i="122"/>
  <c r="U37" i="122"/>
  <c r="AA63" i="122"/>
  <c r="AA64" i="122" s="1"/>
  <c r="AC61" i="122"/>
  <c r="AC25" i="122"/>
  <c r="U49" i="122"/>
  <c r="AC37" i="122"/>
  <c r="AB63" i="122"/>
  <c r="AD63" i="122"/>
  <c r="AD64" i="122" s="1"/>
  <c r="AC49" i="122"/>
  <c r="U25" i="122"/>
  <c r="X11" i="122"/>
  <c r="K12" i="122"/>
  <c r="J12" i="122"/>
  <c r="G75" i="121"/>
  <c r="AB64" i="122" l="1"/>
  <c r="U63" i="122"/>
  <c r="AC63" i="122"/>
  <c r="D48" i="121"/>
  <c r="G74" i="121"/>
  <c r="G73" i="121"/>
  <c r="G71" i="121"/>
  <c r="G72" i="121"/>
  <c r="G70" i="121"/>
  <c r="G69" i="121"/>
  <c r="G68" i="121"/>
  <c r="G67" i="121"/>
  <c r="G66" i="121"/>
  <c r="G65" i="121"/>
  <c r="G64" i="121"/>
  <c r="V62" i="121"/>
  <c r="T62" i="121"/>
  <c r="S62" i="121"/>
  <c r="AD61" i="121"/>
  <c r="AB61" i="121"/>
  <c r="AA61" i="121"/>
  <c r="U61" i="121"/>
  <c r="AC60" i="121"/>
  <c r="U60" i="121"/>
  <c r="AC59" i="121"/>
  <c r="U59" i="121"/>
  <c r="AC58" i="121"/>
  <c r="U58" i="121"/>
  <c r="AC57" i="121"/>
  <c r="U57" i="121"/>
  <c r="AC56" i="121"/>
  <c r="U56" i="121"/>
  <c r="AC54" i="121"/>
  <c r="U55" i="121"/>
  <c r="AC55" i="121"/>
  <c r="U54" i="121"/>
  <c r="AC53" i="121"/>
  <c r="U53" i="121"/>
  <c r="AC52" i="121"/>
  <c r="U52" i="121"/>
  <c r="AC51" i="121"/>
  <c r="U51" i="121"/>
  <c r="AC50" i="121"/>
  <c r="U50" i="121"/>
  <c r="AD49" i="121"/>
  <c r="AB49" i="121"/>
  <c r="AA49" i="121"/>
  <c r="V49" i="121"/>
  <c r="T49" i="121"/>
  <c r="S49" i="121"/>
  <c r="AC48" i="121"/>
  <c r="U48" i="121"/>
  <c r="AC47" i="121"/>
  <c r="U47" i="121"/>
  <c r="AC46" i="121"/>
  <c r="U46" i="121"/>
  <c r="AC45" i="121"/>
  <c r="U45" i="121"/>
  <c r="AC44" i="121"/>
  <c r="U44" i="121"/>
  <c r="AC43" i="121"/>
  <c r="U43" i="121"/>
  <c r="AC42" i="121"/>
  <c r="U42" i="121"/>
  <c r="AC41" i="121"/>
  <c r="U41" i="121"/>
  <c r="AC40" i="121"/>
  <c r="U40" i="121"/>
  <c r="AC39" i="121"/>
  <c r="U39" i="121"/>
  <c r="AC38" i="121"/>
  <c r="U38" i="121"/>
  <c r="AD37" i="121"/>
  <c r="AB37" i="121"/>
  <c r="AA37" i="121"/>
  <c r="V37" i="121"/>
  <c r="T37" i="121"/>
  <c r="S37" i="121"/>
  <c r="AC36" i="121"/>
  <c r="U35" i="121"/>
  <c r="AC35" i="121"/>
  <c r="U36" i="121"/>
  <c r="AC34" i="121"/>
  <c r="U34" i="121"/>
  <c r="AC33" i="121"/>
  <c r="U33" i="121"/>
  <c r="AC32" i="121"/>
  <c r="U32" i="121"/>
  <c r="AC31" i="121"/>
  <c r="U31" i="121"/>
  <c r="AC30" i="121"/>
  <c r="U30" i="121"/>
  <c r="AC29" i="121"/>
  <c r="U29" i="121"/>
  <c r="AC28" i="121"/>
  <c r="U28" i="121"/>
  <c r="AC27" i="121"/>
  <c r="U27" i="121"/>
  <c r="AC26" i="121"/>
  <c r="AC37" i="121" s="1"/>
  <c r="U26" i="121"/>
  <c r="AD25" i="121"/>
  <c r="AB25" i="121"/>
  <c r="AB63" i="121" s="1"/>
  <c r="AA25" i="121"/>
  <c r="AA63" i="121" s="1"/>
  <c r="V25" i="121"/>
  <c r="T25" i="121"/>
  <c r="S25" i="121"/>
  <c r="S63" i="121" s="1"/>
  <c r="AC24" i="121"/>
  <c r="U23" i="121"/>
  <c r="AC23" i="121"/>
  <c r="U24" i="121"/>
  <c r="AC21" i="121"/>
  <c r="U22" i="121"/>
  <c r="AC22" i="121"/>
  <c r="U21" i="121"/>
  <c r="AC20" i="121"/>
  <c r="U20" i="121"/>
  <c r="AC19" i="121"/>
  <c r="U18" i="121"/>
  <c r="AC16" i="121"/>
  <c r="U19" i="121"/>
  <c r="AC18" i="121"/>
  <c r="U17" i="121"/>
  <c r="AC17" i="121"/>
  <c r="U16" i="121"/>
  <c r="AC15" i="121"/>
  <c r="U15" i="121"/>
  <c r="AC14" i="121"/>
  <c r="AC25" i="121" s="1"/>
  <c r="U14" i="121"/>
  <c r="M12" i="121"/>
  <c r="L12" i="121"/>
  <c r="H12" i="121"/>
  <c r="G12" i="121"/>
  <c r="F12" i="121"/>
  <c r="E12" i="121"/>
  <c r="D12" i="121"/>
  <c r="AC11" i="121"/>
  <c r="AB11" i="121"/>
  <c r="AA11" i="121"/>
  <c r="W11" i="121"/>
  <c r="V11" i="121"/>
  <c r="U11" i="121"/>
  <c r="T11" i="121"/>
  <c r="S11" i="121"/>
  <c r="K10" i="121"/>
  <c r="J10" i="121"/>
  <c r="I10" i="121"/>
  <c r="AD10" i="121"/>
  <c r="X10" i="121"/>
  <c r="K11" i="121"/>
  <c r="J11" i="121"/>
  <c r="I11" i="121"/>
  <c r="AD9" i="121"/>
  <c r="X9" i="121"/>
  <c r="K7" i="121"/>
  <c r="J7" i="121"/>
  <c r="I7" i="121"/>
  <c r="AD8" i="121"/>
  <c r="X8" i="121"/>
  <c r="K9" i="121"/>
  <c r="J9" i="121"/>
  <c r="I9" i="121"/>
  <c r="AD7" i="121"/>
  <c r="X7" i="121"/>
  <c r="K6" i="121"/>
  <c r="J6" i="121"/>
  <c r="I6" i="121"/>
  <c r="AD6" i="121"/>
  <c r="X6" i="121"/>
  <c r="K5" i="121"/>
  <c r="J5" i="121"/>
  <c r="I5" i="121"/>
  <c r="AD5" i="121"/>
  <c r="X4" i="121"/>
  <c r="K8" i="121"/>
  <c r="J8" i="121"/>
  <c r="I8" i="121"/>
  <c r="AD4" i="121"/>
  <c r="X3" i="121"/>
  <c r="K4" i="121"/>
  <c r="J4" i="121"/>
  <c r="I4" i="121"/>
  <c r="AD3" i="121"/>
  <c r="X5" i="121"/>
  <c r="X2" i="121"/>
  <c r="AC64" i="122" l="1"/>
  <c r="U25" i="121"/>
  <c r="U49" i="121"/>
  <c r="AD63" i="121"/>
  <c r="AC49" i="121"/>
  <c r="AC61" i="121"/>
  <c r="U62" i="121"/>
  <c r="V63" i="121"/>
  <c r="AD64" i="121" s="1"/>
  <c r="T63" i="121"/>
  <c r="AB64" i="121" s="1"/>
  <c r="U37" i="121"/>
  <c r="X11" i="121"/>
  <c r="K12" i="121"/>
  <c r="J12" i="121"/>
  <c r="AA64" i="121"/>
  <c r="D50" i="120"/>
  <c r="G75" i="120"/>
  <c r="G74" i="120"/>
  <c r="G73" i="120"/>
  <c r="G70" i="120"/>
  <c r="G72" i="120"/>
  <c r="G71" i="120"/>
  <c r="G69" i="120"/>
  <c r="G68" i="120"/>
  <c r="G65" i="120"/>
  <c r="G67" i="120"/>
  <c r="G66" i="120"/>
  <c r="G64" i="120"/>
  <c r="V62" i="120"/>
  <c r="T62" i="120"/>
  <c r="S62" i="120"/>
  <c r="AD61" i="120"/>
  <c r="AB61" i="120"/>
  <c r="AA61" i="120"/>
  <c r="U61" i="120"/>
  <c r="AC60" i="120"/>
  <c r="U60" i="120"/>
  <c r="AC59" i="120"/>
  <c r="U59" i="120"/>
  <c r="AC57" i="120"/>
  <c r="U58" i="120"/>
  <c r="AC58" i="120"/>
  <c r="U57" i="120"/>
  <c r="AC56" i="120"/>
  <c r="U56" i="120"/>
  <c r="AC55" i="120"/>
  <c r="U55" i="120"/>
  <c r="AC54" i="120"/>
  <c r="U54" i="120"/>
  <c r="AC53" i="120"/>
  <c r="U53" i="120"/>
  <c r="AC51" i="120"/>
  <c r="U52" i="120"/>
  <c r="AC52" i="120"/>
  <c r="U51" i="120"/>
  <c r="AC50" i="120"/>
  <c r="U50" i="120"/>
  <c r="AD49" i="120"/>
  <c r="AB49" i="120"/>
  <c r="AA49" i="120"/>
  <c r="V49" i="120"/>
  <c r="T49" i="120"/>
  <c r="S49" i="120"/>
  <c r="AC48" i="120"/>
  <c r="U48" i="120"/>
  <c r="AC47" i="120"/>
  <c r="U47" i="120"/>
  <c r="AC46" i="120"/>
  <c r="U46" i="120"/>
  <c r="AC45" i="120"/>
  <c r="U45" i="120"/>
  <c r="AC44" i="120"/>
  <c r="U44" i="120"/>
  <c r="AC43" i="120"/>
  <c r="U43" i="120"/>
  <c r="AC42" i="120"/>
  <c r="U42" i="120"/>
  <c r="AC41" i="120"/>
  <c r="U41" i="120"/>
  <c r="AC40" i="120"/>
  <c r="U40" i="120"/>
  <c r="AC39" i="120"/>
  <c r="U39" i="120"/>
  <c r="AC38" i="120"/>
  <c r="U38" i="120"/>
  <c r="U49" i="120" s="1"/>
  <c r="AD37" i="120"/>
  <c r="AC37" i="120"/>
  <c r="AB37" i="120"/>
  <c r="AA37" i="120"/>
  <c r="V37" i="120"/>
  <c r="T37" i="120"/>
  <c r="S37" i="120"/>
  <c r="AC36" i="120"/>
  <c r="U36" i="120"/>
  <c r="AC35" i="120"/>
  <c r="U35" i="120"/>
  <c r="AC34" i="120"/>
  <c r="U34" i="120"/>
  <c r="AC33" i="120"/>
  <c r="U33" i="120"/>
  <c r="AC32" i="120"/>
  <c r="U32" i="120"/>
  <c r="AC31" i="120"/>
  <c r="U31" i="120"/>
  <c r="AC30" i="120"/>
  <c r="U30" i="120"/>
  <c r="AC29" i="120"/>
  <c r="U29" i="120"/>
  <c r="AC28" i="120"/>
  <c r="U28" i="120"/>
  <c r="AC27" i="120"/>
  <c r="U27" i="120"/>
  <c r="AC26" i="120"/>
  <c r="U26" i="120"/>
  <c r="AD25" i="120"/>
  <c r="AC25" i="120"/>
  <c r="AB25" i="120"/>
  <c r="AA25" i="120"/>
  <c r="V25" i="120"/>
  <c r="T25" i="120"/>
  <c r="S25" i="120"/>
  <c r="S63" i="120" s="1"/>
  <c r="AC24" i="120"/>
  <c r="U24" i="120"/>
  <c r="AC23" i="120"/>
  <c r="U23" i="120"/>
  <c r="AC22" i="120"/>
  <c r="U22" i="120"/>
  <c r="AC21" i="120"/>
  <c r="U20" i="120"/>
  <c r="AC20" i="120"/>
  <c r="U21" i="120"/>
  <c r="AC19" i="120"/>
  <c r="U19" i="120"/>
  <c r="AC18" i="120"/>
  <c r="U18" i="120"/>
  <c r="AC17" i="120"/>
  <c r="U17" i="120"/>
  <c r="AC16" i="120"/>
  <c r="U16" i="120"/>
  <c r="AC15" i="120"/>
  <c r="U15" i="120"/>
  <c r="AC14" i="120"/>
  <c r="U14" i="120"/>
  <c r="M12" i="120"/>
  <c r="L12" i="120"/>
  <c r="H12" i="120"/>
  <c r="G12" i="120"/>
  <c r="F12" i="120"/>
  <c r="E12" i="120"/>
  <c r="D12" i="120"/>
  <c r="AC11" i="120"/>
  <c r="AB11" i="120"/>
  <c r="AA11" i="120"/>
  <c r="W11" i="120"/>
  <c r="V11" i="120"/>
  <c r="U11" i="120"/>
  <c r="T11" i="120"/>
  <c r="S11" i="120"/>
  <c r="K10" i="120"/>
  <c r="J10" i="120"/>
  <c r="I10" i="120"/>
  <c r="AD10" i="120"/>
  <c r="X10" i="120"/>
  <c r="K9" i="120"/>
  <c r="J9" i="120"/>
  <c r="I9" i="120"/>
  <c r="AD9" i="120"/>
  <c r="X9" i="120"/>
  <c r="K11" i="120"/>
  <c r="J11" i="120"/>
  <c r="I11" i="120"/>
  <c r="AD8" i="120"/>
  <c r="X8" i="120"/>
  <c r="K6" i="120"/>
  <c r="J6" i="120"/>
  <c r="I6" i="120"/>
  <c r="AD7" i="120"/>
  <c r="X4" i="120"/>
  <c r="K7" i="120"/>
  <c r="J7" i="120"/>
  <c r="I7" i="120"/>
  <c r="AD6" i="120"/>
  <c r="X7" i="120"/>
  <c r="K8" i="120"/>
  <c r="J8" i="120"/>
  <c r="I8" i="120"/>
  <c r="AD5" i="120"/>
  <c r="X6" i="120"/>
  <c r="K4" i="120"/>
  <c r="J4" i="120"/>
  <c r="I4" i="120"/>
  <c r="AD4" i="120"/>
  <c r="X3" i="120"/>
  <c r="K5" i="120"/>
  <c r="J5" i="120"/>
  <c r="I5" i="120"/>
  <c r="AD3" i="120"/>
  <c r="X5" i="120"/>
  <c r="X2" i="120"/>
  <c r="AC63" i="121" l="1"/>
  <c r="U63" i="121"/>
  <c r="U25" i="120"/>
  <c r="AD63" i="120"/>
  <c r="AA63" i="120"/>
  <c r="AA64" i="120" s="1"/>
  <c r="AC49" i="120"/>
  <c r="AB63" i="120"/>
  <c r="V63" i="120"/>
  <c r="U62" i="120"/>
  <c r="AC61" i="120"/>
  <c r="AC63" i="120" s="1"/>
  <c r="X11" i="120"/>
  <c r="T63" i="120"/>
  <c r="U37" i="120"/>
  <c r="J12" i="120"/>
  <c r="K12" i="120"/>
  <c r="J11" i="119"/>
  <c r="AC64" i="121" l="1"/>
  <c r="AD64" i="120"/>
  <c r="AB64" i="120"/>
  <c r="U63" i="120"/>
  <c r="AC64" i="120" s="1"/>
  <c r="D49" i="119"/>
  <c r="G73" i="119"/>
  <c r="G75" i="119"/>
  <c r="G74" i="119"/>
  <c r="G71" i="119"/>
  <c r="G72" i="119"/>
  <c r="G70" i="119"/>
  <c r="G69" i="119"/>
  <c r="G68" i="119"/>
  <c r="G67" i="119"/>
  <c r="G66" i="119"/>
  <c r="G65" i="119"/>
  <c r="G64" i="119"/>
  <c r="V62" i="119"/>
  <c r="T62" i="119"/>
  <c r="S62" i="119"/>
  <c r="AD61" i="119"/>
  <c r="AB61" i="119"/>
  <c r="AA61" i="119"/>
  <c r="U61" i="119"/>
  <c r="AC60" i="119"/>
  <c r="U60" i="119"/>
  <c r="AC59" i="119"/>
  <c r="U59" i="119"/>
  <c r="AC58" i="119"/>
  <c r="U58" i="119"/>
  <c r="AC57" i="119"/>
  <c r="U57" i="119"/>
  <c r="AC56" i="119"/>
  <c r="U53" i="119"/>
  <c r="AC55" i="119"/>
  <c r="U56" i="119"/>
  <c r="AC54" i="119"/>
  <c r="U54" i="119"/>
  <c r="AC53" i="119"/>
  <c r="U55" i="119"/>
  <c r="AC52" i="119"/>
  <c r="U52" i="119"/>
  <c r="AC51" i="119"/>
  <c r="U51" i="119"/>
  <c r="AC50" i="119"/>
  <c r="U50" i="119"/>
  <c r="AD49" i="119"/>
  <c r="AB49" i="119"/>
  <c r="AA49" i="119"/>
  <c r="V49" i="119"/>
  <c r="T49" i="119"/>
  <c r="S49" i="119"/>
  <c r="AC48" i="119"/>
  <c r="U48" i="119"/>
  <c r="AC47" i="119"/>
  <c r="U47" i="119"/>
  <c r="AC46" i="119"/>
  <c r="U46" i="119"/>
  <c r="AC45" i="119"/>
  <c r="U45" i="119"/>
  <c r="AC44" i="119"/>
  <c r="U44" i="119"/>
  <c r="AC43" i="119"/>
  <c r="U43" i="119"/>
  <c r="AC42" i="119"/>
  <c r="U42" i="119"/>
  <c r="AC41" i="119"/>
  <c r="U41" i="119"/>
  <c r="AC40" i="119"/>
  <c r="U40" i="119"/>
  <c r="AC39" i="119"/>
  <c r="U39" i="119"/>
  <c r="AC38" i="119"/>
  <c r="U38" i="119"/>
  <c r="AD37" i="119"/>
  <c r="AB37" i="119"/>
  <c r="AA37" i="119"/>
  <c r="V37" i="119"/>
  <c r="T37" i="119"/>
  <c r="S37" i="119"/>
  <c r="AC36" i="119"/>
  <c r="U36" i="119"/>
  <c r="AC35" i="119"/>
  <c r="U35" i="119"/>
  <c r="AC34" i="119"/>
  <c r="U34" i="119"/>
  <c r="AC33" i="119"/>
  <c r="U33" i="119"/>
  <c r="AC32" i="119"/>
  <c r="U32" i="119"/>
  <c r="AC31" i="119"/>
  <c r="U31" i="119"/>
  <c r="AC30" i="119"/>
  <c r="U30" i="119"/>
  <c r="AC29" i="119"/>
  <c r="U29" i="119"/>
  <c r="AC28" i="119"/>
  <c r="U28" i="119"/>
  <c r="AC27" i="119"/>
  <c r="U27" i="119"/>
  <c r="AC26" i="119"/>
  <c r="U26" i="119"/>
  <c r="AD25" i="119"/>
  <c r="AD63" i="119" s="1"/>
  <c r="AB25" i="119"/>
  <c r="AA25" i="119"/>
  <c r="V25" i="119"/>
  <c r="V63" i="119" s="1"/>
  <c r="T25" i="119"/>
  <c r="S25" i="119"/>
  <c r="S63" i="119" s="1"/>
  <c r="AC24" i="119"/>
  <c r="U24" i="119"/>
  <c r="AC23" i="119"/>
  <c r="U23" i="119"/>
  <c r="AC22" i="119"/>
  <c r="U22" i="119"/>
  <c r="AC21" i="119"/>
  <c r="U21" i="119"/>
  <c r="AC20" i="119"/>
  <c r="U20" i="119"/>
  <c r="AC19" i="119"/>
  <c r="U19" i="119"/>
  <c r="AC18" i="119"/>
  <c r="U18" i="119"/>
  <c r="AC16" i="119"/>
  <c r="U17" i="119"/>
  <c r="AC17" i="119"/>
  <c r="U16" i="119"/>
  <c r="AC15" i="119"/>
  <c r="U15" i="119"/>
  <c r="AC14" i="119"/>
  <c r="U14" i="119"/>
  <c r="M12" i="119"/>
  <c r="L12" i="119"/>
  <c r="H12" i="119"/>
  <c r="G12" i="119"/>
  <c r="F12" i="119"/>
  <c r="E12" i="119"/>
  <c r="D12" i="119"/>
  <c r="AC11" i="119"/>
  <c r="AB11" i="119"/>
  <c r="AA11" i="119"/>
  <c r="W11" i="119"/>
  <c r="V11" i="119"/>
  <c r="U11" i="119"/>
  <c r="T11" i="119"/>
  <c r="S11" i="119"/>
  <c r="K10" i="119"/>
  <c r="J10" i="119"/>
  <c r="I10" i="119"/>
  <c r="AD10" i="119"/>
  <c r="X10" i="119"/>
  <c r="K11" i="119"/>
  <c r="I11" i="119"/>
  <c r="AD9" i="119"/>
  <c r="X9" i="119"/>
  <c r="K9" i="119"/>
  <c r="J9" i="119"/>
  <c r="I9" i="119"/>
  <c r="AD8" i="119"/>
  <c r="X7" i="119"/>
  <c r="K7" i="119"/>
  <c r="J7" i="119"/>
  <c r="I7" i="119"/>
  <c r="AD7" i="119"/>
  <c r="X8" i="119"/>
  <c r="K8" i="119"/>
  <c r="J8" i="119"/>
  <c r="I8" i="119"/>
  <c r="AD6" i="119"/>
  <c r="X6" i="119"/>
  <c r="K5" i="119"/>
  <c r="J5" i="119"/>
  <c r="I5" i="119"/>
  <c r="AD5" i="119"/>
  <c r="X5" i="119"/>
  <c r="K4" i="119"/>
  <c r="J4" i="119"/>
  <c r="I4" i="119"/>
  <c r="AD4" i="119"/>
  <c r="X4" i="119"/>
  <c r="K6" i="119"/>
  <c r="J6" i="119"/>
  <c r="I6" i="119"/>
  <c r="AD3" i="119"/>
  <c r="X3" i="119"/>
  <c r="X2" i="119"/>
  <c r="U37" i="119" l="1"/>
  <c r="AC37" i="119"/>
  <c r="U62" i="119"/>
  <c r="AA63" i="119"/>
  <c r="AA64" i="119" s="1"/>
  <c r="AC61" i="119"/>
  <c r="AB63" i="119"/>
  <c r="T63" i="119"/>
  <c r="K12" i="119"/>
  <c r="AC25" i="119"/>
  <c r="AC49" i="119"/>
  <c r="U25" i="119"/>
  <c r="U49" i="119"/>
  <c r="X11" i="119"/>
  <c r="J12" i="119"/>
  <c r="AD64" i="119"/>
  <c r="G75" i="118"/>
  <c r="G73" i="118"/>
  <c r="AB64" i="119" l="1"/>
  <c r="AC63" i="119"/>
  <c r="U63" i="119"/>
  <c r="K10" i="118"/>
  <c r="D54" i="118"/>
  <c r="G74" i="118"/>
  <c r="G72" i="118"/>
  <c r="G69" i="118"/>
  <c r="G71" i="118"/>
  <c r="G70" i="118"/>
  <c r="G68" i="118"/>
  <c r="G67" i="118"/>
  <c r="G66" i="118"/>
  <c r="G65" i="118"/>
  <c r="G64" i="118"/>
  <c r="V62" i="118"/>
  <c r="T62" i="118"/>
  <c r="S62" i="118"/>
  <c r="AD61" i="118"/>
  <c r="AB61" i="118"/>
  <c r="AA61" i="118"/>
  <c r="U61" i="118"/>
  <c r="AC59" i="118"/>
  <c r="U60" i="118"/>
  <c r="AC60" i="118"/>
  <c r="U59" i="118"/>
  <c r="AC56" i="118"/>
  <c r="U57" i="118"/>
  <c r="AC58" i="118"/>
  <c r="U58" i="118"/>
  <c r="AC57" i="118"/>
  <c r="U54" i="118"/>
  <c r="AC55" i="118"/>
  <c r="U56" i="118"/>
  <c r="AC54" i="118"/>
  <c r="U55" i="118"/>
  <c r="AC53" i="118"/>
  <c r="U53" i="118"/>
  <c r="AC52" i="118"/>
  <c r="U52" i="118"/>
  <c r="AC51" i="118"/>
  <c r="U51" i="118"/>
  <c r="AC50" i="118"/>
  <c r="U50" i="118"/>
  <c r="AD49" i="118"/>
  <c r="AB49" i="118"/>
  <c r="AA49" i="118"/>
  <c r="V49" i="118"/>
  <c r="T49" i="118"/>
  <c r="S49" i="118"/>
  <c r="AC48" i="118"/>
  <c r="U48" i="118"/>
  <c r="AC47" i="118"/>
  <c r="U47" i="118"/>
  <c r="AC46" i="118"/>
  <c r="U46" i="118"/>
  <c r="AC45" i="118"/>
  <c r="U45" i="118"/>
  <c r="AC44" i="118"/>
  <c r="U44" i="118"/>
  <c r="AC43" i="118"/>
  <c r="U43" i="118"/>
  <c r="AC42" i="118"/>
  <c r="U42" i="118"/>
  <c r="AC41" i="118"/>
  <c r="U41" i="118"/>
  <c r="AC40" i="118"/>
  <c r="U40" i="118"/>
  <c r="AC39" i="118"/>
  <c r="U39" i="118"/>
  <c r="AC38" i="118"/>
  <c r="U38" i="118"/>
  <c r="U49" i="118" s="1"/>
  <c r="AD37" i="118"/>
  <c r="AB37" i="118"/>
  <c r="AA37" i="118"/>
  <c r="V37" i="118"/>
  <c r="T37" i="118"/>
  <c r="S37" i="118"/>
  <c r="AC35" i="118"/>
  <c r="U36" i="118"/>
  <c r="AC36" i="118"/>
  <c r="U35" i="118"/>
  <c r="AC34" i="118"/>
  <c r="U34" i="118"/>
  <c r="AC33" i="118"/>
  <c r="U33" i="118"/>
  <c r="AC32" i="118"/>
  <c r="U32" i="118"/>
  <c r="AC30" i="118"/>
  <c r="U31" i="118"/>
  <c r="AC31" i="118"/>
  <c r="U30" i="118"/>
  <c r="AC29" i="118"/>
  <c r="U29" i="118"/>
  <c r="AC28" i="118"/>
  <c r="U28" i="118"/>
  <c r="AC27" i="118"/>
  <c r="U27" i="118"/>
  <c r="AC26" i="118"/>
  <c r="U26" i="118"/>
  <c r="U37" i="118" s="1"/>
  <c r="AD25" i="118"/>
  <c r="AB25" i="118"/>
  <c r="AA25" i="118"/>
  <c r="V25" i="118"/>
  <c r="T25" i="118"/>
  <c r="T63" i="118" s="1"/>
  <c r="S25" i="118"/>
  <c r="S63" i="118" s="1"/>
  <c r="AC24" i="118"/>
  <c r="U24" i="118"/>
  <c r="AC23" i="118"/>
  <c r="U23" i="118"/>
  <c r="AC22" i="118"/>
  <c r="U22" i="118"/>
  <c r="AC21" i="118"/>
  <c r="U21" i="118"/>
  <c r="AC20" i="118"/>
  <c r="U20" i="118"/>
  <c r="AC19" i="118"/>
  <c r="U19" i="118"/>
  <c r="AC18" i="118"/>
  <c r="U18" i="118"/>
  <c r="AC17" i="118"/>
  <c r="U17" i="118"/>
  <c r="AC16" i="118"/>
  <c r="U16" i="118"/>
  <c r="AC15" i="118"/>
  <c r="U15" i="118"/>
  <c r="AC14" i="118"/>
  <c r="U14" i="118"/>
  <c r="U25" i="118" s="1"/>
  <c r="M12" i="118"/>
  <c r="L12" i="118"/>
  <c r="H12" i="118"/>
  <c r="G12" i="118"/>
  <c r="F12" i="118"/>
  <c r="E12" i="118"/>
  <c r="D12" i="118"/>
  <c r="AC11" i="118"/>
  <c r="AB11" i="118"/>
  <c r="AA11" i="118"/>
  <c r="W11" i="118"/>
  <c r="V11" i="118"/>
  <c r="U11" i="118"/>
  <c r="T11" i="118"/>
  <c r="S11" i="118"/>
  <c r="J10" i="118"/>
  <c r="I10" i="118"/>
  <c r="AD10" i="118"/>
  <c r="X10" i="118"/>
  <c r="K11" i="118"/>
  <c r="J11" i="118"/>
  <c r="I11" i="118"/>
  <c r="AD9" i="118"/>
  <c r="X9" i="118"/>
  <c r="K8" i="118"/>
  <c r="J8" i="118"/>
  <c r="I8" i="118"/>
  <c r="AD8" i="118"/>
  <c r="X7" i="118"/>
  <c r="K9" i="118"/>
  <c r="J9" i="118"/>
  <c r="I9" i="118"/>
  <c r="AD7" i="118"/>
  <c r="X8" i="118"/>
  <c r="K6" i="118"/>
  <c r="J6" i="118"/>
  <c r="I6" i="118"/>
  <c r="AD6" i="118"/>
  <c r="X5" i="118"/>
  <c r="K5" i="118"/>
  <c r="J5" i="118"/>
  <c r="I5" i="118"/>
  <c r="AD5" i="118"/>
  <c r="X4" i="118"/>
  <c r="K4" i="118"/>
  <c r="J4" i="118"/>
  <c r="I4" i="118"/>
  <c r="AD4" i="118"/>
  <c r="X6" i="118"/>
  <c r="K7" i="118"/>
  <c r="J7" i="118"/>
  <c r="I7" i="118"/>
  <c r="AD3" i="118"/>
  <c r="X3" i="118"/>
  <c r="X2" i="118"/>
  <c r="AC64" i="119" l="1"/>
  <c r="AC25" i="118"/>
  <c r="AD63" i="118"/>
  <c r="AC37" i="118"/>
  <c r="AC49" i="118"/>
  <c r="AB63" i="118"/>
  <c r="AB64" i="118" s="1"/>
  <c r="AA63" i="118"/>
  <c r="AA64" i="118" s="1"/>
  <c r="AC61" i="118"/>
  <c r="U62" i="118"/>
  <c r="U63" i="118" s="1"/>
  <c r="V63" i="118"/>
  <c r="J12" i="118"/>
  <c r="X11" i="118"/>
  <c r="K12" i="118"/>
  <c r="G74" i="117"/>
  <c r="AD64" i="118" l="1"/>
  <c r="AC63" i="118"/>
  <c r="AC64" i="118" s="1"/>
  <c r="K6" i="117"/>
  <c r="J6" i="117"/>
  <c r="K7" i="117"/>
  <c r="J7" i="117"/>
  <c r="K11" i="117"/>
  <c r="K5" i="117"/>
  <c r="J5" i="117"/>
  <c r="K10" i="117"/>
  <c r="J10" i="117"/>
  <c r="K9" i="117"/>
  <c r="J9" i="117"/>
  <c r="K4" i="117"/>
  <c r="J4" i="117"/>
  <c r="K8" i="117"/>
  <c r="J8" i="117"/>
  <c r="J11" i="117"/>
  <c r="L12" i="117"/>
  <c r="M12" i="117"/>
  <c r="H12" i="117"/>
  <c r="G12" i="117"/>
  <c r="F12" i="117"/>
  <c r="E12" i="117"/>
  <c r="D12" i="117"/>
  <c r="I6" i="117"/>
  <c r="I7" i="117"/>
  <c r="I11" i="117"/>
  <c r="I5" i="117"/>
  <c r="I10" i="117"/>
  <c r="I9" i="117"/>
  <c r="I4" i="117"/>
  <c r="I8" i="117"/>
  <c r="D53" i="117"/>
  <c r="AD4" i="117"/>
  <c r="AD5" i="117"/>
  <c r="AD6" i="117"/>
  <c r="AD7" i="117"/>
  <c r="AD8" i="117"/>
  <c r="AD9" i="117"/>
  <c r="AD10" i="117"/>
  <c r="AD3" i="117"/>
  <c r="AC11" i="117"/>
  <c r="AB11" i="117"/>
  <c r="AA11" i="117"/>
  <c r="G71" i="117"/>
  <c r="G72" i="117"/>
  <c r="G73" i="117"/>
  <c r="G69" i="117"/>
  <c r="G70" i="117"/>
  <c r="G68" i="117"/>
  <c r="G66" i="117"/>
  <c r="G65" i="117"/>
  <c r="G67" i="117"/>
  <c r="G64" i="117"/>
  <c r="V62" i="117"/>
  <c r="T62" i="117"/>
  <c r="S62" i="117"/>
  <c r="AD61" i="117"/>
  <c r="AB61" i="117"/>
  <c r="AA61" i="117"/>
  <c r="U61" i="117"/>
  <c r="AC60" i="117"/>
  <c r="U60" i="117"/>
  <c r="AC57" i="117"/>
  <c r="U59" i="117"/>
  <c r="AC59" i="117"/>
  <c r="U58" i="117"/>
  <c r="AC58" i="117"/>
  <c r="U57" i="117"/>
  <c r="AC56" i="117"/>
  <c r="U55" i="117"/>
  <c r="AC54" i="117"/>
  <c r="U56" i="117"/>
  <c r="AC55" i="117"/>
  <c r="U54" i="117"/>
  <c r="AC51" i="117"/>
  <c r="U53" i="117"/>
  <c r="AC52" i="117"/>
  <c r="U52" i="117"/>
  <c r="AC53" i="117"/>
  <c r="U51" i="117"/>
  <c r="AC50" i="117"/>
  <c r="U50" i="117"/>
  <c r="AD49" i="117"/>
  <c r="AB49" i="117"/>
  <c r="AA49" i="117"/>
  <c r="V49" i="117"/>
  <c r="T49" i="117"/>
  <c r="S49" i="117"/>
  <c r="AC48" i="117"/>
  <c r="U48" i="117"/>
  <c r="AC47" i="117"/>
  <c r="U47" i="117"/>
  <c r="AC46" i="117"/>
  <c r="U46" i="117"/>
  <c r="AC45" i="117"/>
  <c r="U45" i="117"/>
  <c r="AC44" i="117"/>
  <c r="U43" i="117"/>
  <c r="AC43" i="117"/>
  <c r="U44" i="117"/>
  <c r="AC42" i="117"/>
  <c r="U42" i="117"/>
  <c r="AC41" i="117"/>
  <c r="U41" i="117"/>
  <c r="AC40" i="117"/>
  <c r="U40" i="117"/>
  <c r="AC39" i="117"/>
  <c r="U39" i="117"/>
  <c r="AC38" i="117"/>
  <c r="U38" i="117"/>
  <c r="AD37" i="117"/>
  <c r="AB37" i="117"/>
  <c r="AA37" i="117"/>
  <c r="V37" i="117"/>
  <c r="T37" i="117"/>
  <c r="S37" i="117"/>
  <c r="AC36" i="117"/>
  <c r="U36" i="117"/>
  <c r="AC35" i="117"/>
  <c r="U35" i="117"/>
  <c r="AC34" i="117"/>
  <c r="U34" i="117"/>
  <c r="AC33" i="117"/>
  <c r="U33" i="117"/>
  <c r="AC32" i="117"/>
  <c r="U32" i="117"/>
  <c r="AC31" i="117"/>
  <c r="U31" i="117"/>
  <c r="AC30" i="117"/>
  <c r="U30" i="117"/>
  <c r="AC29" i="117"/>
  <c r="U29" i="117"/>
  <c r="AC28" i="117"/>
  <c r="U28" i="117"/>
  <c r="AC27" i="117"/>
  <c r="U27" i="117"/>
  <c r="AC26" i="117"/>
  <c r="U26" i="117"/>
  <c r="AD25" i="117"/>
  <c r="AB25" i="117"/>
  <c r="AA25" i="117"/>
  <c r="V25" i="117"/>
  <c r="V63" i="117" s="1"/>
  <c r="T25" i="117"/>
  <c r="S25" i="117"/>
  <c r="AC23" i="117"/>
  <c r="U24" i="117"/>
  <c r="AC24" i="117"/>
  <c r="U23" i="117"/>
  <c r="AC22" i="117"/>
  <c r="U22" i="117"/>
  <c r="AC21" i="117"/>
  <c r="U21" i="117"/>
  <c r="AC20" i="117"/>
  <c r="U20" i="117"/>
  <c r="AC18" i="117"/>
  <c r="U19" i="117"/>
  <c r="AC19" i="117"/>
  <c r="U18" i="117"/>
  <c r="AC17" i="117"/>
  <c r="U17" i="117"/>
  <c r="AC16" i="117"/>
  <c r="U16" i="117"/>
  <c r="AC15" i="117"/>
  <c r="U15" i="117"/>
  <c r="AC14" i="117"/>
  <c r="U14" i="117"/>
  <c r="W11" i="117"/>
  <c r="V11" i="117"/>
  <c r="U11" i="117"/>
  <c r="T11" i="117"/>
  <c r="S11" i="117"/>
  <c r="X10" i="117"/>
  <c r="X8" i="117"/>
  <c r="X9" i="117"/>
  <c r="X5" i="117"/>
  <c r="X7" i="117"/>
  <c r="X4" i="117"/>
  <c r="X6" i="117"/>
  <c r="X3" i="117"/>
  <c r="X2" i="117"/>
  <c r="U25" i="117" l="1"/>
  <c r="U37" i="117"/>
  <c r="AD63" i="117"/>
  <c r="AC61" i="117"/>
  <c r="X11" i="117"/>
  <c r="AC49" i="117"/>
  <c r="AC25" i="117"/>
  <c r="AD64" i="117"/>
  <c r="AA63" i="117"/>
  <c r="AC37" i="117"/>
  <c r="AB63" i="117"/>
  <c r="U62" i="117"/>
  <c r="T63" i="117"/>
  <c r="S63" i="117"/>
  <c r="U49" i="117"/>
  <c r="K12" i="117"/>
  <c r="J12" i="117"/>
  <c r="D50" i="116"/>
  <c r="G70" i="116"/>
  <c r="G74" i="116"/>
  <c r="G73" i="116"/>
  <c r="G72" i="116"/>
  <c r="G71" i="116"/>
  <c r="G69" i="116"/>
  <c r="G68" i="116"/>
  <c r="G67" i="116"/>
  <c r="G66" i="116"/>
  <c r="G65" i="116"/>
  <c r="G64" i="116"/>
  <c r="V62" i="116"/>
  <c r="T62" i="116"/>
  <c r="S62" i="116"/>
  <c r="AD61" i="116"/>
  <c r="AB61" i="116"/>
  <c r="AA61" i="116"/>
  <c r="U61" i="116"/>
  <c r="AC60" i="116"/>
  <c r="U60" i="116"/>
  <c r="AC59" i="116"/>
  <c r="U59" i="116"/>
  <c r="AC58" i="116"/>
  <c r="U58" i="116"/>
  <c r="AC57" i="116"/>
  <c r="U57" i="116"/>
  <c r="AC56" i="116"/>
  <c r="U56" i="116"/>
  <c r="AC55" i="116"/>
  <c r="U55" i="116"/>
  <c r="AC54" i="116"/>
  <c r="U54" i="116"/>
  <c r="AC53" i="116"/>
  <c r="U53" i="116"/>
  <c r="AC52" i="116"/>
  <c r="U52" i="116"/>
  <c r="AC51" i="116"/>
  <c r="U51" i="116"/>
  <c r="AC50" i="116"/>
  <c r="AC61" i="116" s="1"/>
  <c r="U50" i="116"/>
  <c r="AD49" i="116"/>
  <c r="AB49" i="116"/>
  <c r="AA49" i="116"/>
  <c r="V49" i="116"/>
  <c r="T49" i="116"/>
  <c r="S49" i="116"/>
  <c r="AC48" i="116"/>
  <c r="U48" i="116"/>
  <c r="AC46" i="116"/>
  <c r="U47" i="116"/>
  <c r="AC47" i="116"/>
  <c r="U46" i="116"/>
  <c r="AC45" i="116"/>
  <c r="U45" i="116"/>
  <c r="AC44" i="116"/>
  <c r="U44" i="116"/>
  <c r="AC43" i="116"/>
  <c r="U43" i="116"/>
  <c r="AC42" i="116"/>
  <c r="U42" i="116"/>
  <c r="AC41" i="116"/>
  <c r="U41" i="116"/>
  <c r="AC40" i="116"/>
  <c r="U40" i="116"/>
  <c r="AC39" i="116"/>
  <c r="U39" i="116"/>
  <c r="AC38" i="116"/>
  <c r="U38" i="116"/>
  <c r="AD37" i="116"/>
  <c r="AB37" i="116"/>
  <c r="AA37" i="116"/>
  <c r="V37" i="116"/>
  <c r="T37" i="116"/>
  <c r="S37" i="116"/>
  <c r="AC36" i="116"/>
  <c r="U36" i="116"/>
  <c r="AC35" i="116"/>
  <c r="U35" i="116"/>
  <c r="AC34" i="116"/>
  <c r="U33" i="116"/>
  <c r="AC33" i="116"/>
  <c r="U34" i="116"/>
  <c r="AC32" i="116"/>
  <c r="U32" i="116"/>
  <c r="AC31" i="116"/>
  <c r="U31" i="116"/>
  <c r="AC30" i="116"/>
  <c r="U30" i="116"/>
  <c r="AC29" i="116"/>
  <c r="U29" i="116"/>
  <c r="AC28" i="116"/>
  <c r="U28" i="116"/>
  <c r="AC27" i="116"/>
  <c r="AC37" i="116" s="1"/>
  <c r="U27" i="116"/>
  <c r="AC26" i="116"/>
  <c r="U26" i="116"/>
  <c r="AD25" i="116"/>
  <c r="AD63" i="116" s="1"/>
  <c r="AB25" i="116"/>
  <c r="AB63" i="116" s="1"/>
  <c r="AA25" i="116"/>
  <c r="AA63" i="116" s="1"/>
  <c r="V25" i="116"/>
  <c r="V63" i="116" s="1"/>
  <c r="T25" i="116"/>
  <c r="S25" i="116"/>
  <c r="S63" i="116" s="1"/>
  <c r="AC23" i="116"/>
  <c r="U24" i="116"/>
  <c r="AC24" i="116"/>
  <c r="U23" i="116"/>
  <c r="AC22" i="116"/>
  <c r="U22" i="116"/>
  <c r="AC21" i="116"/>
  <c r="U21" i="116"/>
  <c r="AC20" i="116"/>
  <c r="U20" i="116"/>
  <c r="AC18" i="116"/>
  <c r="U19" i="116"/>
  <c r="AC17" i="116"/>
  <c r="U18" i="116"/>
  <c r="AC19" i="116"/>
  <c r="U17" i="116"/>
  <c r="AC16" i="116"/>
  <c r="U16" i="116"/>
  <c r="AC15" i="116"/>
  <c r="U15" i="116"/>
  <c r="AC14" i="116"/>
  <c r="U14" i="116"/>
  <c r="L12" i="116"/>
  <c r="K12" i="116"/>
  <c r="I12" i="116"/>
  <c r="H12" i="116"/>
  <c r="G12" i="116"/>
  <c r="F12" i="116"/>
  <c r="E12" i="116"/>
  <c r="W11" i="116"/>
  <c r="V11" i="116"/>
  <c r="U11" i="116"/>
  <c r="T11" i="116"/>
  <c r="S11" i="116"/>
  <c r="J11" i="116"/>
  <c r="X10" i="116"/>
  <c r="J10" i="116"/>
  <c r="X9" i="116"/>
  <c r="J9" i="116"/>
  <c r="X8" i="116"/>
  <c r="J8" i="116"/>
  <c r="X7" i="116"/>
  <c r="J6" i="116"/>
  <c r="X6" i="116"/>
  <c r="J7" i="116"/>
  <c r="X5" i="116"/>
  <c r="J4" i="116"/>
  <c r="X4" i="116"/>
  <c r="J5" i="116"/>
  <c r="X3" i="116"/>
  <c r="X2" i="116"/>
  <c r="AA64" i="117" l="1"/>
  <c r="AC63" i="117"/>
  <c r="AB64" i="117"/>
  <c r="U63" i="117"/>
  <c r="U62" i="116"/>
  <c r="U25" i="116"/>
  <c r="X11" i="116"/>
  <c r="T63" i="116"/>
  <c r="AB64" i="116" s="1"/>
  <c r="U49" i="116"/>
  <c r="U37" i="116"/>
  <c r="AC49" i="116"/>
  <c r="AD64" i="116"/>
  <c r="AC25" i="116"/>
  <c r="AA64" i="116"/>
  <c r="D49" i="114"/>
  <c r="G73" i="114"/>
  <c r="G75" i="114"/>
  <c r="G69" i="114"/>
  <c r="G74" i="114"/>
  <c r="G72" i="114"/>
  <c r="G71" i="114"/>
  <c r="G70" i="114"/>
  <c r="G68" i="114"/>
  <c r="G67" i="114"/>
  <c r="G66" i="114"/>
  <c r="G64" i="114"/>
  <c r="G65" i="114"/>
  <c r="V62" i="114"/>
  <c r="T62" i="114"/>
  <c r="S62" i="114"/>
  <c r="AD61" i="114"/>
  <c r="AB61" i="114"/>
  <c r="AA61" i="114"/>
  <c r="U61" i="114"/>
  <c r="AC60" i="114"/>
  <c r="U60" i="114"/>
  <c r="AC59" i="114"/>
  <c r="U59" i="114"/>
  <c r="AC58" i="114"/>
  <c r="U58" i="114"/>
  <c r="AC57" i="114"/>
  <c r="U57" i="114"/>
  <c r="AC56" i="114"/>
  <c r="U56" i="114"/>
  <c r="AC55" i="114"/>
  <c r="U55" i="114"/>
  <c r="AC54" i="114"/>
  <c r="U54" i="114"/>
  <c r="AC53" i="114"/>
  <c r="U53" i="114"/>
  <c r="AC52" i="114"/>
  <c r="U52" i="114"/>
  <c r="AC51" i="114"/>
  <c r="U51" i="114"/>
  <c r="AC50" i="114"/>
  <c r="U50" i="114"/>
  <c r="AD49" i="114"/>
  <c r="AB49" i="114"/>
  <c r="AA49" i="114"/>
  <c r="V49" i="114"/>
  <c r="T49" i="114"/>
  <c r="S49" i="114"/>
  <c r="AC48" i="114"/>
  <c r="U48" i="114"/>
  <c r="AC47" i="114"/>
  <c r="U47" i="114"/>
  <c r="AC46" i="114"/>
  <c r="U46" i="114"/>
  <c r="AC45" i="114"/>
  <c r="U45" i="114"/>
  <c r="AC44" i="114"/>
  <c r="U44" i="114"/>
  <c r="AC43" i="114"/>
  <c r="U43" i="114"/>
  <c r="AC42" i="114"/>
  <c r="U42" i="114"/>
  <c r="AC41" i="114"/>
  <c r="U41" i="114"/>
  <c r="AC40" i="114"/>
  <c r="U40" i="114"/>
  <c r="AC39" i="114"/>
  <c r="U39" i="114"/>
  <c r="AC38" i="114"/>
  <c r="U38" i="114"/>
  <c r="U49" i="114" s="1"/>
  <c r="AD37" i="114"/>
  <c r="AB37" i="114"/>
  <c r="AA37" i="114"/>
  <c r="V37" i="114"/>
  <c r="T37" i="114"/>
  <c r="S37" i="114"/>
  <c r="AC36" i="114"/>
  <c r="U36" i="114"/>
  <c r="AC35" i="114"/>
  <c r="U35" i="114"/>
  <c r="AC34" i="114"/>
  <c r="U34" i="114"/>
  <c r="AC33" i="114"/>
  <c r="U33" i="114"/>
  <c r="AC32" i="114"/>
  <c r="U32" i="114"/>
  <c r="AC31" i="114"/>
  <c r="U31" i="114"/>
  <c r="AC30" i="114"/>
  <c r="U30" i="114"/>
  <c r="AC29" i="114"/>
  <c r="U29" i="114"/>
  <c r="AC28" i="114"/>
  <c r="U28" i="114"/>
  <c r="AC27" i="114"/>
  <c r="U27" i="114"/>
  <c r="AC26" i="114"/>
  <c r="U26" i="114"/>
  <c r="U37" i="114" s="1"/>
  <c r="AD25" i="114"/>
  <c r="AA25" i="114"/>
  <c r="V25" i="114"/>
  <c r="S25" i="114"/>
  <c r="S63" i="114" s="1"/>
  <c r="AC24" i="114"/>
  <c r="U24" i="114"/>
  <c r="AC23" i="114"/>
  <c r="U23" i="114"/>
  <c r="AC21" i="114"/>
  <c r="U22" i="114"/>
  <c r="AC22" i="114"/>
  <c r="U20" i="114"/>
  <c r="AC20" i="114"/>
  <c r="U21" i="114"/>
  <c r="AC18" i="114"/>
  <c r="U19" i="114"/>
  <c r="AC19" i="114"/>
  <c r="U17" i="114"/>
  <c r="AC17" i="114"/>
  <c r="U18" i="114"/>
  <c r="AC16" i="114"/>
  <c r="AB25" i="114" s="1"/>
  <c r="U16" i="114"/>
  <c r="T25" i="114" s="1"/>
  <c r="AC15" i="114"/>
  <c r="U15" i="114"/>
  <c r="AC14" i="114"/>
  <c r="U14" i="114"/>
  <c r="L12" i="114"/>
  <c r="K12" i="114"/>
  <c r="I12" i="114"/>
  <c r="H12" i="114"/>
  <c r="G12" i="114"/>
  <c r="F12" i="114"/>
  <c r="E12" i="114"/>
  <c r="W11" i="114"/>
  <c r="V11" i="114"/>
  <c r="U11" i="114"/>
  <c r="T11" i="114"/>
  <c r="S11" i="114"/>
  <c r="J11" i="114"/>
  <c r="X10" i="114"/>
  <c r="J10" i="114"/>
  <c r="X9" i="114"/>
  <c r="J9" i="114"/>
  <c r="X8" i="114"/>
  <c r="J8" i="114"/>
  <c r="X5" i="114"/>
  <c r="J6" i="114"/>
  <c r="X6" i="114"/>
  <c r="J7" i="114"/>
  <c r="X4" i="114"/>
  <c r="J4" i="114"/>
  <c r="X7" i="114"/>
  <c r="J5" i="114"/>
  <c r="X3" i="114"/>
  <c r="X2" i="114"/>
  <c r="AC64" i="117" l="1"/>
  <c r="U63" i="116"/>
  <c r="AC63" i="116"/>
  <c r="AD63" i="114"/>
  <c r="AC61" i="114"/>
  <c r="AA63" i="114"/>
  <c r="AA64" i="114" s="1"/>
  <c r="AC25" i="114"/>
  <c r="T63" i="114"/>
  <c r="U62" i="114"/>
  <c r="AB63" i="114"/>
  <c r="V63" i="114"/>
  <c r="AC37" i="114"/>
  <c r="AC49" i="114"/>
  <c r="U25" i="114"/>
  <c r="X11" i="114"/>
  <c r="G73" i="113"/>
  <c r="D61" i="113"/>
  <c r="G72" i="113"/>
  <c r="G75" i="113"/>
  <c r="G70" i="113"/>
  <c r="G74" i="113"/>
  <c r="G71" i="113"/>
  <c r="G69" i="113"/>
  <c r="G68" i="113"/>
  <c r="G67" i="113"/>
  <c r="G64" i="113"/>
  <c r="G66" i="113"/>
  <c r="V62" i="113"/>
  <c r="T62" i="113"/>
  <c r="S62" i="113"/>
  <c r="G65" i="113"/>
  <c r="AD61" i="113"/>
  <c r="AB61" i="113"/>
  <c r="AA61" i="113"/>
  <c r="U61" i="113"/>
  <c r="AC60" i="113"/>
  <c r="U60" i="113"/>
  <c r="AC59" i="113"/>
  <c r="U59" i="113"/>
  <c r="AC58" i="113"/>
  <c r="U58" i="113"/>
  <c r="AC57" i="113"/>
  <c r="U57" i="113"/>
  <c r="AC56" i="113"/>
  <c r="U56" i="113"/>
  <c r="AC55" i="113"/>
  <c r="U55" i="113"/>
  <c r="AC54" i="113"/>
  <c r="U54" i="113"/>
  <c r="AC53" i="113"/>
  <c r="U53" i="113"/>
  <c r="AC52" i="113"/>
  <c r="U52" i="113"/>
  <c r="AC51" i="113"/>
  <c r="U51" i="113"/>
  <c r="AC50" i="113"/>
  <c r="U50" i="113"/>
  <c r="U62" i="113" s="1"/>
  <c r="AD49" i="113"/>
  <c r="AB49" i="113"/>
  <c r="AA49" i="113"/>
  <c r="V49" i="113"/>
  <c r="T49" i="113"/>
  <c r="S49" i="113"/>
  <c r="AC48" i="113"/>
  <c r="U48" i="113"/>
  <c r="AC47" i="113"/>
  <c r="U47" i="113"/>
  <c r="AC46" i="113"/>
  <c r="U46" i="113"/>
  <c r="AC45" i="113"/>
  <c r="U45" i="113"/>
  <c r="AC44" i="113"/>
  <c r="U44" i="113"/>
  <c r="AC43" i="113"/>
  <c r="U43" i="113"/>
  <c r="AC42" i="113"/>
  <c r="U42" i="113"/>
  <c r="AC41" i="113"/>
  <c r="U41" i="113"/>
  <c r="AC40" i="113"/>
  <c r="U40" i="113"/>
  <c r="AC39" i="113"/>
  <c r="U39" i="113"/>
  <c r="AC38" i="113"/>
  <c r="U38" i="113"/>
  <c r="U49" i="113" s="1"/>
  <c r="AD37" i="113"/>
  <c r="AD63" i="113" s="1"/>
  <c r="AB37" i="113"/>
  <c r="AA37" i="113"/>
  <c r="V37" i="113"/>
  <c r="T37" i="113"/>
  <c r="S37" i="113"/>
  <c r="AC36" i="113"/>
  <c r="U36" i="113"/>
  <c r="AC35" i="113"/>
  <c r="U35" i="113"/>
  <c r="AC34" i="113"/>
  <c r="U34" i="113"/>
  <c r="AC33" i="113"/>
  <c r="U33" i="113"/>
  <c r="AC32" i="113"/>
  <c r="U32" i="113"/>
  <c r="AC30" i="113"/>
  <c r="U31" i="113"/>
  <c r="AC31" i="113"/>
  <c r="U30" i="113"/>
  <c r="AC29" i="113"/>
  <c r="U29" i="113"/>
  <c r="AC28" i="113"/>
  <c r="U28" i="113"/>
  <c r="AC27" i="113"/>
  <c r="U27" i="113"/>
  <c r="AC26" i="113"/>
  <c r="U26" i="113"/>
  <c r="AD25" i="113"/>
  <c r="AB25" i="113"/>
  <c r="AA25" i="113"/>
  <c r="V25" i="113"/>
  <c r="T25" i="113"/>
  <c r="S25" i="113"/>
  <c r="AC24" i="113"/>
  <c r="U24" i="113"/>
  <c r="AC23" i="113"/>
  <c r="U23" i="113"/>
  <c r="AC22" i="113"/>
  <c r="U22" i="113"/>
  <c r="AC21" i="113"/>
  <c r="U21" i="113"/>
  <c r="AC20" i="113"/>
  <c r="U20" i="113"/>
  <c r="AC19" i="113"/>
  <c r="U19" i="113"/>
  <c r="AC18" i="113"/>
  <c r="U17" i="113"/>
  <c r="AC17" i="113"/>
  <c r="U18" i="113"/>
  <c r="AC16" i="113"/>
  <c r="U16" i="113"/>
  <c r="AC15" i="113"/>
  <c r="U15" i="113"/>
  <c r="AC14" i="113"/>
  <c r="U14" i="113"/>
  <c r="L12" i="113"/>
  <c r="K12" i="113"/>
  <c r="I12" i="113"/>
  <c r="H12" i="113"/>
  <c r="G12" i="113"/>
  <c r="F12" i="113"/>
  <c r="E12" i="113"/>
  <c r="W11" i="113"/>
  <c r="V11" i="113"/>
  <c r="U11" i="113"/>
  <c r="T11" i="113"/>
  <c r="S11" i="113"/>
  <c r="J11" i="113"/>
  <c r="X10" i="113"/>
  <c r="J10" i="113"/>
  <c r="X9" i="113"/>
  <c r="J9" i="113"/>
  <c r="X8" i="113"/>
  <c r="J7" i="113"/>
  <c r="X4" i="113"/>
  <c r="J8" i="113"/>
  <c r="X6" i="113"/>
  <c r="J6" i="113"/>
  <c r="X7" i="113"/>
  <c r="J4" i="113"/>
  <c r="X5" i="113"/>
  <c r="J5" i="113"/>
  <c r="X3" i="113"/>
  <c r="X2" i="113"/>
  <c r="AC64" i="116" l="1"/>
  <c r="AD64" i="114"/>
  <c r="AB64" i="114"/>
  <c r="AC63" i="114"/>
  <c r="U63" i="114"/>
  <c r="AC49" i="113"/>
  <c r="AA63" i="113"/>
  <c r="AC61" i="113"/>
  <c r="AB63" i="113"/>
  <c r="AC37" i="113"/>
  <c r="AC25" i="113"/>
  <c r="S63" i="113"/>
  <c r="T63" i="113"/>
  <c r="U37" i="113"/>
  <c r="V63" i="113"/>
  <c r="AD64" i="113" s="1"/>
  <c r="U25" i="113"/>
  <c r="X11" i="113"/>
  <c r="G72" i="112"/>
  <c r="D52" i="112"/>
  <c r="G73" i="112"/>
  <c r="G70" i="112"/>
  <c r="G68" i="112"/>
  <c r="G71" i="112"/>
  <c r="G69" i="112"/>
  <c r="G67" i="112"/>
  <c r="G66" i="112"/>
  <c r="G65" i="112"/>
  <c r="G64" i="112"/>
  <c r="G63" i="112"/>
  <c r="V62" i="112"/>
  <c r="T62" i="112"/>
  <c r="S62" i="112"/>
  <c r="G62" i="112"/>
  <c r="AD61" i="112"/>
  <c r="AB61" i="112"/>
  <c r="AA61" i="112"/>
  <c r="U61" i="112"/>
  <c r="AC57" i="112"/>
  <c r="U60" i="112"/>
  <c r="AC60" i="112"/>
  <c r="U59" i="112"/>
  <c r="AC59" i="112"/>
  <c r="U58" i="112"/>
  <c r="AC58" i="112"/>
  <c r="U57" i="112"/>
  <c r="AC56" i="112"/>
  <c r="U56" i="112"/>
  <c r="AC55" i="112"/>
  <c r="U55" i="112"/>
  <c r="AC54" i="112"/>
  <c r="U54" i="112"/>
  <c r="AC53" i="112"/>
  <c r="U53" i="112"/>
  <c r="AC52" i="112"/>
  <c r="U52" i="112"/>
  <c r="AC51" i="112"/>
  <c r="U51" i="112"/>
  <c r="AC50" i="112"/>
  <c r="U50" i="112"/>
  <c r="U62" i="112" s="1"/>
  <c r="AD49" i="112"/>
  <c r="AB49" i="112"/>
  <c r="AA49" i="112"/>
  <c r="V49" i="112"/>
  <c r="T49" i="112"/>
  <c r="S49" i="112"/>
  <c r="AC48" i="112"/>
  <c r="U48" i="112"/>
  <c r="AC47" i="112"/>
  <c r="U47" i="112"/>
  <c r="AC46" i="112"/>
  <c r="U46" i="112"/>
  <c r="AC45" i="112"/>
  <c r="U45" i="112"/>
  <c r="AC44" i="112"/>
  <c r="U44" i="112"/>
  <c r="AC42" i="112"/>
  <c r="U43" i="112"/>
  <c r="AC43" i="112"/>
  <c r="U41" i="112"/>
  <c r="AC41" i="112"/>
  <c r="U42" i="112"/>
  <c r="AC40" i="112"/>
  <c r="U40" i="112"/>
  <c r="AC39" i="112"/>
  <c r="U39" i="112"/>
  <c r="AC38" i="112"/>
  <c r="AC49" i="112" s="1"/>
  <c r="U38" i="112"/>
  <c r="AD37" i="112"/>
  <c r="AB37" i="112"/>
  <c r="AA37" i="112"/>
  <c r="V37" i="112"/>
  <c r="T37" i="112"/>
  <c r="S37" i="112"/>
  <c r="AC36" i="112"/>
  <c r="U36" i="112"/>
  <c r="AC35" i="112"/>
  <c r="U35" i="112"/>
  <c r="AC34" i="112"/>
  <c r="U34" i="112"/>
  <c r="AC33" i="112"/>
  <c r="U33" i="112"/>
  <c r="AC32" i="112"/>
  <c r="U32" i="112"/>
  <c r="AC31" i="112"/>
  <c r="U31" i="112"/>
  <c r="AC30" i="112"/>
  <c r="U30" i="112"/>
  <c r="AC29" i="112"/>
  <c r="U29" i="112"/>
  <c r="AC28" i="112"/>
  <c r="U28" i="112"/>
  <c r="AC27" i="112"/>
  <c r="U27" i="112"/>
  <c r="AC26" i="112"/>
  <c r="U26" i="112"/>
  <c r="AD25" i="112"/>
  <c r="AB25" i="112"/>
  <c r="AA25" i="112"/>
  <c r="AA63" i="112" s="1"/>
  <c r="V25" i="112"/>
  <c r="T25" i="112"/>
  <c r="S25" i="112"/>
  <c r="S63" i="112" s="1"/>
  <c r="AC24" i="112"/>
  <c r="U24" i="112"/>
  <c r="AC23" i="112"/>
  <c r="U23" i="112"/>
  <c r="AC22" i="112"/>
  <c r="U22" i="112"/>
  <c r="AC21" i="112"/>
  <c r="U21" i="112"/>
  <c r="AC20" i="112"/>
  <c r="U20" i="112"/>
  <c r="AC19" i="112"/>
  <c r="U19" i="112"/>
  <c r="AC17" i="112"/>
  <c r="U18" i="112"/>
  <c r="AC18" i="112"/>
  <c r="U17" i="112"/>
  <c r="AC16" i="112"/>
  <c r="U16" i="112"/>
  <c r="AC15" i="112"/>
  <c r="U15" i="112"/>
  <c r="AC14" i="112"/>
  <c r="U14" i="112"/>
  <c r="U25" i="112" s="1"/>
  <c r="L12" i="112"/>
  <c r="K12" i="112"/>
  <c r="I12" i="112"/>
  <c r="H12" i="112"/>
  <c r="G12" i="112"/>
  <c r="F12" i="112"/>
  <c r="E12" i="112"/>
  <c r="W11" i="112"/>
  <c r="V11" i="112"/>
  <c r="U11" i="112"/>
  <c r="T11" i="112"/>
  <c r="S11" i="112"/>
  <c r="J11" i="112"/>
  <c r="X10" i="112"/>
  <c r="J10" i="112"/>
  <c r="X9" i="112"/>
  <c r="J9" i="112"/>
  <c r="X8" i="112"/>
  <c r="J7" i="112"/>
  <c r="X7" i="112"/>
  <c r="J8" i="112"/>
  <c r="X6" i="112"/>
  <c r="J6" i="112"/>
  <c r="X5" i="112"/>
  <c r="J5" i="112"/>
  <c r="X3" i="112"/>
  <c r="J4" i="112"/>
  <c r="X4" i="112"/>
  <c r="X2" i="112"/>
  <c r="AC64" i="114" l="1"/>
  <c r="AB64" i="113"/>
  <c r="AA64" i="113"/>
  <c r="AC63" i="113"/>
  <c r="U63" i="113"/>
  <c r="AC37" i="112"/>
  <c r="U49" i="112"/>
  <c r="T63" i="112"/>
  <c r="U37" i="112"/>
  <c r="AC25" i="112"/>
  <c r="V63" i="112"/>
  <c r="AB63" i="112"/>
  <c r="AC61" i="112"/>
  <c r="AD63" i="112"/>
  <c r="X11" i="112"/>
  <c r="AA64" i="112"/>
  <c r="G68" i="111"/>
  <c r="G72" i="111"/>
  <c r="G64" i="111"/>
  <c r="AC64" i="113" l="1"/>
  <c r="U63" i="112"/>
  <c r="AB64" i="112"/>
  <c r="AC63" i="112"/>
  <c r="AD64" i="112"/>
  <c r="G62" i="111"/>
  <c r="AC64" i="112" l="1"/>
  <c r="G73" i="111"/>
  <c r="G67" i="111"/>
  <c r="G63" i="111"/>
  <c r="D52" i="111"/>
  <c r="G70" i="111"/>
  <c r="G71" i="111"/>
  <c r="G69" i="111"/>
  <c r="G65" i="111"/>
  <c r="G66" i="111"/>
  <c r="V62" i="111"/>
  <c r="T62" i="111"/>
  <c r="S62" i="111"/>
  <c r="AD61" i="111"/>
  <c r="AB61" i="111"/>
  <c r="AA61" i="111"/>
  <c r="U61" i="111"/>
  <c r="AC60" i="111"/>
  <c r="U60" i="111"/>
  <c r="AC59" i="111"/>
  <c r="U59" i="111"/>
  <c r="AC58" i="111"/>
  <c r="U56" i="111"/>
  <c r="AC56" i="111"/>
  <c r="U58" i="111"/>
  <c r="AC57" i="111"/>
  <c r="U57" i="111"/>
  <c r="AC55" i="111"/>
  <c r="U55" i="111"/>
  <c r="AC54" i="111"/>
  <c r="U54" i="111"/>
  <c r="AC53" i="111"/>
  <c r="U52" i="111"/>
  <c r="AC52" i="111"/>
  <c r="U53" i="111"/>
  <c r="AC51" i="111"/>
  <c r="U51" i="111"/>
  <c r="AC50" i="111"/>
  <c r="U50" i="111"/>
  <c r="AD49" i="111"/>
  <c r="AB49" i="111"/>
  <c r="AA49" i="111"/>
  <c r="V49" i="111"/>
  <c r="T49" i="111"/>
  <c r="S49" i="111"/>
  <c r="AC48" i="111"/>
  <c r="U48" i="111"/>
  <c r="AC47" i="111"/>
  <c r="U47" i="111"/>
  <c r="AC46" i="111"/>
  <c r="U46" i="111"/>
  <c r="AC45" i="111"/>
  <c r="U45" i="111"/>
  <c r="AC44" i="111"/>
  <c r="U42" i="111"/>
  <c r="AC43" i="111"/>
  <c r="U44" i="111"/>
  <c r="AC42" i="111"/>
  <c r="U43" i="111"/>
  <c r="AC40" i="111"/>
  <c r="U41" i="111"/>
  <c r="AC41" i="111"/>
  <c r="U40" i="111"/>
  <c r="AC39" i="111"/>
  <c r="U39" i="111"/>
  <c r="AC38" i="111"/>
  <c r="U38" i="111"/>
  <c r="AD37" i="111"/>
  <c r="AB37" i="111"/>
  <c r="AA37" i="111"/>
  <c r="V37" i="111"/>
  <c r="T37" i="111"/>
  <c r="S37" i="111"/>
  <c r="AC36" i="111"/>
  <c r="U36" i="111"/>
  <c r="AC35" i="111"/>
  <c r="U35" i="111"/>
  <c r="AC34" i="111"/>
  <c r="U34" i="111"/>
  <c r="AC33" i="111"/>
  <c r="U33" i="111"/>
  <c r="AC32" i="111"/>
  <c r="U32" i="111"/>
  <c r="AC31" i="111"/>
  <c r="U31" i="111"/>
  <c r="AC30" i="111"/>
  <c r="U30" i="111"/>
  <c r="AC28" i="111"/>
  <c r="U29" i="111"/>
  <c r="AC29" i="111"/>
  <c r="U28" i="111"/>
  <c r="AC27" i="111"/>
  <c r="U27" i="111"/>
  <c r="AC26" i="111"/>
  <c r="U26" i="111"/>
  <c r="AD25" i="111"/>
  <c r="AD63" i="111" s="1"/>
  <c r="AB25" i="111"/>
  <c r="AA25" i="111"/>
  <c r="V25" i="111"/>
  <c r="V63" i="111" s="1"/>
  <c r="T25" i="111"/>
  <c r="T63" i="111" s="1"/>
  <c r="S25" i="111"/>
  <c r="AC24" i="111"/>
  <c r="U24" i="111"/>
  <c r="AC23" i="111"/>
  <c r="U23" i="111"/>
  <c r="AC22" i="111"/>
  <c r="U22" i="111"/>
  <c r="AC21" i="111"/>
  <c r="U21" i="111"/>
  <c r="AC20" i="111"/>
  <c r="U20" i="111"/>
  <c r="AC19" i="111"/>
  <c r="U19" i="111"/>
  <c r="AC18" i="111"/>
  <c r="U18" i="111"/>
  <c r="AC17" i="111"/>
  <c r="U17" i="111"/>
  <c r="AC16" i="111"/>
  <c r="U16" i="111"/>
  <c r="AC15" i="111"/>
  <c r="U15" i="111"/>
  <c r="AC14" i="111"/>
  <c r="U14" i="111"/>
  <c r="L12" i="111"/>
  <c r="K12" i="111"/>
  <c r="I12" i="111"/>
  <c r="H12" i="111"/>
  <c r="G12" i="111"/>
  <c r="F12" i="111"/>
  <c r="E12" i="111"/>
  <c r="W11" i="111"/>
  <c r="V11" i="111"/>
  <c r="U11" i="111"/>
  <c r="T11" i="111"/>
  <c r="S11" i="111"/>
  <c r="J11" i="111"/>
  <c r="X10" i="111"/>
  <c r="J10" i="111"/>
  <c r="X9" i="111"/>
  <c r="J9" i="111"/>
  <c r="X8" i="111"/>
  <c r="J8" i="111"/>
  <c r="X7" i="111"/>
  <c r="J7" i="111"/>
  <c r="X6" i="111"/>
  <c r="J6" i="111"/>
  <c r="X5" i="111"/>
  <c r="J5" i="111"/>
  <c r="X3" i="111"/>
  <c r="J4" i="111"/>
  <c r="X4" i="111"/>
  <c r="X2" i="111"/>
  <c r="U37" i="111" l="1"/>
  <c r="U49" i="111"/>
  <c r="S63" i="111"/>
  <c r="AC25" i="111"/>
  <c r="AC49" i="111"/>
  <c r="U62" i="111"/>
  <c r="AB63" i="111"/>
  <c r="AB64" i="111" s="1"/>
  <c r="AA63" i="111"/>
  <c r="AC61" i="111"/>
  <c r="X11" i="111"/>
  <c r="U25" i="111"/>
  <c r="AD64" i="111"/>
  <c r="AC37" i="111"/>
  <c r="J75" i="110"/>
  <c r="J74" i="110"/>
  <c r="D49" i="110"/>
  <c r="G68" i="110"/>
  <c r="G69" i="110"/>
  <c r="G66" i="110"/>
  <c r="G67" i="110"/>
  <c r="G65" i="110"/>
  <c r="G64" i="110"/>
  <c r="G63" i="110"/>
  <c r="V62" i="110"/>
  <c r="T62" i="110"/>
  <c r="S62" i="110"/>
  <c r="G62" i="110"/>
  <c r="AD61" i="110"/>
  <c r="AB61" i="110"/>
  <c r="AA61" i="110"/>
  <c r="U61" i="110"/>
  <c r="G61" i="110"/>
  <c r="AC60" i="110"/>
  <c r="U60" i="110"/>
  <c r="G60" i="110"/>
  <c r="AC59" i="110"/>
  <c r="U58" i="110"/>
  <c r="AC58" i="110"/>
  <c r="U59" i="110"/>
  <c r="AC57" i="110"/>
  <c r="U57" i="110"/>
  <c r="AC56" i="110"/>
  <c r="U56" i="110"/>
  <c r="AC55" i="110"/>
  <c r="U54" i="110"/>
  <c r="AC54" i="110"/>
  <c r="U55" i="110"/>
  <c r="AC53" i="110"/>
  <c r="U53" i="110"/>
  <c r="AC52" i="110"/>
  <c r="U52" i="110"/>
  <c r="AC51" i="110"/>
  <c r="U51" i="110"/>
  <c r="AC50" i="110"/>
  <c r="U50" i="110"/>
  <c r="AD49" i="110"/>
  <c r="AB49" i="110"/>
  <c r="AA49" i="110"/>
  <c r="V49" i="110"/>
  <c r="T49" i="110"/>
  <c r="S49" i="110"/>
  <c r="AC48" i="110"/>
  <c r="U48" i="110"/>
  <c r="AC47" i="110"/>
  <c r="U47" i="110"/>
  <c r="AC46" i="110"/>
  <c r="U46" i="110"/>
  <c r="AC45" i="110"/>
  <c r="U43" i="110"/>
  <c r="AC44" i="110"/>
  <c r="U44" i="110"/>
  <c r="AC42" i="110"/>
  <c r="U45" i="110"/>
  <c r="AC43" i="110"/>
  <c r="U41" i="110"/>
  <c r="AC41" i="110"/>
  <c r="U42" i="110"/>
  <c r="AC40" i="110"/>
  <c r="U40" i="110"/>
  <c r="AC39" i="110"/>
  <c r="U39" i="110"/>
  <c r="AC38" i="110"/>
  <c r="U38" i="110"/>
  <c r="AD37" i="110"/>
  <c r="AB37" i="110"/>
  <c r="AA37" i="110"/>
  <c r="V37" i="110"/>
  <c r="T37" i="110"/>
  <c r="S37" i="110"/>
  <c r="AC36" i="110"/>
  <c r="U36" i="110"/>
  <c r="AC35" i="110"/>
  <c r="U35" i="110"/>
  <c r="AC34" i="110"/>
  <c r="U34" i="110"/>
  <c r="AC33" i="110"/>
  <c r="U33" i="110"/>
  <c r="AC32" i="110"/>
  <c r="U32" i="110"/>
  <c r="AC31" i="110"/>
  <c r="U31" i="110"/>
  <c r="AC30" i="110"/>
  <c r="U30" i="110"/>
  <c r="AC28" i="110"/>
  <c r="U29" i="110"/>
  <c r="AC29" i="110"/>
  <c r="U28" i="110"/>
  <c r="AC27" i="110"/>
  <c r="U27" i="110"/>
  <c r="AC26" i="110"/>
  <c r="U26" i="110"/>
  <c r="U37" i="110" s="1"/>
  <c r="AD25" i="110"/>
  <c r="AD63" i="110" s="1"/>
  <c r="AB25" i="110"/>
  <c r="AA25" i="110"/>
  <c r="V25" i="110"/>
  <c r="T25" i="110"/>
  <c r="S25" i="110"/>
  <c r="AC24" i="110"/>
  <c r="U24" i="110"/>
  <c r="AC23" i="110"/>
  <c r="U23" i="110"/>
  <c r="AC22" i="110"/>
  <c r="U22" i="110"/>
  <c r="AC21" i="110"/>
  <c r="U21" i="110"/>
  <c r="AC20" i="110"/>
  <c r="U20" i="110"/>
  <c r="AC19" i="110"/>
  <c r="U19" i="110"/>
  <c r="AC18" i="110"/>
  <c r="U18" i="110"/>
  <c r="AC17" i="110"/>
  <c r="U17" i="110"/>
  <c r="AC16" i="110"/>
  <c r="U16" i="110"/>
  <c r="AC15" i="110"/>
  <c r="U15" i="110"/>
  <c r="AC14" i="110"/>
  <c r="U14" i="110"/>
  <c r="L12" i="110"/>
  <c r="K12" i="110"/>
  <c r="I12" i="110"/>
  <c r="H12" i="110"/>
  <c r="G12" i="110"/>
  <c r="F12" i="110"/>
  <c r="E12" i="110"/>
  <c r="W11" i="110"/>
  <c r="V11" i="110"/>
  <c r="U11" i="110"/>
  <c r="T11" i="110"/>
  <c r="S11" i="110"/>
  <c r="J11" i="110"/>
  <c r="X10" i="110"/>
  <c r="J10" i="110"/>
  <c r="X9" i="110"/>
  <c r="J9" i="110"/>
  <c r="X8" i="110"/>
  <c r="J6" i="110"/>
  <c r="X7" i="110"/>
  <c r="J8" i="110"/>
  <c r="X6" i="110"/>
  <c r="J5" i="110"/>
  <c r="X5" i="110"/>
  <c r="J7" i="110"/>
  <c r="X4" i="110"/>
  <c r="J4" i="110"/>
  <c r="X3" i="110"/>
  <c r="X2" i="110"/>
  <c r="AA64" i="111" l="1"/>
  <c r="U63" i="111"/>
  <c r="AC63" i="111"/>
  <c r="AC49" i="110"/>
  <c r="U25" i="110"/>
  <c r="U62" i="110"/>
  <c r="AC25" i="110"/>
  <c r="X11" i="110"/>
  <c r="T63" i="110"/>
  <c r="S63" i="110"/>
  <c r="V63" i="110"/>
  <c r="AD64" i="110" s="1"/>
  <c r="U49" i="110"/>
  <c r="AC61" i="110"/>
  <c r="AA63" i="110"/>
  <c r="AC37" i="110"/>
  <c r="AB63" i="110"/>
  <c r="V62" i="109"/>
  <c r="AC64" i="111" l="1"/>
  <c r="AB64" i="110"/>
  <c r="U63" i="110"/>
  <c r="AA64" i="110"/>
  <c r="AC63" i="110"/>
  <c r="G61" i="109"/>
  <c r="G65" i="109"/>
  <c r="G67" i="109"/>
  <c r="G66" i="109"/>
  <c r="G60" i="109"/>
  <c r="T62" i="109"/>
  <c r="S62" i="109"/>
  <c r="U59" i="109"/>
  <c r="D51" i="109"/>
  <c r="G70" i="109"/>
  <c r="G69" i="109"/>
  <c r="G68" i="109"/>
  <c r="G64" i="109"/>
  <c r="G63" i="109"/>
  <c r="AD61" i="109"/>
  <c r="AB61" i="109"/>
  <c r="AA61" i="109"/>
  <c r="G62" i="109"/>
  <c r="AC60" i="109"/>
  <c r="U61" i="109"/>
  <c r="AC53" i="109"/>
  <c r="U60" i="109"/>
  <c r="AC59" i="109"/>
  <c r="U58" i="109"/>
  <c r="AC58" i="109"/>
  <c r="U57" i="109"/>
  <c r="AC57" i="109"/>
  <c r="U55" i="109"/>
  <c r="AC56" i="109"/>
  <c r="U56" i="109"/>
  <c r="AC52" i="109"/>
  <c r="U54" i="109"/>
  <c r="AC55" i="109"/>
  <c r="U53" i="109"/>
  <c r="AC54" i="109"/>
  <c r="U52" i="109"/>
  <c r="AC51" i="109"/>
  <c r="U51" i="109"/>
  <c r="AC50" i="109"/>
  <c r="U50" i="109"/>
  <c r="AD49" i="109"/>
  <c r="AB49" i="109"/>
  <c r="AA49" i="109"/>
  <c r="V49" i="109"/>
  <c r="T49" i="109"/>
  <c r="S49" i="109"/>
  <c r="AC48" i="109"/>
  <c r="U48" i="109"/>
  <c r="AC47" i="109"/>
  <c r="U47" i="109"/>
  <c r="AC46" i="109"/>
  <c r="U46" i="109"/>
  <c r="U49" i="109" s="1"/>
  <c r="AC45" i="109"/>
  <c r="U45" i="109"/>
  <c r="AC44" i="109"/>
  <c r="U44" i="109"/>
  <c r="AC43" i="109"/>
  <c r="U43" i="109"/>
  <c r="AC42" i="109"/>
  <c r="U42" i="109"/>
  <c r="AC41" i="109"/>
  <c r="U41" i="109"/>
  <c r="AC40" i="109"/>
  <c r="U40" i="109"/>
  <c r="AC39" i="109"/>
  <c r="U39" i="109"/>
  <c r="AC38" i="109"/>
  <c r="U38" i="109"/>
  <c r="AD37" i="109"/>
  <c r="AB37" i="109"/>
  <c r="AA37" i="109"/>
  <c r="V37" i="109"/>
  <c r="T37" i="109"/>
  <c r="S37" i="109"/>
  <c r="AC36" i="109"/>
  <c r="U36" i="109"/>
  <c r="AC35" i="109"/>
  <c r="U35" i="109"/>
  <c r="AC34" i="109"/>
  <c r="U34" i="109"/>
  <c r="AC33" i="109"/>
  <c r="U33" i="109"/>
  <c r="AC32" i="109"/>
  <c r="U32" i="109"/>
  <c r="AC31" i="109"/>
  <c r="U31" i="109"/>
  <c r="AC29" i="109"/>
  <c r="U30" i="109"/>
  <c r="AC30" i="109"/>
  <c r="U29" i="109"/>
  <c r="AC28" i="109"/>
  <c r="U28" i="109"/>
  <c r="AC27" i="109"/>
  <c r="U27" i="109"/>
  <c r="AC26" i="109"/>
  <c r="U26" i="109"/>
  <c r="U37" i="109" s="1"/>
  <c r="AD25" i="109"/>
  <c r="AB25" i="109"/>
  <c r="AA25" i="109"/>
  <c r="V25" i="109"/>
  <c r="T25" i="109"/>
  <c r="S25" i="109"/>
  <c r="AC24" i="109"/>
  <c r="U24" i="109"/>
  <c r="AC23" i="109"/>
  <c r="U23" i="109"/>
  <c r="AC22" i="109"/>
  <c r="U22" i="109"/>
  <c r="AC20" i="109"/>
  <c r="U21" i="109"/>
  <c r="AC21" i="109"/>
  <c r="U20" i="109"/>
  <c r="AC19" i="109"/>
  <c r="U18" i="109"/>
  <c r="AC18" i="109"/>
  <c r="U19" i="109"/>
  <c r="AC17" i="109"/>
  <c r="U17" i="109"/>
  <c r="AC16" i="109"/>
  <c r="U16" i="109"/>
  <c r="AC15" i="109"/>
  <c r="U15" i="109"/>
  <c r="AC14" i="109"/>
  <c r="U14" i="109"/>
  <c r="L12" i="109"/>
  <c r="K12" i="109"/>
  <c r="I12" i="109"/>
  <c r="H12" i="109"/>
  <c r="G12" i="109"/>
  <c r="F12" i="109"/>
  <c r="E12" i="109"/>
  <c r="W11" i="109"/>
  <c r="V11" i="109"/>
  <c r="U11" i="109"/>
  <c r="T11" i="109"/>
  <c r="S11" i="109"/>
  <c r="J11" i="109"/>
  <c r="X10" i="109"/>
  <c r="J10" i="109"/>
  <c r="X9" i="109"/>
  <c r="J9" i="109"/>
  <c r="X8" i="109"/>
  <c r="J8" i="109"/>
  <c r="X6" i="109"/>
  <c r="J6" i="109"/>
  <c r="X7" i="109"/>
  <c r="J5" i="109"/>
  <c r="X4" i="109"/>
  <c r="J7" i="109"/>
  <c r="X5" i="109"/>
  <c r="J4" i="109"/>
  <c r="X3" i="109"/>
  <c r="X2" i="109"/>
  <c r="AC64" i="110" l="1"/>
  <c r="AC25" i="109"/>
  <c r="AB63" i="109"/>
  <c r="AC61" i="109"/>
  <c r="AC37" i="109"/>
  <c r="AA63" i="109"/>
  <c r="AC49" i="109"/>
  <c r="AD63" i="109"/>
  <c r="V63" i="109"/>
  <c r="S63" i="109"/>
  <c r="U62" i="109"/>
  <c r="U25" i="109"/>
  <c r="T63" i="109"/>
  <c r="X11" i="109"/>
  <c r="G71" i="107"/>
  <c r="G61" i="107"/>
  <c r="G60" i="107"/>
  <c r="G62" i="107"/>
  <c r="G63" i="107"/>
  <c r="G64" i="107"/>
  <c r="G66" i="107"/>
  <c r="G65" i="107"/>
  <c r="G67" i="107"/>
  <c r="D46" i="107"/>
  <c r="G68" i="107"/>
  <c r="G70" i="107"/>
  <c r="G69" i="107"/>
  <c r="AD61" i="107"/>
  <c r="AB61" i="107"/>
  <c r="AA61" i="107"/>
  <c r="V61" i="107"/>
  <c r="T61" i="107"/>
  <c r="S61" i="107"/>
  <c r="AC60" i="107"/>
  <c r="U60" i="107"/>
  <c r="AC57" i="107"/>
  <c r="U59" i="107"/>
  <c r="AC52" i="107"/>
  <c r="U58" i="107"/>
  <c r="AC55" i="107"/>
  <c r="U57" i="107"/>
  <c r="AC59" i="107"/>
  <c r="U55" i="107"/>
  <c r="AC58" i="107"/>
  <c r="U56" i="107"/>
  <c r="AC56" i="107"/>
  <c r="U54" i="107"/>
  <c r="AC54" i="107"/>
  <c r="U53" i="107"/>
  <c r="AC53" i="107"/>
  <c r="U52" i="107"/>
  <c r="AC51" i="107"/>
  <c r="U51" i="107"/>
  <c r="AC50" i="107"/>
  <c r="U50" i="107"/>
  <c r="AD49" i="107"/>
  <c r="AB49" i="107"/>
  <c r="AA49" i="107"/>
  <c r="V49" i="107"/>
  <c r="T49" i="107"/>
  <c r="S49" i="107"/>
  <c r="AC48" i="107"/>
  <c r="U48" i="107"/>
  <c r="AC47" i="107"/>
  <c r="U47" i="107"/>
  <c r="AC46" i="107"/>
  <c r="U46" i="107"/>
  <c r="AC45" i="107"/>
  <c r="U45" i="107"/>
  <c r="AC44" i="107"/>
  <c r="U44" i="107"/>
  <c r="AC43" i="107"/>
  <c r="U43" i="107"/>
  <c r="AC42" i="107"/>
  <c r="U42" i="107"/>
  <c r="AC41" i="107"/>
  <c r="U41" i="107"/>
  <c r="AC40" i="107"/>
  <c r="U40" i="107"/>
  <c r="AC39" i="107"/>
  <c r="U39" i="107"/>
  <c r="AC38" i="107"/>
  <c r="U38" i="107"/>
  <c r="AD37" i="107"/>
  <c r="AB37" i="107"/>
  <c r="AA37" i="107"/>
  <c r="V37" i="107"/>
  <c r="T37" i="107"/>
  <c r="S37" i="107"/>
  <c r="AC36" i="107"/>
  <c r="U36" i="107"/>
  <c r="AC35" i="107"/>
  <c r="U35" i="107"/>
  <c r="AC34" i="107"/>
  <c r="U34" i="107"/>
  <c r="AC33" i="107"/>
  <c r="U33" i="107"/>
  <c r="AC32" i="107"/>
  <c r="U32" i="107"/>
  <c r="AC31" i="107"/>
  <c r="U31" i="107"/>
  <c r="AC29" i="107"/>
  <c r="U30" i="107"/>
  <c r="AC30" i="107"/>
  <c r="U29" i="107"/>
  <c r="AC28" i="107"/>
  <c r="U28" i="107"/>
  <c r="AC27" i="107"/>
  <c r="U27" i="107"/>
  <c r="AC26" i="107"/>
  <c r="U26" i="107"/>
  <c r="AD25" i="107"/>
  <c r="AB25" i="107"/>
  <c r="AA25" i="107"/>
  <c r="V25" i="107"/>
  <c r="T25" i="107"/>
  <c r="S25" i="107"/>
  <c r="AC22" i="107"/>
  <c r="U24" i="107"/>
  <c r="AC24" i="107"/>
  <c r="U23" i="107"/>
  <c r="AC23" i="107"/>
  <c r="U22" i="107"/>
  <c r="AC21" i="107"/>
  <c r="U21" i="107"/>
  <c r="AC20" i="107"/>
  <c r="U20" i="107"/>
  <c r="AC19" i="107"/>
  <c r="U18" i="107"/>
  <c r="AC18" i="107"/>
  <c r="U17" i="107"/>
  <c r="AC17" i="107"/>
  <c r="U19" i="107"/>
  <c r="AC16" i="107"/>
  <c r="U16" i="107"/>
  <c r="AC15" i="107"/>
  <c r="U15" i="107"/>
  <c r="AC14" i="107"/>
  <c r="AC25" i="107" s="1"/>
  <c r="U14" i="107"/>
  <c r="L12" i="107"/>
  <c r="K12" i="107"/>
  <c r="I12" i="107"/>
  <c r="H12" i="107"/>
  <c r="G12" i="107"/>
  <c r="F12" i="107"/>
  <c r="E12" i="107"/>
  <c r="W11" i="107"/>
  <c r="V11" i="107"/>
  <c r="U11" i="107"/>
  <c r="T11" i="107"/>
  <c r="S11" i="107"/>
  <c r="J11" i="107"/>
  <c r="X10" i="107"/>
  <c r="J10" i="107"/>
  <c r="X9" i="107"/>
  <c r="J8" i="107"/>
  <c r="X8" i="107"/>
  <c r="J9" i="107"/>
  <c r="X7" i="107"/>
  <c r="J7" i="107"/>
  <c r="X5" i="107"/>
  <c r="J6" i="107"/>
  <c r="X6" i="107"/>
  <c r="J5" i="107"/>
  <c r="X4" i="107"/>
  <c r="J4" i="107"/>
  <c r="X3" i="107"/>
  <c r="X2" i="107"/>
  <c r="AB64" i="109" l="1"/>
  <c r="AC63" i="109"/>
  <c r="AC49" i="107"/>
  <c r="AA64" i="109"/>
  <c r="AD64" i="109"/>
  <c r="U63" i="109"/>
  <c r="X11" i="107"/>
  <c r="AC37" i="107"/>
  <c r="AD62" i="107"/>
  <c r="AA62" i="107"/>
  <c r="AC61" i="107"/>
  <c r="AB62" i="107"/>
  <c r="S62" i="107"/>
  <c r="U61" i="107"/>
  <c r="U62" i="107" s="1"/>
  <c r="U49" i="107"/>
  <c r="U25" i="107"/>
  <c r="V62" i="107"/>
  <c r="AD63" i="107" s="1"/>
  <c r="T62" i="107"/>
  <c r="U37" i="107"/>
  <c r="AC14" i="106"/>
  <c r="U14" i="106"/>
  <c r="U25" i="106" s="1"/>
  <c r="U26" i="106"/>
  <c r="AC26" i="106"/>
  <c r="AC38" i="106"/>
  <c r="AC39" i="106"/>
  <c r="AC49" i="106" s="1"/>
  <c r="U38" i="106"/>
  <c r="U50" i="106"/>
  <c r="U61" i="106" s="1"/>
  <c r="AC50" i="106"/>
  <c r="AA63" i="106"/>
  <c r="AB63" i="106"/>
  <c r="S62" i="106"/>
  <c r="T62" i="106"/>
  <c r="AA62" i="106"/>
  <c r="AB62" i="106"/>
  <c r="AA61" i="106"/>
  <c r="AB61" i="106"/>
  <c r="AC61" i="106"/>
  <c r="AD61" i="106"/>
  <c r="S61" i="106"/>
  <c r="T61" i="106"/>
  <c r="V61" i="106"/>
  <c r="S49" i="106"/>
  <c r="T49" i="106"/>
  <c r="U49" i="106"/>
  <c r="V49" i="106"/>
  <c r="AA49" i="106"/>
  <c r="AB49" i="106"/>
  <c r="AD49" i="106"/>
  <c r="AC40" i="106"/>
  <c r="AC41" i="106"/>
  <c r="AC42" i="106"/>
  <c r="AC43" i="106"/>
  <c r="AC44" i="106"/>
  <c r="AC45" i="106"/>
  <c r="AC46" i="106"/>
  <c r="AC47" i="106"/>
  <c r="AC48" i="106"/>
  <c r="AC37" i="106"/>
  <c r="AA37" i="106"/>
  <c r="AB37" i="106"/>
  <c r="AD37" i="106"/>
  <c r="U37" i="106"/>
  <c r="S37" i="106"/>
  <c r="T37" i="106"/>
  <c r="V37" i="106"/>
  <c r="AA25" i="106"/>
  <c r="AB25" i="106"/>
  <c r="AC25" i="106"/>
  <c r="AD25" i="106"/>
  <c r="AD62" i="106" s="1"/>
  <c r="V25" i="106"/>
  <c r="V62" i="106" s="1"/>
  <c r="T25" i="106"/>
  <c r="S25" i="106"/>
  <c r="U15" i="106"/>
  <c r="U16" i="106"/>
  <c r="U17" i="106"/>
  <c r="U18" i="106"/>
  <c r="U19" i="106"/>
  <c r="U20" i="106"/>
  <c r="U21" i="106"/>
  <c r="U22" i="106"/>
  <c r="U23" i="106"/>
  <c r="U24" i="106"/>
  <c r="AC64" i="109" l="1"/>
  <c r="AC62" i="107"/>
  <c r="AC63" i="107" s="1"/>
  <c r="AB63" i="107"/>
  <c r="AA63" i="107"/>
  <c r="AD63" i="106"/>
  <c r="AC62" i="106"/>
  <c r="U62" i="106"/>
  <c r="D44" i="106"/>
  <c r="G71" i="106"/>
  <c r="G69" i="106"/>
  <c r="G68" i="106"/>
  <c r="G70" i="106"/>
  <c r="G66" i="106"/>
  <c r="G67" i="106"/>
  <c r="G65" i="106"/>
  <c r="G63" i="106"/>
  <c r="G62" i="106"/>
  <c r="G64" i="106"/>
  <c r="G60" i="106"/>
  <c r="G61" i="106"/>
  <c r="AC60" i="106"/>
  <c r="U60" i="106"/>
  <c r="AC58" i="106"/>
  <c r="U59" i="106"/>
  <c r="AC56" i="106"/>
  <c r="U58" i="106"/>
  <c r="AC59" i="106"/>
  <c r="U57" i="106"/>
  <c r="AC53" i="106"/>
  <c r="U56" i="106"/>
  <c r="AC57" i="106"/>
  <c r="U55" i="106"/>
  <c r="AC54" i="106"/>
  <c r="U54" i="106"/>
  <c r="AC55" i="106"/>
  <c r="U53" i="106"/>
  <c r="AC52" i="106"/>
  <c r="U52" i="106"/>
  <c r="AC51" i="106"/>
  <c r="U51" i="106"/>
  <c r="U48" i="106"/>
  <c r="U47" i="106"/>
  <c r="U46" i="106"/>
  <c r="U45" i="106"/>
  <c r="U44" i="106"/>
  <c r="U43" i="106"/>
  <c r="U42" i="106"/>
  <c r="U41" i="106"/>
  <c r="U40" i="106"/>
  <c r="U39" i="106"/>
  <c r="AC36" i="106"/>
  <c r="U36" i="106"/>
  <c r="AC35" i="106"/>
  <c r="U35" i="106"/>
  <c r="AC34" i="106"/>
  <c r="U34" i="106"/>
  <c r="AC33" i="106"/>
  <c r="U33" i="106"/>
  <c r="AC32" i="106"/>
  <c r="U32" i="106"/>
  <c r="AC31" i="106"/>
  <c r="U31" i="106"/>
  <c r="AC30" i="106"/>
  <c r="U30" i="106"/>
  <c r="AC29" i="106"/>
  <c r="U29" i="106"/>
  <c r="AC28" i="106"/>
  <c r="U28" i="106"/>
  <c r="AC27" i="106"/>
  <c r="U27" i="106"/>
  <c r="AC24" i="106"/>
  <c r="AC23" i="106"/>
  <c r="AC22" i="106"/>
  <c r="AC21" i="106"/>
  <c r="AC20" i="106"/>
  <c r="AC19" i="106"/>
  <c r="AC18" i="106"/>
  <c r="AC17" i="106"/>
  <c r="AC16" i="106"/>
  <c r="AC15" i="106"/>
  <c r="L12" i="106"/>
  <c r="K12" i="106"/>
  <c r="I12" i="106"/>
  <c r="H12" i="106"/>
  <c r="G12" i="106"/>
  <c r="F12" i="106"/>
  <c r="E12" i="106"/>
  <c r="W11" i="106"/>
  <c r="V11" i="106"/>
  <c r="U11" i="106"/>
  <c r="T11" i="106"/>
  <c r="S11" i="106"/>
  <c r="J11" i="106"/>
  <c r="X10" i="106"/>
  <c r="J9" i="106"/>
  <c r="X9" i="106"/>
  <c r="J8" i="106"/>
  <c r="X8" i="106"/>
  <c r="J10" i="106"/>
  <c r="X4" i="106"/>
  <c r="J6" i="106"/>
  <c r="X6" i="106"/>
  <c r="J7" i="106"/>
  <c r="X7" i="106"/>
  <c r="J5" i="106"/>
  <c r="X5" i="106"/>
  <c r="J4" i="106"/>
  <c r="X3" i="106"/>
  <c r="X2" i="106"/>
  <c r="G68" i="105"/>
  <c r="G71" i="105"/>
  <c r="G65" i="105"/>
  <c r="G64" i="105"/>
  <c r="G62" i="105"/>
  <c r="G60" i="105"/>
  <c r="G63" i="105"/>
  <c r="G69" i="105"/>
  <c r="G67" i="105"/>
  <c r="G70" i="105"/>
  <c r="G66" i="105"/>
  <c r="G61" i="105"/>
  <c r="D55" i="105"/>
  <c r="AD61" i="105"/>
  <c r="AB61" i="105"/>
  <c r="AA61" i="105"/>
  <c r="AC61" i="105" s="1"/>
  <c r="V61" i="105"/>
  <c r="T61" i="105"/>
  <c r="S61" i="105"/>
  <c r="AC60" i="105"/>
  <c r="U60" i="105"/>
  <c r="AC59" i="105"/>
  <c r="U59" i="105"/>
  <c r="AC58" i="105"/>
  <c r="U58" i="105"/>
  <c r="AC56" i="105"/>
  <c r="U57" i="105"/>
  <c r="AC55" i="105"/>
  <c r="U56" i="105"/>
  <c r="AC57" i="105"/>
  <c r="U55" i="105"/>
  <c r="AC54" i="105"/>
  <c r="U54" i="105"/>
  <c r="AC53" i="105"/>
  <c r="U53" i="105"/>
  <c r="AC52" i="105"/>
  <c r="U52" i="105"/>
  <c r="AC51" i="105"/>
  <c r="U51" i="105"/>
  <c r="AC50" i="105"/>
  <c r="U50" i="105"/>
  <c r="AD49" i="105"/>
  <c r="AB49" i="105"/>
  <c r="AA49" i="105"/>
  <c r="V49" i="105"/>
  <c r="T49" i="105"/>
  <c r="S49" i="105"/>
  <c r="AC48" i="105"/>
  <c r="U48" i="105"/>
  <c r="AC45" i="105"/>
  <c r="U47" i="105"/>
  <c r="AC47" i="105"/>
  <c r="U46" i="105"/>
  <c r="AC44" i="105"/>
  <c r="U45" i="105"/>
  <c r="AC46" i="105"/>
  <c r="U44" i="105"/>
  <c r="AC43" i="105"/>
  <c r="U43" i="105"/>
  <c r="AC42" i="105"/>
  <c r="U42" i="105"/>
  <c r="AC41" i="105"/>
  <c r="U41" i="105"/>
  <c r="AC40" i="105"/>
  <c r="U40" i="105"/>
  <c r="AC38" i="105"/>
  <c r="U39" i="105"/>
  <c r="U49" i="105" s="1"/>
  <c r="AC39" i="105"/>
  <c r="U38" i="105"/>
  <c r="AD37" i="105"/>
  <c r="AB37" i="105"/>
  <c r="AB62" i="105" s="1"/>
  <c r="AA37" i="105"/>
  <c r="V37" i="105"/>
  <c r="T37" i="105"/>
  <c r="S37" i="105"/>
  <c r="S62" i="105" s="1"/>
  <c r="AC36" i="105"/>
  <c r="U36" i="105"/>
  <c r="AC35" i="105"/>
  <c r="U35" i="105"/>
  <c r="AC34" i="105"/>
  <c r="U34" i="105"/>
  <c r="AC33" i="105"/>
  <c r="U33" i="105"/>
  <c r="AC32" i="105"/>
  <c r="U32" i="105"/>
  <c r="AC31" i="105"/>
  <c r="U30" i="105"/>
  <c r="AC30" i="105"/>
  <c r="U28" i="105"/>
  <c r="AC29" i="105"/>
  <c r="U31" i="105"/>
  <c r="AC28" i="105"/>
  <c r="U29" i="105"/>
  <c r="AC27" i="105"/>
  <c r="AC37" i="105" s="1"/>
  <c r="U27" i="105"/>
  <c r="U37" i="105" s="1"/>
  <c r="AC26" i="105"/>
  <c r="U26" i="105"/>
  <c r="AD25" i="105"/>
  <c r="AD62" i="105"/>
  <c r="AB25" i="105"/>
  <c r="AA25" i="105"/>
  <c r="V25" i="105"/>
  <c r="T25" i="105"/>
  <c r="S25" i="105"/>
  <c r="AC24" i="105"/>
  <c r="U24" i="105"/>
  <c r="AC23" i="105"/>
  <c r="U23" i="105"/>
  <c r="AC22" i="105"/>
  <c r="U22" i="105"/>
  <c r="AC21" i="105"/>
  <c r="U21" i="105"/>
  <c r="AC20" i="105"/>
  <c r="U20" i="105"/>
  <c r="AC19" i="105"/>
  <c r="U19" i="105"/>
  <c r="AC18" i="105"/>
  <c r="U18" i="105"/>
  <c r="AC17" i="105"/>
  <c r="U17" i="105"/>
  <c r="AC16" i="105"/>
  <c r="U16" i="105"/>
  <c r="AC15" i="105"/>
  <c r="AC25" i="105" s="1"/>
  <c r="AC62" i="105" s="1"/>
  <c r="U15" i="105"/>
  <c r="AC14" i="105"/>
  <c r="U14" i="105"/>
  <c r="L12" i="105"/>
  <c r="K12" i="105"/>
  <c r="I12" i="105"/>
  <c r="H12" i="105"/>
  <c r="G12" i="105"/>
  <c r="F12" i="105"/>
  <c r="E12" i="105"/>
  <c r="W11" i="105"/>
  <c r="V11" i="105"/>
  <c r="U11" i="105"/>
  <c r="T11" i="105"/>
  <c r="S11" i="105"/>
  <c r="J11" i="105"/>
  <c r="X10" i="105"/>
  <c r="J10" i="105"/>
  <c r="X8" i="105"/>
  <c r="J9" i="105"/>
  <c r="X6" i="105"/>
  <c r="J8" i="105"/>
  <c r="X9" i="105"/>
  <c r="J7" i="105"/>
  <c r="X5" i="105"/>
  <c r="J6" i="105"/>
  <c r="X3" i="105"/>
  <c r="J5" i="105"/>
  <c r="X4" i="105"/>
  <c r="J4" i="105"/>
  <c r="X7" i="105"/>
  <c r="X2" i="105"/>
  <c r="AA62" i="105"/>
  <c r="AC49" i="105"/>
  <c r="V62" i="105"/>
  <c r="AD63" i="105" s="1"/>
  <c r="T62" i="105"/>
  <c r="AB63" i="105" s="1"/>
  <c r="U25" i="105"/>
  <c r="X11" i="105"/>
  <c r="G69" i="104"/>
  <c r="G62" i="104"/>
  <c r="G65" i="104"/>
  <c r="G60" i="104"/>
  <c r="G66" i="104"/>
  <c r="G67" i="104"/>
  <c r="D51" i="104"/>
  <c r="G70" i="104"/>
  <c r="G68" i="104"/>
  <c r="G64" i="104"/>
  <c r="AD61" i="104"/>
  <c r="AB61" i="104"/>
  <c r="AA61" i="104"/>
  <c r="AC61" i="104" s="1"/>
  <c r="V61" i="104"/>
  <c r="T61" i="104"/>
  <c r="S61" i="104"/>
  <c r="G63" i="104"/>
  <c r="AC60" i="104"/>
  <c r="U60" i="104"/>
  <c r="G61" i="104"/>
  <c r="AC59" i="104"/>
  <c r="U59" i="104"/>
  <c r="AC58" i="104"/>
  <c r="U58" i="104"/>
  <c r="AC57" i="104"/>
  <c r="U57" i="104"/>
  <c r="AC56" i="104"/>
  <c r="U56" i="104"/>
  <c r="AC55" i="104"/>
  <c r="U54" i="104"/>
  <c r="AC54" i="104"/>
  <c r="U55" i="104"/>
  <c r="AC53" i="104"/>
  <c r="U53" i="104"/>
  <c r="AC52" i="104"/>
  <c r="U52" i="104"/>
  <c r="AC51" i="104"/>
  <c r="U51" i="104"/>
  <c r="AC50" i="104"/>
  <c r="U50" i="104"/>
  <c r="U61" i="104" s="1"/>
  <c r="AD49" i="104"/>
  <c r="AD62" i="104" s="1"/>
  <c r="AB49" i="104"/>
  <c r="AA49" i="104"/>
  <c r="V49" i="104"/>
  <c r="T49" i="104"/>
  <c r="S49" i="104"/>
  <c r="AC48" i="104"/>
  <c r="U48" i="104"/>
  <c r="AC47" i="104"/>
  <c r="U47" i="104"/>
  <c r="AC46" i="104"/>
  <c r="U46" i="104"/>
  <c r="AC45" i="104"/>
  <c r="U45" i="104"/>
  <c r="AC44" i="104"/>
  <c r="U44" i="104"/>
  <c r="AC42" i="104"/>
  <c r="U43" i="104"/>
  <c r="AC43" i="104"/>
  <c r="U42" i="104"/>
  <c r="AC41" i="104"/>
  <c r="U41" i="104"/>
  <c r="AC40" i="104"/>
  <c r="U40" i="104"/>
  <c r="AC39" i="104"/>
  <c r="AC49" i="104" s="1"/>
  <c r="U39" i="104"/>
  <c r="AC38" i="104"/>
  <c r="U38" i="104"/>
  <c r="U49" i="104"/>
  <c r="AD37" i="104"/>
  <c r="AB37" i="104"/>
  <c r="AA37" i="104"/>
  <c r="V37" i="104"/>
  <c r="T37" i="104"/>
  <c r="S37" i="104"/>
  <c r="AC36" i="104"/>
  <c r="U36" i="104"/>
  <c r="AC35" i="104"/>
  <c r="U35" i="104"/>
  <c r="AC34" i="104"/>
  <c r="U34" i="104"/>
  <c r="AC33" i="104"/>
  <c r="U33" i="104"/>
  <c r="AC29" i="104"/>
  <c r="U32" i="104"/>
  <c r="AC27" i="104"/>
  <c r="U29" i="104"/>
  <c r="AC32" i="104"/>
  <c r="U31" i="104"/>
  <c r="AC31" i="104"/>
  <c r="U30" i="104"/>
  <c r="AC30" i="104"/>
  <c r="U28" i="104"/>
  <c r="U37" i="104" s="1"/>
  <c r="AC28" i="104"/>
  <c r="U27" i="104"/>
  <c r="AC26" i="104"/>
  <c r="AC37" i="104"/>
  <c r="U26" i="104"/>
  <c r="AD25" i="104"/>
  <c r="AB25" i="104"/>
  <c r="AB62" i="104" s="1"/>
  <c r="AA25" i="104"/>
  <c r="AA62" i="104" s="1"/>
  <c r="V25" i="104"/>
  <c r="T25" i="104"/>
  <c r="S25" i="104"/>
  <c r="S62" i="104"/>
  <c r="AC24" i="104"/>
  <c r="U24" i="104"/>
  <c r="AC23" i="104"/>
  <c r="U23" i="104"/>
  <c r="AC22" i="104"/>
  <c r="U22" i="104"/>
  <c r="AC21" i="104"/>
  <c r="U21" i="104"/>
  <c r="AC20" i="104"/>
  <c r="U20" i="104"/>
  <c r="AC19" i="104"/>
  <c r="U19" i="104"/>
  <c r="AC18" i="104"/>
  <c r="U18" i="104"/>
  <c r="AC16" i="104"/>
  <c r="U15" i="104"/>
  <c r="AC17" i="104"/>
  <c r="U17" i="104"/>
  <c r="AC15" i="104"/>
  <c r="U16" i="104"/>
  <c r="AC14" i="104"/>
  <c r="AC25" i="104"/>
  <c r="U14" i="104"/>
  <c r="U25" i="104" s="1"/>
  <c r="U62" i="104"/>
  <c r="L12" i="104"/>
  <c r="K12" i="104"/>
  <c r="I12" i="104"/>
  <c r="H12" i="104"/>
  <c r="G12" i="104"/>
  <c r="F12" i="104"/>
  <c r="E12" i="104"/>
  <c r="W11" i="104"/>
  <c r="V11" i="104"/>
  <c r="U11" i="104"/>
  <c r="T11" i="104"/>
  <c r="S11" i="104"/>
  <c r="J10" i="104"/>
  <c r="X10" i="104"/>
  <c r="J11" i="104"/>
  <c r="X9" i="104"/>
  <c r="J8" i="104"/>
  <c r="X8" i="104"/>
  <c r="J7" i="104"/>
  <c r="X7" i="104"/>
  <c r="J6" i="104"/>
  <c r="X6" i="104"/>
  <c r="J9" i="104"/>
  <c r="X5" i="104"/>
  <c r="J5" i="104"/>
  <c r="X3" i="104"/>
  <c r="J4" i="104"/>
  <c r="X4" i="104"/>
  <c r="X2" i="104"/>
  <c r="AA11" i="102"/>
  <c r="AB11" i="102"/>
  <c r="AD11" i="102"/>
  <c r="AC7" i="102"/>
  <c r="AC3" i="102"/>
  <c r="AC9" i="102"/>
  <c r="AC8" i="102"/>
  <c r="AC10" i="102"/>
  <c r="AC5" i="102"/>
  <c r="AC6" i="102"/>
  <c r="AC11" i="102" s="1"/>
  <c r="AC4" i="102"/>
  <c r="G66" i="102"/>
  <c r="G63" i="102"/>
  <c r="G71" i="102"/>
  <c r="G70" i="102"/>
  <c r="G69" i="102"/>
  <c r="G67" i="102"/>
  <c r="G68" i="102"/>
  <c r="G62" i="102"/>
  <c r="G61" i="102"/>
  <c r="G60" i="102"/>
  <c r="G65" i="102"/>
  <c r="G64" i="102"/>
  <c r="D51" i="102"/>
  <c r="AD61" i="102"/>
  <c r="AB61" i="102"/>
  <c r="AA61" i="102"/>
  <c r="V61" i="102"/>
  <c r="T61" i="102"/>
  <c r="S61" i="102"/>
  <c r="AC60" i="102"/>
  <c r="U60" i="102"/>
  <c r="AC59" i="102"/>
  <c r="U59" i="102"/>
  <c r="AC58" i="102"/>
  <c r="U58" i="102"/>
  <c r="AC55" i="102"/>
  <c r="U57" i="102"/>
  <c r="AC57" i="102"/>
  <c r="U56" i="102"/>
  <c r="AC53" i="102"/>
  <c r="U52" i="102"/>
  <c r="AC54" i="102"/>
  <c r="U55" i="102"/>
  <c r="AC56" i="102"/>
  <c r="U53" i="102"/>
  <c r="AC52" i="102"/>
  <c r="U51" i="102"/>
  <c r="AC51" i="102"/>
  <c r="U54" i="102"/>
  <c r="AC50" i="102"/>
  <c r="U50" i="102"/>
  <c r="AD49" i="102"/>
  <c r="AB49" i="102"/>
  <c r="AA49" i="102"/>
  <c r="V49" i="102"/>
  <c r="T49" i="102"/>
  <c r="S49" i="102"/>
  <c r="AC48" i="102"/>
  <c r="U48" i="102"/>
  <c r="AC47" i="102"/>
  <c r="U47" i="102"/>
  <c r="AC46" i="102"/>
  <c r="U41" i="102"/>
  <c r="AC45" i="102"/>
  <c r="U46" i="102"/>
  <c r="AC44" i="102"/>
  <c r="U45" i="102"/>
  <c r="AC43" i="102"/>
  <c r="U44" i="102"/>
  <c r="AC42" i="102"/>
  <c r="U42" i="102"/>
  <c r="AC41" i="102"/>
  <c r="U43" i="102"/>
  <c r="AC40" i="102"/>
  <c r="U40" i="102"/>
  <c r="AC39" i="102"/>
  <c r="AC49" i="102" s="1"/>
  <c r="U39" i="102"/>
  <c r="AC38" i="102"/>
  <c r="U38" i="102"/>
  <c r="AD37" i="102"/>
  <c r="AB37" i="102"/>
  <c r="AA37" i="102"/>
  <c r="V37" i="102"/>
  <c r="V62" i="102" s="1"/>
  <c r="T37" i="102"/>
  <c r="S37" i="102"/>
  <c r="AC36" i="102"/>
  <c r="U36" i="102"/>
  <c r="AC35" i="102"/>
  <c r="U35" i="102"/>
  <c r="AC34" i="102"/>
  <c r="U34" i="102"/>
  <c r="AC31" i="102"/>
  <c r="U33" i="102"/>
  <c r="AC33" i="102"/>
  <c r="U32" i="102"/>
  <c r="AC32" i="102"/>
  <c r="U31" i="102"/>
  <c r="AC30" i="102"/>
  <c r="U30" i="102"/>
  <c r="AC29" i="102"/>
  <c r="U29" i="102"/>
  <c r="AC28" i="102"/>
  <c r="U28" i="102"/>
  <c r="AC27" i="102"/>
  <c r="U27" i="102"/>
  <c r="AC26" i="102"/>
  <c r="U26" i="102"/>
  <c r="U37" i="102" s="1"/>
  <c r="AD25" i="102"/>
  <c r="AD62" i="102" s="1"/>
  <c r="AB25" i="102"/>
  <c r="AB62" i="102" s="1"/>
  <c r="AB63" i="102" s="1"/>
  <c r="AA25" i="102"/>
  <c r="AA62" i="102" s="1"/>
  <c r="V25" i="102"/>
  <c r="T25" i="102"/>
  <c r="S25" i="102"/>
  <c r="S62" i="102" s="1"/>
  <c r="AA63" i="102" s="1"/>
  <c r="AC24" i="102"/>
  <c r="U24" i="102"/>
  <c r="AC23" i="102"/>
  <c r="U23" i="102"/>
  <c r="AC22" i="102"/>
  <c r="U22" i="102"/>
  <c r="AC21" i="102"/>
  <c r="U19" i="102"/>
  <c r="AC20" i="102"/>
  <c r="U21" i="102"/>
  <c r="AC19" i="102"/>
  <c r="U20" i="102"/>
  <c r="AC18" i="102"/>
  <c r="U18" i="102"/>
  <c r="AC17" i="102"/>
  <c r="U17" i="102"/>
  <c r="AC16" i="102"/>
  <c r="U16" i="102"/>
  <c r="AC15" i="102"/>
  <c r="U15" i="102"/>
  <c r="U25" i="102" s="1"/>
  <c r="AC14" i="102"/>
  <c r="AC25" i="102" s="1"/>
  <c r="U14" i="102"/>
  <c r="L12" i="102"/>
  <c r="K12" i="102"/>
  <c r="I12" i="102"/>
  <c r="H12" i="102"/>
  <c r="G12" i="102"/>
  <c r="F12" i="102"/>
  <c r="E12" i="102"/>
  <c r="W11" i="102"/>
  <c r="V11" i="102"/>
  <c r="U11" i="102"/>
  <c r="X11" i="102" s="1"/>
  <c r="T11" i="102"/>
  <c r="S11" i="102"/>
  <c r="J11" i="102"/>
  <c r="X10" i="102"/>
  <c r="J10" i="102"/>
  <c r="X8" i="102"/>
  <c r="J9" i="102"/>
  <c r="X7" i="102"/>
  <c r="J8" i="102"/>
  <c r="X9" i="102"/>
  <c r="J7" i="102"/>
  <c r="X6" i="102"/>
  <c r="J6" i="102"/>
  <c r="X3" i="102"/>
  <c r="J5" i="102"/>
  <c r="X5" i="102"/>
  <c r="J4" i="102"/>
  <c r="X4" i="102"/>
  <c r="X2" i="102"/>
  <c r="U61" i="102"/>
  <c r="AC61" i="102"/>
  <c r="AC37" i="102"/>
  <c r="U49" i="102"/>
  <c r="T62" i="102"/>
  <c r="G73" i="101"/>
  <c r="G71" i="101"/>
  <c r="G68" i="101"/>
  <c r="G69" i="101"/>
  <c r="G66" i="101"/>
  <c r="G62" i="101"/>
  <c r="G67" i="101"/>
  <c r="G65" i="101"/>
  <c r="G64" i="101"/>
  <c r="G63" i="101"/>
  <c r="G70" i="101"/>
  <c r="G72" i="101"/>
  <c r="V37" i="101"/>
  <c r="D56" i="101"/>
  <c r="AD61" i="101"/>
  <c r="AB61" i="101"/>
  <c r="AA61" i="101"/>
  <c r="AC61" i="101"/>
  <c r="V61" i="101"/>
  <c r="T61" i="101"/>
  <c r="S61" i="101"/>
  <c r="AC60" i="101"/>
  <c r="U60" i="101"/>
  <c r="AC59" i="101"/>
  <c r="U59" i="101"/>
  <c r="AC58" i="101"/>
  <c r="U58" i="101"/>
  <c r="AC54" i="101"/>
  <c r="U57" i="101"/>
  <c r="AC57" i="101"/>
  <c r="U56" i="101"/>
  <c r="AC56" i="101"/>
  <c r="U55" i="101"/>
  <c r="AC55" i="101"/>
  <c r="U54" i="101"/>
  <c r="AC51" i="101"/>
  <c r="U53" i="101"/>
  <c r="AC53" i="101"/>
  <c r="U52" i="101"/>
  <c r="AC52" i="101"/>
  <c r="U51" i="101"/>
  <c r="AC50" i="101"/>
  <c r="U50" i="101"/>
  <c r="U61" i="101" s="1"/>
  <c r="AD49" i="101"/>
  <c r="AB49" i="101"/>
  <c r="AA49" i="101"/>
  <c r="V49" i="101"/>
  <c r="T49" i="101"/>
  <c r="S49" i="101"/>
  <c r="AC48" i="101"/>
  <c r="U48" i="101"/>
  <c r="AC47" i="101"/>
  <c r="U47" i="101"/>
  <c r="AC46" i="101"/>
  <c r="U46" i="101"/>
  <c r="AC45" i="101"/>
  <c r="U45" i="101"/>
  <c r="AC44" i="101"/>
  <c r="U41" i="101"/>
  <c r="AC43" i="101"/>
  <c r="U44" i="101"/>
  <c r="AC42" i="101"/>
  <c r="U43" i="101"/>
  <c r="AC40" i="101"/>
  <c r="U42" i="101"/>
  <c r="AC41" i="101"/>
  <c r="U40" i="101"/>
  <c r="AC38" i="101"/>
  <c r="U39" i="101"/>
  <c r="U49" i="101" s="1"/>
  <c r="AC39" i="101"/>
  <c r="AC49" i="101" s="1"/>
  <c r="U38" i="101"/>
  <c r="AD37" i="101"/>
  <c r="AB37" i="101"/>
  <c r="AA37" i="101"/>
  <c r="T37" i="101"/>
  <c r="S37" i="101"/>
  <c r="S62" i="101" s="1"/>
  <c r="AA63" i="101" s="1"/>
  <c r="AC36" i="101"/>
  <c r="U36" i="101"/>
  <c r="AC35" i="101"/>
  <c r="U35" i="101"/>
  <c r="AC34" i="101"/>
  <c r="U34" i="101"/>
  <c r="AC33" i="101"/>
  <c r="U33" i="101"/>
  <c r="AC32" i="101"/>
  <c r="U32" i="101"/>
  <c r="AC31" i="101"/>
  <c r="U31" i="101"/>
  <c r="AC30" i="101"/>
  <c r="U30" i="101"/>
  <c r="AC29" i="101"/>
  <c r="U29" i="101"/>
  <c r="AC28" i="101"/>
  <c r="U28" i="101"/>
  <c r="AC27" i="101"/>
  <c r="AC37" i="101" s="1"/>
  <c r="U27" i="101"/>
  <c r="U37" i="101" s="1"/>
  <c r="AC26" i="101"/>
  <c r="U26" i="101"/>
  <c r="AD25" i="101"/>
  <c r="AB25" i="101"/>
  <c r="AB62" i="101" s="1"/>
  <c r="AB63" i="101" s="1"/>
  <c r="AA25" i="101"/>
  <c r="AA62" i="101" s="1"/>
  <c r="V25" i="101"/>
  <c r="V62" i="101" s="1"/>
  <c r="T25" i="101"/>
  <c r="T62" i="101"/>
  <c r="S25" i="101"/>
  <c r="AC24" i="101"/>
  <c r="U24" i="101"/>
  <c r="AC23" i="101"/>
  <c r="U23" i="101"/>
  <c r="AC22" i="101"/>
  <c r="U22" i="101"/>
  <c r="AC21" i="101"/>
  <c r="U21" i="101"/>
  <c r="AC20" i="101"/>
  <c r="U20" i="101"/>
  <c r="AC19" i="101"/>
  <c r="U19" i="101"/>
  <c r="AC18" i="101"/>
  <c r="U18" i="101"/>
  <c r="AC16" i="101"/>
  <c r="U17" i="101"/>
  <c r="AC14" i="101"/>
  <c r="AC25" i="101" s="1"/>
  <c r="AC62" i="101" s="1"/>
  <c r="U16" i="101"/>
  <c r="AC17" i="101"/>
  <c r="U15" i="101"/>
  <c r="AC15" i="101"/>
  <c r="U14" i="101"/>
  <c r="U25" i="101" s="1"/>
  <c r="U62" i="101" s="1"/>
  <c r="AC63" i="101" s="1"/>
  <c r="L12" i="101"/>
  <c r="K12" i="101"/>
  <c r="I12" i="101"/>
  <c r="H12" i="101"/>
  <c r="G12" i="101"/>
  <c r="F12" i="101"/>
  <c r="E12" i="101"/>
  <c r="W11" i="101"/>
  <c r="V11" i="101"/>
  <c r="U11" i="101"/>
  <c r="X11" i="101" s="1"/>
  <c r="T11" i="101"/>
  <c r="S11" i="101"/>
  <c r="J11" i="101"/>
  <c r="X10" i="101"/>
  <c r="J10" i="101"/>
  <c r="X8" i="101"/>
  <c r="J9" i="101"/>
  <c r="X7" i="101"/>
  <c r="J6" i="101"/>
  <c r="X9" i="101"/>
  <c r="J5" i="101"/>
  <c r="X6" i="101"/>
  <c r="J8" i="101"/>
  <c r="X4" i="101"/>
  <c r="J7" i="101"/>
  <c r="X5" i="101"/>
  <c r="J4" i="101"/>
  <c r="X3" i="101"/>
  <c r="X2" i="101"/>
  <c r="AC62" i="102"/>
  <c r="G68" i="100"/>
  <c r="G67" i="100"/>
  <c r="G70" i="100"/>
  <c r="G69" i="100"/>
  <c r="G65" i="100"/>
  <c r="G63" i="100"/>
  <c r="G66" i="100"/>
  <c r="G64" i="100"/>
  <c r="G62" i="100"/>
  <c r="G61" i="100"/>
  <c r="D54" i="100"/>
  <c r="AD61" i="100"/>
  <c r="AB61" i="100"/>
  <c r="AA61" i="100"/>
  <c r="AC61" i="100"/>
  <c r="V61" i="100"/>
  <c r="T61" i="100"/>
  <c r="S61" i="100"/>
  <c r="AC60" i="100"/>
  <c r="U60" i="100"/>
  <c r="AC59" i="100"/>
  <c r="U59" i="100"/>
  <c r="AC58" i="100"/>
  <c r="U57" i="100"/>
  <c r="AC57" i="100"/>
  <c r="U58" i="100"/>
  <c r="AC56" i="100"/>
  <c r="U54" i="100"/>
  <c r="AC55" i="100"/>
  <c r="U56" i="100"/>
  <c r="AC54" i="100"/>
  <c r="U52" i="100"/>
  <c r="AC53" i="100"/>
  <c r="U51" i="100"/>
  <c r="AC52" i="100"/>
  <c r="U55" i="100"/>
  <c r="AC51" i="100"/>
  <c r="U53" i="100"/>
  <c r="AC50" i="100"/>
  <c r="U50" i="100"/>
  <c r="U61" i="100" s="1"/>
  <c r="AD49" i="100"/>
  <c r="AB49" i="100"/>
  <c r="AA49" i="100"/>
  <c r="V49" i="100"/>
  <c r="T49" i="100"/>
  <c r="S49" i="100"/>
  <c r="S62" i="100" s="1"/>
  <c r="AC48" i="100"/>
  <c r="U48" i="100"/>
  <c r="AC46" i="100"/>
  <c r="U46" i="100"/>
  <c r="AC47" i="100"/>
  <c r="U47" i="100"/>
  <c r="AC45" i="100"/>
  <c r="U44" i="100"/>
  <c r="AC44" i="100"/>
  <c r="U45" i="100"/>
  <c r="AC43" i="100"/>
  <c r="U42" i="100"/>
  <c r="AC42" i="100"/>
  <c r="U41" i="100"/>
  <c r="AC41" i="100"/>
  <c r="U43" i="100"/>
  <c r="AC40" i="100"/>
  <c r="U39" i="100"/>
  <c r="AC39" i="100"/>
  <c r="U40" i="100"/>
  <c r="U49" i="100" s="1"/>
  <c r="AC38" i="100"/>
  <c r="AC49" i="100" s="1"/>
  <c r="U38" i="100"/>
  <c r="AD37" i="100"/>
  <c r="AD62" i="100" s="1"/>
  <c r="AB37" i="100"/>
  <c r="AA37" i="100"/>
  <c r="V37" i="100"/>
  <c r="T37" i="100"/>
  <c r="S37" i="100"/>
  <c r="AC36" i="100"/>
  <c r="U36" i="100"/>
  <c r="AC35" i="100"/>
  <c r="U35" i="100"/>
  <c r="AC34" i="100"/>
  <c r="U34" i="100"/>
  <c r="AC33" i="100"/>
  <c r="U33" i="100"/>
  <c r="AC32" i="100"/>
  <c r="U32" i="100"/>
  <c r="AC31" i="100"/>
  <c r="U31" i="100"/>
  <c r="AC30" i="100"/>
  <c r="U29" i="100"/>
  <c r="AC29" i="100"/>
  <c r="U30" i="100"/>
  <c r="AC28" i="100"/>
  <c r="U28" i="100"/>
  <c r="AC27" i="100"/>
  <c r="AC37" i="100" s="1"/>
  <c r="AC62" i="100" s="1"/>
  <c r="U27" i="100"/>
  <c r="AC26" i="100"/>
  <c r="U26" i="100"/>
  <c r="U37" i="100" s="1"/>
  <c r="AD25" i="100"/>
  <c r="AB25" i="100"/>
  <c r="AA25" i="100"/>
  <c r="AA62" i="100"/>
  <c r="V25" i="100"/>
  <c r="V62" i="100" s="1"/>
  <c r="T25" i="100"/>
  <c r="T62" i="100"/>
  <c r="S25" i="100"/>
  <c r="AC24" i="100"/>
  <c r="U24" i="100"/>
  <c r="AC22" i="100"/>
  <c r="U23" i="100"/>
  <c r="AC23" i="100"/>
  <c r="U22" i="100"/>
  <c r="AC21" i="100"/>
  <c r="U21" i="100"/>
  <c r="AC20" i="100"/>
  <c r="U20" i="100"/>
  <c r="AC19" i="100"/>
  <c r="U18" i="100"/>
  <c r="AC18" i="100"/>
  <c r="U19" i="100"/>
  <c r="AC17" i="100"/>
  <c r="U17" i="100"/>
  <c r="AC16" i="100"/>
  <c r="U16" i="100"/>
  <c r="AC15" i="100"/>
  <c r="AC25" i="100" s="1"/>
  <c r="U15" i="100"/>
  <c r="AC14" i="100"/>
  <c r="U14" i="100"/>
  <c r="U25" i="100" s="1"/>
  <c r="L12" i="100"/>
  <c r="K12" i="100"/>
  <c r="I12" i="100"/>
  <c r="H12" i="100"/>
  <c r="G12" i="100"/>
  <c r="F12" i="100"/>
  <c r="E12" i="100"/>
  <c r="W11" i="100"/>
  <c r="X11" i="100" s="1"/>
  <c r="V11" i="100"/>
  <c r="U11" i="100"/>
  <c r="T11" i="100"/>
  <c r="S11" i="100"/>
  <c r="J10" i="100"/>
  <c r="X10" i="100"/>
  <c r="J9" i="100"/>
  <c r="X9" i="100"/>
  <c r="J11" i="100"/>
  <c r="X8" i="100"/>
  <c r="J8" i="100"/>
  <c r="X6" i="100"/>
  <c r="J7" i="100"/>
  <c r="X7" i="100"/>
  <c r="J6" i="100"/>
  <c r="X4" i="100"/>
  <c r="J5" i="100"/>
  <c r="X5" i="100"/>
  <c r="J4" i="100"/>
  <c r="X3" i="100"/>
  <c r="X2" i="100"/>
  <c r="G65" i="99"/>
  <c r="G68" i="99"/>
  <c r="G69" i="99"/>
  <c r="G67" i="99"/>
  <c r="G70" i="99"/>
  <c r="G66" i="99"/>
  <c r="G62" i="99"/>
  <c r="G64" i="99"/>
  <c r="G63" i="99"/>
  <c r="G61" i="99"/>
  <c r="D50" i="99"/>
  <c r="AD61" i="99"/>
  <c r="AB61" i="99"/>
  <c r="AA61" i="99"/>
  <c r="AC61" i="99" s="1"/>
  <c r="V61" i="99"/>
  <c r="T61" i="99"/>
  <c r="S61" i="99"/>
  <c r="AC60" i="99"/>
  <c r="U60" i="99"/>
  <c r="AC59" i="99"/>
  <c r="U59" i="99"/>
  <c r="AC58" i="99"/>
  <c r="U58" i="99"/>
  <c r="AC56" i="99"/>
  <c r="U57" i="99"/>
  <c r="AC57" i="99"/>
  <c r="U56" i="99"/>
  <c r="AC54" i="99"/>
  <c r="U55" i="99"/>
  <c r="AC53" i="99"/>
  <c r="U54" i="99"/>
  <c r="AC55" i="99"/>
  <c r="U53" i="99"/>
  <c r="AC52" i="99"/>
  <c r="U52" i="99"/>
  <c r="AC51" i="99"/>
  <c r="U51" i="99"/>
  <c r="AC50" i="99"/>
  <c r="U50" i="99"/>
  <c r="AD49" i="99"/>
  <c r="AB49" i="99"/>
  <c r="AA49" i="99"/>
  <c r="V49" i="99"/>
  <c r="T49" i="99"/>
  <c r="S49" i="99"/>
  <c r="AC48" i="99"/>
  <c r="U48" i="99"/>
  <c r="AC47" i="99"/>
  <c r="U47" i="99"/>
  <c r="AC46" i="99"/>
  <c r="U46" i="99"/>
  <c r="AC45" i="99"/>
  <c r="U44" i="99"/>
  <c r="AC44" i="99"/>
  <c r="U45" i="99"/>
  <c r="AC43" i="99"/>
  <c r="U43" i="99"/>
  <c r="AC42" i="99"/>
  <c r="U42" i="99"/>
  <c r="AC41" i="99"/>
  <c r="U41" i="99"/>
  <c r="AC39" i="99"/>
  <c r="U40" i="99"/>
  <c r="AC40" i="99"/>
  <c r="U39" i="99"/>
  <c r="U49" i="99" s="1"/>
  <c r="AC38" i="99"/>
  <c r="U38" i="99"/>
  <c r="AD37" i="99"/>
  <c r="AB37" i="99"/>
  <c r="AA37" i="99"/>
  <c r="V37" i="99"/>
  <c r="T37" i="99"/>
  <c r="S37" i="99"/>
  <c r="AC36" i="99"/>
  <c r="U36" i="99"/>
  <c r="AC35" i="99"/>
  <c r="U35" i="99"/>
  <c r="AC34" i="99"/>
  <c r="U31" i="99"/>
  <c r="AC33" i="99"/>
  <c r="U34" i="99"/>
  <c r="AC31" i="99"/>
  <c r="U33" i="99"/>
  <c r="AC32" i="99"/>
  <c r="U32" i="99"/>
  <c r="AC30" i="99"/>
  <c r="U30" i="99"/>
  <c r="AC29" i="99"/>
  <c r="U28" i="99"/>
  <c r="AC28" i="99"/>
  <c r="U29" i="99"/>
  <c r="AC27" i="99"/>
  <c r="U27" i="99"/>
  <c r="AC26" i="99"/>
  <c r="AC37" i="99" s="1"/>
  <c r="U26" i="99"/>
  <c r="AD25" i="99"/>
  <c r="AD62" i="99"/>
  <c r="AB25" i="99"/>
  <c r="AA25" i="99"/>
  <c r="V25" i="99"/>
  <c r="V62" i="99"/>
  <c r="AD63" i="99" s="1"/>
  <c r="T25" i="99"/>
  <c r="T62" i="99" s="1"/>
  <c r="S25" i="99"/>
  <c r="AC24" i="99"/>
  <c r="U24" i="99"/>
  <c r="AC23" i="99"/>
  <c r="U23" i="99"/>
  <c r="AC22" i="99"/>
  <c r="U22" i="99"/>
  <c r="AC21" i="99"/>
  <c r="U19" i="99"/>
  <c r="AC20" i="99"/>
  <c r="U21" i="99"/>
  <c r="AC19" i="99"/>
  <c r="U20" i="99"/>
  <c r="AC17" i="99"/>
  <c r="U18" i="99"/>
  <c r="AC18" i="99"/>
  <c r="U17" i="99"/>
  <c r="AC16" i="99"/>
  <c r="U16" i="99"/>
  <c r="AC15" i="99"/>
  <c r="AC25" i="99" s="1"/>
  <c r="U15" i="99"/>
  <c r="AC14" i="99"/>
  <c r="U14" i="99"/>
  <c r="U25" i="99" s="1"/>
  <c r="L12" i="99"/>
  <c r="K12" i="99"/>
  <c r="I12" i="99"/>
  <c r="H12" i="99"/>
  <c r="G12" i="99"/>
  <c r="F12" i="99"/>
  <c r="E12" i="99"/>
  <c r="W11" i="99"/>
  <c r="X11" i="99" s="1"/>
  <c r="V11" i="99"/>
  <c r="U11" i="99"/>
  <c r="T11" i="99"/>
  <c r="S11" i="99"/>
  <c r="J11" i="99"/>
  <c r="X10" i="99"/>
  <c r="J10" i="99"/>
  <c r="X9" i="99"/>
  <c r="J9" i="99"/>
  <c r="X8" i="99"/>
  <c r="J8" i="99"/>
  <c r="X7" i="99"/>
  <c r="J6" i="99"/>
  <c r="X6" i="99"/>
  <c r="J5" i="99"/>
  <c r="X5" i="99"/>
  <c r="J7" i="99"/>
  <c r="X3" i="99"/>
  <c r="J4" i="99"/>
  <c r="X4" i="99"/>
  <c r="X2" i="99"/>
  <c r="S62" i="99"/>
  <c r="U61" i="99"/>
  <c r="U37" i="99"/>
  <c r="AC49" i="99"/>
  <c r="AC62" i="99" s="1"/>
  <c r="AB62" i="99"/>
  <c r="AB63" i="99" s="1"/>
  <c r="D47" i="98"/>
  <c r="G68" i="98"/>
  <c r="G67" i="98"/>
  <c r="G66" i="98"/>
  <c r="G65" i="98"/>
  <c r="G64" i="98"/>
  <c r="G61" i="98"/>
  <c r="AD61" i="98"/>
  <c r="AB61" i="98"/>
  <c r="AA61" i="98"/>
  <c r="V61" i="98"/>
  <c r="T61" i="98"/>
  <c r="S61" i="98"/>
  <c r="G63" i="98"/>
  <c r="AC60" i="98"/>
  <c r="U60" i="98"/>
  <c r="G62" i="98"/>
  <c r="AC58" i="98"/>
  <c r="U59" i="98"/>
  <c r="AC59" i="98"/>
  <c r="U58" i="98"/>
  <c r="AC56" i="98"/>
  <c r="U57" i="98"/>
  <c r="AC51" i="98"/>
  <c r="U56" i="98"/>
  <c r="AC57" i="98"/>
  <c r="U55" i="98"/>
  <c r="AC54" i="98"/>
  <c r="U54" i="98"/>
  <c r="AC55" i="98"/>
  <c r="U52" i="98"/>
  <c r="AC53" i="98"/>
  <c r="U53" i="98"/>
  <c r="AC52" i="98"/>
  <c r="U50" i="98"/>
  <c r="U61" i="98" s="1"/>
  <c r="AC50" i="98"/>
  <c r="U51" i="98"/>
  <c r="AD49" i="98"/>
  <c r="AB49" i="98"/>
  <c r="AA49" i="98"/>
  <c r="V49" i="98"/>
  <c r="T49" i="98"/>
  <c r="T62" i="98" s="1"/>
  <c r="S49" i="98"/>
  <c r="AC48" i="98"/>
  <c r="U48" i="98"/>
  <c r="AC47" i="98"/>
  <c r="U47" i="98"/>
  <c r="AC46" i="98"/>
  <c r="U46" i="98"/>
  <c r="AC45" i="98"/>
  <c r="U45" i="98"/>
  <c r="AC43" i="98"/>
  <c r="U44" i="98"/>
  <c r="AC44" i="98"/>
  <c r="U43" i="98"/>
  <c r="AC42" i="98"/>
  <c r="U42" i="98"/>
  <c r="AC41" i="98"/>
  <c r="U41" i="98"/>
  <c r="AC40" i="98"/>
  <c r="U40" i="98"/>
  <c r="AC38" i="98"/>
  <c r="AC49" i="98" s="1"/>
  <c r="U39" i="98"/>
  <c r="AC39" i="98"/>
  <c r="U38" i="98"/>
  <c r="U49" i="98" s="1"/>
  <c r="AD37" i="98"/>
  <c r="AB37" i="98"/>
  <c r="AA37" i="98"/>
  <c r="V37" i="98"/>
  <c r="T37" i="98"/>
  <c r="S37" i="98"/>
  <c r="AC36" i="98"/>
  <c r="U36" i="98"/>
  <c r="AC35" i="98"/>
  <c r="U35" i="98"/>
  <c r="AC34" i="98"/>
  <c r="U33" i="98"/>
  <c r="AC33" i="98"/>
  <c r="U34" i="98"/>
  <c r="AC32" i="98"/>
  <c r="U32" i="98"/>
  <c r="AC31" i="98"/>
  <c r="U31" i="98"/>
  <c r="AC30" i="98"/>
  <c r="U30" i="98"/>
  <c r="AC28" i="98"/>
  <c r="U29" i="98"/>
  <c r="AC27" i="98"/>
  <c r="U28" i="98"/>
  <c r="U37" i="98" s="1"/>
  <c r="AC29" i="98"/>
  <c r="U27" i="98"/>
  <c r="AC26" i="98"/>
  <c r="AC37" i="98" s="1"/>
  <c r="AC62" i="98" s="1"/>
  <c r="U26" i="98"/>
  <c r="AD25" i="98"/>
  <c r="AB25" i="98"/>
  <c r="AA25" i="98"/>
  <c r="AA62" i="98" s="1"/>
  <c r="V25" i="98"/>
  <c r="T25" i="98"/>
  <c r="S25" i="98"/>
  <c r="AC24" i="98"/>
  <c r="U24" i="98"/>
  <c r="AC23" i="98"/>
  <c r="U23" i="98"/>
  <c r="AC22" i="98"/>
  <c r="U22" i="98"/>
  <c r="AC21" i="98"/>
  <c r="U21" i="98"/>
  <c r="AC20" i="98"/>
  <c r="U20" i="98"/>
  <c r="AC19" i="98"/>
  <c r="U19" i="98"/>
  <c r="AC18" i="98"/>
  <c r="U18" i="98"/>
  <c r="AC17" i="98"/>
  <c r="U17" i="98"/>
  <c r="AC16" i="98"/>
  <c r="U16" i="98"/>
  <c r="AC15" i="98"/>
  <c r="U15" i="98"/>
  <c r="AC14" i="98"/>
  <c r="AC25" i="98" s="1"/>
  <c r="U14" i="98"/>
  <c r="U25" i="98"/>
  <c r="L12" i="98"/>
  <c r="K12" i="98"/>
  <c r="I12" i="98"/>
  <c r="H12" i="98"/>
  <c r="G12" i="98"/>
  <c r="F12" i="98"/>
  <c r="E12" i="98"/>
  <c r="W11" i="98"/>
  <c r="X11" i="98" s="1"/>
  <c r="V11" i="98"/>
  <c r="U11" i="98"/>
  <c r="T11" i="98"/>
  <c r="S11" i="98"/>
  <c r="J11" i="98"/>
  <c r="X10" i="98"/>
  <c r="J8" i="98"/>
  <c r="X8" i="98"/>
  <c r="J9" i="98"/>
  <c r="X9" i="98"/>
  <c r="J10" i="98"/>
  <c r="X7" i="98"/>
  <c r="J7" i="98"/>
  <c r="X6" i="98"/>
  <c r="J6" i="98"/>
  <c r="X4" i="98"/>
  <c r="J4" i="98"/>
  <c r="X3" i="98"/>
  <c r="J5" i="98"/>
  <c r="X5" i="98"/>
  <c r="X2" i="98"/>
  <c r="S62" i="98"/>
  <c r="AA63" i="98" s="1"/>
  <c r="AD62" i="98"/>
  <c r="AC61" i="98"/>
  <c r="G60" i="97"/>
  <c r="G61" i="97"/>
  <c r="G67" i="97"/>
  <c r="G64" i="97"/>
  <c r="G69" i="97"/>
  <c r="G66" i="97"/>
  <c r="G65" i="97"/>
  <c r="G68" i="97"/>
  <c r="G63" i="97"/>
  <c r="G62" i="97"/>
  <c r="U62" i="98"/>
  <c r="AC63" i="98" s="1"/>
  <c r="D48" i="97"/>
  <c r="H70" i="97"/>
  <c r="F70" i="97"/>
  <c r="E70" i="97"/>
  <c r="AD61" i="97"/>
  <c r="AB61" i="97"/>
  <c r="AA61" i="97"/>
  <c r="AC61" i="97"/>
  <c r="V61" i="97"/>
  <c r="T61" i="97"/>
  <c r="S61" i="97"/>
  <c r="AC60" i="97"/>
  <c r="U60" i="97"/>
  <c r="AC59" i="97"/>
  <c r="U58" i="97"/>
  <c r="AC58" i="97"/>
  <c r="U59" i="97"/>
  <c r="AC57" i="97"/>
  <c r="U57" i="97"/>
  <c r="AC56" i="97"/>
  <c r="U56" i="97"/>
  <c r="AC55" i="97"/>
  <c r="U55" i="97"/>
  <c r="AC54" i="97"/>
  <c r="U54" i="97"/>
  <c r="AC53" i="97"/>
  <c r="U53" i="97"/>
  <c r="AC52" i="97"/>
  <c r="U52" i="97"/>
  <c r="AC51" i="97"/>
  <c r="U51" i="97"/>
  <c r="AC50" i="97"/>
  <c r="U50" i="97"/>
  <c r="AD49" i="97"/>
  <c r="AB49" i="97"/>
  <c r="AA49" i="97"/>
  <c r="V49" i="97"/>
  <c r="T49" i="97"/>
  <c r="S49" i="97"/>
  <c r="AC48" i="97"/>
  <c r="U48" i="97"/>
  <c r="AC45" i="97"/>
  <c r="U47" i="97"/>
  <c r="AC47" i="97"/>
  <c r="U41" i="97"/>
  <c r="AC46" i="97"/>
  <c r="U46" i="97"/>
  <c r="AC44" i="97"/>
  <c r="U45" i="97"/>
  <c r="AC43" i="97"/>
  <c r="U42" i="97"/>
  <c r="AC42" i="97"/>
  <c r="U44" i="97"/>
  <c r="AC39" i="97"/>
  <c r="U43" i="97"/>
  <c r="AC41" i="97"/>
  <c r="U40" i="97"/>
  <c r="AC38" i="97"/>
  <c r="AC49" i="97" s="1"/>
  <c r="U38" i="97"/>
  <c r="U49" i="97" s="1"/>
  <c r="AC40" i="97"/>
  <c r="U39" i="97"/>
  <c r="AD37" i="97"/>
  <c r="AB37" i="97"/>
  <c r="AA37" i="97"/>
  <c r="V37" i="97"/>
  <c r="T37" i="97"/>
  <c r="T62" i="97" s="1"/>
  <c r="S37" i="97"/>
  <c r="AC36" i="97"/>
  <c r="U36" i="97"/>
  <c r="AC35" i="97"/>
  <c r="U35" i="97"/>
  <c r="AC34" i="97"/>
  <c r="U33" i="97"/>
  <c r="AC33" i="97"/>
  <c r="U34" i="97"/>
  <c r="AC32" i="97"/>
  <c r="U32" i="97"/>
  <c r="AC29" i="97"/>
  <c r="U31" i="97"/>
  <c r="AC31" i="97"/>
  <c r="U30" i="97"/>
  <c r="AC28" i="97"/>
  <c r="U29" i="97"/>
  <c r="AC30" i="97"/>
  <c r="U28" i="97"/>
  <c r="AC27" i="97"/>
  <c r="AC37" i="97" s="1"/>
  <c r="U27" i="97"/>
  <c r="AC26" i="97"/>
  <c r="U26" i="97"/>
  <c r="U37" i="97"/>
  <c r="AD25" i="97"/>
  <c r="AB25" i="97"/>
  <c r="AA25" i="97"/>
  <c r="V25" i="97"/>
  <c r="V62" i="97" s="1"/>
  <c r="T25" i="97"/>
  <c r="S25" i="97"/>
  <c r="AC24" i="97"/>
  <c r="U24" i="97"/>
  <c r="AC23" i="97"/>
  <c r="U23" i="97"/>
  <c r="AC22" i="97"/>
  <c r="U22" i="97"/>
  <c r="AC21" i="97"/>
  <c r="U21" i="97"/>
  <c r="AC19" i="97"/>
  <c r="U18" i="97"/>
  <c r="AC20" i="97"/>
  <c r="U20" i="97"/>
  <c r="AC16" i="97"/>
  <c r="U19" i="97"/>
  <c r="AC18" i="97"/>
  <c r="U17" i="97"/>
  <c r="AC17" i="97"/>
  <c r="U16" i="97"/>
  <c r="AC15" i="97"/>
  <c r="AC25" i="97" s="1"/>
  <c r="U15" i="97"/>
  <c r="AC14" i="97"/>
  <c r="U14" i="97"/>
  <c r="U25" i="97" s="1"/>
  <c r="L12" i="97"/>
  <c r="K12" i="97"/>
  <c r="I12" i="97"/>
  <c r="H12" i="97"/>
  <c r="G12" i="97"/>
  <c r="F12" i="97"/>
  <c r="E12" i="97"/>
  <c r="W11" i="97"/>
  <c r="V11" i="97"/>
  <c r="U11" i="97"/>
  <c r="T11" i="97"/>
  <c r="S11" i="97"/>
  <c r="J11" i="97"/>
  <c r="X10" i="97"/>
  <c r="J9" i="97"/>
  <c r="X9" i="97"/>
  <c r="J10" i="97"/>
  <c r="X7" i="97"/>
  <c r="J6" i="97"/>
  <c r="X6" i="97"/>
  <c r="J8" i="97"/>
  <c r="X5" i="97"/>
  <c r="J7" i="97"/>
  <c r="X2" i="97"/>
  <c r="J5" i="97"/>
  <c r="X8" i="97"/>
  <c r="J4" i="97"/>
  <c r="X4" i="97"/>
  <c r="X3" i="97"/>
  <c r="AA62" i="97"/>
  <c r="G66" i="95"/>
  <c r="G61" i="95"/>
  <c r="G67" i="95"/>
  <c r="G63" i="95"/>
  <c r="G65" i="95"/>
  <c r="G60" i="95"/>
  <c r="G64" i="95"/>
  <c r="G62" i="95"/>
  <c r="G70" i="95" s="1"/>
  <c r="S11" i="95"/>
  <c r="D52" i="95"/>
  <c r="H70" i="95"/>
  <c r="F70" i="95"/>
  <c r="E70" i="95"/>
  <c r="AD61" i="95"/>
  <c r="AB61" i="95"/>
  <c r="AA61" i="95"/>
  <c r="V61" i="95"/>
  <c r="T61" i="95"/>
  <c r="S61" i="95"/>
  <c r="AC60" i="95"/>
  <c r="U60" i="95"/>
  <c r="AC59" i="95"/>
  <c r="U59" i="95"/>
  <c r="AC55" i="95"/>
  <c r="U58" i="95"/>
  <c r="AC58" i="95"/>
  <c r="U57" i="95"/>
  <c r="AC57" i="95"/>
  <c r="U53" i="95"/>
  <c r="AC56" i="95"/>
  <c r="U56" i="95"/>
  <c r="AC54" i="95"/>
  <c r="U55" i="95"/>
  <c r="AC53" i="95"/>
  <c r="U54" i="95"/>
  <c r="AC50" i="95"/>
  <c r="U51" i="95"/>
  <c r="AC52" i="95"/>
  <c r="U52" i="95"/>
  <c r="AC51" i="95"/>
  <c r="U50" i="95"/>
  <c r="U61" i="95" s="1"/>
  <c r="AD49" i="95"/>
  <c r="AB49" i="95"/>
  <c r="AA49" i="95"/>
  <c r="AA62" i="95" s="1"/>
  <c r="V49" i="95"/>
  <c r="T49" i="95"/>
  <c r="S49" i="95"/>
  <c r="AC48" i="95"/>
  <c r="U48" i="95"/>
  <c r="AC47" i="95"/>
  <c r="U47" i="95"/>
  <c r="AC46" i="95"/>
  <c r="U46" i="95"/>
  <c r="AC45" i="95"/>
  <c r="U45" i="95"/>
  <c r="AC44" i="95"/>
  <c r="U44" i="95"/>
  <c r="AC40" i="95"/>
  <c r="U43" i="95"/>
  <c r="AC42" i="95"/>
  <c r="U42" i="95"/>
  <c r="AC43" i="95"/>
  <c r="U41" i="95"/>
  <c r="AC38" i="95"/>
  <c r="U39" i="95"/>
  <c r="U49" i="95" s="1"/>
  <c r="AC41" i="95"/>
  <c r="U40" i="95"/>
  <c r="AC39" i="95"/>
  <c r="AC49" i="95"/>
  <c r="U38" i="95"/>
  <c r="AD37" i="95"/>
  <c r="AB37" i="95"/>
  <c r="AB62" i="95" s="1"/>
  <c r="AA37" i="95"/>
  <c r="V37" i="95"/>
  <c r="T37" i="95"/>
  <c r="S37" i="95"/>
  <c r="S62" i="95" s="1"/>
  <c r="AA63" i="95" s="1"/>
  <c r="AC36" i="95"/>
  <c r="U36" i="95"/>
  <c r="AC35" i="95"/>
  <c r="U33" i="95"/>
  <c r="AC34" i="95"/>
  <c r="U35" i="95"/>
  <c r="AC33" i="95"/>
  <c r="U34" i="95"/>
  <c r="AC32" i="95"/>
  <c r="U32" i="95"/>
  <c r="AC29" i="95"/>
  <c r="U31" i="95"/>
  <c r="AC28" i="95"/>
  <c r="U29" i="95"/>
  <c r="AC31" i="95"/>
  <c r="U30" i="95"/>
  <c r="AC30" i="95"/>
  <c r="U28" i="95"/>
  <c r="AC27" i="95"/>
  <c r="U26" i="95"/>
  <c r="AC26" i="95"/>
  <c r="U27" i="95"/>
  <c r="AD25" i="95"/>
  <c r="AD62" i="95" s="1"/>
  <c r="AB25" i="95"/>
  <c r="AA25" i="95"/>
  <c r="V25" i="95"/>
  <c r="V62" i="95" s="1"/>
  <c r="T25" i="95"/>
  <c r="T62" i="95" s="1"/>
  <c r="AB63" i="95" s="1"/>
  <c r="S25" i="95"/>
  <c r="AC24" i="95"/>
  <c r="U24" i="95"/>
  <c r="AC23" i="95"/>
  <c r="U23" i="95"/>
  <c r="AC22" i="95"/>
  <c r="U22" i="95"/>
  <c r="AC21" i="95"/>
  <c r="U20" i="95"/>
  <c r="AC17" i="95"/>
  <c r="U21" i="95"/>
  <c r="AC20" i="95"/>
  <c r="U19" i="95"/>
  <c r="AC19" i="95"/>
  <c r="U18" i="95"/>
  <c r="AC18" i="95"/>
  <c r="U16" i="95"/>
  <c r="AC16" i="95"/>
  <c r="U17" i="95"/>
  <c r="AC15" i="95"/>
  <c r="AC25" i="95" s="1"/>
  <c r="U14" i="95"/>
  <c r="AC14" i="95"/>
  <c r="U15" i="95"/>
  <c r="U25" i="95" s="1"/>
  <c r="U62" i="95" s="1"/>
  <c r="L12" i="95"/>
  <c r="K12" i="95"/>
  <c r="I12" i="95"/>
  <c r="H12" i="95"/>
  <c r="G12" i="95"/>
  <c r="F12" i="95"/>
  <c r="E12" i="95"/>
  <c r="W11" i="95"/>
  <c r="X11" i="95" s="1"/>
  <c r="V11" i="95"/>
  <c r="U11" i="95"/>
  <c r="T11" i="95"/>
  <c r="J11" i="95"/>
  <c r="X10" i="95"/>
  <c r="J6" i="95"/>
  <c r="X6" i="95"/>
  <c r="J9" i="95"/>
  <c r="X8" i="95"/>
  <c r="J10" i="95"/>
  <c r="X5" i="95"/>
  <c r="J5" i="95"/>
  <c r="X2" i="95"/>
  <c r="J4" i="95"/>
  <c r="X7" i="95"/>
  <c r="J8" i="95"/>
  <c r="X3" i="95"/>
  <c r="J7" i="95"/>
  <c r="X9" i="95"/>
  <c r="X4" i="95"/>
  <c r="H70" i="94"/>
  <c r="F70" i="94"/>
  <c r="E70" i="94"/>
  <c r="G68" i="94"/>
  <c r="G67" i="94"/>
  <c r="G66" i="94"/>
  <c r="G64" i="94"/>
  <c r="G65" i="94"/>
  <c r="G63" i="94"/>
  <c r="G62" i="94"/>
  <c r="AD61" i="94"/>
  <c r="AB61" i="94"/>
  <c r="AC61" i="94" s="1"/>
  <c r="AA61" i="94"/>
  <c r="V61" i="94"/>
  <c r="T61" i="94"/>
  <c r="S61" i="94"/>
  <c r="G61" i="94"/>
  <c r="AC60" i="94"/>
  <c r="U60" i="94"/>
  <c r="G60" i="94"/>
  <c r="G70" i="94" s="1"/>
  <c r="AC59" i="94"/>
  <c r="U59" i="94"/>
  <c r="AC58" i="94"/>
  <c r="U58" i="94"/>
  <c r="AC57" i="94"/>
  <c r="U57" i="94"/>
  <c r="AC55" i="94"/>
  <c r="U56" i="94"/>
  <c r="AC56" i="94"/>
  <c r="U55" i="94"/>
  <c r="D49" i="94"/>
  <c r="AC54" i="94"/>
  <c r="U54" i="94"/>
  <c r="AC53" i="94"/>
  <c r="U53" i="94"/>
  <c r="AC52" i="94"/>
  <c r="U52" i="94"/>
  <c r="AC51" i="94"/>
  <c r="U51" i="94"/>
  <c r="AC50" i="94"/>
  <c r="U50" i="94"/>
  <c r="AD49" i="94"/>
  <c r="AB49" i="94"/>
  <c r="AA49" i="94"/>
  <c r="V49" i="94"/>
  <c r="T49" i="94"/>
  <c r="S49" i="94"/>
  <c r="AC48" i="94"/>
  <c r="U48" i="94"/>
  <c r="AC47" i="94"/>
  <c r="U47" i="94"/>
  <c r="AC46" i="94"/>
  <c r="U46" i="94"/>
  <c r="AC45" i="94"/>
  <c r="U45" i="94"/>
  <c r="AC43" i="94"/>
  <c r="U44" i="94"/>
  <c r="AC42" i="94"/>
  <c r="U43" i="94"/>
  <c r="AC44" i="94"/>
  <c r="U42" i="94"/>
  <c r="AC41" i="94"/>
  <c r="U41" i="94"/>
  <c r="AC39" i="94"/>
  <c r="U40" i="94"/>
  <c r="AC40" i="94"/>
  <c r="U39" i="94"/>
  <c r="U49" i="94" s="1"/>
  <c r="AC38" i="94"/>
  <c r="U38" i="94"/>
  <c r="AD37" i="94"/>
  <c r="AD62" i="94" s="1"/>
  <c r="AB37" i="94"/>
  <c r="AA37" i="94"/>
  <c r="V37" i="94"/>
  <c r="T37" i="94"/>
  <c r="S37" i="94"/>
  <c r="AC36" i="94"/>
  <c r="U36" i="94"/>
  <c r="AC35" i="94"/>
  <c r="U35" i="94"/>
  <c r="AC34" i="94"/>
  <c r="U34" i="94"/>
  <c r="AC33" i="94"/>
  <c r="U33" i="94"/>
  <c r="AC32" i="94"/>
  <c r="U32" i="94"/>
  <c r="AC31" i="94"/>
  <c r="U31" i="94"/>
  <c r="AC30" i="94"/>
  <c r="U30" i="94"/>
  <c r="AC29" i="94"/>
  <c r="U29" i="94"/>
  <c r="AC28" i="94"/>
  <c r="U28" i="94"/>
  <c r="AC27" i="94"/>
  <c r="AC37" i="94" s="1"/>
  <c r="U27" i="94"/>
  <c r="AC26" i="94"/>
  <c r="U26" i="94"/>
  <c r="U37" i="94" s="1"/>
  <c r="AD25" i="94"/>
  <c r="AB25" i="94"/>
  <c r="AA25" i="94"/>
  <c r="AA62" i="94" s="1"/>
  <c r="V25" i="94"/>
  <c r="V62" i="94" s="1"/>
  <c r="AD63" i="94" s="1"/>
  <c r="T25" i="94"/>
  <c r="S25" i="94"/>
  <c r="S62" i="94"/>
  <c r="AA63" i="94" s="1"/>
  <c r="AC24" i="94"/>
  <c r="U24" i="94"/>
  <c r="AC23" i="94"/>
  <c r="U23" i="94"/>
  <c r="AC22" i="94"/>
  <c r="U22" i="94"/>
  <c r="AC21" i="94"/>
  <c r="U21" i="94"/>
  <c r="AC20" i="94"/>
  <c r="U20" i="94"/>
  <c r="AC19" i="94"/>
  <c r="U19" i="94"/>
  <c r="AC18" i="94"/>
  <c r="U18" i="94"/>
  <c r="AC17" i="94"/>
  <c r="U17" i="94"/>
  <c r="AC16" i="94"/>
  <c r="U16" i="94"/>
  <c r="AC15" i="94"/>
  <c r="U15" i="94"/>
  <c r="U25" i="94" s="1"/>
  <c r="AC14" i="94"/>
  <c r="U14" i="94"/>
  <c r="L12" i="94"/>
  <c r="K12" i="94"/>
  <c r="I12" i="94"/>
  <c r="H12" i="94"/>
  <c r="G12" i="94"/>
  <c r="F12" i="94"/>
  <c r="E12" i="94"/>
  <c r="W11" i="94"/>
  <c r="X11" i="94" s="1"/>
  <c r="V11" i="94"/>
  <c r="U11" i="94"/>
  <c r="T11" i="94"/>
  <c r="J11" i="94"/>
  <c r="X10" i="94"/>
  <c r="J10" i="94"/>
  <c r="X9" i="94"/>
  <c r="J9" i="94"/>
  <c r="X8" i="94"/>
  <c r="J8" i="94"/>
  <c r="X7" i="94"/>
  <c r="J7" i="94"/>
  <c r="X6" i="94"/>
  <c r="J6" i="94"/>
  <c r="X5" i="94"/>
  <c r="J5" i="94"/>
  <c r="X4" i="94"/>
  <c r="J4" i="94"/>
  <c r="X3" i="94"/>
  <c r="X2" i="94"/>
  <c r="AC61" i="95"/>
  <c r="U37" i="95"/>
  <c r="AC49" i="94"/>
  <c r="AB62" i="94"/>
  <c r="G68" i="88"/>
  <c r="G67" i="88"/>
  <c r="G66" i="88"/>
  <c r="G65" i="88"/>
  <c r="E70" i="88"/>
  <c r="F70" i="88"/>
  <c r="H70" i="88"/>
  <c r="G63" i="88"/>
  <c r="G62" i="88"/>
  <c r="G69" i="88"/>
  <c r="G64" i="88"/>
  <c r="G61" i="88"/>
  <c r="G60" i="88"/>
  <c r="G70" i="88" s="1"/>
  <c r="AD61" i="87"/>
  <c r="AB61" i="87"/>
  <c r="AA61" i="87"/>
  <c r="AC61" i="87" s="1"/>
  <c r="V61" i="87"/>
  <c r="T61" i="87"/>
  <c r="S61" i="87"/>
  <c r="AC60" i="87"/>
  <c r="U60" i="87"/>
  <c r="AC59" i="87"/>
  <c r="U59" i="87"/>
  <c r="AC58" i="87"/>
  <c r="U58" i="87"/>
  <c r="AC57" i="87"/>
  <c r="U57" i="87"/>
  <c r="AC56" i="87"/>
  <c r="U56" i="87"/>
  <c r="AC55" i="87"/>
  <c r="U55" i="87"/>
  <c r="AC54" i="87"/>
  <c r="U54" i="87"/>
  <c r="AC53" i="87"/>
  <c r="U53" i="87"/>
  <c r="AC52" i="87"/>
  <c r="U52" i="87"/>
  <c r="AC51" i="87"/>
  <c r="U51" i="87"/>
  <c r="AC50" i="87"/>
  <c r="U50" i="87"/>
  <c r="U61" i="87" s="1"/>
  <c r="AD49" i="87"/>
  <c r="AB49" i="87"/>
  <c r="AA49" i="87"/>
  <c r="V49" i="87"/>
  <c r="T49" i="87"/>
  <c r="S49" i="87"/>
  <c r="AC48" i="87"/>
  <c r="U48" i="87"/>
  <c r="AC47" i="87"/>
  <c r="U47" i="87"/>
  <c r="AC46" i="87"/>
  <c r="U46" i="87"/>
  <c r="AC45" i="87"/>
  <c r="U45" i="87"/>
  <c r="AC44" i="87"/>
  <c r="U44" i="87"/>
  <c r="AC43" i="87"/>
  <c r="U43" i="87"/>
  <c r="AC42" i="87"/>
  <c r="U42" i="87"/>
  <c r="AC41" i="87"/>
  <c r="U41" i="87"/>
  <c r="AC40" i="87"/>
  <c r="U40" i="87"/>
  <c r="AC39" i="87"/>
  <c r="U39" i="87"/>
  <c r="AC38" i="87"/>
  <c r="AC49" i="87" s="1"/>
  <c r="U38" i="87"/>
  <c r="AD37" i="87"/>
  <c r="AB37" i="87"/>
  <c r="AB62" i="87" s="1"/>
  <c r="AA37" i="87"/>
  <c r="V37" i="87"/>
  <c r="T37" i="87"/>
  <c r="T62" i="87" s="1"/>
  <c r="S37" i="87"/>
  <c r="S62" i="87" s="1"/>
  <c r="AC36" i="87"/>
  <c r="U36" i="87"/>
  <c r="AC35" i="87"/>
  <c r="U35" i="87"/>
  <c r="AC34" i="87"/>
  <c r="U34" i="87"/>
  <c r="AC33" i="87"/>
  <c r="U33" i="87"/>
  <c r="AC32" i="87"/>
  <c r="U32" i="87"/>
  <c r="AC31" i="87"/>
  <c r="U31" i="87"/>
  <c r="AC30" i="87"/>
  <c r="U30" i="87"/>
  <c r="AC29" i="87"/>
  <c r="U29" i="87"/>
  <c r="AC28" i="87"/>
  <c r="U28" i="87"/>
  <c r="AC27" i="87"/>
  <c r="U27" i="87"/>
  <c r="U37" i="87" s="1"/>
  <c r="AC26" i="87"/>
  <c r="U26" i="87"/>
  <c r="AD25" i="87"/>
  <c r="AB25" i="87"/>
  <c r="AA25" i="87"/>
  <c r="V25" i="87"/>
  <c r="T25" i="87"/>
  <c r="S25" i="87"/>
  <c r="AC24" i="87"/>
  <c r="U24" i="87"/>
  <c r="AC23" i="87"/>
  <c r="U23" i="87"/>
  <c r="AC22" i="87"/>
  <c r="U22" i="87"/>
  <c r="AC21" i="87"/>
  <c r="U21" i="87"/>
  <c r="AC20" i="87"/>
  <c r="U20" i="87"/>
  <c r="AC19" i="87"/>
  <c r="U19" i="87"/>
  <c r="AC18" i="87"/>
  <c r="U18" i="87"/>
  <c r="AC17" i="87"/>
  <c r="U17" i="87"/>
  <c r="AC16" i="87"/>
  <c r="U16" i="87"/>
  <c r="U25" i="87" s="1"/>
  <c r="AC15" i="87"/>
  <c r="U15" i="87"/>
  <c r="AC14" i="87"/>
  <c r="AC25" i="87"/>
  <c r="U14" i="87"/>
  <c r="D44" i="88"/>
  <c r="AD61" i="88"/>
  <c r="AB61" i="88"/>
  <c r="AA61" i="88"/>
  <c r="V61" i="88"/>
  <c r="T61" i="88"/>
  <c r="S61" i="88"/>
  <c r="AC60" i="88"/>
  <c r="U60" i="88"/>
  <c r="AC59" i="88"/>
  <c r="U51" i="88"/>
  <c r="AC58" i="88"/>
  <c r="U59" i="88"/>
  <c r="AC55" i="88"/>
  <c r="U54" i="88"/>
  <c r="AC57" i="88"/>
  <c r="U58" i="88"/>
  <c r="AC56" i="88"/>
  <c r="U57" i="88"/>
  <c r="AC53" i="88"/>
  <c r="U56" i="88"/>
  <c r="AC54" i="88"/>
  <c r="U52" i="88"/>
  <c r="AC52" i="88"/>
  <c r="U55" i="88"/>
  <c r="AC51" i="88"/>
  <c r="U53" i="88"/>
  <c r="AC50" i="88"/>
  <c r="U50" i="88"/>
  <c r="AD49" i="88"/>
  <c r="AB49" i="88"/>
  <c r="AA49" i="88"/>
  <c r="V49" i="88"/>
  <c r="T49" i="88"/>
  <c r="S49" i="88"/>
  <c r="AC48" i="88"/>
  <c r="U48" i="88"/>
  <c r="AC44" i="88"/>
  <c r="U47" i="88"/>
  <c r="AC40" i="88"/>
  <c r="U46" i="88"/>
  <c r="AC47" i="88"/>
  <c r="U45" i="88"/>
  <c r="AC46" i="88"/>
  <c r="U44" i="88"/>
  <c r="AC45" i="88"/>
  <c r="U43" i="88"/>
  <c r="AC43" i="88"/>
  <c r="U42" i="88"/>
  <c r="AC39" i="88"/>
  <c r="U41" i="88"/>
  <c r="AC42" i="88"/>
  <c r="U40" i="88"/>
  <c r="AC41" i="88"/>
  <c r="U39" i="88"/>
  <c r="AC38" i="88"/>
  <c r="AC49" i="88"/>
  <c r="U38" i="88"/>
  <c r="AD37" i="88"/>
  <c r="AB37" i="88"/>
  <c r="AB62" i="88" s="1"/>
  <c r="AA37" i="88"/>
  <c r="V37" i="88"/>
  <c r="T37" i="88"/>
  <c r="S37" i="88"/>
  <c r="AC36" i="88"/>
  <c r="U36" i="88"/>
  <c r="AC34" i="88"/>
  <c r="U35" i="88"/>
  <c r="AC33" i="88"/>
  <c r="U34" i="88"/>
  <c r="AC29" i="88"/>
  <c r="U33" i="88"/>
  <c r="AC35" i="88"/>
  <c r="U31" i="88"/>
  <c r="AC32" i="88"/>
  <c r="U32" i="88"/>
  <c r="AC31" i="88"/>
  <c r="U30" i="88"/>
  <c r="AC30" i="88"/>
  <c r="U27" i="88"/>
  <c r="AC27" i="88"/>
  <c r="U29" i="88"/>
  <c r="AC28" i="88"/>
  <c r="U28" i="88"/>
  <c r="AC26" i="88"/>
  <c r="AC37" i="88" s="1"/>
  <c r="U26" i="88"/>
  <c r="AD25" i="88"/>
  <c r="AD62" i="88" s="1"/>
  <c r="AB25" i="88"/>
  <c r="AA25" i="88"/>
  <c r="AA62" i="88" s="1"/>
  <c r="V25" i="88"/>
  <c r="V62" i="88"/>
  <c r="T25" i="88"/>
  <c r="T62" i="88" s="1"/>
  <c r="S25" i="88"/>
  <c r="S62" i="88"/>
  <c r="AA63" i="88" s="1"/>
  <c r="AC24" i="88"/>
  <c r="U24" i="88"/>
  <c r="AC23" i="88"/>
  <c r="U23" i="88"/>
  <c r="AC22" i="88"/>
  <c r="U22" i="88"/>
  <c r="AC21" i="88"/>
  <c r="U19" i="88"/>
  <c r="AC20" i="88"/>
  <c r="U21" i="88"/>
  <c r="AC19" i="88"/>
  <c r="U20" i="88"/>
  <c r="AC18" i="88"/>
  <c r="U18" i="88"/>
  <c r="AC17" i="88"/>
  <c r="U17" i="88"/>
  <c r="AC16" i="88"/>
  <c r="U16" i="88"/>
  <c r="AC15" i="88"/>
  <c r="U15" i="88"/>
  <c r="U25" i="88" s="1"/>
  <c r="AC14" i="88"/>
  <c r="AC25" i="88" s="1"/>
  <c r="U14" i="88"/>
  <c r="L12" i="88"/>
  <c r="K12" i="88"/>
  <c r="I12" i="88"/>
  <c r="H12" i="88"/>
  <c r="G12" i="88"/>
  <c r="F12" i="88"/>
  <c r="E12" i="88"/>
  <c r="W11" i="88"/>
  <c r="X11" i="88" s="1"/>
  <c r="V11" i="88"/>
  <c r="U11" i="88"/>
  <c r="T11" i="88"/>
  <c r="J11" i="88"/>
  <c r="X10" i="88"/>
  <c r="J7" i="88"/>
  <c r="X7" i="88"/>
  <c r="J8" i="88"/>
  <c r="X9" i="88"/>
  <c r="J10" i="88"/>
  <c r="X8" i="88"/>
  <c r="J6" i="88"/>
  <c r="X4" i="88"/>
  <c r="J9" i="88"/>
  <c r="X5" i="88"/>
  <c r="J5" i="88"/>
  <c r="X6" i="88"/>
  <c r="J4" i="88"/>
  <c r="X3" i="88"/>
  <c r="X2" i="88"/>
  <c r="G68" i="87"/>
  <c r="G65" i="87"/>
  <c r="G67" i="87"/>
  <c r="G69" i="87"/>
  <c r="G66" i="87"/>
  <c r="G62" i="87"/>
  <c r="G64" i="87"/>
  <c r="G63" i="87"/>
  <c r="G61" i="87"/>
  <c r="G60" i="87"/>
  <c r="AC61" i="88"/>
  <c r="U61" i="88"/>
  <c r="AD62" i="87"/>
  <c r="V62" i="87"/>
  <c r="AD63" i="87" s="1"/>
  <c r="J7" i="87"/>
  <c r="J6" i="87"/>
  <c r="J10" i="87"/>
  <c r="J11" i="87"/>
  <c r="J9" i="87"/>
  <c r="J8" i="87"/>
  <c r="J5" i="87"/>
  <c r="J4" i="87"/>
  <c r="D47" i="87"/>
  <c r="L12" i="87"/>
  <c r="K12" i="87"/>
  <c r="I12" i="87"/>
  <c r="H12" i="87"/>
  <c r="G12" i="87"/>
  <c r="F12" i="87"/>
  <c r="E12" i="87"/>
  <c r="W11" i="87"/>
  <c r="V11" i="87"/>
  <c r="U11" i="87"/>
  <c r="T11" i="87"/>
  <c r="X11" i="87" s="1"/>
  <c r="X10" i="87"/>
  <c r="X6" i="87"/>
  <c r="X7" i="87"/>
  <c r="X9" i="87"/>
  <c r="X5" i="87"/>
  <c r="X8" i="87"/>
  <c r="X4" i="87"/>
  <c r="X3" i="87"/>
  <c r="X2" i="87"/>
  <c r="E12" i="31"/>
  <c r="F12" i="31"/>
  <c r="G12" i="31"/>
  <c r="G66" i="31"/>
  <c r="AD59" i="31"/>
  <c r="AD60" i="31"/>
  <c r="AB59" i="31"/>
  <c r="AA59" i="31"/>
  <c r="G65" i="31"/>
  <c r="G64" i="31"/>
  <c r="G63" i="31"/>
  <c r="G59" i="31"/>
  <c r="G60" i="31"/>
  <c r="G61" i="31"/>
  <c r="G62" i="31"/>
  <c r="G57" i="31"/>
  <c r="G58" i="31"/>
  <c r="X10" i="31"/>
  <c r="V59" i="31"/>
  <c r="T59" i="31"/>
  <c r="AB60" i="31" s="1"/>
  <c r="S59" i="31"/>
  <c r="AA60" i="31" s="1"/>
  <c r="U58" i="31"/>
  <c r="M38" i="54"/>
  <c r="E10" i="54"/>
  <c r="M42" i="54"/>
  <c r="M43" i="54" s="1"/>
  <c r="M40" i="54"/>
  <c r="M41" i="54"/>
  <c r="M39" i="54"/>
  <c r="L42" i="54"/>
  <c r="L41" i="54"/>
  <c r="L40" i="54"/>
  <c r="L39" i="54"/>
  <c r="L38" i="54"/>
  <c r="M36" i="54"/>
  <c r="M37" i="54"/>
  <c r="L37" i="54"/>
  <c r="L36" i="54"/>
  <c r="L43" i="54" s="1"/>
  <c r="M35" i="54"/>
  <c r="L35" i="54"/>
  <c r="J42" i="54"/>
  <c r="J41" i="54"/>
  <c r="J40" i="54"/>
  <c r="J39" i="54"/>
  <c r="J38" i="54"/>
  <c r="J37" i="54"/>
  <c r="J36" i="54"/>
  <c r="J35" i="54"/>
  <c r="K12" i="85"/>
  <c r="J12" i="85"/>
  <c r="I12" i="85"/>
  <c r="K11" i="85"/>
  <c r="J11" i="85"/>
  <c r="I11" i="85"/>
  <c r="K10" i="85"/>
  <c r="J10" i="85"/>
  <c r="I10" i="85"/>
  <c r="K9" i="85"/>
  <c r="J9" i="85"/>
  <c r="I9" i="85"/>
  <c r="K8" i="85"/>
  <c r="J8" i="85"/>
  <c r="I8" i="85"/>
  <c r="K7" i="85"/>
  <c r="J7" i="85"/>
  <c r="I7" i="85"/>
  <c r="K6" i="85"/>
  <c r="J6" i="85"/>
  <c r="I6" i="85"/>
  <c r="K5" i="85"/>
  <c r="K13" i="85" s="1"/>
  <c r="J5" i="85"/>
  <c r="I5" i="85"/>
  <c r="K12" i="86"/>
  <c r="J12" i="86"/>
  <c r="I12" i="86"/>
  <c r="K10" i="86"/>
  <c r="J10" i="86"/>
  <c r="I10" i="86"/>
  <c r="K9" i="86"/>
  <c r="J9" i="86"/>
  <c r="I9" i="86"/>
  <c r="K11" i="86"/>
  <c r="J11" i="86"/>
  <c r="I11" i="86"/>
  <c r="K8" i="86"/>
  <c r="J8" i="86"/>
  <c r="I8" i="86"/>
  <c r="K7" i="86"/>
  <c r="J7" i="86"/>
  <c r="I7" i="86"/>
  <c r="K6" i="86"/>
  <c r="J6" i="86"/>
  <c r="I6" i="86"/>
  <c r="K5" i="86"/>
  <c r="K13" i="86" s="1"/>
  <c r="J5" i="86"/>
  <c r="I5" i="86"/>
  <c r="U67" i="86"/>
  <c r="AC67" i="86"/>
  <c r="S67" i="86"/>
  <c r="AA67" i="86" s="1"/>
  <c r="R67" i="86"/>
  <c r="Z67" i="86"/>
  <c r="AB66" i="86"/>
  <c r="T60" i="86"/>
  <c r="T65" i="86"/>
  <c r="T64" i="86"/>
  <c r="AB62" i="86"/>
  <c r="T63" i="86"/>
  <c r="AB61" i="86"/>
  <c r="T62" i="86"/>
  <c r="AB60" i="86"/>
  <c r="T61" i="86"/>
  <c r="AB59" i="86"/>
  <c r="T59" i="86"/>
  <c r="AB58" i="86"/>
  <c r="T58" i="86"/>
  <c r="AB57" i="86"/>
  <c r="T57" i="86"/>
  <c r="AB56" i="86"/>
  <c r="T51" i="86"/>
  <c r="AB55" i="86"/>
  <c r="T50" i="86"/>
  <c r="AB54" i="86"/>
  <c r="T56" i="86"/>
  <c r="AB53" i="86"/>
  <c r="T55" i="86"/>
  <c r="AB52" i="86"/>
  <c r="T54" i="86"/>
  <c r="AB50" i="86"/>
  <c r="T53" i="86"/>
  <c r="D48" i="86"/>
  <c r="AB51" i="86"/>
  <c r="T48" i="86"/>
  <c r="AB49" i="86"/>
  <c r="T52" i="86"/>
  <c r="AB48" i="86"/>
  <c r="T49" i="86"/>
  <c r="AB47" i="86"/>
  <c r="T47" i="86"/>
  <c r="AB46" i="86"/>
  <c r="T44" i="86"/>
  <c r="AB45" i="86"/>
  <c r="T46" i="86"/>
  <c r="AB44" i="86"/>
  <c r="T45" i="86"/>
  <c r="AB43" i="86"/>
  <c r="T43" i="86"/>
  <c r="AB42" i="86"/>
  <c r="T42" i="86"/>
  <c r="AB41" i="86"/>
  <c r="T40" i="86"/>
  <c r="AB40" i="86"/>
  <c r="T41" i="86"/>
  <c r="AB39" i="86"/>
  <c r="T39" i="86"/>
  <c r="AB38" i="86"/>
  <c r="T38" i="86"/>
  <c r="AB37" i="86"/>
  <c r="T37" i="86"/>
  <c r="AB36" i="86"/>
  <c r="T35" i="86"/>
  <c r="AB35" i="86"/>
  <c r="T32" i="86"/>
  <c r="AB34" i="86"/>
  <c r="T36" i="86"/>
  <c r="AB33" i="86"/>
  <c r="T34" i="86"/>
  <c r="AB32" i="86"/>
  <c r="T33" i="86"/>
  <c r="AB31" i="86"/>
  <c r="T31" i="86"/>
  <c r="AB24" i="86"/>
  <c r="T30" i="86"/>
  <c r="AB30" i="86"/>
  <c r="T29" i="86"/>
  <c r="AB29" i="86"/>
  <c r="T27" i="86"/>
  <c r="AB28" i="86"/>
  <c r="T28" i="86"/>
  <c r="AB27" i="86"/>
  <c r="T26" i="86"/>
  <c r="AB26" i="86"/>
  <c r="T25" i="86"/>
  <c r="AB25" i="86"/>
  <c r="T24" i="86"/>
  <c r="AB23" i="86"/>
  <c r="T23" i="86"/>
  <c r="AB22" i="86"/>
  <c r="T22" i="86"/>
  <c r="AB13" i="86"/>
  <c r="AA13" i="86"/>
  <c r="Z13" i="86"/>
  <c r="V13" i="86"/>
  <c r="U13" i="86"/>
  <c r="T13" i="86"/>
  <c r="W13" i="86" s="1"/>
  <c r="S13" i="86"/>
  <c r="M13" i="86"/>
  <c r="L13" i="86"/>
  <c r="H13" i="86"/>
  <c r="G13" i="86"/>
  <c r="F13" i="86"/>
  <c r="E13" i="86"/>
  <c r="D13" i="86"/>
  <c r="AC12" i="86"/>
  <c r="W12" i="86"/>
  <c r="AC11" i="86"/>
  <c r="W11" i="86"/>
  <c r="AC10" i="86"/>
  <c r="W10" i="86"/>
  <c r="AC9" i="86"/>
  <c r="W9" i="86"/>
  <c r="AC8" i="86"/>
  <c r="W8" i="86"/>
  <c r="AC7" i="86"/>
  <c r="W6" i="86"/>
  <c r="AC6" i="86"/>
  <c r="W7" i="86"/>
  <c r="AC5" i="86"/>
  <c r="W5" i="86"/>
  <c r="W4" i="86"/>
  <c r="T61" i="85"/>
  <c r="T63" i="85"/>
  <c r="AB23" i="85"/>
  <c r="U67" i="85"/>
  <c r="AC67" i="85"/>
  <c r="S67" i="85"/>
  <c r="AA67" i="85" s="1"/>
  <c r="R67" i="85"/>
  <c r="Z67" i="85"/>
  <c r="AB66" i="85"/>
  <c r="T60" i="85"/>
  <c r="AB62" i="85"/>
  <c r="T65" i="85"/>
  <c r="AB58" i="85"/>
  <c r="T64" i="85"/>
  <c r="AB61" i="85"/>
  <c r="T62" i="85"/>
  <c r="AB60" i="85"/>
  <c r="T55" i="85"/>
  <c r="AB59" i="85"/>
  <c r="T58" i="85"/>
  <c r="AB57" i="85"/>
  <c r="T59" i="85"/>
  <c r="AB56" i="85"/>
  <c r="T53" i="85"/>
  <c r="AB55" i="85"/>
  <c r="T52" i="85"/>
  <c r="AB54" i="85"/>
  <c r="T51" i="85"/>
  <c r="AB53" i="85"/>
  <c r="T49" i="85"/>
  <c r="AB49" i="85"/>
  <c r="T57" i="85"/>
  <c r="AB48" i="85"/>
  <c r="T56" i="85"/>
  <c r="AB52" i="85"/>
  <c r="T54" i="85"/>
  <c r="AB51" i="85"/>
  <c r="T50" i="85"/>
  <c r="AB50" i="85"/>
  <c r="T48" i="85"/>
  <c r="AB47" i="85"/>
  <c r="T44" i="85"/>
  <c r="D51" i="85"/>
  <c r="AB46" i="85"/>
  <c r="T47" i="85"/>
  <c r="AB45" i="85"/>
  <c r="T46" i="85"/>
  <c r="AB44" i="85"/>
  <c r="T45" i="85"/>
  <c r="AB43" i="85"/>
  <c r="T43" i="85"/>
  <c r="AB42" i="85"/>
  <c r="T42" i="85"/>
  <c r="AB41" i="85"/>
  <c r="T41" i="85"/>
  <c r="AB38" i="85"/>
  <c r="T39" i="85"/>
  <c r="AB37" i="85"/>
  <c r="T38" i="85"/>
  <c r="AB40" i="85"/>
  <c r="T40" i="85"/>
  <c r="AB39" i="85"/>
  <c r="T37" i="85"/>
  <c r="AB33" i="85"/>
  <c r="T34" i="85"/>
  <c r="AB36" i="85"/>
  <c r="T36" i="85"/>
  <c r="AB35" i="85"/>
  <c r="T35" i="85"/>
  <c r="AB34" i="85"/>
  <c r="T33" i="85"/>
  <c r="AB32" i="85"/>
  <c r="T32" i="85"/>
  <c r="AB31" i="85"/>
  <c r="T31" i="85"/>
  <c r="AB30" i="85"/>
  <c r="T30" i="85"/>
  <c r="AB22" i="85"/>
  <c r="T29" i="85"/>
  <c r="AB29" i="85"/>
  <c r="T26" i="85"/>
  <c r="AB27" i="85"/>
  <c r="T28" i="85"/>
  <c r="AB26" i="85"/>
  <c r="T27" i="85"/>
  <c r="AB28" i="85"/>
  <c r="T25" i="85"/>
  <c r="AB25" i="85"/>
  <c r="T24" i="85"/>
  <c r="AB24" i="85"/>
  <c r="T23" i="85"/>
  <c r="T22" i="85"/>
  <c r="AB13" i="85"/>
  <c r="AA13" i="85"/>
  <c r="Z13" i="85"/>
  <c r="V13" i="85"/>
  <c r="W13" i="85" s="1"/>
  <c r="U13" i="85"/>
  <c r="T13" i="85"/>
  <c r="S13" i="85"/>
  <c r="M13" i="85"/>
  <c r="L13" i="85"/>
  <c r="H13" i="85"/>
  <c r="G13" i="85"/>
  <c r="F13" i="85"/>
  <c r="E13" i="85"/>
  <c r="D13" i="85"/>
  <c r="AC12" i="85"/>
  <c r="W12" i="85"/>
  <c r="AC11" i="85"/>
  <c r="W11" i="85"/>
  <c r="AC10" i="85"/>
  <c r="W10" i="85"/>
  <c r="AC9" i="85"/>
  <c r="W9" i="85"/>
  <c r="AC8" i="85"/>
  <c r="W8" i="85"/>
  <c r="AC7" i="85"/>
  <c r="W7" i="85"/>
  <c r="AC6" i="85"/>
  <c r="W6" i="85"/>
  <c r="AC5" i="85"/>
  <c r="W5" i="85"/>
  <c r="W4" i="85"/>
  <c r="J13" i="85"/>
  <c r="T61" i="84"/>
  <c r="U67" i="84"/>
  <c r="AC67" i="84" s="1"/>
  <c r="S67" i="84"/>
  <c r="AA67" i="84"/>
  <c r="R67" i="84"/>
  <c r="Z67" i="84" s="1"/>
  <c r="AB66" i="84"/>
  <c r="T65" i="84"/>
  <c r="AB61" i="84"/>
  <c r="T64" i="84"/>
  <c r="AB62" i="84"/>
  <c r="T63" i="84"/>
  <c r="AB60" i="84"/>
  <c r="T62" i="84"/>
  <c r="AB59" i="84"/>
  <c r="T57" i="84"/>
  <c r="AB58" i="84"/>
  <c r="T60" i="84"/>
  <c r="AB57" i="84"/>
  <c r="T59" i="84"/>
  <c r="AB56" i="84"/>
  <c r="T56" i="84"/>
  <c r="AB55" i="84"/>
  <c r="T55" i="84"/>
  <c r="AB54" i="84"/>
  <c r="T58" i="84"/>
  <c r="AB53" i="84"/>
  <c r="T54" i="84"/>
  <c r="D47" i="84"/>
  <c r="AB44" i="84"/>
  <c r="T53" i="84"/>
  <c r="AB52" i="84"/>
  <c r="T51" i="84"/>
  <c r="AB51" i="84"/>
  <c r="T52" i="84"/>
  <c r="AB50" i="84"/>
  <c r="T50" i="84"/>
  <c r="AB49" i="84"/>
  <c r="T49" i="84"/>
  <c r="AB48" i="84"/>
  <c r="T44" i="84"/>
  <c r="AB41" i="84"/>
  <c r="T48" i="84"/>
  <c r="AB47" i="84"/>
  <c r="T47" i="84"/>
  <c r="AB46" i="84"/>
  <c r="T46" i="84"/>
  <c r="AB45" i="84"/>
  <c r="T45" i="84"/>
  <c r="AB43" i="84"/>
  <c r="T42" i="84"/>
  <c r="AB42" i="84"/>
  <c r="T43" i="84"/>
  <c r="AB34" i="84"/>
  <c r="T40" i="84"/>
  <c r="AB40" i="84"/>
  <c r="T41" i="84"/>
  <c r="AB39" i="84"/>
  <c r="T39" i="84"/>
  <c r="AB36" i="84"/>
  <c r="T38" i="84"/>
  <c r="AB38" i="84"/>
  <c r="T37" i="84"/>
  <c r="AB29" i="84"/>
  <c r="T36" i="84"/>
  <c r="AB33" i="84"/>
  <c r="T35" i="84"/>
  <c r="AB37" i="84"/>
  <c r="T34" i="84"/>
  <c r="AB35" i="84"/>
  <c r="T33" i="84"/>
  <c r="AB32" i="84"/>
  <c r="T32" i="84"/>
  <c r="AB31" i="84"/>
  <c r="T31" i="84"/>
  <c r="AB30" i="84"/>
  <c r="T30" i="84"/>
  <c r="AB28" i="84"/>
  <c r="T29" i="84"/>
  <c r="AB27" i="84"/>
  <c r="T28" i="84"/>
  <c r="AB26" i="84"/>
  <c r="T27" i="84"/>
  <c r="T26" i="84"/>
  <c r="AB25" i="84"/>
  <c r="T25" i="84"/>
  <c r="AB24" i="84"/>
  <c r="T24" i="84"/>
  <c r="AB23" i="84"/>
  <c r="T23" i="84"/>
  <c r="AB22" i="84"/>
  <c r="T22" i="84"/>
  <c r="AB13" i="84"/>
  <c r="AA13" i="84"/>
  <c r="Z13" i="84"/>
  <c r="V13" i="84"/>
  <c r="W13" i="84" s="1"/>
  <c r="U13" i="84"/>
  <c r="T13" i="84"/>
  <c r="S13" i="84"/>
  <c r="M13" i="84"/>
  <c r="L13" i="84"/>
  <c r="H13" i="84"/>
  <c r="G13" i="84"/>
  <c r="F13" i="84"/>
  <c r="E13" i="84"/>
  <c r="D13" i="84"/>
  <c r="AC12" i="84"/>
  <c r="W12" i="84"/>
  <c r="K12" i="84"/>
  <c r="J12" i="84"/>
  <c r="I12" i="84"/>
  <c r="AC11" i="84"/>
  <c r="W11" i="84"/>
  <c r="K11" i="84"/>
  <c r="J11" i="84"/>
  <c r="I11" i="84"/>
  <c r="AC10" i="84"/>
  <c r="W10" i="84"/>
  <c r="K9" i="84"/>
  <c r="J9" i="84"/>
  <c r="I9" i="84"/>
  <c r="AC9" i="84"/>
  <c r="W9" i="84"/>
  <c r="K8" i="84"/>
  <c r="J8" i="84"/>
  <c r="I8" i="84"/>
  <c r="AC8" i="84"/>
  <c r="W8" i="84"/>
  <c r="K10" i="84"/>
  <c r="J10" i="84"/>
  <c r="I10" i="84"/>
  <c r="AC7" i="84"/>
  <c r="W7" i="84"/>
  <c r="K6" i="84"/>
  <c r="J6" i="84"/>
  <c r="I6" i="84"/>
  <c r="I13" i="84" s="1"/>
  <c r="AC6" i="84"/>
  <c r="W6" i="84"/>
  <c r="K7" i="84"/>
  <c r="J7" i="84"/>
  <c r="J13" i="84" s="1"/>
  <c r="I7" i="84"/>
  <c r="AC5" i="84"/>
  <c r="W5" i="84"/>
  <c r="K5" i="84"/>
  <c r="J5" i="84"/>
  <c r="I5" i="84"/>
  <c r="W4" i="84"/>
  <c r="T67" i="84"/>
  <c r="AB67" i="84" s="1"/>
  <c r="K13" i="84"/>
  <c r="AB23" i="83"/>
  <c r="T61" i="83"/>
  <c r="AB22" i="83"/>
  <c r="T59" i="83"/>
  <c r="D49" i="82"/>
  <c r="U67" i="83"/>
  <c r="AC67" i="83" s="1"/>
  <c r="S67" i="83"/>
  <c r="AA67" i="83"/>
  <c r="R67" i="83"/>
  <c r="Z67" i="83" s="1"/>
  <c r="AB66" i="83"/>
  <c r="T60" i="83"/>
  <c r="AB63" i="83"/>
  <c r="AB62" i="83"/>
  <c r="AB61" i="83"/>
  <c r="T64" i="83"/>
  <c r="AB60" i="83"/>
  <c r="T57" i="83"/>
  <c r="AB59" i="83"/>
  <c r="T63" i="83"/>
  <c r="AB58" i="83"/>
  <c r="T62" i="83"/>
  <c r="AB57" i="83"/>
  <c r="T58" i="83"/>
  <c r="AB56" i="83"/>
  <c r="T56" i="83"/>
  <c r="AB55" i="83"/>
  <c r="T55" i="83"/>
  <c r="AB54" i="83"/>
  <c r="T54" i="83"/>
  <c r="D54" i="83"/>
  <c r="AB53" i="83"/>
  <c r="T52" i="83"/>
  <c r="AB52" i="83"/>
  <c r="T53" i="83"/>
  <c r="AB51" i="83"/>
  <c r="T48" i="83"/>
  <c r="AB44" i="83"/>
  <c r="T50" i="83"/>
  <c r="AB50" i="83"/>
  <c r="T51" i="83"/>
  <c r="AB49" i="83"/>
  <c r="T49" i="83"/>
  <c r="AB48" i="83"/>
  <c r="T46" i="83"/>
  <c r="AB47" i="83"/>
  <c r="T44" i="83"/>
  <c r="AB46" i="83"/>
  <c r="T42" i="83"/>
  <c r="AB45" i="83"/>
  <c r="T47" i="83"/>
  <c r="AB43" i="83"/>
  <c r="T45" i="83"/>
  <c r="AB42" i="83"/>
  <c r="T43" i="83"/>
  <c r="AB41" i="83"/>
  <c r="T41" i="83"/>
  <c r="AB34" i="83"/>
  <c r="T39" i="83"/>
  <c r="AB40" i="83"/>
  <c r="T40" i="83"/>
  <c r="AB39" i="83"/>
  <c r="T38" i="83"/>
  <c r="AB38" i="83"/>
  <c r="T35" i="83"/>
  <c r="AB37" i="83"/>
  <c r="T37" i="83"/>
  <c r="AB36" i="83"/>
  <c r="T36" i="83"/>
  <c r="AB35" i="83"/>
  <c r="T34" i="83"/>
  <c r="AB32" i="83"/>
  <c r="T33" i="83"/>
  <c r="AB33" i="83"/>
  <c r="T32" i="83"/>
  <c r="AB31" i="83"/>
  <c r="T31" i="83"/>
  <c r="AB24" i="83"/>
  <c r="T30" i="83"/>
  <c r="AB28" i="83"/>
  <c r="T29" i="83"/>
  <c r="AB30" i="83"/>
  <c r="T28" i="83"/>
  <c r="AB29" i="83"/>
  <c r="T27" i="83"/>
  <c r="AB27" i="83"/>
  <c r="T26" i="83"/>
  <c r="T25" i="83"/>
  <c r="AB26" i="83"/>
  <c r="T24" i="83"/>
  <c r="AB25" i="83"/>
  <c r="T23" i="83"/>
  <c r="T22" i="83"/>
  <c r="T67" i="83" s="1"/>
  <c r="AB67" i="83" s="1"/>
  <c r="AB13" i="83"/>
  <c r="AA13" i="83"/>
  <c r="Z13" i="83"/>
  <c r="V13" i="83"/>
  <c r="W13" i="83" s="1"/>
  <c r="U13" i="83"/>
  <c r="T13" i="83"/>
  <c r="S13" i="83"/>
  <c r="M13" i="83"/>
  <c r="L13" i="83"/>
  <c r="H13" i="83"/>
  <c r="G13" i="83"/>
  <c r="F13" i="83"/>
  <c r="E13" i="83"/>
  <c r="D13" i="83"/>
  <c r="AC12" i="83"/>
  <c r="W12" i="83"/>
  <c r="K12" i="83"/>
  <c r="J12" i="83"/>
  <c r="I12" i="83"/>
  <c r="AC11" i="83"/>
  <c r="W11" i="83"/>
  <c r="K8" i="83"/>
  <c r="J8" i="83"/>
  <c r="I8" i="83"/>
  <c r="AC10" i="83"/>
  <c r="W10" i="83"/>
  <c r="K11" i="83"/>
  <c r="J11" i="83"/>
  <c r="I11" i="83"/>
  <c r="AC9" i="83"/>
  <c r="W9" i="83"/>
  <c r="K10" i="83"/>
  <c r="J10" i="83"/>
  <c r="I10" i="83"/>
  <c r="AC8" i="83"/>
  <c r="W8" i="83"/>
  <c r="K7" i="83"/>
  <c r="J7" i="83"/>
  <c r="I7" i="83"/>
  <c r="AC7" i="83"/>
  <c r="W7" i="83"/>
  <c r="K9" i="83"/>
  <c r="J9" i="83"/>
  <c r="I9" i="83"/>
  <c r="AC6" i="83"/>
  <c r="W6" i="83"/>
  <c r="K6" i="83"/>
  <c r="K13" i="83"/>
  <c r="J6" i="83"/>
  <c r="I6" i="83"/>
  <c r="AC5" i="83"/>
  <c r="W5" i="83"/>
  <c r="K5" i="83"/>
  <c r="J5" i="83"/>
  <c r="I5" i="83"/>
  <c r="W4" i="83"/>
  <c r="AB24" i="82"/>
  <c r="AB23" i="82"/>
  <c r="T57" i="82"/>
  <c r="I13" i="83"/>
  <c r="U68" i="82"/>
  <c r="AC68" i="82" s="1"/>
  <c r="S68" i="82"/>
  <c r="AA68" i="82"/>
  <c r="R68" i="82"/>
  <c r="Z68" i="82" s="1"/>
  <c r="AB67" i="82"/>
  <c r="T55" i="82"/>
  <c r="AB63" i="82"/>
  <c r="T64" i="82"/>
  <c r="AB62" i="82"/>
  <c r="T63" i="82"/>
  <c r="AB61" i="82"/>
  <c r="T62" i="82"/>
  <c r="AB60" i="82"/>
  <c r="T61" i="82"/>
  <c r="AB59" i="82"/>
  <c r="T56" i="82"/>
  <c r="AB58" i="82"/>
  <c r="T60" i="82"/>
  <c r="AB57" i="82"/>
  <c r="T59" i="82"/>
  <c r="AB56" i="82"/>
  <c r="T58" i="82"/>
  <c r="AB55" i="82"/>
  <c r="T54" i="82"/>
  <c r="AB53" i="82"/>
  <c r="T52" i="82"/>
  <c r="AB54" i="82"/>
  <c r="T53" i="82"/>
  <c r="AB52" i="82"/>
  <c r="T51" i="82"/>
  <c r="AB46" i="82"/>
  <c r="T50" i="82"/>
  <c r="AB51" i="82"/>
  <c r="T48" i="82"/>
  <c r="AB50" i="82"/>
  <c r="T49" i="82"/>
  <c r="AB49" i="82"/>
  <c r="T47" i="82"/>
  <c r="AB48" i="82"/>
  <c r="T46" i="82"/>
  <c r="AB47" i="82"/>
  <c r="T45" i="82"/>
  <c r="AB43" i="82"/>
  <c r="T44" i="82"/>
  <c r="AB45" i="82"/>
  <c r="T43" i="82"/>
  <c r="AB44" i="82"/>
  <c r="T40" i="82"/>
  <c r="AB39" i="82"/>
  <c r="T39" i="82"/>
  <c r="AB42" i="82"/>
  <c r="T42" i="82"/>
  <c r="AB41" i="82"/>
  <c r="T41" i="82"/>
  <c r="AB40" i="82"/>
  <c r="T38" i="82"/>
  <c r="AB38" i="82"/>
  <c r="T37" i="82"/>
  <c r="AB37" i="82"/>
  <c r="T36" i="82"/>
  <c r="AB36" i="82"/>
  <c r="T35" i="82"/>
  <c r="AB30" i="82"/>
  <c r="T34" i="82"/>
  <c r="AB35" i="82"/>
  <c r="T32" i="82"/>
  <c r="AB34" i="82"/>
  <c r="T33" i="82"/>
  <c r="AB33" i="82"/>
  <c r="T31" i="82"/>
  <c r="AB31" i="82"/>
  <c r="T28" i="82"/>
  <c r="AB32" i="82"/>
  <c r="T30" i="82"/>
  <c r="AB28" i="82"/>
  <c r="T29" i="82"/>
  <c r="AB27" i="82"/>
  <c r="T27" i="82"/>
  <c r="AB29" i="82"/>
  <c r="T26" i="82"/>
  <c r="AB25" i="82"/>
  <c r="T25" i="82"/>
  <c r="T68" i="82" s="1"/>
  <c r="AB68" i="82" s="1"/>
  <c r="AB22" i="82"/>
  <c r="T24" i="82"/>
  <c r="T23" i="82"/>
  <c r="AB26" i="82"/>
  <c r="T22" i="82"/>
  <c r="AB13" i="82"/>
  <c r="AA13" i="82"/>
  <c r="Z13" i="82"/>
  <c r="V13" i="82"/>
  <c r="U13" i="82"/>
  <c r="T13" i="82"/>
  <c r="S13" i="82"/>
  <c r="M13" i="82"/>
  <c r="L13" i="82"/>
  <c r="H13" i="82"/>
  <c r="G13" i="82"/>
  <c r="F13" i="82"/>
  <c r="E13" i="82"/>
  <c r="D13" i="82"/>
  <c r="AC12" i="82"/>
  <c r="W12" i="82"/>
  <c r="K12" i="82"/>
  <c r="J12" i="82"/>
  <c r="I12" i="82"/>
  <c r="AC11" i="82"/>
  <c r="W11" i="82"/>
  <c r="K11" i="82"/>
  <c r="J11" i="82"/>
  <c r="I11" i="82"/>
  <c r="AC10" i="82"/>
  <c r="W10" i="82"/>
  <c r="K10" i="82"/>
  <c r="J10" i="82"/>
  <c r="I10" i="82"/>
  <c r="AC9" i="82"/>
  <c r="W9" i="82"/>
  <c r="K9" i="82"/>
  <c r="J9" i="82"/>
  <c r="I9" i="82"/>
  <c r="AC8" i="82"/>
  <c r="W8" i="82"/>
  <c r="K7" i="82"/>
  <c r="J7" i="82"/>
  <c r="I7" i="82"/>
  <c r="AC7" i="82"/>
  <c r="W7" i="82"/>
  <c r="K8" i="82"/>
  <c r="J8" i="82"/>
  <c r="I8" i="82"/>
  <c r="AC6" i="82"/>
  <c r="W6" i="82"/>
  <c r="K5" i="82"/>
  <c r="K13" i="82" s="1"/>
  <c r="J5" i="82"/>
  <c r="I5" i="82"/>
  <c r="AC5" i="82"/>
  <c r="W4" i="82"/>
  <c r="K6" i="82"/>
  <c r="J6" i="82"/>
  <c r="I6" i="82"/>
  <c r="W5" i="82"/>
  <c r="AB66" i="81"/>
  <c r="AB32" i="81"/>
  <c r="AB23" i="81"/>
  <c r="T62" i="81"/>
  <c r="U67" i="81"/>
  <c r="AC67" i="81"/>
  <c r="S67" i="81"/>
  <c r="AA67" i="81" s="1"/>
  <c r="R67" i="81"/>
  <c r="Z67" i="81"/>
  <c r="T65" i="81"/>
  <c r="AB62" i="81"/>
  <c r="T64" i="81"/>
  <c r="AB61" i="81"/>
  <c r="T63" i="81"/>
  <c r="AB60" i="81"/>
  <c r="T61" i="81"/>
  <c r="AB59" i="81"/>
  <c r="T60" i="81"/>
  <c r="AB58" i="81"/>
  <c r="T59" i="81"/>
  <c r="AB55" i="81"/>
  <c r="T58" i="81"/>
  <c r="AB57" i="81"/>
  <c r="T57" i="81"/>
  <c r="AB56" i="81"/>
  <c r="T56" i="81"/>
  <c r="AB50" i="81"/>
  <c r="T55" i="81"/>
  <c r="AB54" i="81"/>
  <c r="T54" i="81"/>
  <c r="AB53" i="81"/>
  <c r="T53" i="81"/>
  <c r="D54" i="81"/>
  <c r="AB49" i="81"/>
  <c r="T52" i="81"/>
  <c r="AB52" i="81"/>
  <c r="T51" i="81"/>
  <c r="AB51" i="81"/>
  <c r="T49" i="81"/>
  <c r="AB48" i="81"/>
  <c r="T47" i="81"/>
  <c r="AB47" i="81"/>
  <c r="T50" i="81"/>
  <c r="AB46" i="81"/>
  <c r="T48" i="81"/>
  <c r="AB45" i="81"/>
  <c r="T43" i="81"/>
  <c r="AB41" i="81"/>
  <c r="T46" i="81"/>
  <c r="AB44" i="81"/>
  <c r="T40" i="81"/>
  <c r="AB43" i="81"/>
  <c r="T42" i="81"/>
  <c r="AB38" i="81"/>
  <c r="T39" i="81"/>
  <c r="AB42" i="81"/>
  <c r="T41" i="81"/>
  <c r="AB40" i="81"/>
  <c r="T45" i="81"/>
  <c r="AB35" i="81"/>
  <c r="T44" i="81"/>
  <c r="AB39" i="81"/>
  <c r="T37" i="81"/>
  <c r="T38" i="81"/>
  <c r="AB37" i="81"/>
  <c r="T36" i="81"/>
  <c r="AB36" i="81"/>
  <c r="T35" i="81"/>
  <c r="AB34" i="81"/>
  <c r="T34" i="81"/>
  <c r="AB33" i="81"/>
  <c r="T32" i="81"/>
  <c r="AB31" i="81"/>
  <c r="T33" i="81"/>
  <c r="AB30" i="81"/>
  <c r="T31" i="81"/>
  <c r="T27" i="81"/>
  <c r="AB29" i="81"/>
  <c r="T30" i="81"/>
  <c r="AB28" i="81"/>
  <c r="T29" i="81"/>
  <c r="AB27" i="81"/>
  <c r="T28" i="81"/>
  <c r="AB26" i="81"/>
  <c r="T26" i="81"/>
  <c r="AB25" i="81"/>
  <c r="T25" i="81"/>
  <c r="AB24" i="81"/>
  <c r="T23" i="81"/>
  <c r="T24" i="81"/>
  <c r="AB22" i="81"/>
  <c r="T22" i="81"/>
  <c r="AB13" i="81"/>
  <c r="AA13" i="81"/>
  <c r="Z13" i="81"/>
  <c r="V13" i="81"/>
  <c r="U13" i="81"/>
  <c r="T13" i="81"/>
  <c r="S13" i="81"/>
  <c r="M13" i="81"/>
  <c r="L13" i="81"/>
  <c r="H13" i="81"/>
  <c r="G13" i="81"/>
  <c r="F13" i="81"/>
  <c r="E13" i="81"/>
  <c r="D13" i="81"/>
  <c r="AC12" i="81"/>
  <c r="W12" i="81"/>
  <c r="K12" i="81"/>
  <c r="J12" i="81"/>
  <c r="I12" i="81"/>
  <c r="AC11" i="81"/>
  <c r="W10" i="81"/>
  <c r="K9" i="81"/>
  <c r="J9" i="81"/>
  <c r="I9" i="81"/>
  <c r="AC10" i="81"/>
  <c r="W11" i="81"/>
  <c r="K8" i="81"/>
  <c r="J8" i="81"/>
  <c r="I8" i="81"/>
  <c r="AC9" i="81"/>
  <c r="W9" i="81"/>
  <c r="K11" i="81"/>
  <c r="J11" i="81"/>
  <c r="I11" i="81"/>
  <c r="AC8" i="81"/>
  <c r="W8" i="81"/>
  <c r="K7" i="81"/>
  <c r="J7" i="81"/>
  <c r="I7" i="81"/>
  <c r="AC7" i="81"/>
  <c r="W7" i="81"/>
  <c r="K6" i="81"/>
  <c r="K13" i="81" s="1"/>
  <c r="J6" i="81"/>
  <c r="I6" i="81"/>
  <c r="AC6" i="81"/>
  <c r="W6" i="81"/>
  <c r="K10" i="81"/>
  <c r="J10" i="81"/>
  <c r="I10" i="81"/>
  <c r="AC5" i="81"/>
  <c r="W5" i="81"/>
  <c r="K5" i="81"/>
  <c r="J5" i="81"/>
  <c r="J13" i="81"/>
  <c r="I5" i="81"/>
  <c r="W4" i="81"/>
  <c r="AC67" i="80"/>
  <c r="AA67" i="80"/>
  <c r="U67" i="80"/>
  <c r="S67" i="80"/>
  <c r="R67" i="80"/>
  <c r="Z67" i="80" s="1"/>
  <c r="T64" i="80"/>
  <c r="AB63" i="80"/>
  <c r="T63" i="80"/>
  <c r="AB62" i="80"/>
  <c r="T62" i="80"/>
  <c r="AB61" i="80"/>
  <c r="T61" i="80"/>
  <c r="AB60" i="80"/>
  <c r="T60" i="80"/>
  <c r="AB59" i="80"/>
  <c r="T59" i="80"/>
  <c r="AB58" i="80"/>
  <c r="T58" i="80"/>
  <c r="AB57" i="80"/>
  <c r="T57" i="80"/>
  <c r="AB56" i="80"/>
  <c r="T56" i="80"/>
  <c r="AB55" i="80"/>
  <c r="T55" i="80"/>
  <c r="AB54" i="80"/>
  <c r="T54" i="80"/>
  <c r="AB53" i="80"/>
  <c r="T53" i="80"/>
  <c r="AB52" i="80"/>
  <c r="T52" i="80"/>
  <c r="AB51" i="80"/>
  <c r="T51" i="80"/>
  <c r="AB50" i="80"/>
  <c r="T50" i="80"/>
  <c r="AB49" i="80"/>
  <c r="T49" i="80"/>
  <c r="AB48" i="80"/>
  <c r="T48" i="80"/>
  <c r="AB47" i="80"/>
  <c r="T47" i="80"/>
  <c r="AB46" i="80"/>
  <c r="T46" i="80"/>
  <c r="AB45" i="80"/>
  <c r="T45" i="80"/>
  <c r="AB44" i="80"/>
  <c r="T44" i="80"/>
  <c r="AB43" i="80"/>
  <c r="T43" i="80"/>
  <c r="AB42" i="80"/>
  <c r="T42" i="80"/>
  <c r="AB41" i="80"/>
  <c r="T41" i="80"/>
  <c r="AB40" i="80"/>
  <c r="T40" i="80"/>
  <c r="AB39" i="80"/>
  <c r="T39" i="80"/>
  <c r="AB38" i="80"/>
  <c r="T38" i="80"/>
  <c r="AB37" i="80"/>
  <c r="T37" i="80"/>
  <c r="AB36" i="80"/>
  <c r="T36" i="80"/>
  <c r="AB35" i="80"/>
  <c r="T35" i="80"/>
  <c r="AB34" i="80"/>
  <c r="T34" i="80"/>
  <c r="AB33" i="80"/>
  <c r="T33" i="80"/>
  <c r="AB32" i="80"/>
  <c r="T32" i="80"/>
  <c r="AB31" i="80"/>
  <c r="T31" i="80"/>
  <c r="AB30" i="80"/>
  <c r="T30" i="80"/>
  <c r="AB29" i="80"/>
  <c r="T29" i="80"/>
  <c r="AB28" i="80"/>
  <c r="T28" i="80"/>
  <c r="AB27" i="80"/>
  <c r="T27" i="80"/>
  <c r="AB26" i="80"/>
  <c r="T26" i="80"/>
  <c r="AB25" i="80"/>
  <c r="T25" i="80"/>
  <c r="AB24" i="80"/>
  <c r="T24" i="80"/>
  <c r="AB23" i="80"/>
  <c r="T23" i="80"/>
  <c r="T67" i="80" s="1"/>
  <c r="AB22" i="80"/>
  <c r="T22" i="80"/>
  <c r="W13" i="81"/>
  <c r="AB66" i="80"/>
  <c r="D53" i="80"/>
  <c r="AB13" i="80"/>
  <c r="AA13" i="80"/>
  <c r="Z13" i="80"/>
  <c r="V13" i="80"/>
  <c r="U13" i="80"/>
  <c r="T13" i="80"/>
  <c r="W13" i="80" s="1"/>
  <c r="S13" i="80"/>
  <c r="M13" i="80"/>
  <c r="L13" i="80"/>
  <c r="H13" i="80"/>
  <c r="G13" i="80"/>
  <c r="F13" i="80"/>
  <c r="E13" i="80"/>
  <c r="D13" i="80"/>
  <c r="AC12" i="80"/>
  <c r="W12" i="80"/>
  <c r="K11" i="80"/>
  <c r="J11" i="80"/>
  <c r="I11" i="80"/>
  <c r="AC11" i="80"/>
  <c r="W11" i="80"/>
  <c r="K12" i="80"/>
  <c r="J12" i="80"/>
  <c r="I12" i="80"/>
  <c r="AC10" i="80"/>
  <c r="W10" i="80"/>
  <c r="K7" i="80"/>
  <c r="J7" i="80"/>
  <c r="I7" i="80"/>
  <c r="AC9" i="80"/>
  <c r="W9" i="80"/>
  <c r="K8" i="80"/>
  <c r="J8" i="80"/>
  <c r="I8" i="80"/>
  <c r="I13" i="80" s="1"/>
  <c r="AC8" i="80"/>
  <c r="W8" i="80"/>
  <c r="K6" i="80"/>
  <c r="J6" i="80"/>
  <c r="I6" i="80"/>
  <c r="AC7" i="80"/>
  <c r="W7" i="80"/>
  <c r="K10" i="80"/>
  <c r="K13" i="80" s="1"/>
  <c r="J10" i="80"/>
  <c r="I10" i="80"/>
  <c r="AC6" i="80"/>
  <c r="W6" i="80"/>
  <c r="K9" i="80"/>
  <c r="J9" i="80"/>
  <c r="I9" i="80"/>
  <c r="AC5" i="80"/>
  <c r="W5" i="80"/>
  <c r="K5" i="80"/>
  <c r="J5" i="80"/>
  <c r="I5" i="80"/>
  <c r="W4" i="80"/>
  <c r="J24" i="54"/>
  <c r="J23" i="54"/>
  <c r="J22" i="54"/>
  <c r="J21" i="54"/>
  <c r="J20" i="54"/>
  <c r="J19" i="54"/>
  <c r="J18" i="54"/>
  <c r="J17" i="54"/>
  <c r="U30" i="31"/>
  <c r="U29" i="31"/>
  <c r="U28" i="31"/>
  <c r="U27" i="31"/>
  <c r="U26" i="31"/>
  <c r="U21" i="31"/>
  <c r="AC19" i="31"/>
  <c r="AC16" i="31"/>
  <c r="AC20" i="31"/>
  <c r="AC15" i="31"/>
  <c r="AC17" i="31"/>
  <c r="AC14" i="31"/>
  <c r="AC47" i="31"/>
  <c r="AC55" i="31"/>
  <c r="AC56" i="31"/>
  <c r="AC57" i="31"/>
  <c r="AC58" i="31"/>
  <c r="X3" i="31"/>
  <c r="X4" i="31"/>
  <c r="I60" i="54"/>
  <c r="H60" i="54"/>
  <c r="M60" i="54"/>
  <c r="L60" i="54"/>
  <c r="G60" i="54"/>
  <c r="F60" i="54"/>
  <c r="E60" i="54"/>
  <c r="I43" i="54"/>
  <c r="H43" i="54"/>
  <c r="G43" i="54"/>
  <c r="F43" i="54"/>
  <c r="E43" i="54"/>
  <c r="M25" i="54"/>
  <c r="L25" i="54"/>
  <c r="I25" i="54"/>
  <c r="H25" i="54"/>
  <c r="G25" i="54"/>
  <c r="F25" i="54"/>
  <c r="E25" i="54"/>
  <c r="U57" i="31"/>
  <c r="U56" i="31"/>
  <c r="U47" i="31"/>
  <c r="U55" i="31"/>
  <c r="AC48" i="31"/>
  <c r="U25" i="31"/>
  <c r="AC49" i="31"/>
  <c r="U31" i="31"/>
  <c r="U54" i="31"/>
  <c r="AC54" i="31"/>
  <c r="U14" i="31"/>
  <c r="AC53" i="31"/>
  <c r="D52" i="31"/>
  <c r="AC50" i="31"/>
  <c r="AC52" i="31"/>
  <c r="AC51" i="31"/>
  <c r="AC46" i="31"/>
  <c r="AC45" i="31"/>
  <c r="AC44" i="31"/>
  <c r="U53" i="31"/>
  <c r="AC43" i="31"/>
  <c r="U50" i="31"/>
  <c r="AC39" i="31"/>
  <c r="U52" i="31"/>
  <c r="AC42" i="31"/>
  <c r="U49" i="31"/>
  <c r="AC38" i="31"/>
  <c r="U48" i="31"/>
  <c r="AC37" i="31"/>
  <c r="U51" i="31"/>
  <c r="AC41" i="31"/>
  <c r="U34" i="31"/>
  <c r="AC36" i="31"/>
  <c r="U46" i="31"/>
  <c r="AC40" i="31"/>
  <c r="U45" i="31"/>
  <c r="U33" i="31"/>
  <c r="U24" i="31"/>
  <c r="AC35" i="31"/>
  <c r="U44" i="31"/>
  <c r="AC34" i="31"/>
  <c r="U23" i="31"/>
  <c r="AC33" i="31"/>
  <c r="U32" i="31"/>
  <c r="AC32" i="31"/>
  <c r="U43" i="31"/>
  <c r="AC31" i="31"/>
  <c r="U20" i="31"/>
  <c r="AC30" i="31"/>
  <c r="U42" i="31"/>
  <c r="AC29" i="31"/>
  <c r="U41" i="31"/>
  <c r="U16" i="31"/>
  <c r="AC28" i="31"/>
  <c r="U22" i="31"/>
  <c r="AC27" i="31"/>
  <c r="U40" i="31"/>
  <c r="AC26" i="31"/>
  <c r="U39" i="31"/>
  <c r="AC25" i="31"/>
  <c r="U38" i="31"/>
  <c r="AC24" i="31"/>
  <c r="U37" i="31"/>
  <c r="AC18" i="31"/>
  <c r="AC59" i="31" s="1"/>
  <c r="U36" i="31"/>
  <c r="AC23" i="31"/>
  <c r="U15" i="31"/>
  <c r="U59" i="31" s="1"/>
  <c r="AC22" i="31"/>
  <c r="U18" i="31"/>
  <c r="U17" i="31"/>
  <c r="U35" i="31"/>
  <c r="AC21" i="31"/>
  <c r="U19" i="31"/>
  <c r="W11" i="31"/>
  <c r="X11" i="31" s="1"/>
  <c r="V11" i="31"/>
  <c r="U11" i="31"/>
  <c r="T11" i="31"/>
  <c r="L12" i="31"/>
  <c r="K12" i="31"/>
  <c r="I12" i="31"/>
  <c r="H12" i="31"/>
  <c r="J6" i="31"/>
  <c r="J9" i="31"/>
  <c r="J10" i="31"/>
  <c r="X6" i="31"/>
  <c r="J11" i="31"/>
  <c r="X8" i="31"/>
  <c r="J5" i="31"/>
  <c r="X7" i="31"/>
  <c r="J4" i="31"/>
  <c r="X2" i="31"/>
  <c r="J8" i="31"/>
  <c r="X9" i="31"/>
  <c r="J7" i="31"/>
  <c r="X5" i="31"/>
  <c r="J57" i="54"/>
  <c r="J58" i="54"/>
  <c r="J56" i="54"/>
  <c r="J55" i="54"/>
  <c r="J52" i="54"/>
  <c r="J54" i="54"/>
  <c r="J53" i="54"/>
  <c r="J59" i="54"/>
  <c r="AC63" i="106" l="1"/>
  <c r="AC62" i="95"/>
  <c r="AC63" i="95" s="1"/>
  <c r="U62" i="102"/>
  <c r="AC63" i="102" s="1"/>
  <c r="J13" i="80"/>
  <c r="AD63" i="95"/>
  <c r="AD62" i="101"/>
  <c r="I13" i="81"/>
  <c r="J13" i="83"/>
  <c r="U37" i="88"/>
  <c r="AB63" i="87"/>
  <c r="AD63" i="101"/>
  <c r="AC62" i="104"/>
  <c r="AC60" i="31"/>
  <c r="U62" i="88"/>
  <c r="AC63" i="88" s="1"/>
  <c r="AC63" i="104"/>
  <c r="T67" i="85"/>
  <c r="AB67" i="85" s="1"/>
  <c r="AB67" i="80"/>
  <c r="J13" i="82"/>
  <c r="W13" i="82"/>
  <c r="T67" i="86"/>
  <c r="AB67" i="86" s="1"/>
  <c r="AA63" i="100"/>
  <c r="AB63" i="100"/>
  <c r="V62" i="104"/>
  <c r="AD63" i="104" s="1"/>
  <c r="T67" i="81"/>
  <c r="AB67" i="81" s="1"/>
  <c r="I13" i="82"/>
  <c r="AB63" i="88"/>
  <c r="U49" i="88"/>
  <c r="AA62" i="87"/>
  <c r="AA63" i="87" s="1"/>
  <c r="U49" i="87"/>
  <c r="U62" i="87" s="1"/>
  <c r="AC63" i="87" s="1"/>
  <c r="T62" i="94"/>
  <c r="AB63" i="94" s="1"/>
  <c r="AC37" i="95"/>
  <c r="S62" i="97"/>
  <c r="AA63" i="97" s="1"/>
  <c r="AB62" i="97"/>
  <c r="AB63" i="97" s="1"/>
  <c r="U61" i="97"/>
  <c r="U62" i="97" s="1"/>
  <c r="AC63" i="97" s="1"/>
  <c r="V62" i="98"/>
  <c r="AD63" i="98" s="1"/>
  <c r="AA62" i="99"/>
  <c r="AB62" i="100"/>
  <c r="U61" i="94"/>
  <c r="U62" i="94" s="1"/>
  <c r="AC63" i="94" s="1"/>
  <c r="X11" i="97"/>
  <c r="AA63" i="99"/>
  <c r="AA63" i="104"/>
  <c r="AA63" i="105"/>
  <c r="J13" i="86"/>
  <c r="AC62" i="88"/>
  <c r="AD63" i="88"/>
  <c r="AC37" i="87"/>
  <c r="AC62" i="87" s="1"/>
  <c r="AC25" i="94"/>
  <c r="AC62" i="94" s="1"/>
  <c r="AC62" i="97"/>
  <c r="AD62" i="97"/>
  <c r="AD63" i="97" s="1"/>
  <c r="G70" i="97"/>
  <c r="AB62" i="98"/>
  <c r="AB63" i="98" s="1"/>
  <c r="U62" i="99"/>
  <c r="AC63" i="99" s="1"/>
  <c r="U62" i="100"/>
  <c r="AC63" i="100" s="1"/>
  <c r="AD63" i="100"/>
  <c r="AD63" i="102"/>
  <c r="X11" i="104"/>
  <c r="T62" i="104"/>
  <c r="AB63" i="104" s="1"/>
  <c r="U61" i="105"/>
  <c r="U62" i="105" s="1"/>
  <c r="AC63" i="105" s="1"/>
  <c r="X11" i="106"/>
</calcChain>
</file>

<file path=xl/sharedStrings.xml><?xml version="1.0" encoding="utf-8"?>
<sst xmlns="http://schemas.openxmlformats.org/spreadsheetml/2006/main" count="17517" uniqueCount="1454">
  <si>
    <t>Scoring Summary from Week 6:  10/15/12</t>
  </si>
  <si>
    <t xml:space="preserve"> Week  #7</t>
  </si>
  <si>
    <t>Week  #8</t>
  </si>
  <si>
    <t>Bruin's - Goal: Ditmer (sub) Assist D. Foucher &amp; Kazmirowski</t>
  </si>
  <si>
    <t>Canadians - Goal: Sheehan Assist Walsh &amp; Robins</t>
  </si>
  <si>
    <t>Sheer Shop - Goal: Langlois Assist Gallas</t>
  </si>
  <si>
    <t>Sheer Shop - Goal: Langlois Assist Gallas &amp; Grazioli</t>
  </si>
  <si>
    <t>Sheer Shop - Goal: Langlois Assist Grazioli &amp; Stan</t>
  </si>
  <si>
    <t>Sheer Shop - Goal: Langlois Assist Gallas &amp; Stan</t>
  </si>
  <si>
    <t>Sheer Shop - Goal: D. Kenny Assist Cooke &amp; Mercer</t>
  </si>
  <si>
    <t>Fisher - Goal: Whitelaw Assist Rob Kaslik</t>
  </si>
  <si>
    <t>Fisher - Goal: Rob Kaslik Assist McGowan &amp; Whitelaw</t>
  </si>
  <si>
    <t>Papa Pita - Goal: Aavik Assist Spitiri</t>
  </si>
  <si>
    <t>Papa Pita - Goal: Packla Assist Spitiri &amp; Aavik</t>
  </si>
  <si>
    <t>Papa Pita - Goal: Aavik Unassisted</t>
  </si>
  <si>
    <t>Bruno's - Goal: Sterling Assist Mulka &amp; Taylor</t>
  </si>
  <si>
    <t>Bruno's - Goal: Cardinelli Assist DeClercq</t>
  </si>
  <si>
    <t>DeClrecq</t>
  </si>
  <si>
    <t xml:space="preserve">Sheer Shop </t>
  </si>
  <si>
    <t>Langlois (4G)</t>
  </si>
  <si>
    <t>State Farm - Goal:Kovalcik Assist Berak &amp; Orlando</t>
  </si>
  <si>
    <t>Scoring Summary from Week 7:  10/22/12</t>
  </si>
  <si>
    <t>Canadians - Goal: Walsh Assist Burns (sub)</t>
  </si>
  <si>
    <t>Sharks - Goal: Aquin Assist Delaura &amp; Alderman (sub)</t>
  </si>
  <si>
    <t>Sharks - Goal: Farin (sub) Assist Delaura &amp; Castiglioni</t>
  </si>
  <si>
    <t xml:space="preserve">Sharks - Goal: Farin (sub) Assist Delaura </t>
  </si>
  <si>
    <t>Sharks - Goal: Musilli Assist Alderman (sub) (Empty Net  00:20 Remaining)</t>
  </si>
  <si>
    <t>Bruno's - Goal: Mulka Assist Sterling &amp; Taylor</t>
  </si>
  <si>
    <t>Bruin's - Goal: D. Foucher Assist K. Foucher &amp; Collins (sub)</t>
  </si>
  <si>
    <t xml:space="preserve">Klott </t>
  </si>
  <si>
    <t>Sheer Shop - Goal: Langlois Assist Gallas &amp; Mercer</t>
  </si>
  <si>
    <t>Sheer Shop - Goal: Langlois Assist Swanson &amp; Mercer</t>
  </si>
  <si>
    <t xml:space="preserve">ICE MONEY DUE NEXT WEEK  -   Week 9  -   November 5th - $185 </t>
  </si>
  <si>
    <t>D. Warner (sub)</t>
  </si>
  <si>
    <t xml:space="preserve"> Week  #8</t>
  </si>
  <si>
    <t>Week  #9</t>
  </si>
  <si>
    <t>4 players Tied w/6 points</t>
  </si>
  <si>
    <t>Canadians - Goal: Entwistle Assist Mazurek &amp; Luz</t>
  </si>
  <si>
    <t xml:space="preserve">ICE MONEY DUE THIS WEEK  -   Week 9  -   November 5th - $185 </t>
  </si>
  <si>
    <t>Scoring Summary from Week 8:  10/29/12</t>
  </si>
  <si>
    <t>Week #10</t>
  </si>
  <si>
    <t>Papa Pita - Goal: Packla Assist Karwacki (sub)</t>
  </si>
  <si>
    <t>Cardinelli (sub)</t>
  </si>
  <si>
    <t>Too many Men</t>
  </si>
  <si>
    <t>Bruno's - Goal: Winkler Assist Sterling &amp; Klott</t>
  </si>
  <si>
    <t>Bruno's - Goal: Cardinelli (sub) Assist Mulka &amp; Taylor</t>
  </si>
  <si>
    <t>Bruno's - Goal: Winkler Assist Sterling &amp; DeClercq</t>
  </si>
  <si>
    <t xml:space="preserve">State Farm - Goal: Wajda Unassisted </t>
  </si>
  <si>
    <t>State Farm - Goal: Nardone Assist Kovalcik &amp; Clay Barker (sub)</t>
  </si>
  <si>
    <t>State Farm - Goal: Wajda Assist Berak</t>
  </si>
  <si>
    <t>Canadians - Goal: Mazurek Assist Robins &amp; Rodgers</t>
  </si>
  <si>
    <t>Canadians - Goal: Rodgers Assist Rosinski (sub) &amp; Mazurek</t>
  </si>
  <si>
    <t>Fisher - Goal: Rob Kaslik Unassisted</t>
  </si>
  <si>
    <t>Bruin's - Goal: Leonardi Assist Dudzinski &amp; Pepoy</t>
  </si>
  <si>
    <t>Bruin's - Goal: Pepoy Assist Moceri</t>
  </si>
  <si>
    <t>Sharks - Goal: G. Enmark Assist Garnatz</t>
  </si>
  <si>
    <t>Sharks - Goal: Castiglioni Assist DeLaura &amp; Maisano</t>
  </si>
  <si>
    <t>Sharks - Goal: Maisano Assist Tucker &amp; T. Gerbino</t>
  </si>
  <si>
    <t>Sheer Shop - Goal: Cooke Assist Stan &amp; Langlois</t>
  </si>
  <si>
    <t>Sheer Shop - Goal: D. Kenny Assist Stan &amp; Langlois</t>
  </si>
  <si>
    <t>Fisher - Goal: Balogh Assist Bodek &amp; Guest (02:37 Remaining)</t>
  </si>
  <si>
    <t>Bruno's - Goal: Mulka Assist Yollick &amp; Taylor</t>
  </si>
  <si>
    <t>State Farm - Goal: Cousineau Assist Scott French (Sub Goalie)</t>
  </si>
  <si>
    <t>Week  #10</t>
  </si>
  <si>
    <t>Week #11</t>
  </si>
  <si>
    <t>Scoring Summary from Week 9:  11/5/12</t>
  </si>
  <si>
    <t>Fisher - Goal: Ray Kaslik Asist McGowan</t>
  </si>
  <si>
    <t>Fisher - Goal: Whitelaw Assist Ray Kaslik</t>
  </si>
  <si>
    <t>Fisher - Goal: Ray Kaslik Assist Scopel</t>
  </si>
  <si>
    <t>Canadians - Goal: Sheehan Assist Walsh &amp; Carnaghi</t>
  </si>
  <si>
    <t>Canadians - Goal: Sheehan Assist Luz &amp; Rosinski (sub)</t>
  </si>
  <si>
    <t>Canadians - Goal: Robins Assist Entwistle &amp; Rodgers</t>
  </si>
  <si>
    <t>Canadians - Goal: Rodgers Assist Ewing &amp; Robins</t>
  </si>
  <si>
    <t>Canadians - Goal: Mazurek Assist Entwistle &amp; Kilpatrick</t>
  </si>
  <si>
    <t>Bruin's - Goal: Kazmirowski Assist Dana Foucher &amp; Currie</t>
  </si>
  <si>
    <t xml:space="preserve">Bruin's - Goal: Dudzinski Assist Pepoy &amp; Moceri </t>
  </si>
  <si>
    <t xml:space="preserve">Bruin's - Goal: Moceri Assist Pepoy &amp; Dudzinski </t>
  </si>
  <si>
    <t>Fisher - Goal: Rob Kaslik Assist Bodek &amp; Guest (Empty Net)</t>
  </si>
  <si>
    <t>Bruno's - Goal: Sterling Assist Klott &amp; Dirnbrige (sub)</t>
  </si>
  <si>
    <t>Sheer Shop - Goal: Langlois Assist D. Kenny &amp; Swanson</t>
  </si>
  <si>
    <t>Papa Pita - Goal: Belcovson Assist Coatney &amp; Moore (sub)</t>
  </si>
  <si>
    <t>Papa Pita - Goal: Aavik Assist Packl &amp; Christ</t>
  </si>
  <si>
    <t>Sharks - Goal: Farin (sub) Assist Aquin &amp; Castiglioni</t>
  </si>
  <si>
    <t>Sharks - Goal: Tucker Assist Spiteri</t>
  </si>
  <si>
    <t>Sharks - Goal: Tucker Assist Maisano &amp; Castiglioni</t>
  </si>
  <si>
    <t>Sharks - Goal: Aquin Assist Mussili &amp; DeLaura</t>
  </si>
  <si>
    <t>Sharks - Goal: T. Gerbino Assist Tucker &amp; Garnatz</t>
  </si>
  <si>
    <t>State Farm - Goal: Dupart Assist Wajda</t>
  </si>
  <si>
    <t>Scoring Summary from Week 10:  11/12/12</t>
  </si>
  <si>
    <t xml:space="preserve">Canadians - Goal: Walsh Unassisted </t>
  </si>
  <si>
    <t xml:space="preserve">Canadians - Goal: Walsh Assist Sheehan &amp; Carnaghi </t>
  </si>
  <si>
    <t>Bruno's - Goal: Sterling Assist Klott</t>
  </si>
  <si>
    <t>Sharks - Goal: G. Enmark Assist Garnatz &amp; T. Gerbino</t>
  </si>
  <si>
    <t>Sharks - Goal: Aguin Assist Musilli &amp; G. Enmark</t>
  </si>
  <si>
    <t>Sharks - Goal: Tucker Assist Maisano &amp; Baird</t>
  </si>
  <si>
    <t>Sharks - Goal: G. Enmark  Assist Aquin &amp; Castiglioni</t>
  </si>
  <si>
    <t>Sharks - Goal: Castiglioni Assist Musilli &amp; Balmas (Empty Net)</t>
  </si>
  <si>
    <t>Fisher - Goal: Ray Kaslik Assist Rob Kaslik</t>
  </si>
  <si>
    <t>Fisher - Goal: Scopel Assist Rob Kaslik &amp; Ray Kaslik</t>
  </si>
  <si>
    <t>Sheer Shop - Goal: Mercer Assist D. Kenny &amp; Cooke</t>
  </si>
  <si>
    <t>Sheer Shop - Goal: Cooke Unassisted</t>
  </si>
  <si>
    <t>Sheer Shop - Goal: D. Kenny Unassisted</t>
  </si>
  <si>
    <t>State Farm - Goal: Barker (sub) Assist Knapp &amp; Penman</t>
  </si>
  <si>
    <t>State Farm - Goal: Nardone Assist Cousineau</t>
  </si>
  <si>
    <t>Papa Pita - Goal: Aavik Assist Packla</t>
  </si>
  <si>
    <t>Papa Pita - Goal: Aavik Assist Packla &amp; Sobolewski (sub)</t>
  </si>
  <si>
    <t>Papa Pita - Goal: L. Gerbino (sub) Assist Christ &amp; Coatney</t>
  </si>
  <si>
    <t>Papa Pita - Goal: Sobolewski (sub) Assist Packla &amp; Aavik</t>
  </si>
  <si>
    <t>Boarding</t>
  </si>
  <si>
    <t xml:space="preserve">Packla </t>
  </si>
  <si>
    <t>Week  #11</t>
  </si>
  <si>
    <t>Week #12</t>
  </si>
  <si>
    <t>HAPPY THANKSGIVING TO ALL</t>
  </si>
  <si>
    <t>Scoring Summary from Week 11:  11/19/12</t>
  </si>
  <si>
    <t>Dane Foucher</t>
  </si>
  <si>
    <t>Fisher - Goal: Rob Kaslik Assist Whitelaw &amp; McGowan</t>
  </si>
  <si>
    <t>Fisher - Goal: Rob Kaslik Assist Whitelaw &amp; Ray Kaslik</t>
  </si>
  <si>
    <t>State Farm - Goal: Penman Assist Wajda &amp; Wright (sub)</t>
  </si>
  <si>
    <t>State Farm - Goal: Kovalcik Unassisted</t>
  </si>
  <si>
    <t>Bruno's - Goal: Sterling Assist DeClercq &amp; Yollick</t>
  </si>
  <si>
    <t>Bruno's - Goal: Yollick Assist Mulka &amp; Sterling</t>
  </si>
  <si>
    <t>Sharks - Goal: G. Enmark Assist Aquin &amp;  Musilli</t>
  </si>
  <si>
    <t>Sharks - Goal: Farin (sub) Assist Castiglioni &amp; Maisano</t>
  </si>
  <si>
    <t>Sharks - Goal: Baird Assist DeLaura &amp; Maisano</t>
  </si>
  <si>
    <t xml:space="preserve">Bruin's - Goal: Currie Assist Dudzinski &amp; Meltzner (sub) </t>
  </si>
  <si>
    <t>Bruin's - Goal: Pepoy Assist D. Foucher &amp; K. Foucher</t>
  </si>
  <si>
    <t>Bruin's - Goal: K. Foucher Unassisted</t>
  </si>
  <si>
    <t xml:space="preserve">Papa Pita - Goal: Belcovson Assist L. Gerbino (sub) &amp; Harry </t>
  </si>
  <si>
    <t>Papa Pita - Goal: Belcovson Assist L. Gerbino (sub) &amp; Coatney</t>
  </si>
  <si>
    <t xml:space="preserve">Roughing </t>
  </si>
  <si>
    <t xml:space="preserve">D. Kenny </t>
  </si>
  <si>
    <t>Sheer Shop - Goal: Langlois Assist D. Kenny &amp; Cooke</t>
  </si>
  <si>
    <t>Sheer Shop - Goal: Cooke Assist Langlois &amp; Grazioli</t>
  </si>
  <si>
    <t>Week  #12</t>
  </si>
  <si>
    <t>Week #13</t>
  </si>
  <si>
    <t>Papa Pita - Goal: Chainard Assist L. Gerbino (sub)</t>
  </si>
  <si>
    <t>Totals</t>
  </si>
  <si>
    <t>Pen</t>
  </si>
  <si>
    <t xml:space="preserve">Best Sub Player  Results Per Team </t>
  </si>
  <si>
    <t>Papa  Pita</t>
  </si>
  <si>
    <t>L. Gerbino (sub)</t>
  </si>
  <si>
    <t>Week  #13</t>
  </si>
  <si>
    <t>Week #14</t>
  </si>
  <si>
    <t>Scoring Summary from Week 12:  11/26/12</t>
  </si>
  <si>
    <t>Dive Shop</t>
  </si>
  <si>
    <t>S. French (sub)</t>
  </si>
  <si>
    <t>Yollick (4G's)</t>
  </si>
  <si>
    <t>State Farm - Goal: Orlando Assist Kovalcik &amp; Dammon (sub)</t>
  </si>
  <si>
    <t>State Farm - Goal: Orlando Assist Kovalcik (Empty Net   00:25 Remaining)</t>
  </si>
  <si>
    <t>Canadiens - Goal: Walsh Assist Robins &amp; Sheehan</t>
  </si>
  <si>
    <t>Sheer Shop - Goal: Lorkowski (sub) Assist Mercer &amp; Hughes</t>
  </si>
  <si>
    <t xml:space="preserve">Bruin's - Goal: D. Foucher Assist Pepoy </t>
  </si>
  <si>
    <t>Bruin's - Goal: Currie Assist Dudzinski</t>
  </si>
  <si>
    <t xml:space="preserve">Bruin's - Goal: K. Foucher Assist D. Foucher &amp; Kazmirowski </t>
  </si>
  <si>
    <t>Bruin's - Goal: Farin (sub) Assist Currie</t>
  </si>
  <si>
    <t>Bruno's - Goal: Sterling Assit Yollick &amp; Mulka</t>
  </si>
  <si>
    <t>Bruno's - Goal: Yollick Assist Sterling &amp; Casmer</t>
  </si>
  <si>
    <t>Bruno's - Goal: Yollick Assist Sterling &amp; DeClercq</t>
  </si>
  <si>
    <t>(4) Players Tied at 10 pts.</t>
  </si>
  <si>
    <t>Rick        6</t>
  </si>
  <si>
    <t>Columbo</t>
  </si>
  <si>
    <t xml:space="preserve">Papa Pita - Goal: Coatney Assist Belcovson Assist Columbo </t>
  </si>
  <si>
    <t>Week  #14</t>
  </si>
  <si>
    <t>Week #15</t>
  </si>
  <si>
    <t>Scoring Summary from Week 13:  12/3/12</t>
  </si>
  <si>
    <t xml:space="preserve">Rodgers </t>
  </si>
  <si>
    <t>State Farm - Goal: Wajda Assist Nadolski &amp; Penman</t>
  </si>
  <si>
    <t>State Farm - Goal: Wajda Unassisted</t>
  </si>
  <si>
    <t>Bruin's - Goal: Rosinski (sub) Assist Currie &amp; K. Foucher</t>
  </si>
  <si>
    <t>Sharks - Goal: Baird Assist T. Gerbino &amp; Garnatz</t>
  </si>
  <si>
    <t>Bruno's - Goal: Winkler Assist Mulka &amp; Collins (sub)</t>
  </si>
  <si>
    <t xml:space="preserve">Bruno's - Goal: Taylor Assist Krcek </t>
  </si>
  <si>
    <t>Papa Pita - Goal: Aavick Assist Choinard</t>
  </si>
  <si>
    <t>Papa Pita - Goal: L. Gerbino (sub) Assist Coatney &amp; Belcovson</t>
  </si>
  <si>
    <t>Papa Pita - Goal: Aavick Assist Columbo</t>
  </si>
  <si>
    <t>Fisher - Goal: Ray Kaslik Assist Rob Kaslik &amp; Whitelaw</t>
  </si>
  <si>
    <t>Canadiens - Goal: Mazurek Assist Rodgers &amp; Entwistle</t>
  </si>
  <si>
    <t>Canadiens - Goal: Rogers Assist Luz</t>
  </si>
  <si>
    <t>Canadiens - Goal: Sheehan Assist Walsh &amp; Carnaghi</t>
  </si>
  <si>
    <t>Sheer Shop - Goal: D. Kenny Assist Cooke &amp; Grazioli</t>
  </si>
  <si>
    <t>Sheer Shop - Goal: Mercer Assist Langlois &amp; Gallas</t>
  </si>
  <si>
    <t>Sheer Shop - Goal: Mercer Assist Langlois &amp; Hughes</t>
  </si>
  <si>
    <t>Pen.</t>
  </si>
  <si>
    <t>Last Week - Standings</t>
  </si>
  <si>
    <t>Last Week</t>
  </si>
  <si>
    <t>Canadiens - Goal: Entwistle Assist Rodgers &amp; Walsh ( 00:33 Remaining )</t>
  </si>
  <si>
    <t>Week  #15</t>
  </si>
  <si>
    <t>Week #16</t>
  </si>
  <si>
    <t>Scoring Summary from Week 14:  12/10/12</t>
  </si>
  <si>
    <t>Bruin's - Goal: Farin (sub) Assist D. Foucher &amp; Pepoy</t>
  </si>
  <si>
    <t>Morceri</t>
  </si>
  <si>
    <t>Trippig</t>
  </si>
  <si>
    <t>Bruno's - Goal: Taylor Assist Sterling &amp; DeClercq</t>
  </si>
  <si>
    <t>Papa Pita - Goal: Aavik Assist Packla &amp; Coatney</t>
  </si>
  <si>
    <t>State Farm - Goal: Wajda Assist Nardone &amp; Orlando ( 00:40 Remaining)</t>
  </si>
  <si>
    <t>Sheer Shop - Goal: Cooke Assist Mercer &amp; Stan</t>
  </si>
  <si>
    <t>Sheer Shop - Goal: S. Kovalcik (sub) Assist Gallas &amp; Grazioli</t>
  </si>
  <si>
    <t>Canadiens - Goal: Walsh Assist Rodgers</t>
  </si>
  <si>
    <t>Sharks - Goal: Garnatz Assist Tucker &amp; G. Enmark</t>
  </si>
  <si>
    <t>Sharks - Goal: Musilli Assist Tucker</t>
  </si>
  <si>
    <t>Sharks - Goal: Musilli Assist Joe Balmas</t>
  </si>
  <si>
    <t>Canadiens - Goal: Mazurek Assist Rodgers</t>
  </si>
  <si>
    <t>Happy Holidays - Have a Safe and Enjoyable New Year</t>
  </si>
  <si>
    <t>Goalie's</t>
  </si>
  <si>
    <t>Swanson</t>
  </si>
  <si>
    <t>Coatney</t>
  </si>
  <si>
    <t>Kazmarowski</t>
  </si>
  <si>
    <t>Al</t>
  </si>
  <si>
    <t>SCORER  STANDINGS:</t>
  </si>
  <si>
    <t>Currie</t>
  </si>
  <si>
    <t xml:space="preserve">Walt </t>
  </si>
  <si>
    <t>Casmer</t>
  </si>
  <si>
    <t>Krcek</t>
  </si>
  <si>
    <t>Bishop</t>
  </si>
  <si>
    <t>Kilpatrick</t>
  </si>
  <si>
    <t>McGowan</t>
  </si>
  <si>
    <t>Garnatz</t>
  </si>
  <si>
    <t>Dudzinski</t>
  </si>
  <si>
    <t>Hughes</t>
  </si>
  <si>
    <t>Winkler</t>
  </si>
  <si>
    <t>Nadolski</t>
  </si>
  <si>
    <t>Luz</t>
  </si>
  <si>
    <t>McComb</t>
  </si>
  <si>
    <t xml:space="preserve">Ed </t>
  </si>
  <si>
    <t>Season Totals</t>
  </si>
  <si>
    <t>Overall Stats For All League Members</t>
  </si>
  <si>
    <t>Penalties</t>
  </si>
  <si>
    <t>Game 1</t>
  </si>
  <si>
    <t>Game 2</t>
  </si>
  <si>
    <t>Game 3</t>
  </si>
  <si>
    <t>Game 4</t>
  </si>
  <si>
    <t>Totals Goals&gt;</t>
  </si>
  <si>
    <t>Belcovson</t>
  </si>
  <si>
    <t>Total Penalties</t>
  </si>
  <si>
    <t>Carnaghi</t>
  </si>
  <si>
    <t>Total Goal/Assist/Overall Pts./Pen.Min.</t>
  </si>
  <si>
    <t>Penalty</t>
  </si>
  <si>
    <t>Min.</t>
  </si>
  <si>
    <t>Moceri</t>
  </si>
  <si>
    <t>Period</t>
  </si>
  <si>
    <t>G</t>
  </si>
  <si>
    <t>A</t>
  </si>
  <si>
    <t>Sheer Shop</t>
  </si>
  <si>
    <t>Bruno's</t>
  </si>
  <si>
    <t>Penalty Min.</t>
  </si>
  <si>
    <t>Culver</t>
  </si>
  <si>
    <t>Team</t>
  </si>
  <si>
    <t>TPS</t>
  </si>
  <si>
    <t>Musilli</t>
  </si>
  <si>
    <t>Cooke</t>
  </si>
  <si>
    <t>Fisher</t>
  </si>
  <si>
    <t>Guest</t>
  </si>
  <si>
    <t>John</t>
  </si>
  <si>
    <t>Rossi</t>
  </si>
  <si>
    <t>Foucher</t>
  </si>
  <si>
    <t>Dave</t>
  </si>
  <si>
    <t>Orlando</t>
  </si>
  <si>
    <t>Bulgarelli</t>
  </si>
  <si>
    <t>Mercer</t>
  </si>
  <si>
    <t>Ouellette</t>
  </si>
  <si>
    <t>Gallas</t>
  </si>
  <si>
    <t>Mazurek</t>
  </si>
  <si>
    <t>GOALIE STANDINGS:</t>
  </si>
  <si>
    <t>GA</t>
  </si>
  <si>
    <t>GP</t>
  </si>
  <si>
    <t>SO</t>
  </si>
  <si>
    <t>ENG</t>
  </si>
  <si>
    <t>AVG.</t>
  </si>
  <si>
    <t>Rink</t>
  </si>
  <si>
    <t xml:space="preserve">This Week  </t>
  </si>
  <si>
    <t>Time</t>
  </si>
  <si>
    <t xml:space="preserve">Next Week  </t>
  </si>
  <si>
    <t>None</t>
  </si>
  <si>
    <t>HAT TRICKS:</t>
  </si>
  <si>
    <t>Entwistle</t>
  </si>
  <si>
    <t>Henri</t>
  </si>
  <si>
    <t>#3  Fisher Consultants</t>
  </si>
  <si>
    <t>#6  Brunos Dive Shop</t>
  </si>
  <si>
    <t>#7  Sheer Shop</t>
  </si>
  <si>
    <t>W</t>
  </si>
  <si>
    <t>L</t>
  </si>
  <si>
    <t>T</t>
  </si>
  <si>
    <t>GF</t>
  </si>
  <si>
    <t>Fisher's</t>
  </si>
  <si>
    <t>Ewing</t>
  </si>
  <si>
    <t>Figurski</t>
  </si>
  <si>
    <t>USA MEN'S OVER 50 HOCKEY LEAGUE</t>
  </si>
  <si>
    <t>Assist</t>
  </si>
  <si>
    <t>Grazioli</t>
  </si>
  <si>
    <t>Mulka</t>
  </si>
  <si>
    <t>Baird</t>
  </si>
  <si>
    <t xml:space="preserve">Joe </t>
  </si>
  <si>
    <t>Pepoy</t>
  </si>
  <si>
    <t>Enmark</t>
  </si>
  <si>
    <t>Burnosky</t>
  </si>
  <si>
    <t>Delaura</t>
  </si>
  <si>
    <t>Home-Away</t>
  </si>
  <si>
    <t xml:space="preserve">Substitute </t>
  </si>
  <si>
    <t>DuPart</t>
  </si>
  <si>
    <t>Kaslik</t>
  </si>
  <si>
    <t>Aquin</t>
  </si>
  <si>
    <t>Packla</t>
  </si>
  <si>
    <t>Kraft</t>
  </si>
  <si>
    <t>Taylor</t>
  </si>
  <si>
    <t>Kenny</t>
  </si>
  <si>
    <t>Canadien's</t>
  </si>
  <si>
    <t>Papa Pita</t>
  </si>
  <si>
    <t>Thomas</t>
  </si>
  <si>
    <t>Harry</t>
  </si>
  <si>
    <t>Gerbino</t>
  </si>
  <si>
    <t>Choinard</t>
  </si>
  <si>
    <t>Spiteri</t>
  </si>
  <si>
    <t>#2  Canadien's</t>
  </si>
  <si>
    <t>#5  Papa Pita</t>
  </si>
  <si>
    <t>Maisano</t>
  </si>
  <si>
    <t>#2</t>
  </si>
  <si>
    <t>#4</t>
  </si>
  <si>
    <t>Basko</t>
  </si>
  <si>
    <t>#1  State Farm</t>
  </si>
  <si>
    <t>State Farm</t>
  </si>
  <si>
    <t>Walsh</t>
  </si>
  <si>
    <t>Chuck</t>
  </si>
  <si>
    <t>Rugerillo</t>
  </si>
  <si>
    <t>Christ</t>
  </si>
  <si>
    <t>Flick</t>
  </si>
  <si>
    <t>Scopel</t>
  </si>
  <si>
    <t xml:space="preserve"> </t>
  </si>
  <si>
    <t xml:space="preserve">                    </t>
  </si>
  <si>
    <t>Klott</t>
  </si>
  <si>
    <t>Balmas</t>
  </si>
  <si>
    <t>7 - 1</t>
  </si>
  <si>
    <t>3 - 8</t>
  </si>
  <si>
    <t>2 - 6</t>
  </si>
  <si>
    <t>Robins</t>
  </si>
  <si>
    <t>TGF</t>
  </si>
  <si>
    <t>TGA</t>
  </si>
  <si>
    <t>Leading Scorer</t>
  </si>
  <si>
    <t>Regular Season Totals</t>
  </si>
  <si>
    <t xml:space="preserve">Regular Season Champs </t>
  </si>
  <si>
    <t>Playoffs Totals</t>
  </si>
  <si>
    <t>Playoff Champs</t>
  </si>
  <si>
    <t>Overall Total Standings</t>
  </si>
  <si>
    <t>Top Goaltender</t>
  </si>
  <si>
    <t>Ray Kaslik</t>
  </si>
  <si>
    <t>#4  Bruno's Bruins</t>
  </si>
  <si>
    <t>Rough</t>
  </si>
  <si>
    <t>#8  Bruno's Sharks</t>
  </si>
  <si>
    <t>Trip</t>
  </si>
  <si>
    <t>PLAYMAKER:</t>
  </si>
  <si>
    <t>SHUTOUT:</t>
  </si>
  <si>
    <t>7 - 6</t>
  </si>
  <si>
    <t>8 - 5</t>
  </si>
  <si>
    <t>4 - 2</t>
  </si>
  <si>
    <t>3 - 1</t>
  </si>
  <si>
    <t>5 - 4</t>
  </si>
  <si>
    <t xml:space="preserve">Roger </t>
  </si>
  <si>
    <t>Bruin's</t>
  </si>
  <si>
    <t>Tiebault</t>
  </si>
  <si>
    <t>Shark's</t>
  </si>
  <si>
    <t>Stan</t>
  </si>
  <si>
    <t xml:space="preserve">Jim </t>
  </si>
  <si>
    <t>Penman</t>
  </si>
  <si>
    <t>Lopresti</t>
  </si>
  <si>
    <t>#4  Bruin's</t>
  </si>
  <si>
    <t>#8  Shark's</t>
  </si>
  <si>
    <t>Interference</t>
  </si>
  <si>
    <t>Hooking</t>
  </si>
  <si>
    <t>Yollick</t>
  </si>
  <si>
    <t>Unknown</t>
  </si>
  <si>
    <t>Tripping</t>
  </si>
  <si>
    <t>Bodek</t>
  </si>
  <si>
    <t>Vigliotti</t>
  </si>
  <si>
    <t>#2  Brunos Canadien's</t>
  </si>
  <si>
    <t>#4  Brunos Bruin's</t>
  </si>
  <si>
    <t>2nd</t>
  </si>
  <si>
    <t>1st</t>
  </si>
  <si>
    <t>Cousineau</t>
  </si>
  <si>
    <t>Randy</t>
  </si>
  <si>
    <t>Aird</t>
  </si>
  <si>
    <t>Nardone</t>
  </si>
  <si>
    <t>Whitehall</t>
  </si>
  <si>
    <t>Kovalcik</t>
  </si>
  <si>
    <t>Pavlat</t>
  </si>
  <si>
    <t>Aavik</t>
  </si>
  <si>
    <t>Rogers</t>
  </si>
  <si>
    <t>Knapp</t>
  </si>
  <si>
    <t>Cook</t>
  </si>
  <si>
    <t>"2011-2012"</t>
  </si>
  <si>
    <t>Week 2 - Results</t>
  </si>
  <si>
    <t>5 - 7</t>
  </si>
  <si>
    <t>2 - 3</t>
  </si>
  <si>
    <t>6 - 1</t>
  </si>
  <si>
    <t>8 - 4</t>
  </si>
  <si>
    <t>Too Many Men</t>
  </si>
  <si>
    <t>Holding</t>
  </si>
  <si>
    <t>Spitiri</t>
  </si>
  <si>
    <t>Hold</t>
  </si>
  <si>
    <t>Checking</t>
  </si>
  <si>
    <t>Balouf</t>
  </si>
  <si>
    <t>McCombe</t>
  </si>
  <si>
    <t>Week 3 - Results</t>
  </si>
  <si>
    <t>6 - 3</t>
  </si>
  <si>
    <t>1 - 8</t>
  </si>
  <si>
    <t>Cross Check</t>
  </si>
  <si>
    <t>Roughing</t>
  </si>
  <si>
    <t>High Stick</t>
  </si>
  <si>
    <t>D. Kenny</t>
  </si>
  <si>
    <t>Dave Vigliotti - Sheer Shop</t>
  </si>
  <si>
    <t>Week 4 - Results</t>
  </si>
  <si>
    <t>2 - 7</t>
  </si>
  <si>
    <t>3 - 5</t>
  </si>
  <si>
    <t>6 - 8</t>
  </si>
  <si>
    <t>Chuck Tiebault - Papa Pita</t>
  </si>
  <si>
    <t>Columbo (sub)</t>
  </si>
  <si>
    <t>Week 5 - Results</t>
  </si>
  <si>
    <t>2 - 8</t>
  </si>
  <si>
    <t>6 - 4</t>
  </si>
  <si>
    <t>5 - 1</t>
  </si>
  <si>
    <t>3 - 7</t>
  </si>
  <si>
    <t>Papa Pita - Goal: Mulka Assist Packla</t>
  </si>
  <si>
    <t>Berak</t>
  </si>
  <si>
    <t>Week 6 - Results</t>
  </si>
  <si>
    <t>8 - 7</t>
  </si>
  <si>
    <t>6 - 5</t>
  </si>
  <si>
    <t>4 - 3</t>
  </si>
  <si>
    <t>1 - 2</t>
  </si>
  <si>
    <t>Bench</t>
  </si>
  <si>
    <t>Bruno's - Goal: Rob Kaslik Assist Ray Kaslik &amp; Yollick</t>
  </si>
  <si>
    <t>Elbow</t>
  </si>
  <si>
    <t>Whitelaw</t>
  </si>
  <si>
    <t>Week 7 - Results</t>
  </si>
  <si>
    <t>6 - 7</t>
  </si>
  <si>
    <t>1 - 3</t>
  </si>
  <si>
    <t>Slashing</t>
  </si>
  <si>
    <t>Week 8 - Results</t>
  </si>
  <si>
    <t>4 - 5</t>
  </si>
  <si>
    <t>Unsportsman</t>
  </si>
  <si>
    <t>Week 9 - Results</t>
  </si>
  <si>
    <t>1 - 6</t>
  </si>
  <si>
    <t>Week 10 - Results</t>
  </si>
  <si>
    <t>3 - 6</t>
  </si>
  <si>
    <t>5 - 2</t>
  </si>
  <si>
    <t>4 - 7</t>
  </si>
  <si>
    <t>Week 11 - Results</t>
  </si>
  <si>
    <t>4 - 1</t>
  </si>
  <si>
    <t>7 - 2</t>
  </si>
  <si>
    <t>5 - 3</t>
  </si>
  <si>
    <t>Bruin's - Goal: Bodek Assist Tucker (sub)</t>
  </si>
  <si>
    <t>Rosinski (sub)</t>
  </si>
  <si>
    <t>Week 12 - Results</t>
  </si>
  <si>
    <t>4 - 6</t>
  </si>
  <si>
    <t>8 - 2</t>
  </si>
  <si>
    <t>Week 11 - Standings</t>
  </si>
  <si>
    <t>Mike    #10</t>
  </si>
  <si>
    <t>Dan       #8</t>
  </si>
  <si>
    <t>Keith     #9</t>
  </si>
  <si>
    <t>Joe        #7</t>
  </si>
  <si>
    <t>Dave    #37</t>
  </si>
  <si>
    <t>Jack      #4</t>
  </si>
  <si>
    <t>Dane     #7</t>
  </si>
  <si>
    <t>Rob     #10</t>
  </si>
  <si>
    <t>Ray       #7</t>
  </si>
  <si>
    <t xml:space="preserve">Steve    #6 </t>
  </si>
  <si>
    <t>Chet    #13</t>
  </si>
  <si>
    <t>Canadiens - Goal: Walsh Unassisted</t>
  </si>
  <si>
    <t>Dave    #11</t>
  </si>
  <si>
    <t>Jim        #5</t>
  </si>
  <si>
    <t>Tom     #10</t>
  </si>
  <si>
    <t>Al          #9</t>
  </si>
  <si>
    <t>Karl       #2</t>
  </si>
  <si>
    <t>Rich     #11</t>
  </si>
  <si>
    <t>Mark     #6</t>
  </si>
  <si>
    <t>Chuck  #12</t>
  </si>
  <si>
    <t>Terry     #9</t>
  </si>
  <si>
    <t>Steve   #10</t>
  </si>
  <si>
    <t>Tony    #10</t>
  </si>
  <si>
    <t>Gary      #7</t>
  </si>
  <si>
    <t>Randy #15</t>
  </si>
  <si>
    <t>Dino      #7</t>
  </si>
  <si>
    <t>Tom     #66</t>
  </si>
  <si>
    <t>George  #7</t>
  </si>
  <si>
    <t>Marshall  #97</t>
  </si>
  <si>
    <t>Tom          #3</t>
  </si>
  <si>
    <t>Steve        #2</t>
  </si>
  <si>
    <t>Ken           #2</t>
  </si>
  <si>
    <t>Dave         #3</t>
  </si>
  <si>
    <t>Bob         #11</t>
  </si>
  <si>
    <t>Gary        #12</t>
  </si>
  <si>
    <t>Jerry         #3</t>
  </si>
  <si>
    <t>Mike         #4</t>
  </si>
  <si>
    <t>Jim           #5</t>
  </si>
  <si>
    <t>Dave         #1</t>
  </si>
  <si>
    <t>Don         #19</t>
  </si>
  <si>
    <t>Tony        #13</t>
  </si>
  <si>
    <t>Dave         #2</t>
  </si>
  <si>
    <t>John       #13</t>
  </si>
  <si>
    <t xml:space="preserve">Larry       #30 </t>
  </si>
  <si>
    <t>Mark       #17</t>
  </si>
  <si>
    <t>Bill          #12</t>
  </si>
  <si>
    <t>George     #4</t>
  </si>
  <si>
    <t>Joe           #6</t>
  </si>
  <si>
    <t>Chuck       #2</t>
  </si>
  <si>
    <t>Roger        #8</t>
  </si>
  <si>
    <t>Larry         #7</t>
  </si>
  <si>
    <t>Jim          #12</t>
  </si>
  <si>
    <t>John    #22</t>
  </si>
  <si>
    <t>Bob     #12</t>
  </si>
  <si>
    <t>Jim      #19</t>
  </si>
  <si>
    <t>Joe       #8</t>
  </si>
  <si>
    <t>Tony    #12</t>
  </si>
  <si>
    <t>Jim          #77</t>
  </si>
  <si>
    <t>Lew           #3</t>
  </si>
  <si>
    <t>Frank       #17</t>
  </si>
  <si>
    <t>Ray           #2</t>
  </si>
  <si>
    <t>Gary         #4</t>
  </si>
  <si>
    <t>Art            #5</t>
  </si>
  <si>
    <t>Week 13 - Results</t>
  </si>
  <si>
    <t>Glenn     #55</t>
  </si>
  <si>
    <t>3 - 4</t>
  </si>
  <si>
    <t>5 - 6</t>
  </si>
  <si>
    <t>7 - 8</t>
  </si>
  <si>
    <t>State Farm - Goal: Rossi Assist Cook</t>
  </si>
  <si>
    <t>Bruno's - Goal: Rob Kaslik Unassisted</t>
  </si>
  <si>
    <t>Week 14 - Results</t>
  </si>
  <si>
    <t>8 - 1</t>
  </si>
  <si>
    <t>D. Foucher</t>
  </si>
  <si>
    <t>Subs</t>
  </si>
  <si>
    <t>Week 15 - Results</t>
  </si>
  <si>
    <t>2 - 4</t>
  </si>
  <si>
    <t>Glenn   #55</t>
  </si>
  <si>
    <t>Don     #19</t>
  </si>
  <si>
    <t>Mike     #3</t>
  </si>
  <si>
    <t>Total Penalties&gt;</t>
  </si>
  <si>
    <t>Dave Figurski - Canadien's</t>
  </si>
  <si>
    <t>8 - 3</t>
  </si>
  <si>
    <t>Ed Henri - Bruno's</t>
  </si>
  <si>
    <t>Rob Kaslik - Bruno's</t>
  </si>
  <si>
    <t xml:space="preserve">Tucker (sub) </t>
  </si>
  <si>
    <t>K. Foucher</t>
  </si>
  <si>
    <t>Week 17 - Results</t>
  </si>
  <si>
    <t>7 - 5</t>
  </si>
  <si>
    <t>Bruno   #3</t>
  </si>
  <si>
    <t>Al             #9</t>
  </si>
  <si>
    <t>Week 18 - Results</t>
  </si>
  <si>
    <t>Higgins</t>
  </si>
  <si>
    <t>John       #12</t>
  </si>
  <si>
    <t>Bill       #5</t>
  </si>
  <si>
    <t>Wayne  #4</t>
  </si>
  <si>
    <t>Paul         #8</t>
  </si>
  <si>
    <t>Paul        #99</t>
  </si>
  <si>
    <t>Mario       #5</t>
  </si>
  <si>
    <t>Marshall #97</t>
  </si>
  <si>
    <t>HAT TRICK:</t>
  </si>
  <si>
    <t>Week 19 - Results</t>
  </si>
  <si>
    <t>Dave Kenny - Papa Pita</t>
  </si>
  <si>
    <t>Joe          #30</t>
  </si>
  <si>
    <t>Rob Kaslik</t>
  </si>
  <si>
    <t>Dan        #11</t>
  </si>
  <si>
    <t>Chris    #6</t>
  </si>
  <si>
    <t>Joe       #5</t>
  </si>
  <si>
    <t>Barry    #7</t>
  </si>
  <si>
    <t>Alderman (sub)</t>
  </si>
  <si>
    <t>Karwacki (sub)</t>
  </si>
  <si>
    <t>Week 20 - Results</t>
  </si>
  <si>
    <t>1 - 5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</si>
  <si>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</si>
  <si>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Rich        #15</t>
  </si>
  <si>
    <t>Slash</t>
  </si>
  <si>
    <t>Position Week</t>
  </si>
  <si>
    <t>Glenn   #9</t>
  </si>
  <si>
    <t>Jim       #4</t>
  </si>
  <si>
    <t>Farin (sub)</t>
  </si>
  <si>
    <t>Week 22 - Results</t>
  </si>
  <si>
    <t xml:space="preserve">1 - 2 </t>
  </si>
  <si>
    <t>Sheer Shop - Goal: J. Enmark Assist Baird &amp; Bishop</t>
  </si>
  <si>
    <t>Papa Pita - Goal: Higgins Assist D. Kenny</t>
  </si>
  <si>
    <t>Shark's - Goal: Orlando Unassisted</t>
  </si>
  <si>
    <t>Rick       #4</t>
  </si>
  <si>
    <t>Total Penalties &gt;&gt;</t>
  </si>
  <si>
    <t>Totals Goals &gt;</t>
  </si>
  <si>
    <t>Playoffs Start</t>
  </si>
  <si>
    <t>8 - 6</t>
  </si>
  <si>
    <t>Bruin's - Goal: Tucker (sub) Assist Bodek &amp; Pepoy</t>
  </si>
  <si>
    <t>#6  Bruno's Dive Shop</t>
  </si>
  <si>
    <t>Playoff Totals</t>
  </si>
  <si>
    <t>Reg &amp; Playoff</t>
  </si>
  <si>
    <t xml:space="preserve">Regular Season Totals </t>
  </si>
  <si>
    <t>Pts.</t>
  </si>
  <si>
    <t>Week 26</t>
  </si>
  <si>
    <t>4 - 8</t>
  </si>
  <si>
    <t>Dave        #30</t>
  </si>
  <si>
    <t>Ron      #10</t>
  </si>
  <si>
    <t>Week 25 - Results</t>
  </si>
  <si>
    <t>Scoring Summary from Week 25:  2/27/12</t>
  </si>
  <si>
    <t>Week 2 - Playoffs</t>
  </si>
  <si>
    <t>Week 27</t>
  </si>
  <si>
    <t>2 - 5</t>
  </si>
  <si>
    <t>Bill       #2</t>
  </si>
  <si>
    <t>Tucker</t>
  </si>
  <si>
    <t>Week 26 - Results</t>
  </si>
  <si>
    <t>Scoring Summary from Week 26:  3/5/12</t>
  </si>
  <si>
    <t>Week 28</t>
  </si>
  <si>
    <t>Shark's - Goal: Musilli Assist G. Enmark &amp; Orlando</t>
  </si>
  <si>
    <t xml:space="preserve">Shark's - Goal: G. Enmark Assist Orlando </t>
  </si>
  <si>
    <t>Shark's - Goal: G. Enmark Assist Musilli</t>
  </si>
  <si>
    <t>Bruno's - Goal: Rob Kaslik Assist Ray Kaslik</t>
  </si>
  <si>
    <t>Bruno's - Goal: Whitelaw Assist Aird &amp; Ray Kaslik</t>
  </si>
  <si>
    <t>Bruno's - Goal: Burnosky Assist Rob Kaslik &amp; Ray Kaslik</t>
  </si>
  <si>
    <t>Ray Kaslik - Bruno's</t>
  </si>
  <si>
    <t>Sheer Shop - Goal: Meltzer (sub) Assist Sheehan (sub) &amp; Taylor</t>
  </si>
  <si>
    <t>Sheer Shop - Goal: J. Enmark Assist Nadolski</t>
  </si>
  <si>
    <t>Sheer Shop - Goal: J. Enmark Assist Wright (sub)</t>
  </si>
  <si>
    <t>Sheehan (sub)</t>
  </si>
  <si>
    <t>Bruin's - Goal: Bodek Assist Sobolewski (sub) &amp; Joe Balmas</t>
  </si>
  <si>
    <t xml:space="preserve">Rossi </t>
  </si>
  <si>
    <t>State Farm - Goal: Currie Assist Ken Beare (sub)</t>
  </si>
  <si>
    <t>Canadien's - Goal: Rogers Assist Aquin &amp; Sterling (sub)</t>
  </si>
  <si>
    <t>Canadien's - Goal: Walsh Assist Berak  &amp; Enwistle</t>
  </si>
  <si>
    <t>Canadien's - Goal: Enwistle Assist McCombe &amp; Walsh</t>
  </si>
  <si>
    <t>Canadien's - Goal: Berak Assist Enwistle &amp; Walsh</t>
  </si>
  <si>
    <t>#2  Bruno's Canadien's</t>
  </si>
  <si>
    <t>Jim Gallas - Sheer Shop</t>
  </si>
  <si>
    <t xml:space="preserve">Chris Cook - State Farm </t>
  </si>
  <si>
    <t>Fisher - Goal: Fisher Assist Nardone</t>
  </si>
  <si>
    <t>Bugarelli</t>
  </si>
  <si>
    <t>Sheer Shop - Goal: Meltzer (sub) Assist Bishop &amp; Gallas</t>
  </si>
  <si>
    <t>Sheer Shop - Goal: Meltzer (sub) Assist Sheehan (sub) &amp; Gallas</t>
  </si>
  <si>
    <t>Sheer Shop - Goal: Winkler Assist Meltzer (sub) &amp; Gallas</t>
  </si>
  <si>
    <t xml:space="preserve">Bruin's - Goal: Pepoy Assist Grazioli &amp; Balmas </t>
  </si>
  <si>
    <t>Bruin's - Goal: Leonardi (sub) Assist Tucker (sub) &amp; Pavlat</t>
  </si>
  <si>
    <t xml:space="preserve">Moceri </t>
  </si>
  <si>
    <t>State Farm - Goal: Rossi Assist Coatney &amp; Cook</t>
  </si>
  <si>
    <t>State Farm - Goal: Coatney Assist Rossi &amp; Cook</t>
  </si>
  <si>
    <t>T. Gerbino (sub)</t>
  </si>
  <si>
    <t>Papa Pita - Goal: Packla Assist Meltzer (sub) &amp; Scopel</t>
  </si>
  <si>
    <t>Papa Pita - Goal: Packla Assist Meltzer (sub) &amp; McGowan</t>
  </si>
  <si>
    <t>Papa Pita - Goal: Kenny Assist Higgins &amp; Scopel</t>
  </si>
  <si>
    <t>Papa Pita - Goal: Meltzer (sub) Assist Higgins &amp; Hughes</t>
  </si>
  <si>
    <t xml:space="preserve">Farin (sub) </t>
  </si>
  <si>
    <t>#13 Unknown</t>
  </si>
  <si>
    <t>Bruno's - Goal: Yollick Assist Ray Kaslik &amp; Burnosky</t>
  </si>
  <si>
    <t>Bruno's - Goal: Ray Kaslik Assist Rob Kaslik &amp; Casmer</t>
  </si>
  <si>
    <t>Total Penalties &gt;</t>
  </si>
  <si>
    <t xml:space="preserve">4 - 5 </t>
  </si>
  <si>
    <t>Joe Balmas - Bruin's</t>
  </si>
  <si>
    <t>Week 27 - Results</t>
  </si>
  <si>
    <t>Scoring Summary from Week 27:  3/12/12</t>
  </si>
  <si>
    <t>Week 29</t>
  </si>
  <si>
    <t>5 - 8</t>
  </si>
  <si>
    <t>Canadien's - Goal: Aquin Assist Supal (sub) &amp; Rogers</t>
  </si>
  <si>
    <t>Canadien's - Goal: Becker (sub) Assist Enwistle &amp; Berak</t>
  </si>
  <si>
    <t>Canadien's - Goal: Supal (sub) Assist Luz</t>
  </si>
  <si>
    <t>Papa Pita - Goal: Higgins Assist Kenny &amp; Scopel</t>
  </si>
  <si>
    <t>Papa Pita - Goal: Higgins Assist J. Gerbino</t>
  </si>
  <si>
    <t>State Farm - Goal: Krcek Assist Klott</t>
  </si>
  <si>
    <t>Bruno's - Goal: Rob Kaslik Assist Ray Kaslik &amp; Brunosky</t>
  </si>
  <si>
    <t xml:space="preserve">Spitiri </t>
  </si>
  <si>
    <t>Fisher - Goal: Guest  Assist Fisher &amp; Bugarelli</t>
  </si>
  <si>
    <t>Fisher - Goal: Sterling (sub) Assist Fisher &amp; Cardinalli (sub)</t>
  </si>
  <si>
    <t>J. Dudzinski (sub)</t>
  </si>
  <si>
    <t>Shark's - Goal: Dudzinski (sub) Assist G. Enmark &amp; Orlando</t>
  </si>
  <si>
    <t>Shark's - Goal: Orlando Assist J. Dudzinski (sub) &amp; Christ</t>
  </si>
  <si>
    <t>Bruin's - Goal: Maisano Assist Tucker (sub) &amp; R. Dudzinski</t>
  </si>
  <si>
    <t>Sheer Shop - Goal: Winkler Assist J. Enmark &amp; Taylor</t>
  </si>
  <si>
    <t>Sheer Shop - Goal: Sheehan (sub) Assist Swanson</t>
  </si>
  <si>
    <t>Sheer Shop - Goal: Sheehan (sub) Assist Taylor</t>
  </si>
  <si>
    <t>Sheer Shop - Goal: Baird Assist Winkler &amp; J. Enmark</t>
  </si>
  <si>
    <t>Week 28 - Results</t>
  </si>
  <si>
    <t>Week 30</t>
  </si>
  <si>
    <t>Bruno's - Goal: Whitelaw Assist Choinard &amp; Casmer</t>
  </si>
  <si>
    <t>J. Brunosky (sub)</t>
  </si>
  <si>
    <t>Sheer Shop - Goal: Taylor Assist Sheehan (sub) &amp; Gallas</t>
  </si>
  <si>
    <t>Sheer Shop - Goal: Winkler Assist Taylor &amp; Baird</t>
  </si>
  <si>
    <t>Papa Pita - Goal: Nardone (sub) Assist Carnaghi &amp; D. Kenny</t>
  </si>
  <si>
    <t>Papa Pita - Goal: D. Kenny Assist Nardone (sub)</t>
  </si>
  <si>
    <t xml:space="preserve">Harry </t>
  </si>
  <si>
    <t>Bruin's - Goal: Tucker (sub) Assist Mazurek &amp; Bodek</t>
  </si>
  <si>
    <t xml:space="preserve">Bruin's - Goal: Coatney (sub) Assist Tucker (sub) </t>
  </si>
  <si>
    <t>Bruin's - Goal: Tucker (sub) Assist Columbo (sub) &amp; Bodek</t>
  </si>
  <si>
    <t>Bruin's - Goal: Columbo (sub) Assist Coatney (sub) &amp; Moceri</t>
  </si>
  <si>
    <t>Bruin's - Goal: Harry Assist Mazurek &amp; Grazioli ( Empty Net )</t>
  </si>
  <si>
    <t xml:space="preserve">Shark's - Goal: Farin (sub) Assist A. Garnatz (sub) </t>
  </si>
  <si>
    <t>Mike         #3</t>
  </si>
  <si>
    <t>Randy     #15</t>
  </si>
  <si>
    <t>Tom        #66</t>
  </si>
  <si>
    <t>Canadien's - Goal: Walsh Assist Entwistle &amp;  #8 SUB</t>
  </si>
  <si>
    <t>John     #12</t>
  </si>
  <si>
    <t>State Farm - Goal: Krcek Assist Coatney &amp; Currie</t>
  </si>
  <si>
    <t>Minor ???</t>
  </si>
  <si>
    <t>Enwistle</t>
  </si>
  <si>
    <t>Canadien's - Goal: Luz Assist Berak &amp; Sterling (sub)</t>
  </si>
  <si>
    <t>Leonardi</t>
  </si>
  <si>
    <t>Scoring Summary from Week 28:  3/19/12</t>
  </si>
  <si>
    <t>Fisher - Goal: Chris Douglas (sub) Assist John Cardinalli</t>
  </si>
  <si>
    <t>Fisher - Goal: Chris Douglas (sub) Assist Nardone &amp; K. Foucher</t>
  </si>
  <si>
    <t>Fisher - Goal: Nardone Assist DeClerk (sub) &amp; K. Foucher</t>
  </si>
  <si>
    <t>Jim          #4</t>
  </si>
  <si>
    <t>Week 29 - Results</t>
  </si>
  <si>
    <t>Scoring Summary from Week 29:  3/26/12</t>
  </si>
  <si>
    <t>Randy   #15</t>
  </si>
  <si>
    <t>Art         #5</t>
  </si>
  <si>
    <t>Week 31</t>
  </si>
  <si>
    <t>Position</t>
  </si>
  <si>
    <t xml:space="preserve">Week  </t>
  </si>
  <si>
    <t>Papa Pita - Goal: Packla Assist T. Gerbino (sub) &amp; Hughes</t>
  </si>
  <si>
    <t>Papa Pita - Goal: Mulka Assist Scopel</t>
  </si>
  <si>
    <t>Minor</t>
  </si>
  <si>
    <t xml:space="preserve">Shark's - Goal: Cousineau Assist Garnatz &amp; Ouellette </t>
  </si>
  <si>
    <t>Canadien's - Goal: Rogers Assist Kilpatrick &amp; Supal (sub)</t>
  </si>
  <si>
    <t>Canadien's - Goal: Ron Supal (sub) Assist Walsh</t>
  </si>
  <si>
    <t>Bruin's - Goal: Tucker (sub) Assist Moceri</t>
  </si>
  <si>
    <t>Bruin's - Goal: Bodek Assit Grazioli &amp; Maisano</t>
  </si>
  <si>
    <t>Bruin's - Goal: Maisano Assist Harry &amp; Grazioli</t>
  </si>
  <si>
    <t>Sheer Shop - Goal: J. Enmark Unassisted (4:55 Remaining)</t>
  </si>
  <si>
    <t>State Farm - Goal: Klott Unassisted (1:38 Remaining)</t>
  </si>
  <si>
    <t>Bruno's - Goal: K. Brieer (sub) Assist Rob Kaslik &amp; Yollick</t>
  </si>
  <si>
    <t>Bruno's - Goal: Rob Kaslik Assist Ray Kaslik &amp; K. Brieer (sub)</t>
  </si>
  <si>
    <t xml:space="preserve">Whitelaw </t>
  </si>
  <si>
    <t>Fisher - Goal: Nardone Assist Sterling (sub) &amp; Fisher</t>
  </si>
  <si>
    <t>Week 30 - Results</t>
  </si>
  <si>
    <t>Scoring Summary from Week 30:  4/2/12</t>
  </si>
  <si>
    <t>Week 1</t>
  </si>
  <si>
    <t>Another Great Hockey Season</t>
  </si>
  <si>
    <t>Have A Safe and Enjoyable Summer</t>
  </si>
  <si>
    <t>Hope to see everyone Week 1, September 10, 2012</t>
  </si>
  <si>
    <t>Week 7- Playoffs</t>
  </si>
  <si>
    <t>Week 6 - Playoffs</t>
  </si>
  <si>
    <t>Week 5 - Playoffs</t>
  </si>
  <si>
    <t>Week 4 - Playoffs</t>
  </si>
  <si>
    <t>Week 3 - Playoffs</t>
  </si>
  <si>
    <t>George      #7</t>
  </si>
  <si>
    <t xml:space="preserve">8 - 6 </t>
  </si>
  <si>
    <t>Banquet is on April 27th starting at 6:30</t>
  </si>
  <si>
    <t>Fern Hil Country Club</t>
  </si>
  <si>
    <t>State Farm - Goal: Dupart Assist Rossi</t>
  </si>
  <si>
    <t xml:space="preserve">Orlando </t>
  </si>
  <si>
    <t>Shark's - Goal: G. Enmark Assist Christ</t>
  </si>
  <si>
    <t>Shark's - Goal: Sheehan (sub) Assist Ouellette &amp; Farin (sub)</t>
  </si>
  <si>
    <t xml:space="preserve">Shark's - Goal: Orlando Assist Rugerillio </t>
  </si>
  <si>
    <t>Bruin's - Goal: Tucker (sub) Assist Pavlet &amp; Dudzinski</t>
  </si>
  <si>
    <t>Bruin's - Goal: Pepoy Assit Maisano &amp; Moceri</t>
  </si>
  <si>
    <t>Bruno's - Goal: Choinard Assist Whitelaw &amp; Aird</t>
  </si>
  <si>
    <t>Canadien's - Goal: Walsh Assist Berak &amp; Kilpatrick</t>
  </si>
  <si>
    <t>Canadien's - Goal: Walsh Assist Entwistle &amp; McCombe</t>
  </si>
  <si>
    <t>Canadien's - Goal: Rogers Assist Entwistle &amp; Aquin</t>
  </si>
  <si>
    <t>Canadien's - Goal: Entwistle Assist Walsh</t>
  </si>
  <si>
    <t>Sheer Shop - Goal: J. Enmark Assist Winkler &amp; Baird</t>
  </si>
  <si>
    <t>Sheer Shop - Goal: Meltzer (sub) Unassisted</t>
  </si>
  <si>
    <t>Sheer Shop - Goal: J. Enmark Assist Bishop &amp; Kraus</t>
  </si>
  <si>
    <t>Sheer Shop - Goal: Meltzer (sub) Assist Gallas &amp; Penman</t>
  </si>
  <si>
    <t>Papa Pita - Goal: Higgins Assist D. Kenny &amp; J. Gerbino</t>
  </si>
  <si>
    <t>Papa Pita - Goal: Mulka Assist Higgins &amp; D. Kenny</t>
  </si>
  <si>
    <t>Week 31 - Results</t>
  </si>
  <si>
    <t>Scoring Summary from Week 31:  4/9/12</t>
  </si>
  <si>
    <t>Week 2</t>
  </si>
  <si>
    <t>Week 8- Playoffs</t>
  </si>
  <si>
    <t>Kazmirowski</t>
  </si>
  <si>
    <t>Mike Nardoni - Fisher's</t>
  </si>
  <si>
    <t>Bruno's Dive Shop</t>
  </si>
  <si>
    <t>Ed Henri</t>
  </si>
  <si>
    <t>Games Played   29</t>
  </si>
  <si>
    <t>Goals Against   52</t>
  </si>
  <si>
    <t>Shutouts             5</t>
  </si>
  <si>
    <t>Total Points</t>
  </si>
  <si>
    <t xml:space="preserve">Assist     </t>
  </si>
  <si>
    <t xml:space="preserve">Goals     </t>
  </si>
  <si>
    <t xml:space="preserve">GAA               </t>
  </si>
  <si>
    <t xml:space="preserve">T - 2nd </t>
  </si>
  <si>
    <t>T - 2nd</t>
  </si>
  <si>
    <t>Bruin's - Goal: Dudzinski Assit Tucker (sub)</t>
  </si>
  <si>
    <t>Bruin's - Goal: Tucker (sub) Assist Alderman (sub) &amp; Mazurek ( 01:08 Remaining)</t>
  </si>
  <si>
    <t xml:space="preserve">Sheer Shop - Goal: Swanson Assist J. Enmark </t>
  </si>
  <si>
    <t>Papa Pita - Goal: Higgins Assist D. Kenny &amp; Burns (sub)</t>
  </si>
  <si>
    <t xml:space="preserve">McGowan </t>
  </si>
  <si>
    <t>Canadien's - Goal: Nardoni (sub) Assist Entwistle &amp; Luz</t>
  </si>
  <si>
    <t>Bruno's - Goal: Yollick Assist Burnosky &amp; Rob Kaslik</t>
  </si>
  <si>
    <t>Bruno's - Goal: Ray Kaslik Assist Burnosky &amp; Rob Kaslik</t>
  </si>
  <si>
    <t>Bruno's - Goal: Ray Kaslik Assist Berre (sub) &amp; Rob Kaslik</t>
  </si>
  <si>
    <t>Fisher - Goal: Supal (sub) Assist Nardoni</t>
  </si>
  <si>
    <t>Fisher - Goal: Lavigne (sub) Assist Boulanger (sub)</t>
  </si>
  <si>
    <t>Fisher - Goal: Rosinski (sub) Assist Supal (sub) &amp; Balough</t>
  </si>
  <si>
    <t>Fisher - Goal: Fisher Assist Nardoni</t>
  </si>
  <si>
    <t>Fisher - Goal: Supal (sub) Assist Nardoni &amp; Boulanger (sub)</t>
  </si>
  <si>
    <t>State Farm - Goal: Rossi Assist Coatney</t>
  </si>
  <si>
    <t>#2  Bruno's Canadiens</t>
  </si>
  <si>
    <t>Thibault</t>
  </si>
  <si>
    <t>Ruggirello</t>
  </si>
  <si>
    <t>Balogh</t>
  </si>
  <si>
    <t>Tim</t>
  </si>
  <si>
    <t>Kiefiuk</t>
  </si>
  <si>
    <t>Rodgers</t>
  </si>
  <si>
    <t>Wadja</t>
  </si>
  <si>
    <t>Sheehan</t>
  </si>
  <si>
    <t>Scoring Summary from Week 1:  9/10/12</t>
  </si>
  <si>
    <t>Sterling</t>
  </si>
  <si>
    <t>Mike</t>
  </si>
  <si>
    <t>Langolis</t>
  </si>
  <si>
    <t>"2012-2013"</t>
  </si>
  <si>
    <t>Castiglioni</t>
  </si>
  <si>
    <t>Total Goal - Assist - Overall Pts. - Pen.Min.</t>
  </si>
  <si>
    <t>Brunos - Goal:</t>
  </si>
  <si>
    <t>Total Goals&gt;</t>
  </si>
  <si>
    <t>SHUTOUTS:</t>
  </si>
  <si>
    <t>P/M</t>
  </si>
  <si>
    <t xml:space="preserve">Sub </t>
  </si>
  <si>
    <t>Sub</t>
  </si>
  <si>
    <t>Bill           4</t>
  </si>
  <si>
    <t>Ron         7</t>
  </si>
  <si>
    <t>Dave      37</t>
  </si>
  <si>
    <t>Dan          8</t>
  </si>
  <si>
    <t>Ray        19</t>
  </si>
  <si>
    <t>Rob        10</t>
  </si>
  <si>
    <t>Ken          5</t>
  </si>
  <si>
    <t>Gary      12</t>
  </si>
  <si>
    <t>Jerry       3</t>
  </si>
  <si>
    <t>Glenn      9</t>
  </si>
  <si>
    <t>Lew          3</t>
  </si>
  <si>
    <t>Mario       5</t>
  </si>
  <si>
    <t>Al              2</t>
  </si>
  <si>
    <t>Rich        11</t>
  </si>
  <si>
    <t>Dane        7</t>
  </si>
  <si>
    <t>Keith        6</t>
  </si>
  <si>
    <t>Joe           8</t>
  </si>
  <si>
    <t>Joe         10</t>
  </si>
  <si>
    <t xml:space="preserve">Rich   </t>
  </si>
  <si>
    <t>Jim        19</t>
  </si>
  <si>
    <t>George   4</t>
  </si>
  <si>
    <t>Dave       7</t>
  </si>
  <si>
    <t>George 22</t>
  </si>
  <si>
    <t>Jim        12</t>
  </si>
  <si>
    <t>Joe       44</t>
  </si>
  <si>
    <t xml:space="preserve">Jerry     77 </t>
  </si>
  <si>
    <t xml:space="preserve">Dave     17 </t>
  </si>
  <si>
    <t xml:space="preserve">Paul      99 </t>
  </si>
  <si>
    <t>Tony    22</t>
  </si>
  <si>
    <t>Tony    15</t>
  </si>
  <si>
    <t>Tony      8</t>
  </si>
  <si>
    <t>Lee         2</t>
  </si>
  <si>
    <t>Rick        4</t>
  </si>
  <si>
    <t>Tom        3</t>
  </si>
  <si>
    <t>Gary       7</t>
  </si>
  <si>
    <t>Bill          5</t>
  </si>
  <si>
    <t>Bill        12</t>
  </si>
  <si>
    <t>Marshall  93</t>
  </si>
  <si>
    <t>Tom         66</t>
  </si>
  <si>
    <t>Steve         6</t>
  </si>
  <si>
    <t>Jack         25</t>
  </si>
  <si>
    <t>Ray            3</t>
  </si>
  <si>
    <t>Mike          4</t>
  </si>
  <si>
    <t>Tony         7</t>
  </si>
  <si>
    <t>Jim            2</t>
  </si>
  <si>
    <t>Andy       19</t>
  </si>
  <si>
    <t>Larry       11</t>
  </si>
  <si>
    <t>Terry         9</t>
  </si>
  <si>
    <t>Gary          4</t>
  </si>
  <si>
    <t>Art             5</t>
  </si>
  <si>
    <t>Chet        10</t>
  </si>
  <si>
    <t>Barry        7</t>
  </si>
  <si>
    <t>Mike          3</t>
  </si>
  <si>
    <t>Jim            8</t>
  </si>
  <si>
    <t>Chuck     12</t>
  </si>
  <si>
    <t>Roger   11</t>
  </si>
  <si>
    <t>Wayne    2</t>
  </si>
  <si>
    <t>John       4</t>
  </si>
  <si>
    <t>Mike       7</t>
  </si>
  <si>
    <t>Joe         6</t>
  </si>
  <si>
    <t>John       3</t>
  </si>
  <si>
    <t>Dave       5</t>
  </si>
  <si>
    <t>Paul        8</t>
  </si>
  <si>
    <t>Karl       13</t>
  </si>
  <si>
    <t>Tom      10</t>
  </si>
  <si>
    <t>Bruno     3</t>
  </si>
  <si>
    <t>Mark     17</t>
  </si>
  <si>
    <t>Bob       12</t>
  </si>
  <si>
    <t>Glenn   10</t>
  </si>
  <si>
    <t>Jim       11</t>
  </si>
  <si>
    <t>Steve      6</t>
  </si>
  <si>
    <t>Jim          8</t>
  </si>
  <si>
    <t>Larry      9</t>
  </si>
  <si>
    <t>Frank   18</t>
  </si>
  <si>
    <t xml:space="preserve"> Team</t>
  </si>
  <si>
    <t>League Scoring Leaders</t>
  </si>
  <si>
    <t>Larry      13</t>
  </si>
  <si>
    <t>State Farm - Goal: Dupart Assist Orlando &amp; Penman</t>
  </si>
  <si>
    <t xml:space="preserve">Sheer Shop - Goal: Hughes Assist Galas &amp; Mercer </t>
  </si>
  <si>
    <t xml:space="preserve">Sheer Shop - Goal: Meltzer (sub) Assist Galas </t>
  </si>
  <si>
    <t>Sharks - Goal: K. Foucher (sub) Assist Castiglioni</t>
  </si>
  <si>
    <t>Sharks - Goal: Garnatz Assist Maisano &amp; T. Gerbino</t>
  </si>
  <si>
    <t>Sharks - Goal: Maisano Assist T. Gerbino</t>
  </si>
  <si>
    <t>Papa Pita - Goal: J. Enmark Assist Coatney &amp; Belcovson</t>
  </si>
  <si>
    <t>Papa Pita - Goal: Aavik Assist Choinard &amp; Spiteri</t>
  </si>
  <si>
    <t>Papa Pita - Goal: Coatney Assist Belcovson</t>
  </si>
  <si>
    <t>Papa Pita - Goal: Choinard Assist Aavik &amp; Spiteri</t>
  </si>
  <si>
    <t>Fisher - Goal: Ray Kaslik Assist Rob Kaslik &amp; Dirnberger (sub)</t>
  </si>
  <si>
    <t>Fisher - Goal: Bodek Assist Scopel &amp; Guest</t>
  </si>
  <si>
    <t>McGowen</t>
  </si>
  <si>
    <t>Bruins - Goal: Moceri Assist Currie &amp; Bulgarelli</t>
  </si>
  <si>
    <t>Bruins - Goal: Meltzer (sub) Assist Kazmirowski</t>
  </si>
  <si>
    <t>Sheer Shop - Goal: Meltzer (sub) Assist D. Kenny (00:40 Remaining)</t>
  </si>
  <si>
    <t xml:space="preserve">(5) Tied </t>
  </si>
  <si>
    <t>Scoring Summary from Week 2:  9/17/12</t>
  </si>
  <si>
    <t>Mark         6</t>
  </si>
  <si>
    <t>Canadiens - Goal: Rodgers Assist Entwistle &amp; Mazurek</t>
  </si>
  <si>
    <t>Canadiens - Goal: Walsh Assist Sheehan &amp; Rosinski (sub)</t>
  </si>
  <si>
    <t>Canadiens - Goal: Rosinski (sub) Assist Walsh</t>
  </si>
  <si>
    <t>Canadiens - Goal: Mazurek Assist Entwistle &amp; Burns (sub)</t>
  </si>
  <si>
    <t>Canadiens - Goal: Sheehan Assist Burns (sub)</t>
  </si>
  <si>
    <t xml:space="preserve">Canadiens - Goal: Rodgers Assist Entwistle </t>
  </si>
  <si>
    <t>Langlois</t>
  </si>
  <si>
    <t>Sheer Shop - Goal: Stan Assist Gallas &amp; Len Gerbino (sub)</t>
  </si>
  <si>
    <t>Sheer Shop - Goal: Len Gerbino (sub) Unassisted</t>
  </si>
  <si>
    <t>Bruno's - Goal: Winkler Unassisted</t>
  </si>
  <si>
    <t>Bruno's - Goal:Sterling Assist Mulka &amp; Krcek</t>
  </si>
  <si>
    <t>Bruno's - Goal:Sterling Assist DeClercq &amp; Krcek</t>
  </si>
  <si>
    <t>DeClercq</t>
  </si>
  <si>
    <t>Papa Pita - Goal: Alderman (sub) Unassisted</t>
  </si>
  <si>
    <t>Papa Pita - Goal: Coatney Assist Packla &amp; Alderman (sub)</t>
  </si>
  <si>
    <t>Sharks - Goal: Garnatz Assist Tucker</t>
  </si>
  <si>
    <t>Jim         12</t>
  </si>
  <si>
    <t>Bruin's - Goal: Leonardi Assist Moceri &amp; K. Foucher</t>
  </si>
  <si>
    <t>Canadiens - Goal: Robins  Assist: Rogers &amp; McCombe</t>
  </si>
  <si>
    <t>Canadiens - Goal: Sheehan Assist: Walsh &amp; Luz</t>
  </si>
  <si>
    <t>Canadiens - Goal: Sheehan Assist: Carnaghi</t>
  </si>
  <si>
    <t>Karamon (sub)</t>
  </si>
  <si>
    <t>State Farm - Goal: DuPart Assist Nardone</t>
  </si>
  <si>
    <t xml:space="preserve">Rich     11   </t>
  </si>
  <si>
    <t>Al          13</t>
  </si>
  <si>
    <t>Scoring Summary from Week 3:  9/24/12</t>
  </si>
  <si>
    <t xml:space="preserve"> Week  #4 </t>
  </si>
  <si>
    <t xml:space="preserve">Week  #5 </t>
  </si>
  <si>
    <t xml:space="preserve">Week #3 </t>
  </si>
  <si>
    <t xml:space="preserve"> Week #4</t>
  </si>
  <si>
    <t>This Week</t>
  </si>
  <si>
    <t xml:space="preserve"> This Week</t>
  </si>
  <si>
    <t>State Farm - Goal: Orlando Assist Kovalcik &amp; Marshall</t>
  </si>
  <si>
    <t>Total Team Pts. -  State Farm</t>
  </si>
  <si>
    <t>Total Team Pts. -  Papa Pita</t>
  </si>
  <si>
    <t>Total Team Pts. -  Canadien's</t>
  </si>
  <si>
    <t>Total Team Pts. -  Bruno's</t>
  </si>
  <si>
    <t>Total Team Pts. - Fisher's</t>
  </si>
  <si>
    <t>Total Team Pts. - Sheer Shop</t>
  </si>
  <si>
    <t>Total Team Pts. - Shark's</t>
  </si>
  <si>
    <t>Total Team Pts. - Bruin's</t>
  </si>
  <si>
    <t>Mike    66</t>
  </si>
  <si>
    <t xml:space="preserve">Totals </t>
  </si>
  <si>
    <t>Top Ten Scoring Leaders</t>
  </si>
  <si>
    <t>Scoring Summary from Week 4:  10/1/12</t>
  </si>
  <si>
    <t>Bruin's - Goal: Dudzinski Assist Pepoy &amp; Bishop</t>
  </si>
  <si>
    <t>Bruin's - Goal: Pepoy Assist D. Foucher &amp; Currie</t>
  </si>
  <si>
    <t>Sheer Shop - Goal: Langlois Assist Stan</t>
  </si>
  <si>
    <t>Sheer Shop - Goal: Gallas Assist Langlois &amp; Pavlat</t>
  </si>
  <si>
    <t>State Farm - Goal: Lorkowski (sub) Unassisted (04:05 Remaining)</t>
  </si>
  <si>
    <t>Sharks - Goal: Garnatz Assist DeLaura &amp; Tucker ( 06:29 Remaining)</t>
  </si>
  <si>
    <t>Canadians - Goal: Walsh Assist Carnaghi</t>
  </si>
  <si>
    <t>Bruno's - Goal:Winkler Assist Ruggirello &amp; Taylor</t>
  </si>
  <si>
    <t>Bruno's - Goal: Klott Assist Sterling &amp; Yollick ( 00:39 Remaining)</t>
  </si>
  <si>
    <t xml:space="preserve">State Farm - Goal: Lorkowski (sub) Assist Dupart &amp; Orlando (00:18 Remaining) </t>
  </si>
  <si>
    <t>(15) Tied with 3 Points</t>
  </si>
  <si>
    <t xml:space="preserve"> Week  #5</t>
  </si>
  <si>
    <t>Week  #6</t>
  </si>
  <si>
    <t>Scoring Summary from Week 5:  10/8/11</t>
  </si>
  <si>
    <t xml:space="preserve"> Week  #6</t>
  </si>
  <si>
    <t>Fisher - Goal: Ray Kaslik Assist Bodek &amp; Rob Kaslik</t>
  </si>
  <si>
    <t>Fisher - Goal: Bodek Unassisted</t>
  </si>
  <si>
    <t>Canadians - Goal: Entwistle Assist Luz &amp; Mazurek</t>
  </si>
  <si>
    <t>Canadians - Goal: Walsh Assist Carnaghi &amp; Sheehan</t>
  </si>
  <si>
    <t>Papa Pita - Goal: Belcovson Assist J. Enmark &amp; Coatney</t>
  </si>
  <si>
    <t>Papa Pita - Goal: Coatney Assist J. Enmark &amp; Columbo (sub)</t>
  </si>
  <si>
    <t>Sheer Shop - Goal: Langlois Assist Gallas &amp; Pavlat</t>
  </si>
  <si>
    <t xml:space="preserve">Sheer Shop - Goal: D. Kenny Assist Cooke </t>
  </si>
  <si>
    <t>Bruno's - Goal: Mulka Assist Sterling &amp; Klott</t>
  </si>
  <si>
    <t>Bruno's - Goal: Winkler Assist Taylor</t>
  </si>
  <si>
    <t>State Farm - Goal: Nardone Unassisted</t>
  </si>
  <si>
    <t>State Farm - Goal: Kovalcik Assist Wajda &amp; Knapp ( 00:33 Remaining)</t>
  </si>
  <si>
    <t xml:space="preserve">Dupart </t>
  </si>
  <si>
    <t>Sharks - Goal: T. Gerbino Assist Shiemke (sub) &amp; Aquin</t>
  </si>
  <si>
    <t>Bruin's - Goal: K. Foucher Assist D. Foucher &amp; Currie</t>
  </si>
  <si>
    <t>Bruin's - Goal: Moceri Assist Leonardi &amp; Dudzinski</t>
  </si>
  <si>
    <t>Bruin's - Goal: Bishop Assist D. Foucher &amp; Currie</t>
  </si>
  <si>
    <t>Shiemke (sub)</t>
  </si>
  <si>
    <t>Sharks</t>
  </si>
  <si>
    <t>1 - 4</t>
  </si>
  <si>
    <t>Sharks - Goal:Castiglioni Assist Shiemke (sub) &amp; Aquin</t>
  </si>
  <si>
    <t>Sharks - Goal:Tucker Assist Karamon (sub) &amp; Shiemke (sub)</t>
  </si>
  <si>
    <t>Sheer Shop - Goal: Cooke Assist Mercer &amp; D. Kenny</t>
  </si>
  <si>
    <t>Sheer Shop - Goal: D. Kenny Assist Cooke</t>
  </si>
  <si>
    <t>Papa Pita - Goal: J. Enmark Assist Thibault &amp; Belcovson</t>
  </si>
  <si>
    <t xml:space="preserve">Papa Pita - Goal: Coatney Assist Packla </t>
  </si>
  <si>
    <t>Papa Pita - Goal: Packla Assist  Belcovson</t>
  </si>
  <si>
    <t>Canadians - Goal: Sheehan Assist Kilpatrick &amp; Walsh</t>
  </si>
  <si>
    <t>Canadians - Goal: Walsh Assist Kilpatrick &amp; Luz</t>
  </si>
  <si>
    <t>Canadians - Goal: Walsh Assist Mazurek</t>
  </si>
  <si>
    <t>Sharks - Goal: G. Enmark Unassisted</t>
  </si>
  <si>
    <t>Sharks - Goal: Tucker Assist Baird</t>
  </si>
  <si>
    <t xml:space="preserve">State Farm - Goal: Orlando Assist Nardone </t>
  </si>
  <si>
    <t xml:space="preserve">State Farm - Goal: Orlando Assist Nardone &amp; Kovalcik </t>
  </si>
  <si>
    <t>State Farm - Goal: Nardone Assist Orlando</t>
  </si>
  <si>
    <t>State Farm - Goal: Kovalcik Assist Berak &amp; Dupart</t>
  </si>
  <si>
    <t>State Farm - Goal: Dupart Assist Berak</t>
  </si>
  <si>
    <t>State Farm - Goal: Dupart Assist Penman &amp; Orlando</t>
  </si>
  <si>
    <t>Fisher - Goal: Rob Kaslik Assist McGowan</t>
  </si>
  <si>
    <t>Week  #7</t>
  </si>
  <si>
    <t>&gt;&gt;&gt;&gt;&gt;</t>
  </si>
  <si>
    <t>Sheer Shop - Goal: Cooke Assist D. Kenny</t>
  </si>
  <si>
    <t>Sheer Shop - Goal: Cooke Assist D. Kenny &amp; Stan</t>
  </si>
  <si>
    <t xml:space="preserve">   &gt;&gt;&gt;&gt;&gt;</t>
  </si>
  <si>
    <t xml:space="preserve">(4 )  Tied with 5 points  </t>
  </si>
  <si>
    <t>Top Scoring</t>
  </si>
  <si>
    <t>Jack         28</t>
  </si>
  <si>
    <t>Randy      86</t>
  </si>
  <si>
    <t>Andy        19</t>
  </si>
  <si>
    <t>SF / Subs</t>
  </si>
  <si>
    <t>Team Totals</t>
  </si>
  <si>
    <t>PP / Subs</t>
  </si>
  <si>
    <t>Team Toals</t>
  </si>
  <si>
    <t>Canad/ Subs</t>
  </si>
  <si>
    <t>SS / Subs</t>
  </si>
  <si>
    <t>Bruin's / Subs</t>
  </si>
  <si>
    <t>Shark's / Subs</t>
  </si>
  <si>
    <t>Fisher / Subs</t>
  </si>
  <si>
    <t>Bruno's / Subs</t>
  </si>
  <si>
    <t>Week  #16</t>
  </si>
  <si>
    <t>Week #17</t>
  </si>
  <si>
    <t>Scoring Summary from Week 15:  12/17/12</t>
  </si>
  <si>
    <t>Canadiens - Goal: Sheehan Assist Kilpatrick &amp; Carnaghi</t>
  </si>
  <si>
    <t>Penalty Shot Awarded &amp; Missed</t>
  </si>
  <si>
    <t>State Farm - Goal: Nadolski Assist Knapp</t>
  </si>
  <si>
    <t>Bruin's - Goal: Moceri Assist Dudzinski &amp; Farin (sub)</t>
  </si>
  <si>
    <t>Bruin's - Goal: Farin (sub) Assist Pepoy &amp;  Moceri</t>
  </si>
  <si>
    <t>Fisher - Goal: Ray Kaslik Assist Rob Kaslik &amp; Smith (sub)</t>
  </si>
  <si>
    <t>Fisher - Goal: Rob Kaslik Assist Smith (sub)</t>
  </si>
  <si>
    <t xml:space="preserve">Smith (sub) </t>
  </si>
  <si>
    <t>Shark's - Goal: Musilli Assist Aquin &amp; Baird</t>
  </si>
  <si>
    <t>Sheer Shop - Goal: Stan Assist Gallas &amp; Langlois</t>
  </si>
  <si>
    <t>Papa Pita - Goal: L. Gerbino (sub) Assist Columbo</t>
  </si>
  <si>
    <t>Shark's - Goal: Musilli Assist T. Gerbino</t>
  </si>
  <si>
    <t>Collins</t>
  </si>
  <si>
    <t>Bruin's - Goal: Pepoy Assist Ruggirello (sub) &amp;  D. Foucher</t>
  </si>
  <si>
    <t xml:space="preserve">Bruno's - Goal: Sterling Assist DeClercq &amp; Collins </t>
  </si>
  <si>
    <t>Week 16 - Results</t>
  </si>
  <si>
    <t>Scoring Summary from Week 16:  1/7/13</t>
  </si>
  <si>
    <t>Teams #1 thru #4 Totals</t>
  </si>
  <si>
    <t>Teams #5 thru #8 Totals</t>
  </si>
  <si>
    <t>John         9</t>
  </si>
  <si>
    <t>Sheer Shop - Goal: Mercer Assist Hughes &amp; Langlois</t>
  </si>
  <si>
    <t>Sheer Shop - Goal: Langlois Assist Gallas &amp; Hughes</t>
  </si>
  <si>
    <t>Bruno's - Goal: Sterling Assist DeClerq &amp; Yollick</t>
  </si>
  <si>
    <t>Bruno's - Goal: Yollick Assist Sterling (1:47 Remaining)</t>
  </si>
  <si>
    <t>Bruno's - Goal: Mulka Assist Sterling (1:01 Remaining)</t>
  </si>
  <si>
    <t>Bruin's - Goal: D. Foucher Assist Higgins &amp; K. Foucher</t>
  </si>
  <si>
    <t>Bruin's - Goal: D. Foucher Assist Higgins &amp; Leonardi</t>
  </si>
  <si>
    <t>Bruin's - Goal: Higgins Assist K. Foucher &amp; Cardinelli (sub)</t>
  </si>
  <si>
    <t>Bruin's - Goal: Dudzinski Assist Leonardi &amp; Levigne (sub)</t>
  </si>
  <si>
    <t xml:space="preserve">State Farm - Goal: Orlando Assist Kovalcik </t>
  </si>
  <si>
    <t>State Farm - Goal: Kovalcik Assist Berak &amp; Knapp</t>
  </si>
  <si>
    <t>State Farm - Goal: Dupart Unassisted</t>
  </si>
  <si>
    <t>J. Kenny</t>
  </si>
  <si>
    <t xml:space="preserve">Papa Pita - Goal: J. Enmark Assist Belcovson </t>
  </si>
  <si>
    <t xml:space="preserve">Papa Pita - Goal: Belcovson Assist J. Enmark &amp; Coatney </t>
  </si>
  <si>
    <t>Shark's - Goal: Dan Guest (sub) Assist G. Enmark</t>
  </si>
  <si>
    <t>Shark's - Goal: Garnatz Assist G. Enmark</t>
  </si>
  <si>
    <t>Shark's - Goal: Dan Guest (sub) Assist G. Enmark &amp; Garnatz (6:53 Remaining)</t>
  </si>
  <si>
    <t xml:space="preserve">(2) Players Tied </t>
  </si>
  <si>
    <t>Last week Position</t>
  </si>
  <si>
    <t>G. Enmark</t>
  </si>
  <si>
    <t>Week  #17</t>
  </si>
  <si>
    <t>Week #18</t>
  </si>
  <si>
    <t>Scoring Summary from Week 17:  1/14/13</t>
  </si>
  <si>
    <t>Week  #18</t>
  </si>
  <si>
    <t>Week #19</t>
  </si>
  <si>
    <t>Week 17  2012</t>
  </si>
  <si>
    <t>1st place</t>
  </si>
  <si>
    <t>Last Year</t>
  </si>
  <si>
    <t>Ice Money Due  $185</t>
  </si>
  <si>
    <t>Final Payment</t>
  </si>
  <si>
    <t xml:space="preserve">Bruno's - Goal: DeClerq Assist Taylor &amp; Mulka </t>
  </si>
  <si>
    <t xml:space="preserve">Bruno's - Goal: Taylor Assist Mulka &amp; Winkler </t>
  </si>
  <si>
    <t>Fisher - Goal: Scople Assist Rob Kaslik</t>
  </si>
  <si>
    <t xml:space="preserve">Fisher - Goal: Whitehall Assist Guest &amp; Bob Smith (sub) </t>
  </si>
  <si>
    <t>Fisher - Goal: Guest Assist Rob Kaslik (empty net)</t>
  </si>
  <si>
    <t xml:space="preserve">Guest </t>
  </si>
  <si>
    <t>High Sticking</t>
  </si>
  <si>
    <t>T. Gerbino</t>
  </si>
  <si>
    <t>Shark's - Goal: Tucker Assist G. Enmark &amp; Garnatz</t>
  </si>
  <si>
    <t>Tony    14</t>
  </si>
  <si>
    <t>Papa Pita - Goal: J. Enmark Assist Coatney 7 Columbo</t>
  </si>
  <si>
    <t>Papa Pita - Goal: J. Enmark Assist Aavik &amp; Choinard</t>
  </si>
  <si>
    <t>Elbowing</t>
  </si>
  <si>
    <t>Bruin's - Goal: D. Foucher Assist Higgins</t>
  </si>
  <si>
    <t>Bruin's - Goal: Dudzinski Assist Higgins &amp; Kazmirowski</t>
  </si>
  <si>
    <t xml:space="preserve">Sheer Shop - Goal: Cooke Assist D. Kenny </t>
  </si>
  <si>
    <t>Sheer Shop - Goal: Cooke Assist D. Kenny  &amp; Mercer</t>
  </si>
  <si>
    <t>State Farm - Goal: Orlando Assist Kovalcik</t>
  </si>
  <si>
    <t>State Farm - Goal: Kovalcik Assist Orlando</t>
  </si>
  <si>
    <t>3 Tied at 15 points</t>
  </si>
  <si>
    <t>J. Higgins</t>
  </si>
  <si>
    <t>J. Cooke</t>
  </si>
  <si>
    <t>Jim Seisser (sub)  Bruno's</t>
  </si>
  <si>
    <t>Last place</t>
  </si>
  <si>
    <t>Overall Totals</t>
  </si>
  <si>
    <t>No Change</t>
  </si>
  <si>
    <t>Sheer Shop - Goal: Cooke Assist Grazioli &amp; Mercer (Empty Net 00:46 Remaining)</t>
  </si>
  <si>
    <t>Week  #19</t>
  </si>
  <si>
    <t>Week #20</t>
  </si>
  <si>
    <t>Scoring Summary from Week 18:  1/21/2013</t>
  </si>
  <si>
    <t>Shark's - Goal: Garnatz Assist Tucker &amp; G. Enmark</t>
  </si>
  <si>
    <t>Shark's - Goal: Baird Asisist Maisano</t>
  </si>
  <si>
    <t>Bruin's - Goal: Currie Assist Leonardi &amp; Dudzinski</t>
  </si>
  <si>
    <t>Bruin's - Goal: D. Foucher Unassisted</t>
  </si>
  <si>
    <t>Bruin's - Goal: D. Foucher Assist K. Foucher &amp; Higgins</t>
  </si>
  <si>
    <t>Bruin's - Goal: Higgins Assist D. Foucher &amp; K. Foucher</t>
  </si>
  <si>
    <t>Bruin's - Goal: Higgins Assist Dudzinski &amp; K. Foucher</t>
  </si>
  <si>
    <t>Bruno's - Goal: Flick (sub) Assist Sterling &amp; Yollick</t>
  </si>
  <si>
    <t>Bruno's - Goal: Yollick Assist Collins &amp; DeClerq</t>
  </si>
  <si>
    <t>Bruno's - Goal: Yollick Assist Sterling &amp; Klott</t>
  </si>
  <si>
    <t>State Farm - Goal: Orlando Assist Becker (sub) &amp; Dammon (sub)</t>
  </si>
  <si>
    <t xml:space="preserve">Papa Pita - Goal: Aavik Assist Packla </t>
  </si>
  <si>
    <t>Papa Pita - Goal: J. Enmark Assist Columbo</t>
  </si>
  <si>
    <t>Sheer Shop - Goal: Cooke Asist D. Kenny &amp; Grazioli</t>
  </si>
  <si>
    <t>Sheer Shop - Goal: Meltzer (sub) Assist Langlois</t>
  </si>
  <si>
    <t>Sheer Shop - Goal: Langlois Assist Pavlat &amp; Swanson</t>
  </si>
  <si>
    <t>Sheer Shop - Goal: Mercer Assist D. Kenny</t>
  </si>
  <si>
    <t>Sheer Shop - Goal: D. Kenny Assist Meltzer (sub) &amp; Stan (Empty Net)</t>
  </si>
  <si>
    <t>Fisher - Goal: Rob Kaslik Assist Ray Kaslik</t>
  </si>
  <si>
    <t>Fisher - Goal: Ray Kaslik Assist Rob Kaslik &amp; Scopel</t>
  </si>
  <si>
    <t>Canadiens - Goal: Walsh Assist Sheehan &amp; Luz</t>
  </si>
  <si>
    <t>Canadiens - Goal: Walsh Assist Sheehan &amp; Karamon (sub)</t>
  </si>
  <si>
    <t xml:space="preserve">  McGowan</t>
  </si>
  <si>
    <t>Fisher - Goal: Scopel Assist Rob Kaslik &amp; Balogh</t>
  </si>
  <si>
    <t>Smith (sub)</t>
  </si>
  <si>
    <t>Last Week Position</t>
  </si>
  <si>
    <t>Week 18</t>
  </si>
  <si>
    <t>Week  #20</t>
  </si>
  <si>
    <t>Week #21</t>
  </si>
  <si>
    <t>Scoring Summary from Week 19:  1/28/2013</t>
  </si>
  <si>
    <t xml:space="preserve">Papa Pita - Goal: Packla Assist Aavik &amp; Choinard </t>
  </si>
  <si>
    <t xml:space="preserve">Papa Pita - Goal: Packla Assist Aavik </t>
  </si>
  <si>
    <t xml:space="preserve">Papa Pita - Goal: T. Gerbino (sub) Assist Aavik  </t>
  </si>
  <si>
    <t>Canadien's - Goal: Walsh Assist Robins &amp; Luz</t>
  </si>
  <si>
    <t>Canadien's - Goal: Walsh Assist Kilpatrick</t>
  </si>
  <si>
    <t>Papa Pita - Goal: Coatney Assist Packla &amp; T. Gerbino (sub)</t>
  </si>
  <si>
    <t xml:space="preserve">Aavik </t>
  </si>
  <si>
    <t>Sheer Shop - Goal: Gallas Assist Langlois &amp; Grazioli</t>
  </si>
  <si>
    <t>Sheer Shop - Goal: Jerry Pavlat Assist Langlois &amp;  Gallas</t>
  </si>
  <si>
    <t>Sheer Shop - Goal: D. Kenny Asist Cooke</t>
  </si>
  <si>
    <t>Wright (sub)</t>
  </si>
  <si>
    <t>Shark's - Goal: Baird Assist Castiglioni</t>
  </si>
  <si>
    <t>Shark's - Goal: Musilli Assist Karamon (sub) &amp; Baird</t>
  </si>
  <si>
    <t>Shark's - Goal: Musilli Assist Karamon (sub) &amp; Castiglioni</t>
  </si>
  <si>
    <t>Bruno's - Goal: Sterling Assist Yollick</t>
  </si>
  <si>
    <t>Bruno's - Goal: Yollick Unassisted</t>
  </si>
  <si>
    <t>Bruno's - Goal: Winkler Assist Sterling &amp; Ruggerillio (sub)</t>
  </si>
  <si>
    <t>Fisher's - Goal: Scopel Assist Ray Kaslik &amp; Rob Kaslik</t>
  </si>
  <si>
    <t>Thibault (sub)</t>
  </si>
  <si>
    <t>Week 19</t>
  </si>
  <si>
    <t>Week #221</t>
  </si>
  <si>
    <t>Week  #21</t>
  </si>
  <si>
    <t>Scoring Summary from Week 20:  2/4/13</t>
  </si>
  <si>
    <t>Papa Pita - Goal: J. Enmark Assist Coatney &amp; Christ</t>
  </si>
  <si>
    <t>Bruin's - Goal: Higgins Unassisted</t>
  </si>
  <si>
    <t>Fisher - Goal: Smith (sub) Assist Guest ( 3:16 Remaining)</t>
  </si>
  <si>
    <t>State Farm - Kovalcik Assist Orlando</t>
  </si>
  <si>
    <t>State Farm - Dupart Assist Wadja</t>
  </si>
  <si>
    <t>State Farm - Orlando Assist Kovalcik &amp; Kay (sub)</t>
  </si>
  <si>
    <t>State Farm - Orlando Assist Kay (sub)</t>
  </si>
  <si>
    <t xml:space="preserve">State Farm - Rosinski (sub) Assist Orlando &amp; Kovalcik </t>
  </si>
  <si>
    <t xml:space="preserve">Bruno's - Goal: Krcek Assist Sterling &amp; Yollick </t>
  </si>
  <si>
    <t>Shark's - Goal: Castiglioni Assist Garnatz &amp; G. Enmark</t>
  </si>
  <si>
    <t>Bruno's - Goal: Taylor Assist Mulka &amp; Casmer</t>
  </si>
  <si>
    <t>Bruno's - Goal: Mulka Assist Winkler &amp; Taylor</t>
  </si>
  <si>
    <t>Bruno's - Goal: Mulka Assist Taylor &amp; Krcek</t>
  </si>
  <si>
    <t>Sheer Shop - Goal: Gallas Assist D. Kenny &amp; Langlois</t>
  </si>
  <si>
    <t>Sheer Shop - Goal: Pavlat Assist Swanson &amp; Hughes</t>
  </si>
  <si>
    <t>Sheer Shop - Goal: Pavlat Assist Hughes</t>
  </si>
  <si>
    <t>Sheer Shop - Goal: Cooke Assist Grazioli &amp; Mercer</t>
  </si>
  <si>
    <t>10 Min Misconduct</t>
  </si>
  <si>
    <t>Canadien's - Goal: Walsh Assist Sheehan &amp; Entwistle</t>
  </si>
  <si>
    <t>Canadien's - Goal: Sheehan Assist Walsh &amp; Mazurek</t>
  </si>
  <si>
    <t>Canadien's - Goal: Walsh Unassisted</t>
  </si>
  <si>
    <t>Canadien's - Goal: Sheehan Assist Luz &amp; Entwistle</t>
  </si>
  <si>
    <t>Canadien's - Goal: Mazurek Assist Sheehan &amp; Walsh</t>
  </si>
  <si>
    <t>Canadien's - Goal: Rodgers Assist Entwistle &amp; Luz</t>
  </si>
  <si>
    <t>Canadien's - Goal: Rodgers Assist Karamon</t>
  </si>
  <si>
    <t>Canadien's - Goal: Rodgers Assist Walsh</t>
  </si>
  <si>
    <t>Karamon</t>
  </si>
  <si>
    <t>Top 12</t>
  </si>
  <si>
    <t>Week  #22</t>
  </si>
  <si>
    <t>Week #23</t>
  </si>
  <si>
    <t>Position Night</t>
  </si>
  <si>
    <t>Sheer Shop - Goal: Cooke Assist  Mercer &amp; D. Kenny</t>
  </si>
  <si>
    <t>Sheer Shop - Goal: D. Kenny Assist Mercer &amp; Cooke</t>
  </si>
  <si>
    <t>Shark's - Goal: G. Enmark Assist T. Gerbino</t>
  </si>
  <si>
    <t>State Farm - Berak Assist Orlando &amp; Dammon (sub)</t>
  </si>
  <si>
    <t>State Farm - Kay (sub) Assist Penman &amp; Wadja</t>
  </si>
  <si>
    <t>State Farm - Orlando Assist Kovalcik</t>
  </si>
  <si>
    <t>State Farm - Orlando Assist Berak &amp;  Garnatz (sub)</t>
  </si>
  <si>
    <t>Papa Pita - Goal: J. Enmark Assist Columbo &amp; Aavik</t>
  </si>
  <si>
    <t>Papa Pita - Goal: J. Enmark Assist Coatney &amp; Harry</t>
  </si>
  <si>
    <t>Papa Pita - Goal: Coatney Assist J. Enmark &amp; Belcovson</t>
  </si>
  <si>
    <t>Bruin's - Goal: Bishop Assist D. Foucher &amp; K. Foucher</t>
  </si>
  <si>
    <t>Scoring Summary from Week 21:  2/11/13</t>
  </si>
  <si>
    <t>Week 21 - Results</t>
  </si>
  <si>
    <t>Bruno's - Goal: Mulka Assist Taylor &amp; L. Gerbino (sub) (4:51 remaining)</t>
  </si>
  <si>
    <t>Week  #23</t>
  </si>
  <si>
    <t>Playoffs</t>
  </si>
  <si>
    <t>End of Season Banquet - Fern Hill Golf and Country Club - Friday May 3rd, 2013  (More Information to Follow)</t>
  </si>
  <si>
    <t xml:space="preserve">Scoring Summary from Week 22:  2/18/13 </t>
  </si>
  <si>
    <t>Bruno's - Goal: Sterling Assist Yollick &amp; DeClerq</t>
  </si>
  <si>
    <t>Bruno's - Goal: Yollick Assist DeClerq</t>
  </si>
  <si>
    <t xml:space="preserve">Sheer Shop - Goal: D. Kenny Assist Grazioli </t>
  </si>
  <si>
    <t>Sheer Shop - Goal: L. Gerbino (sub) Assist Gallas</t>
  </si>
  <si>
    <t>Papa Pita - Goal: J. Enmark Assist J. Wolf (sub)</t>
  </si>
  <si>
    <t>Papa Pita - Goal: J. Enmark Assist Belcovson &amp; Harry</t>
  </si>
  <si>
    <t>Papa Pita - Goal: J. Wolf Sub) Assist J. Enmark &amp; Aavik</t>
  </si>
  <si>
    <t>Papa Pita - Goal: J. Wolf Sub) Assist Belcovson</t>
  </si>
  <si>
    <t>Penalty Shot</t>
  </si>
  <si>
    <t>Tripping  &gt;&gt;</t>
  </si>
  <si>
    <t>Delay of Game&gt;</t>
  </si>
  <si>
    <t xml:space="preserve">Canadien's - Goal: R. Supal (sub) Assist Karamon &amp; Henrique (sub) </t>
  </si>
  <si>
    <t>Canadien's - Goal: Karamon Unassisted</t>
  </si>
  <si>
    <t>Fisher - Goal: Ray Kaslik Assist Rob Kaslik &amp; Ouellette</t>
  </si>
  <si>
    <t xml:space="preserve">Sheer Shop pulled their goalie with 1:30 remaining, but were unable to get it past the league leading goalie, Ed Henri. </t>
  </si>
  <si>
    <t>Congratulations:  Ed Henri and Bruno's Dive Shop</t>
  </si>
  <si>
    <t xml:space="preserve">Another first: In the Papa Pita vs the Shark's game there were two penalty shots awarded. </t>
  </si>
  <si>
    <t>Mike        8</t>
  </si>
  <si>
    <t>Canadien's - Goal: Rodgers Assist Cardenelli (sub)</t>
  </si>
  <si>
    <t>Figurski (sub)</t>
  </si>
  <si>
    <t xml:space="preserve">Note:    The weekly Playoff schedule is not the same as during the regular season. </t>
  </si>
  <si>
    <t>Bruin's - Goal: Moore (sub) Assist K. Foucher &amp; D. Foucher</t>
  </si>
  <si>
    <t>Bruin's - Goal: Farin (sub) Assist Bishop</t>
  </si>
  <si>
    <t>Bruin's - Goal: Leonardi Assist A. Perri (sub)  &amp; Farin (sub)</t>
  </si>
  <si>
    <t>Both Penalty shots were stopped. One by Joe Balmas for the Shark's and one by  Dave Figurski (sub) for Papa Pita.</t>
  </si>
  <si>
    <t>( 3 ) Tied w/21 points</t>
  </si>
  <si>
    <t>The Dive Shop are the regular season champs based on the tie breaking format, "Most points from the games played between the two tied teams".</t>
  </si>
  <si>
    <t>Bruno's 2-1-1 = (5pts. - 10 G.) vs  Sheer Shop  1-2-1 = (3pts. - 9 G.)</t>
  </si>
  <si>
    <t>Another great finish to the regular season, Bruno's Dive Shop and Sheer Shop played to a 2-2 tie.</t>
  </si>
  <si>
    <t xml:space="preserve">Rob Kaslik </t>
  </si>
  <si>
    <t>PTS.</t>
  </si>
  <si>
    <t>2012-13</t>
  </si>
  <si>
    <t>Regular Season Final Standings</t>
  </si>
  <si>
    <t>Week 1 Playoff Results</t>
  </si>
  <si>
    <t>Scoring Summary from Week 23:  2/25/12</t>
  </si>
  <si>
    <t>Week  #24</t>
  </si>
  <si>
    <t>Week #25</t>
  </si>
  <si>
    <t>Week 3</t>
  </si>
  <si>
    <t>Regular Season &amp; Playoff Totals</t>
  </si>
  <si>
    <t>Sheer Shop - Goal: D. Kenny Assist Cooke &amp; Currie (sub)</t>
  </si>
  <si>
    <t>Sheer Shop - Goal: Gallas Assist Swanson &amp; Langlois</t>
  </si>
  <si>
    <t>Sheer Shop - Goal: Langlois Assist Pavlat</t>
  </si>
  <si>
    <t>Papa Pita - Goal: Belcovson Assist J. Enmark &amp; Christ</t>
  </si>
  <si>
    <t>Papa Pita - Goal: J. Enmark Assist Coatney &amp; Aavik</t>
  </si>
  <si>
    <t>Papa Pita - Goal: Packla Assist Aavik &amp; Christ</t>
  </si>
  <si>
    <t>Papa Pita - Goal: Packla Assist Aavik &amp; Choinard</t>
  </si>
  <si>
    <t>Bruin's - Goal: Higgins Assist Kasmirowski</t>
  </si>
  <si>
    <t>Fisher - Goal: Scopel Assist Ray Kaslik &amp; Rob Kaslik</t>
  </si>
  <si>
    <t>Fisher - Goal: Scopel Assist Rob Kaslik</t>
  </si>
  <si>
    <t>Fisher - Goal: Rob Kaslik Assist Scopel &amp; Smith (sub)</t>
  </si>
  <si>
    <t>Dienberge(sub)</t>
  </si>
  <si>
    <t>Bruno's - Goal: DeClerq Assist Yollick &amp; Steling</t>
  </si>
  <si>
    <t>Canadien's - Goal: Ruggeriello (sub) Assist Rodgers &amp; Sheehan</t>
  </si>
  <si>
    <t xml:space="preserve">Canadien's - Goal: Douglas (sub) Assist Karamon &amp; Rodgers </t>
  </si>
  <si>
    <t xml:space="preserve">State Farm - Goal: Kovalcik Assist Penman &amp; Wadja </t>
  </si>
  <si>
    <t xml:space="preserve">Canadien's </t>
  </si>
  <si>
    <t xml:space="preserve">(3) Tied w/22 pts. </t>
  </si>
  <si>
    <t>Scoring Summary from Week 24:  3/4/13</t>
  </si>
  <si>
    <t>Week 2 Playoff Results</t>
  </si>
  <si>
    <t>Week #26</t>
  </si>
  <si>
    <t>Week 4</t>
  </si>
  <si>
    <t>Bruno's - Goal: Yollick Assist DeClerq &amp; Klott</t>
  </si>
  <si>
    <t>Bruno's - Goal: DeClerq Assist Klott &amp; Steling</t>
  </si>
  <si>
    <t>Bruno's - Goal: Taylor Assist Winkler &amp; Mulka</t>
  </si>
  <si>
    <t>Shark's - Goal: G. Enmark Assist Tucker &amp; Garnatz</t>
  </si>
  <si>
    <t>Shark's - Goal: Tucker Assist DeLaura &amp; Henriques (sub)</t>
  </si>
  <si>
    <t xml:space="preserve">Shark's - Goal: Baird Assist Garnatz &amp; Farin (sub) </t>
  </si>
  <si>
    <t xml:space="preserve">G. Enmark </t>
  </si>
  <si>
    <t>Bruno's - Goal: Yollick Assist DeClerq &amp; Casmer ( 3:34 Remaining)</t>
  </si>
  <si>
    <t>Papa Pita - Goal: Aavik Assist Packla &amp; Choinard</t>
  </si>
  <si>
    <t>Papa Pita - Goal: Aavik Assist Christ &amp; Coatney</t>
  </si>
  <si>
    <t>Papa Pita - Goal: J. Enmark Unassisted</t>
  </si>
  <si>
    <t>Papa Pita - Goal: J. Enmark Assist Aavik</t>
  </si>
  <si>
    <t>Sheer Shop - Goal: Cooke Assist D. Kenny &amp; Mercer</t>
  </si>
  <si>
    <t xml:space="preserve">Sheer Shop - Goal: Mercer Assist Cooke &amp; D. Kenny </t>
  </si>
  <si>
    <t>Aavik (4 goals)</t>
  </si>
  <si>
    <t>Ewing (1)</t>
  </si>
  <si>
    <t>Basko (3)</t>
  </si>
  <si>
    <t>Bruin's - Goal: Leonardi Assist Currie</t>
  </si>
  <si>
    <t>Bruin's - Goal: Leonardi Assist Currie &amp; Kazmirowski</t>
  </si>
  <si>
    <t>Bruin's - Goal: Leonardi Assist Perri (sub)</t>
  </si>
  <si>
    <t>Bruin's - Goal: K. Foucher Assist Higgins &amp; Perri (sub)</t>
  </si>
  <si>
    <t>Sheer Shop - Goal: B. Thompson (sub) Assist Langlois &amp; Gallas</t>
  </si>
  <si>
    <t>J. Kenny (3)</t>
  </si>
  <si>
    <t xml:space="preserve">Bruin's </t>
  </si>
  <si>
    <t>End of Season Banquet - Fern Hill Golf and Country Club - Friday May 3rd, 2013  (See Attached Flyer)</t>
  </si>
  <si>
    <t xml:space="preserve">Please let your team boardmember know if you and a guest will or will not be attending. </t>
  </si>
  <si>
    <t>Bruin's - Goal: Currie Assist Moceri &amp; Perri (sub)</t>
  </si>
  <si>
    <t>Perri (sub)</t>
  </si>
  <si>
    <t>Week #27</t>
  </si>
  <si>
    <t>Week 5</t>
  </si>
  <si>
    <t>Scoring Summary from Week 25:  3/11/13</t>
  </si>
  <si>
    <t>Week 3 Playoff Results</t>
  </si>
  <si>
    <t xml:space="preserve">State Farm - Goal: E. Farin (sub) Assist Nardone </t>
  </si>
  <si>
    <t>State Farm - Goal: E. Farin (sub) Assist Damman (sub) &amp; Knapp</t>
  </si>
  <si>
    <t>Cross Checking</t>
  </si>
  <si>
    <t>Fisher - Goal: Dittner Assist McGowan</t>
  </si>
  <si>
    <t>Fisher - Goal: Dittner Assist Guest</t>
  </si>
  <si>
    <t xml:space="preserve">Fisher - Goal: Dittner Assist Cardinlli (sub) &amp; Basko </t>
  </si>
  <si>
    <t>T-10</t>
  </si>
  <si>
    <t xml:space="preserve">Penalty Shot </t>
  </si>
  <si>
    <t>Stopped By</t>
  </si>
  <si>
    <t>John Kenny</t>
  </si>
  <si>
    <t xml:space="preserve">Shark's - Goal: Karamon (sub) Assist Musilli &amp; Baird </t>
  </si>
  <si>
    <t>Bruin's - Goal: Higgins Assist K. Foucher &amp; Flick (sub)</t>
  </si>
  <si>
    <t>Bruin's - Goal: Dudzinski Assist Leonardi &amp; Currie</t>
  </si>
  <si>
    <t>Bruin's - Goal: K. Foucher Assist Higgins &amp; Flick (sub)</t>
  </si>
  <si>
    <t xml:space="preserve"> 4 - 5 </t>
  </si>
  <si>
    <t>B. Dittmer (sub)</t>
  </si>
  <si>
    <t>D. Flick (sub)</t>
  </si>
  <si>
    <t xml:space="preserve">Bruno's - Goal: Sterling Assist DeClerq </t>
  </si>
  <si>
    <t>Canadien's - Goal: Galdoni (sub) Assist Entwistle</t>
  </si>
  <si>
    <t xml:space="preserve">Canadien's - Goal: Walsh Assist Mazurek </t>
  </si>
  <si>
    <t xml:space="preserve">Canadien's - Goal: Galdoni (sub) Unassisted (1:26 remaining)  </t>
  </si>
  <si>
    <t xml:space="preserve">End of Season Banquet - Fern Hill Golf and Country Club - Friday May 3rd, 2013  </t>
  </si>
  <si>
    <t>Please let your team boardmember or Dan Guest know if you are planning to play</t>
  </si>
  <si>
    <t>End of Season Golf Outing:  Greystone Golf Course on Saturday April 27th  11:00 Start, Cost $50</t>
  </si>
  <si>
    <t>Week 4 Playoff Results</t>
  </si>
  <si>
    <t>Scoring Summary from Week 26:  3/18/13</t>
  </si>
  <si>
    <t>Week #28</t>
  </si>
  <si>
    <t>Week 6</t>
  </si>
  <si>
    <t>Canadien's - Goal: Sheehan Assist Walsh</t>
  </si>
  <si>
    <t>Canadien's - Goal: Walsh Assist Thompson (sub) Karamon</t>
  </si>
  <si>
    <t xml:space="preserve">Shark's - Goal: Karamon (sub) Assist Castiglioni &amp; Joe Balmas </t>
  </si>
  <si>
    <t>Shark's - Goal: T. Gerbino Assist Garnatz ( 00:49 Remaining - Empty Net )</t>
  </si>
  <si>
    <t>Bruin's - Goal: Higgins Assist K. Foucher &amp; Lavigne (sub)</t>
  </si>
  <si>
    <t xml:space="preserve">Bruin's - Goal: Dudzinski Assist Leonardi </t>
  </si>
  <si>
    <t>Sheer Shop - Goal: Cooke Assist Langlois &amp; Pavlat</t>
  </si>
  <si>
    <t>Sheer Shop - Goal: Mercer Assist Cooke &amp; Grazioli</t>
  </si>
  <si>
    <t xml:space="preserve">Sheer Shop - Goal: D. Kenny Assist Langlois </t>
  </si>
  <si>
    <t>State Farm - Goal: Orando Assist A. Ruggerilo (sub)</t>
  </si>
  <si>
    <t>State Farm - Goal: Bayer (sub) Assist Penman</t>
  </si>
  <si>
    <t>State Farm - Goal: Wadja Assist Bayer (sub) &amp; Penman</t>
  </si>
  <si>
    <t>State Farm - Goal: Wadja Unassisted</t>
  </si>
  <si>
    <t>State Farm - Goal: A. Ruggerilo (sub) Assist Berek &amp; Orlando</t>
  </si>
  <si>
    <t>Week 7</t>
  </si>
  <si>
    <t>Week #29</t>
  </si>
  <si>
    <t>Week 5 Playoff Results</t>
  </si>
  <si>
    <t>Scoring Summary from Week 27:  3/25/13</t>
  </si>
  <si>
    <t>Happy Easter</t>
  </si>
  <si>
    <t>Sheer Shop - Goal: Cooke Assist Mercer &amp; Grazioli</t>
  </si>
  <si>
    <t xml:space="preserve">Sheer Shop - Goal: Langlois Assist Gallas </t>
  </si>
  <si>
    <t>Bruno's - Goal: Flick (sub) Assist Supal (sub) Andy Ruggirello (sub)</t>
  </si>
  <si>
    <t>Sheer Shop - Goal: Mercer Assist Stan &amp; Dave Figurski (Goalie)</t>
  </si>
  <si>
    <t>Bruno's - Goal: Supal (sub) Assist Andy Ruggirello (sub) &amp; Ed Henri (Goalie)</t>
  </si>
  <si>
    <t>Bruin's - Goal: Higgins Assist D. Foucher &amp; Bugarelli</t>
  </si>
  <si>
    <t>Bruin's - Goal: Higgins Assist K. Foucher &amp; D. Foucher</t>
  </si>
  <si>
    <t>Papa Pita - Goal: Packla Assist Spiteri</t>
  </si>
  <si>
    <t xml:space="preserve">Papa Pita - Goal: Spiteri Assist Packla </t>
  </si>
  <si>
    <t>Shark's - Goal: Musilli Unassisted</t>
  </si>
  <si>
    <t>Henriques (sub)</t>
  </si>
  <si>
    <t>Canadien's - Goal: Karamon Assist Rodgers &amp; Thompson (sub)</t>
  </si>
  <si>
    <t>Canadien's - Goal: Rodgers Assist Walsh  ( 00:12 Remaining)</t>
  </si>
  <si>
    <t>State Farm - Goal: Wadja Assist Nardone &amp; Penman</t>
  </si>
  <si>
    <t>State Farm - Goal: Nardone Assist Berak &amp; Orlando</t>
  </si>
  <si>
    <t>State Farm - Goal: Gauldoni (sub) Assist Nadolski &amp; Berak</t>
  </si>
  <si>
    <t>State Farm - Goal: Orlando Assist Dupart</t>
  </si>
  <si>
    <t>Fisher - Goal: Ray Kaslik Assist Guest &amp; Ouellette</t>
  </si>
  <si>
    <t>Fisher - Goal: Ray Kaslik Unassisted</t>
  </si>
  <si>
    <t>Week 8</t>
  </si>
  <si>
    <t>Week #30</t>
  </si>
  <si>
    <t>Final Week</t>
  </si>
  <si>
    <t xml:space="preserve">Position </t>
  </si>
  <si>
    <t>Night</t>
  </si>
  <si>
    <t>Scoring Summary from Week 28:  4/1/13</t>
  </si>
  <si>
    <t>Week 6 Playoff Results</t>
  </si>
  <si>
    <t>Bruno's - Goal: Winkler Assist Taylor &amp; Mulka</t>
  </si>
  <si>
    <t>Papa Pita - Goal: Spiteri Unassisted</t>
  </si>
  <si>
    <t>Papa Pita - Goal: Christ Assist Belcovson &amp; Coatney</t>
  </si>
  <si>
    <t>Shark's - Goal: Garnatz Assist Tucker &amp; T. Gerbino</t>
  </si>
  <si>
    <t>Shark's - Goal: Henriques (sub) Assist Castiglioni &amp; Musilli</t>
  </si>
  <si>
    <t>Shark's - Goal: G. Enmark Unassisted</t>
  </si>
  <si>
    <t>Shark's - Goal: G. Enmark Assist Joe Balmas</t>
  </si>
  <si>
    <t xml:space="preserve">Canadien's - Goal: Karamon Assist Rodgers </t>
  </si>
  <si>
    <t>Canadien's - Goal: Rodgers Assist Kilpatrick</t>
  </si>
  <si>
    <t>Bruin's - Goal: D. Foucher Assist Gauldoni (sub) &amp; Dudzinski</t>
  </si>
  <si>
    <t>Bruin's - Goal: Leonardi Unassisted</t>
  </si>
  <si>
    <t>Gauldoni (sub)</t>
  </si>
  <si>
    <t>State Farm - Goal: Orlando Assist Nardone &amp; Berak</t>
  </si>
  <si>
    <t>State Farm - Goal: Wadja Assist Penman</t>
  </si>
  <si>
    <t>State Farm - Goal: Gauldoni (sub) Assist Damman (sub)</t>
  </si>
  <si>
    <t>Next Season Registration Notice:</t>
  </si>
  <si>
    <t>Please let your team Captian (board member) know if you are not receiving the scoring results on a weekly</t>
  </si>
  <si>
    <t>basis so we will know to mail you a registration form for the upcoming season.</t>
  </si>
  <si>
    <t>Papa Pita - Goal: Barnaskas (sub) Assist Packla &amp; Aavik</t>
  </si>
  <si>
    <t>Sheer Shop - Goal:  Dittmer (sub) Assist  Langlois</t>
  </si>
  <si>
    <t>Sheer Shop - Goal:  Pavlat Assist Dittmer (sub) &amp; Langlois</t>
  </si>
  <si>
    <t xml:space="preserve">Games Played   </t>
  </si>
  <si>
    <t xml:space="preserve">Goals Against   </t>
  </si>
  <si>
    <t xml:space="preserve">Shutouts             </t>
  </si>
  <si>
    <t xml:space="preserve">The plan for the 2013-14 player registration. </t>
  </si>
  <si>
    <t xml:space="preserve">The registration notice for next season will be emailed to everyone around the third (3rd) week of July with an </t>
  </si>
  <si>
    <t>expected returned date no later than August 14th.</t>
  </si>
  <si>
    <t>Banquet is on May 3rd starting at 6:30</t>
  </si>
  <si>
    <t>Scoring Summary from Week 29:  4/8/13</t>
  </si>
  <si>
    <t>Week #1</t>
  </si>
  <si>
    <t>New Season</t>
  </si>
  <si>
    <t>Starts</t>
  </si>
  <si>
    <t>Hope to see everyone Week 1, September 9, 2013</t>
  </si>
  <si>
    <t>Bruno's - Goal: L. Gerbino (sub) Assist Yollick &amp; Bruno</t>
  </si>
  <si>
    <t>Bruno's - Goal: L. Gerbino (sub) Assist Yollick &amp; Collins</t>
  </si>
  <si>
    <t>Bruno's - Goal: Klott Assist L. Gerbino (sub) &amp; Bruno</t>
  </si>
  <si>
    <t>Bruin's - Goal: Farin (sub) Assist Leonardi &amp; Moceri</t>
  </si>
  <si>
    <t>Papa Pita - Goal: J. Enmark Assist Coatney</t>
  </si>
  <si>
    <t>Shark's - Goal: G. Lorkowski (sub) Assist Tucker &amp; Garnatz</t>
  </si>
  <si>
    <t>State Farm - Goal: Berak Assist Nadolski &amp; Knapp</t>
  </si>
  <si>
    <t>State Farm - Goal: R. Wodnicki (sub) assist Damman (sub)</t>
  </si>
  <si>
    <t>State Farm - Goal: Damman (sub) Unassisted</t>
  </si>
  <si>
    <t>Week 7 Playoff Results</t>
  </si>
  <si>
    <t>Fisher - Goal: Ray Kaslik Assist Rob Kaslik &amp; Bob Smith (sub)</t>
  </si>
  <si>
    <t>Fisher - Goal: Scopel Assist Rob Kaslik &amp; Bob Smith (sub)</t>
  </si>
  <si>
    <t>Sheer Shop - Goal: Langlois Assist Dittmer (sub) &amp; Stan</t>
  </si>
  <si>
    <t>Sheer Shop - Goal: Swanson Assist Langlois</t>
  </si>
  <si>
    <t>Canadien's - Goal: Carnaghi Unassisted</t>
  </si>
  <si>
    <t>Canadien's - Goal: Carnaghi Assist Rodgers &amp; Ribins</t>
  </si>
  <si>
    <t>2 - 1</t>
  </si>
  <si>
    <t>Fern Hill Country Club</t>
  </si>
  <si>
    <t xml:space="preserve">(3) Players Tied </t>
  </si>
  <si>
    <t>Sheer Shop - Goal: Langlois Assist Bulgarelli (sub) &amp; D. Kenny</t>
  </si>
  <si>
    <t>Canadien's - Goal: Rodgers Assist Carnaghi &amp; Karamon</t>
  </si>
  <si>
    <t>Mike          7</t>
  </si>
  <si>
    <t>Week 8 Playoff Results</t>
  </si>
  <si>
    <t>Scoring Summary from Week 30:  4/15/13</t>
  </si>
  <si>
    <t>Week #2</t>
  </si>
  <si>
    <t>Fisher - Goal: A. Ruggirello (sub) Unassisted</t>
  </si>
  <si>
    <t>State Farm - Goal: R. Wodnicki (sub) Unassisted</t>
  </si>
  <si>
    <t>State Farm - Goal: Nadolski Assist Knapp &amp; Orlando</t>
  </si>
  <si>
    <t>Canadien's - Goal: Sheehan Assist Walsh &amp; Luz</t>
  </si>
  <si>
    <t>Canadien's - Goal: Walsh Assist Karamon</t>
  </si>
  <si>
    <t>Bruin's - Goal: D. Foucher Assist Kay (sub)</t>
  </si>
  <si>
    <t>Bruin's - Goal: K. Foucher Assist Kay (sub)</t>
  </si>
  <si>
    <t>Bruin's - Goal: M. Kay (sub) Assist K. Foucher &amp; Bulgarelli</t>
  </si>
  <si>
    <t>Bruin's - Goal: M. Kay (sub) Assist K. Foucher &amp; D. Foucher</t>
  </si>
  <si>
    <t>Bruin's - Goal: E. Farin (sub) Assist Roszinski (sub)</t>
  </si>
  <si>
    <t>Bruno's - Goal: Taylor Assist Mulka &amp; Winkler  ( 05:12 Remaining)</t>
  </si>
  <si>
    <t>Papa Pita - Goal: J. Enmark Assist Coatney &amp; Cardinelli (sub)</t>
  </si>
  <si>
    <t>Papa Pita - Goal: Packla Assist Aavik</t>
  </si>
  <si>
    <t>Papa Pita - Goal: J. Enmark Assist Harry &amp; Cardinelli (sub)</t>
  </si>
  <si>
    <t xml:space="preserve">Papa Pita - Goal: J. Enmark Assist Harry </t>
  </si>
  <si>
    <t>Papa Pita - Goal: Coatney Assist J. Enmark &amp; Columbo</t>
  </si>
  <si>
    <t>J. Enmark (5 G's)</t>
  </si>
  <si>
    <t>Ed Henri (3)</t>
  </si>
  <si>
    <t>J. Enmark</t>
  </si>
  <si>
    <t>Sheer Shop - Goal: D. Kenny Assist Langlois &amp; Cooke ( 00:12 Remaining)</t>
  </si>
  <si>
    <t xml:space="preserve">2nd </t>
  </si>
  <si>
    <t>Mike Langlois</t>
  </si>
  <si>
    <t>Wajda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</si>
</sst>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d\-mmm;@"/>
    <numFmt numFmtId="165" formatCode="h:mm;@"/>
    <numFmt numFmtId="166" formatCode="mmmm\ dd"/>
    <numFmt numFmtId="167" formatCode="0.000"/>
  </numFmts>
  <fonts count="4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u/>
      <sz val="2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i/>
      <sz val="18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i/>
      <sz val="20"/>
      <name val="Arial"/>
      <family val="2"/>
    </font>
    <font>
      <b/>
      <i/>
      <sz val="2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b/>
      <i/>
      <sz val="12"/>
      <color indexed="8"/>
      <name val="Arial"/>
      <family val="2"/>
    </font>
    <font>
      <b/>
      <u/>
      <sz val="16"/>
      <name val="Arial"/>
      <family val="2"/>
    </font>
    <font>
      <b/>
      <sz val="11"/>
      <name val="Arial"/>
      <family val="2"/>
    </font>
    <font>
      <b/>
      <i/>
      <sz val="22"/>
      <name val="Arial"/>
      <family val="2"/>
    </font>
    <font>
      <sz val="22"/>
      <name val="Arial"/>
      <family val="2"/>
    </font>
    <font>
      <sz val="8.1999999999999993"/>
      <name val="Arial"/>
      <family val="2"/>
    </font>
    <font>
      <b/>
      <i/>
      <u/>
      <sz val="16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i/>
      <sz val="16"/>
      <name val="Times New Roman"/>
      <family val="1"/>
    </font>
    <font>
      <sz val="16"/>
      <color rgb="FF000000"/>
      <name val="Times New Roman"/>
      <family val="1"/>
    </font>
    <font>
      <sz val="16"/>
      <name val="Times New Roman"/>
      <family val="1"/>
    </font>
    <font>
      <b/>
      <i/>
      <sz val="14"/>
      <color theme="1"/>
      <name val="Calibri"/>
      <family val="2"/>
      <scheme val="minor"/>
    </font>
    <font>
      <b/>
      <i/>
      <sz val="14"/>
      <name val="Calibri"/>
      <family val="2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6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4" fillId="0" borderId="0" xfId="0" applyFont="1"/>
    <xf numFmtId="0" fontId="5" fillId="0" borderId="0" xfId="0" applyFont="1"/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/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8" fillId="3" borderId="0" xfId="0" applyFont="1" applyFill="1"/>
    <xf numFmtId="14" fontId="8" fillId="3" borderId="0" xfId="0" applyNumberFormat="1" applyFont="1" applyFill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8" fillId="0" borderId="0" xfId="0" applyFont="1"/>
    <xf numFmtId="20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0" borderId="2" xfId="0" applyFont="1" applyBorder="1"/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14" fontId="11" fillId="3" borderId="0" xfId="0" applyNumberFormat="1" applyFont="1" applyFill="1" applyAlignment="1">
      <alignment horizontal="center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4" fillId="0" borderId="0" xfId="0" applyFont="1" applyBorder="1"/>
    <xf numFmtId="0" fontId="15" fillId="0" borderId="0" xfId="0" applyFont="1" applyAlignment="1">
      <alignment horizontal="center"/>
    </xf>
    <xf numFmtId="0" fontId="16" fillId="0" borderId="0" xfId="0" applyFont="1"/>
    <xf numFmtId="0" fontId="15" fillId="0" borderId="0" xfId="0" applyFont="1"/>
    <xf numFmtId="0" fontId="17" fillId="0" borderId="0" xfId="0" applyFont="1"/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/>
    <xf numFmtId="0" fontId="14" fillId="3" borderId="0" xfId="0" applyFont="1" applyFill="1" applyAlignment="1">
      <alignment horizontal="center"/>
    </xf>
    <xf numFmtId="0" fontId="18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0" fillId="2" borderId="0" xfId="0" applyFill="1" applyBorder="1"/>
    <xf numFmtId="0" fontId="15" fillId="2" borderId="0" xfId="0" applyFont="1" applyFill="1"/>
    <xf numFmtId="0" fontId="15" fillId="3" borderId="0" xfId="0" applyFont="1" applyFill="1"/>
    <xf numFmtId="0" fontId="6" fillId="0" borderId="0" xfId="0" applyFont="1"/>
    <xf numFmtId="0" fontId="9" fillId="2" borderId="0" xfId="0" applyFont="1" applyFill="1"/>
    <xf numFmtId="0" fontId="15" fillId="0" borderId="0" xfId="0" applyFont="1" applyBorder="1" applyAlignment="1">
      <alignment horizontal="left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3" fillId="3" borderId="0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5" fillId="0" borderId="0" xfId="0" applyFont="1" applyBorder="1"/>
    <xf numFmtId="0" fontId="13" fillId="2" borderId="0" xfId="0" applyFont="1" applyFill="1"/>
    <xf numFmtId="0" fontId="18" fillId="2" borderId="0" xfId="0" applyFont="1" applyFill="1"/>
    <xf numFmtId="0" fontId="0" fillId="3" borderId="4" xfId="0" applyFill="1" applyBorder="1"/>
    <xf numFmtId="0" fontId="15" fillId="3" borderId="4" xfId="0" applyFont="1" applyFill="1" applyBorder="1"/>
    <xf numFmtId="0" fontId="4" fillId="3" borderId="4" xfId="0" applyFont="1" applyFill="1" applyBorder="1"/>
    <xf numFmtId="0" fontId="14" fillId="3" borderId="4" xfId="0" applyFont="1" applyFill="1" applyBorder="1" applyAlignment="1">
      <alignment horizontal="center"/>
    </xf>
    <xf numFmtId="0" fontId="14" fillId="3" borderId="4" xfId="0" applyFont="1" applyFill="1" applyBorder="1"/>
    <xf numFmtId="0" fontId="9" fillId="3" borderId="4" xfId="0" applyFont="1" applyFill="1" applyBorder="1"/>
    <xf numFmtId="0" fontId="15" fillId="3" borderId="4" xfId="0" applyFont="1" applyFill="1" applyBorder="1" applyAlignment="1">
      <alignment horizontal="center"/>
    </xf>
    <xf numFmtId="0" fontId="3" fillId="3" borderId="4" xfId="0" applyFont="1" applyFill="1" applyBorder="1"/>
    <xf numFmtId="0" fontId="16" fillId="3" borderId="4" xfId="0" applyFont="1" applyFill="1" applyBorder="1"/>
    <xf numFmtId="0" fontId="17" fillId="3" borderId="4" xfId="0" applyFont="1" applyFill="1" applyBorder="1"/>
    <xf numFmtId="0" fontId="15" fillId="2" borderId="0" xfId="0" applyFont="1" applyFill="1" applyBorder="1"/>
    <xf numFmtId="14" fontId="8" fillId="3" borderId="4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9" fillId="0" borderId="0" xfId="0" applyFont="1"/>
    <xf numFmtId="0" fontId="13" fillId="0" borderId="0" xfId="0" applyFont="1" applyAlignment="1">
      <alignment horizontal="left"/>
    </xf>
    <xf numFmtId="2" fontId="13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3" fillId="0" borderId="0" xfId="0" applyFont="1" applyBorder="1" applyAlignment="1"/>
    <xf numFmtId="0" fontId="15" fillId="0" borderId="0" xfId="0" applyFont="1" applyFill="1" applyBorder="1" applyAlignment="1"/>
    <xf numFmtId="0" fontId="6" fillId="0" borderId="0" xfId="0" applyFont="1" applyAlignment="1">
      <alignment horizontal="left"/>
    </xf>
    <xf numFmtId="0" fontId="4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9" fillId="2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2" borderId="0" xfId="0" applyFill="1"/>
    <xf numFmtId="0" fontId="13" fillId="2" borderId="0" xfId="0" applyFont="1" applyFill="1" applyAlignment="1">
      <alignment horizontal="center"/>
    </xf>
    <xf numFmtId="0" fontId="13" fillId="2" borderId="0" xfId="0" applyFont="1" applyFill="1"/>
    <xf numFmtId="0" fontId="13" fillId="2" borderId="0" xfId="0" applyFont="1" applyFill="1" applyBorder="1" applyAlignment="1"/>
    <xf numFmtId="0" fontId="13" fillId="2" borderId="0" xfId="0" applyFont="1" applyFill="1" applyAlignment="1">
      <alignment horizontal="left"/>
    </xf>
    <xf numFmtId="0" fontId="19" fillId="2" borderId="0" xfId="0" applyFont="1" applyFill="1"/>
    <xf numFmtId="0" fontId="1" fillId="2" borderId="0" xfId="0" applyFont="1" applyFill="1"/>
    <xf numFmtId="0" fontId="8" fillId="3" borderId="4" xfId="0" applyFont="1" applyFill="1" applyBorder="1"/>
    <xf numFmtId="0" fontId="14" fillId="0" borderId="0" xfId="0" applyFont="1" applyBorder="1" applyAlignment="1">
      <alignment horizontal="center"/>
    </xf>
    <xf numFmtId="0" fontId="11" fillId="3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15" fillId="0" borderId="0" xfId="0" applyFont="1" applyFill="1" applyBorder="1"/>
    <xf numFmtId="0" fontId="15" fillId="3" borderId="5" xfId="0" applyFont="1" applyFill="1" applyBorder="1" applyAlignment="1">
      <alignment horizontal="center"/>
    </xf>
    <xf numFmtId="0" fontId="15" fillId="3" borderId="5" xfId="0" applyFont="1" applyFill="1" applyBorder="1"/>
    <xf numFmtId="0" fontId="0" fillId="3" borderId="5" xfId="0" applyFill="1" applyBorder="1"/>
    <xf numFmtId="0" fontId="16" fillId="3" borderId="5" xfId="0" applyFont="1" applyFill="1" applyBorder="1"/>
    <xf numFmtId="0" fontId="17" fillId="3" borderId="5" xfId="0" applyFont="1" applyFill="1" applyBorder="1"/>
    <xf numFmtId="0" fontId="14" fillId="0" borderId="0" xfId="0" applyFont="1" applyBorder="1"/>
    <xf numFmtId="0" fontId="8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0" fillId="3" borderId="1" xfId="0" applyFill="1" applyBorder="1"/>
    <xf numFmtId="0" fontId="8" fillId="3" borderId="0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1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8" fillId="0" borderId="0" xfId="0" applyFont="1" applyBorder="1"/>
    <xf numFmtId="0" fontId="9" fillId="0" borderId="0" xfId="0" applyFont="1" applyBorder="1"/>
    <xf numFmtId="0" fontId="0" fillId="3" borderId="0" xfId="0" applyFill="1" applyBorder="1"/>
    <xf numFmtId="0" fontId="22" fillId="0" borderId="0" xfId="0" applyFont="1" applyBorder="1"/>
    <xf numFmtId="0" fontId="22" fillId="2" borderId="0" xfId="0" applyFont="1" applyFill="1" applyBorder="1" applyAlignment="1">
      <alignment horizontal="center"/>
    </xf>
    <xf numFmtId="0" fontId="23" fillId="0" borderId="0" xfId="0" applyFont="1" applyBorder="1"/>
    <xf numFmtId="0" fontId="16" fillId="3" borderId="0" xfId="0" applyFont="1" applyFill="1" applyBorder="1"/>
    <xf numFmtId="0" fontId="20" fillId="0" borderId="0" xfId="0" applyFont="1" applyAlignment="1">
      <alignment horizontal="center"/>
    </xf>
    <xf numFmtId="0" fontId="22" fillId="0" borderId="0" xfId="0" applyFont="1"/>
    <xf numFmtId="0" fontId="24" fillId="2" borderId="0" xfId="0" applyFont="1" applyFill="1" applyBorder="1"/>
    <xf numFmtId="0" fontId="16" fillId="2" borderId="0" xfId="0" applyFont="1" applyFill="1" applyBorder="1"/>
    <xf numFmtId="0" fontId="21" fillId="2" borderId="3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15" fillId="0" borderId="3" xfId="0" applyFont="1" applyBorder="1"/>
    <xf numFmtId="0" fontId="0" fillId="2" borderId="3" xfId="0" applyFill="1" applyBorder="1"/>
    <xf numFmtId="0" fontId="21" fillId="0" borderId="3" xfId="0" applyFont="1" applyBorder="1"/>
    <xf numFmtId="0" fontId="8" fillId="0" borderId="3" xfId="0" applyFont="1" applyBorder="1"/>
    <xf numFmtId="0" fontId="8" fillId="2" borderId="3" xfId="0" applyFont="1" applyFill="1" applyBorder="1" applyAlignment="1">
      <alignment horizontal="center"/>
    </xf>
    <xf numFmtId="0" fontId="9" fillId="0" borderId="3" xfId="0" applyFont="1" applyBorder="1"/>
    <xf numFmtId="0" fontId="14" fillId="0" borderId="3" xfId="0" applyFont="1" applyBorder="1"/>
    <xf numFmtId="0" fontId="0" fillId="0" borderId="3" xfId="0" applyBorder="1"/>
    <xf numFmtId="0" fontId="14" fillId="0" borderId="2" xfId="0" applyFont="1" applyBorder="1"/>
    <xf numFmtId="0" fontId="3" fillId="2" borderId="0" xfId="0" applyFont="1" applyFill="1"/>
    <xf numFmtId="0" fontId="3" fillId="3" borderId="0" xfId="0" applyFont="1" applyFill="1"/>
    <xf numFmtId="2" fontId="3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2" borderId="0" xfId="0" applyFont="1" applyFill="1"/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3" borderId="0" xfId="0" applyFont="1" applyFill="1"/>
    <xf numFmtId="0" fontId="8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>
      <alignment horizontal="left"/>
    </xf>
    <xf numFmtId="20" fontId="9" fillId="3" borderId="4" xfId="0" applyNumberFormat="1" applyFont="1" applyFill="1" applyBorder="1"/>
    <xf numFmtId="165" fontId="14" fillId="3" borderId="4" xfId="0" applyNumberFormat="1" applyFont="1" applyFill="1" applyBorder="1" applyAlignment="1">
      <alignment horizontal="center"/>
    </xf>
    <xf numFmtId="0" fontId="15" fillId="2" borderId="0" xfId="0" applyFont="1" applyFill="1"/>
    <xf numFmtId="0" fontId="0" fillId="2" borderId="0" xfId="0" applyFill="1" applyBorder="1"/>
    <xf numFmtId="0" fontId="15" fillId="0" borderId="0" xfId="0" applyFont="1" applyBorder="1" applyAlignment="1"/>
    <xf numFmtId="0" fontId="15" fillId="2" borderId="0" xfId="0" applyFont="1" applyFill="1" applyAlignment="1">
      <alignment horizontal="left"/>
    </xf>
    <xf numFmtId="0" fontId="15" fillId="0" borderId="0" xfId="0" applyFont="1" applyFill="1" applyAlignment="1"/>
    <xf numFmtId="0" fontId="14" fillId="2" borderId="0" xfId="0" applyFont="1" applyFill="1" applyAlignment="1">
      <alignment horizontal="center"/>
    </xf>
    <xf numFmtId="0" fontId="14" fillId="3" borderId="0" xfId="0" applyFont="1" applyFill="1" applyAlignment="1">
      <alignment horizontal="left"/>
    </xf>
    <xf numFmtId="14" fontId="14" fillId="3" borderId="4" xfId="0" applyNumberFormat="1" applyFont="1" applyFill="1" applyBorder="1" applyAlignment="1">
      <alignment horizontal="center"/>
    </xf>
    <xf numFmtId="0" fontId="25" fillId="3" borderId="0" xfId="0" applyFont="1" applyFill="1"/>
    <xf numFmtId="0" fontId="26" fillId="3" borderId="0" xfId="0" applyFont="1" applyFill="1" applyAlignment="1">
      <alignment horizontal="center"/>
    </xf>
    <xf numFmtId="0" fontId="26" fillId="3" borderId="0" xfId="0" applyFont="1" applyFill="1"/>
    <xf numFmtId="0" fontId="16" fillId="3" borderId="0" xfId="0" applyFont="1" applyFill="1"/>
    <xf numFmtId="0" fontId="21" fillId="3" borderId="0" xfId="0" applyFont="1" applyFill="1" applyAlignment="1">
      <alignment horizontal="center"/>
    </xf>
    <xf numFmtId="0" fontId="14" fillId="3" borderId="0" xfId="0" applyFont="1" applyFill="1"/>
    <xf numFmtId="0" fontId="18" fillId="3" borderId="0" xfId="0" applyFont="1" applyFill="1"/>
    <xf numFmtId="0" fontId="27" fillId="3" borderId="0" xfId="0" applyFont="1" applyFill="1"/>
    <xf numFmtId="0" fontId="15" fillId="3" borderId="0" xfId="0" applyFont="1" applyFill="1" applyAlignment="1">
      <alignment horizontal="center"/>
    </xf>
    <xf numFmtId="0" fontId="27" fillId="3" borderId="0" xfId="0" applyFont="1" applyFill="1" applyAlignment="1">
      <alignment horizontal="center"/>
    </xf>
    <xf numFmtId="0" fontId="27" fillId="3" borderId="0" xfId="0" applyFont="1" applyFill="1" applyAlignment="1">
      <alignment horizontal="left"/>
    </xf>
    <xf numFmtId="166" fontId="8" fillId="0" borderId="0" xfId="0" applyNumberFormat="1" applyFont="1" applyFill="1" applyBorder="1" applyAlignment="1" applyProtection="1">
      <alignment horizontal="left"/>
      <protection locked="0"/>
    </xf>
    <xf numFmtId="0" fontId="8" fillId="2" borderId="0" xfId="0" applyNumberFormat="1" applyFont="1" applyFill="1" applyBorder="1" applyAlignment="1" applyProtection="1">
      <alignment horizontal="center"/>
      <protection locked="0"/>
    </xf>
    <xf numFmtId="0" fontId="9" fillId="2" borderId="0" xfId="0" applyNumberFormat="1" applyFont="1" applyFill="1" applyBorder="1" applyAlignment="1" applyProtection="1">
      <alignment horizontal="center"/>
      <protection locked="0"/>
    </xf>
    <xf numFmtId="0" fontId="0" fillId="4" borderId="0" xfId="0" applyFill="1"/>
    <xf numFmtId="0" fontId="28" fillId="0" borderId="0" xfId="0" applyFont="1"/>
    <xf numFmtId="0" fontId="0" fillId="3" borderId="0" xfId="0" applyFill="1"/>
    <xf numFmtId="0" fontId="16" fillId="2" borderId="0" xfId="0" applyFont="1" applyFill="1"/>
    <xf numFmtId="0" fontId="9" fillId="2" borderId="0" xfId="0" applyNumberFormat="1" applyFont="1" applyFill="1" applyBorder="1" applyAlignment="1" applyProtection="1">
      <protection locked="0"/>
    </xf>
    <xf numFmtId="0" fontId="29" fillId="0" borderId="0" xfId="0" applyFont="1" applyFill="1" applyBorder="1" applyAlignment="1"/>
    <xf numFmtId="0" fontId="29" fillId="2" borderId="0" xfId="0" applyFont="1" applyFill="1"/>
    <xf numFmtId="0" fontId="16" fillId="2" borderId="0" xfId="0" applyFont="1" applyFill="1" applyBorder="1"/>
    <xf numFmtId="0" fontId="17" fillId="2" borderId="0" xfId="0" applyFont="1" applyFill="1"/>
    <xf numFmtId="20" fontId="14" fillId="0" borderId="0" xfId="0" applyNumberFormat="1" applyFont="1" applyAlignment="1">
      <alignment horizontal="left"/>
    </xf>
    <xf numFmtId="49" fontId="8" fillId="2" borderId="0" xfId="0" applyNumberFormat="1" applyFont="1" applyFill="1" applyBorder="1" applyAlignment="1" applyProtection="1">
      <alignment horizontal="center"/>
      <protection locked="0"/>
    </xf>
    <xf numFmtId="49" fontId="9" fillId="2" borderId="0" xfId="0" applyNumberFormat="1" applyFont="1" applyFill="1" applyBorder="1" applyAlignment="1" applyProtection="1">
      <protection locked="0"/>
    </xf>
    <xf numFmtId="0" fontId="10" fillId="2" borderId="0" xfId="0" applyFont="1" applyFill="1"/>
    <xf numFmtId="14" fontId="14" fillId="3" borderId="0" xfId="0" applyNumberFormat="1" applyFont="1" applyFill="1" applyAlignment="1">
      <alignment horizontal="center"/>
    </xf>
    <xf numFmtId="49" fontId="14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0" fontId="27" fillId="0" borderId="0" xfId="0" applyFont="1"/>
    <xf numFmtId="0" fontId="14" fillId="3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20" fontId="14" fillId="0" borderId="0" xfId="0" applyNumberFormat="1" applyFont="1" applyAlignment="1">
      <alignment horizontal="center"/>
    </xf>
    <xf numFmtId="0" fontId="15" fillId="2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15" fillId="4" borderId="0" xfId="0" applyFont="1" applyFill="1"/>
    <xf numFmtId="0" fontId="15" fillId="2" borderId="0" xfId="0" applyFont="1" applyFill="1" applyBorder="1" applyAlignment="1">
      <alignment horizontal="center"/>
    </xf>
    <xf numFmtId="0" fontId="15" fillId="4" borderId="0" xfId="0" applyFont="1" applyFill="1" applyAlignment="1">
      <alignment horizontal="left"/>
    </xf>
    <xf numFmtId="0" fontId="15" fillId="4" borderId="0" xfId="0" applyFont="1" applyFill="1" applyAlignment="1">
      <alignment horizontal="center"/>
    </xf>
    <xf numFmtId="0" fontId="15" fillId="4" borderId="0" xfId="0" applyFont="1" applyFill="1" applyBorder="1"/>
    <xf numFmtId="0" fontId="15" fillId="4" borderId="0" xfId="0" applyFont="1" applyFill="1" applyBorder="1" applyAlignment="1"/>
    <xf numFmtId="0" fontId="15" fillId="3" borderId="1" xfId="0" applyFont="1" applyFill="1" applyBorder="1" applyAlignment="1">
      <alignment horizontal="center"/>
    </xf>
    <xf numFmtId="0" fontId="29" fillId="3" borderId="0" xfId="0" applyFont="1" applyFill="1"/>
    <xf numFmtId="0" fontId="29" fillId="4" borderId="0" xfId="0" applyFont="1" applyFill="1"/>
    <xf numFmtId="0" fontId="15" fillId="4" borderId="1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2" fontId="15" fillId="0" borderId="0" xfId="0" applyNumberFormat="1" applyFont="1" applyAlignment="1">
      <alignment horizontal="center"/>
    </xf>
    <xf numFmtId="0" fontId="17" fillId="3" borderId="0" xfId="0" applyFont="1" applyFill="1"/>
    <xf numFmtId="2" fontId="15" fillId="3" borderId="1" xfId="0" applyNumberFormat="1" applyFont="1" applyFill="1" applyBorder="1" applyAlignment="1">
      <alignment horizontal="center"/>
    </xf>
    <xf numFmtId="0" fontId="24" fillId="3" borderId="0" xfId="0" applyFont="1" applyFill="1"/>
    <xf numFmtId="0" fontId="20" fillId="3" borderId="0" xfId="0" applyFont="1" applyFill="1" applyAlignment="1">
      <alignment horizontal="center"/>
    </xf>
    <xf numFmtId="0" fontId="20" fillId="3" borderId="0" xfId="0" applyFont="1" applyFill="1"/>
    <xf numFmtId="0" fontId="31" fillId="3" borderId="0" xfId="0" applyFont="1" applyFill="1" applyAlignment="1">
      <alignment horizontal="center"/>
    </xf>
    <xf numFmtId="14" fontId="20" fillId="3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15" fillId="2" borderId="0" xfId="0" applyFont="1" applyFill="1" applyBorder="1" applyAlignment="1"/>
    <xf numFmtId="0" fontId="15" fillId="2" borderId="0" xfId="0" applyFont="1" applyFill="1" applyBorder="1"/>
    <xf numFmtId="0" fontId="15" fillId="5" borderId="0" xfId="0" applyFont="1" applyFill="1"/>
    <xf numFmtId="0" fontId="15" fillId="5" borderId="0" xfId="0" applyFont="1" applyFill="1" applyAlignment="1">
      <alignment horizontal="left"/>
    </xf>
    <xf numFmtId="0" fontId="15" fillId="5" borderId="0" xfId="0" applyFont="1" applyFill="1" applyAlignment="1">
      <alignment horizontal="center"/>
    </xf>
    <xf numFmtId="0" fontId="15" fillId="5" borderId="0" xfId="0" applyFont="1" applyFill="1" applyBorder="1"/>
    <xf numFmtId="0" fontId="15" fillId="5" borderId="0" xfId="0" applyFont="1" applyFill="1" applyBorder="1" applyAlignment="1"/>
    <xf numFmtId="0" fontId="16" fillId="0" borderId="3" xfId="0" applyFont="1" applyBorder="1"/>
    <xf numFmtId="0" fontId="3" fillId="3" borderId="0" xfId="0" applyFont="1" applyFill="1" applyAlignment="1">
      <alignment horizontal="center"/>
    </xf>
    <xf numFmtId="0" fontId="14" fillId="2" borderId="0" xfId="0" applyFont="1" applyFill="1"/>
    <xf numFmtId="0" fontId="32" fillId="3" borderId="0" xfId="0" applyFont="1" applyFill="1" applyAlignment="1">
      <alignment horizontal="center"/>
    </xf>
    <xf numFmtId="0" fontId="32" fillId="3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6" borderId="0" xfId="0" applyFont="1" applyFill="1"/>
    <xf numFmtId="0" fontId="15" fillId="6" borderId="0" xfId="0" applyFont="1" applyFill="1" applyAlignment="1">
      <alignment horizontal="left"/>
    </xf>
    <xf numFmtId="0" fontId="15" fillId="6" borderId="3" xfId="0" applyFont="1" applyFill="1" applyBorder="1"/>
    <xf numFmtId="0" fontId="15" fillId="6" borderId="3" xfId="0" applyFont="1" applyFill="1" applyBorder="1" applyAlignment="1">
      <alignment horizontal="left"/>
    </xf>
    <xf numFmtId="0" fontId="15" fillId="6" borderId="3" xfId="0" applyFont="1" applyFill="1" applyBorder="1" applyAlignment="1">
      <alignment horizontal="center"/>
    </xf>
    <xf numFmtId="0" fontId="15" fillId="7" borderId="0" xfId="0" applyFont="1" applyFill="1"/>
    <xf numFmtId="0" fontId="15" fillId="7" borderId="0" xfId="0" applyFont="1" applyFill="1" applyAlignment="1">
      <alignment horizontal="left"/>
    </xf>
    <xf numFmtId="0" fontId="15" fillId="7" borderId="0" xfId="0" applyFont="1" applyFill="1" applyAlignment="1">
      <alignment horizontal="center"/>
    </xf>
    <xf numFmtId="0" fontId="15" fillId="7" borderId="0" xfId="0" applyFont="1" applyFill="1" applyBorder="1"/>
    <xf numFmtId="0" fontId="33" fillId="4" borderId="0" xfId="0" applyFont="1" applyFill="1"/>
    <xf numFmtId="0" fontId="34" fillId="4" borderId="0" xfId="0" applyFont="1" applyFill="1"/>
    <xf numFmtId="0" fontId="0" fillId="8" borderId="0" xfId="0" applyFill="1"/>
    <xf numFmtId="0" fontId="35" fillId="0" borderId="0" xfId="0" applyFont="1"/>
    <xf numFmtId="0" fontId="14" fillId="7" borderId="0" xfId="0" applyFont="1" applyFill="1"/>
    <xf numFmtId="0" fontId="18" fillId="7" borderId="0" xfId="0" applyFont="1" applyFill="1"/>
    <xf numFmtId="0" fontId="0" fillId="7" borderId="0" xfId="0" applyFill="1"/>
    <xf numFmtId="0" fontId="9" fillId="7" borderId="0" xfId="0" applyFont="1" applyFill="1"/>
    <xf numFmtId="0" fontId="29" fillId="3" borderId="0" xfId="0" applyFont="1" applyFill="1" applyAlignment="1">
      <alignment horizontal="center"/>
    </xf>
    <xf numFmtId="0" fontId="23" fillId="3" borderId="0" xfId="0" applyFont="1" applyFill="1"/>
    <xf numFmtId="0" fontId="22" fillId="3" borderId="0" xfId="0" applyFont="1" applyFill="1" applyAlignment="1">
      <alignment horizontal="center"/>
    </xf>
    <xf numFmtId="0" fontId="22" fillId="3" borderId="0" xfId="0" applyFont="1" applyFill="1"/>
    <xf numFmtId="0" fontId="36" fillId="3" borderId="0" xfId="0" applyFont="1" applyFill="1" applyAlignment="1">
      <alignment horizontal="center"/>
    </xf>
    <xf numFmtId="14" fontId="22" fillId="3" borderId="0" xfId="0" applyNumberFormat="1" applyFont="1" applyFill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0" fontId="15" fillId="8" borderId="0" xfId="0" applyFont="1" applyFill="1" applyAlignment="1">
      <alignment horizontal="center"/>
    </xf>
    <xf numFmtId="14" fontId="15" fillId="8" borderId="0" xfId="0" applyNumberFormat="1" applyFont="1" applyFill="1" applyAlignment="1">
      <alignment horizontal="center"/>
    </xf>
    <xf numFmtId="0" fontId="8" fillId="8" borderId="0" xfId="0" applyFont="1" applyFill="1"/>
    <xf numFmtId="0" fontId="15" fillId="2" borderId="7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8" fillId="7" borderId="0" xfId="0" applyFont="1" applyFill="1" applyAlignment="1">
      <alignment horizontal="center"/>
    </xf>
    <xf numFmtId="0" fontId="8" fillId="7" borderId="0" xfId="0" applyFont="1" applyFill="1" applyBorder="1" applyAlignment="1">
      <alignment horizontal="center"/>
    </xf>
    <xf numFmtId="2" fontId="15" fillId="0" borderId="0" xfId="0" applyNumberFormat="1" applyFont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29" fillId="0" borderId="0" xfId="0" applyFont="1" applyFill="1" applyBorder="1" applyAlignment="1">
      <alignment horizontal="left"/>
    </xf>
    <xf numFmtId="0" fontId="32" fillId="0" borderId="0" xfId="0" applyFont="1" applyAlignment="1">
      <alignment horizontal="center"/>
    </xf>
    <xf numFmtId="0" fontId="32" fillId="0" borderId="0" xfId="0" applyFont="1" applyBorder="1" applyAlignment="1">
      <alignment horizontal="center"/>
    </xf>
    <xf numFmtId="0" fontId="29" fillId="0" borderId="0" xfId="0" applyFont="1"/>
    <xf numFmtId="0" fontId="15" fillId="8" borderId="0" xfId="0" applyFont="1" applyFill="1"/>
    <xf numFmtId="0" fontId="8" fillId="7" borderId="0" xfId="0" applyFont="1" applyFill="1"/>
    <xf numFmtId="0" fontId="17" fillId="7" borderId="0" xfId="0" applyFont="1" applyFill="1"/>
    <xf numFmtId="0" fontId="3" fillId="7" borderId="0" xfId="0" applyFont="1" applyFill="1"/>
    <xf numFmtId="0" fontId="15" fillId="9" borderId="0" xfId="0" applyFont="1" applyFill="1" applyAlignment="1">
      <alignment horizontal="center"/>
    </xf>
    <xf numFmtId="0" fontId="0" fillId="9" borderId="0" xfId="0" applyFill="1"/>
    <xf numFmtId="0" fontId="15" fillId="9" borderId="3" xfId="0" applyFont="1" applyFill="1" applyBorder="1" applyAlignment="1">
      <alignment horizontal="center"/>
    </xf>
    <xf numFmtId="0" fontId="4" fillId="9" borderId="0" xfId="0" applyFont="1" applyFill="1"/>
    <xf numFmtId="0" fontId="14" fillId="9" borderId="0" xfId="0" applyFont="1" applyFill="1"/>
    <xf numFmtId="0" fontId="14" fillId="9" borderId="0" xfId="0" applyFont="1" applyFill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9" fillId="9" borderId="1" xfId="0" applyFont="1" applyFill="1" applyBorder="1"/>
    <xf numFmtId="0" fontId="8" fillId="3" borderId="8" xfId="0" applyFont="1" applyFill="1" applyBorder="1" applyAlignment="1">
      <alignment horizontal="center"/>
    </xf>
    <xf numFmtId="0" fontId="15" fillId="9" borderId="9" xfId="0" applyFont="1" applyFill="1" applyBorder="1" applyAlignment="1">
      <alignment horizontal="left"/>
    </xf>
    <xf numFmtId="0" fontId="15" fillId="0" borderId="9" xfId="0" applyFont="1" applyBorder="1"/>
    <xf numFmtId="0" fontId="15" fillId="7" borderId="9" xfId="0" applyFont="1" applyFill="1" applyBorder="1"/>
    <xf numFmtId="0" fontId="4" fillId="9" borderId="2" xfId="0" applyFont="1" applyFill="1" applyBorder="1"/>
    <xf numFmtId="0" fontId="3" fillId="9" borderId="1" xfId="0" applyFont="1" applyFill="1" applyBorder="1" applyAlignment="1">
      <alignment horizontal="center"/>
    </xf>
    <xf numFmtId="0" fontId="37" fillId="0" borderId="0" xfId="0" applyFont="1"/>
    <xf numFmtId="0" fontId="38" fillId="0" borderId="0" xfId="0" applyFont="1" applyAlignment="1">
      <alignment vertic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4" fillId="9" borderId="12" xfId="0" applyFont="1" applyFill="1" applyBorder="1"/>
    <xf numFmtId="0" fontId="14" fillId="9" borderId="0" xfId="0" applyFont="1" applyFill="1" applyBorder="1" applyAlignment="1">
      <alignment horizontal="left"/>
    </xf>
    <xf numFmtId="0" fontId="14" fillId="9" borderId="0" xfId="0" applyFont="1" applyFill="1" applyBorder="1"/>
    <xf numFmtId="0" fontId="14" fillId="9" borderId="13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/>
    </xf>
    <xf numFmtId="0" fontId="14" fillId="9" borderId="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40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8" fillId="7" borderId="12" xfId="0" applyFont="1" applyFill="1" applyBorder="1" applyAlignment="1">
      <alignment horizontal="center"/>
    </xf>
    <xf numFmtId="0" fontId="8" fillId="9" borderId="0" xfId="0" applyFont="1" applyFill="1" applyAlignment="1">
      <alignment horizontal="center"/>
    </xf>
    <xf numFmtId="0" fontId="38" fillId="0" borderId="0" xfId="0" applyFont="1" applyAlignment="1">
      <alignment vertical="center" wrapText="1"/>
    </xf>
    <xf numFmtId="0" fontId="15" fillId="7" borderId="0" xfId="0" applyFont="1" applyFill="1" applyBorder="1" applyAlignment="1">
      <alignment horizontal="left"/>
    </xf>
    <xf numFmtId="0" fontId="8" fillId="7" borderId="10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0" fontId="38" fillId="0" borderId="0" xfId="0" applyFont="1" applyAlignment="1">
      <alignment horizontal="left" vertical="center" wrapText="1"/>
    </xf>
    <xf numFmtId="0" fontId="15" fillId="7" borderId="0" xfId="0" applyFont="1" applyFill="1" applyBorder="1" applyAlignment="1"/>
    <xf numFmtId="0" fontId="41" fillId="0" borderId="0" xfId="0" applyFont="1"/>
    <xf numFmtId="0" fontId="24" fillId="0" borderId="0" xfId="0" applyFont="1"/>
    <xf numFmtId="20" fontId="41" fillId="0" borderId="0" xfId="0" applyNumberFormat="1" applyFont="1" applyAlignment="1">
      <alignment horizontal="left"/>
    </xf>
    <xf numFmtId="0" fontId="42" fillId="0" borderId="0" xfId="0" applyFont="1" applyAlignment="1">
      <alignment vertical="center" wrapText="1"/>
    </xf>
    <xf numFmtId="0" fontId="43" fillId="0" borderId="0" xfId="0" applyFont="1"/>
    <xf numFmtId="20" fontId="41" fillId="8" borderId="0" xfId="0" applyNumberFormat="1" applyFont="1" applyFill="1" applyAlignment="1">
      <alignment horizontal="left"/>
    </xf>
    <xf numFmtId="0" fontId="43" fillId="8" borderId="0" xfId="0" applyFont="1" applyFill="1"/>
    <xf numFmtId="0" fontId="42" fillId="8" borderId="0" xfId="0" applyFont="1" applyFill="1" applyAlignment="1">
      <alignment vertical="center" wrapText="1"/>
    </xf>
    <xf numFmtId="0" fontId="3" fillId="7" borderId="0" xfId="0" applyFont="1" applyFill="1" applyBorder="1" applyAlignment="1">
      <alignment horizontal="center"/>
    </xf>
    <xf numFmtId="0" fontId="41" fillId="7" borderId="0" xfId="0" applyFont="1" applyFill="1"/>
    <xf numFmtId="0" fontId="24" fillId="7" borderId="0" xfId="0" applyFont="1" applyFill="1"/>
    <xf numFmtId="20" fontId="41" fillId="7" borderId="0" xfId="0" applyNumberFormat="1" applyFont="1" applyFill="1" applyAlignment="1">
      <alignment horizontal="left"/>
    </xf>
    <xf numFmtId="0" fontId="42" fillId="7" borderId="0" xfId="0" applyFont="1" applyFill="1" applyAlignment="1">
      <alignment vertical="center" wrapText="1"/>
    </xf>
    <xf numFmtId="0" fontId="43" fillId="7" borderId="0" xfId="0" applyFont="1" applyFill="1"/>
    <xf numFmtId="0" fontId="0" fillId="10" borderId="0" xfId="0" applyFill="1"/>
    <xf numFmtId="20" fontId="41" fillId="10" borderId="0" xfId="0" applyNumberFormat="1" applyFont="1" applyFill="1" applyAlignment="1">
      <alignment horizontal="left"/>
    </xf>
    <xf numFmtId="0" fontId="42" fillId="10" borderId="0" xfId="0" applyFont="1" applyFill="1" applyAlignment="1">
      <alignment vertical="center" wrapText="1"/>
    </xf>
    <xf numFmtId="0" fontId="43" fillId="10" borderId="0" xfId="0" applyFont="1" applyFill="1"/>
    <xf numFmtId="0" fontId="15" fillId="10" borderId="0" xfId="0" applyFont="1" applyFill="1"/>
    <xf numFmtId="0" fontId="14" fillId="10" borderId="0" xfId="0" applyFont="1" applyFill="1" applyBorder="1" applyAlignment="1">
      <alignment horizontal="center"/>
    </xf>
    <xf numFmtId="0" fontId="9" fillId="10" borderId="0" xfId="0" applyFont="1" applyFill="1"/>
    <xf numFmtId="0" fontId="14" fillId="10" borderId="0" xfId="0" applyFont="1" applyFill="1"/>
    <xf numFmtId="0" fontId="18" fillId="10" borderId="0" xfId="0" applyFont="1" applyFill="1"/>
    <xf numFmtId="0" fontId="14" fillId="10" borderId="0" xfId="0" applyFont="1" applyFill="1" applyAlignment="1">
      <alignment horizontal="center"/>
    </xf>
    <xf numFmtId="0" fontId="8" fillId="10" borderId="0" xfId="0" applyFont="1" applyFill="1" applyAlignment="1">
      <alignment horizontal="center"/>
    </xf>
    <xf numFmtId="20" fontId="8" fillId="10" borderId="0" xfId="0" applyNumberFormat="1" applyFont="1" applyFill="1" applyAlignment="1">
      <alignment horizontal="center"/>
    </xf>
    <xf numFmtId="49" fontId="8" fillId="10" borderId="0" xfId="0" applyNumberFormat="1" applyFont="1" applyFill="1" applyAlignment="1">
      <alignment horizontal="center"/>
    </xf>
    <xf numFmtId="0" fontId="44" fillId="0" borderId="0" xfId="0" applyFont="1"/>
    <xf numFmtId="0" fontId="45" fillId="0" borderId="0" xfId="0" applyFont="1"/>
    <xf numFmtId="0" fontId="46" fillId="0" borderId="0" xfId="0" applyFont="1"/>
    <xf numFmtId="0" fontId="0" fillId="7" borderId="0" xfId="0" applyFill="1" applyBorder="1"/>
    <xf numFmtId="0" fontId="22" fillId="0" borderId="0" xfId="0" applyFont="1" applyAlignment="1">
      <alignment horizontal="center"/>
    </xf>
    <xf numFmtId="0" fontId="29" fillId="0" borderId="0" xfId="0" applyFont="1" applyBorder="1"/>
    <xf numFmtId="0" fontId="14" fillId="7" borderId="0" xfId="0" applyFont="1" applyFill="1" applyAlignment="1">
      <alignment horizontal="center"/>
    </xf>
    <xf numFmtId="0" fontId="15" fillId="8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1</xdr:row>
      <xdr:rowOff>171450</xdr:rowOff>
    </xdr:from>
    <xdr:to>
      <xdr:col>9</xdr:col>
      <xdr:colOff>247650</xdr:colOff>
      <xdr:row>12</xdr:row>
      <xdr:rowOff>123825</xdr:rowOff>
    </xdr:to>
    <xdr:pic>
      <xdr:nvPicPr>
        <xdr:cNvPr id="2" name="Picture 3" descr="MCj0157421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0" y="483870"/>
          <a:ext cx="1817370" cy="2596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2</xdr:row>
      <xdr:rowOff>57150</xdr:rowOff>
    </xdr:from>
    <xdr:to>
      <xdr:col>3</xdr:col>
      <xdr:colOff>9525</xdr:colOff>
      <xdr:row>12</xdr:row>
      <xdr:rowOff>123825</xdr:rowOff>
    </xdr:to>
    <xdr:pic>
      <xdr:nvPicPr>
        <xdr:cNvPr id="3" name="Picture 5" descr="MCj0157463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5270" y="681990"/>
          <a:ext cx="2215515" cy="2398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1028700</xdr:colOff>
      <xdr:row>37</xdr:row>
      <xdr:rowOff>104775</xdr:rowOff>
    </xdr:from>
    <xdr:to>
      <xdr:col>14</xdr:col>
      <xdr:colOff>455295</xdr:colOff>
      <xdr:row>47</xdr:row>
      <xdr:rowOff>28575</xdr:rowOff>
    </xdr:to>
    <xdr:pic>
      <xdr:nvPicPr>
        <xdr:cNvPr id="4" name="Picture 6" descr="MCj01574270000[1]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163050" y="8943975"/>
          <a:ext cx="1931670" cy="2314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38</xdr:row>
      <xdr:rowOff>76200</xdr:rowOff>
    </xdr:from>
    <xdr:to>
      <xdr:col>2</xdr:col>
      <xdr:colOff>628650</xdr:colOff>
      <xdr:row>46</xdr:row>
      <xdr:rowOff>257175</xdr:rowOff>
    </xdr:to>
    <xdr:pic>
      <xdr:nvPicPr>
        <xdr:cNvPr id="5" name="Picture 7" descr="MCj04321730000[1]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3375" y="9134475"/>
          <a:ext cx="1628775" cy="2085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23</xdr:row>
      <xdr:rowOff>123825</xdr:rowOff>
    </xdr:from>
    <xdr:to>
      <xdr:col>2</xdr:col>
      <xdr:colOff>171450</xdr:colOff>
      <xdr:row>30</xdr:row>
      <xdr:rowOff>114300</xdr:rowOff>
    </xdr:to>
    <xdr:pic>
      <xdr:nvPicPr>
        <xdr:cNvPr id="6" name="Picture 8" descr="MCj01574730000[1]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5745" y="5602605"/>
          <a:ext cx="1259205" cy="1773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609600</xdr:colOff>
      <xdr:row>2</xdr:row>
      <xdr:rowOff>161925</xdr:rowOff>
    </xdr:from>
    <xdr:to>
      <xdr:col>14</xdr:col>
      <xdr:colOff>152400</xdr:colOff>
      <xdr:row>12</xdr:row>
      <xdr:rowOff>161925</xdr:rowOff>
    </xdr:to>
    <xdr:pic>
      <xdr:nvPicPr>
        <xdr:cNvPr id="7" name="Picture 4" descr="MCj01574870000[1]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743950" y="800100"/>
          <a:ext cx="2047875" cy="2314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1104900</xdr:colOff>
      <xdr:row>20</xdr:row>
      <xdr:rowOff>209550</xdr:rowOff>
    </xdr:from>
    <xdr:to>
      <xdr:col>14</xdr:col>
      <xdr:colOff>438150</xdr:colOff>
      <xdr:row>31</xdr:row>
      <xdr:rowOff>209550</xdr:rowOff>
    </xdr:to>
    <xdr:pic>
      <xdr:nvPicPr>
        <xdr:cNvPr id="8" name="Picture 2" descr="MCj04321750000[1]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197340" y="5025390"/>
          <a:ext cx="1832610" cy="2644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1</xdr:row>
      <xdr:rowOff>171450</xdr:rowOff>
    </xdr:from>
    <xdr:to>
      <xdr:col>9</xdr:col>
      <xdr:colOff>247650</xdr:colOff>
      <xdr:row>12</xdr:row>
      <xdr:rowOff>123825</xdr:rowOff>
    </xdr:to>
    <xdr:pic>
      <xdr:nvPicPr>
        <xdr:cNvPr id="2049" name="Picture 3" descr="MCj0157421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48175" y="504825"/>
          <a:ext cx="1762125" cy="273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2</xdr:row>
      <xdr:rowOff>57150</xdr:rowOff>
    </xdr:from>
    <xdr:to>
      <xdr:col>3</xdr:col>
      <xdr:colOff>9525</xdr:colOff>
      <xdr:row>12</xdr:row>
      <xdr:rowOff>123825</xdr:rowOff>
    </xdr:to>
    <xdr:pic>
      <xdr:nvPicPr>
        <xdr:cNvPr id="2050" name="Picture 5" descr="MCj0157463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723900"/>
          <a:ext cx="2152650" cy="2514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1028700</xdr:colOff>
      <xdr:row>39</xdr:row>
      <xdr:rowOff>57150</xdr:rowOff>
    </xdr:from>
    <xdr:to>
      <xdr:col>14</xdr:col>
      <xdr:colOff>561975</xdr:colOff>
      <xdr:row>47</xdr:row>
      <xdr:rowOff>28575</xdr:rowOff>
    </xdr:to>
    <xdr:pic>
      <xdr:nvPicPr>
        <xdr:cNvPr id="2051" name="Picture 6" descr="MCj01574270000[1]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05875" y="9867900"/>
          <a:ext cx="1962150" cy="2000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40</xdr:row>
      <xdr:rowOff>57150</xdr:rowOff>
    </xdr:from>
    <xdr:to>
      <xdr:col>2</xdr:col>
      <xdr:colOff>628650</xdr:colOff>
      <xdr:row>47</xdr:row>
      <xdr:rowOff>28575</xdr:rowOff>
    </xdr:to>
    <xdr:pic>
      <xdr:nvPicPr>
        <xdr:cNvPr id="2052" name="Picture 7" descr="MCj04321730000[1]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23850" y="10106025"/>
          <a:ext cx="1600200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23</xdr:row>
      <xdr:rowOff>123825</xdr:rowOff>
    </xdr:from>
    <xdr:to>
      <xdr:col>2</xdr:col>
      <xdr:colOff>171450</xdr:colOff>
      <xdr:row>30</xdr:row>
      <xdr:rowOff>114300</xdr:rowOff>
    </xdr:to>
    <xdr:pic>
      <xdr:nvPicPr>
        <xdr:cNvPr id="2053" name="Picture 8" descr="MCj01574730000[1]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38125" y="5924550"/>
          <a:ext cx="1228725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552450</xdr:colOff>
      <xdr:row>2</xdr:row>
      <xdr:rowOff>171450</xdr:rowOff>
    </xdr:from>
    <xdr:to>
      <xdr:col>14</xdr:col>
      <xdr:colOff>95250</xdr:colOff>
      <xdr:row>11</xdr:row>
      <xdr:rowOff>180975</xdr:rowOff>
    </xdr:to>
    <xdr:pic>
      <xdr:nvPicPr>
        <xdr:cNvPr id="2054" name="Picture 4" descr="MCj01574870000[1]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429625" y="838200"/>
          <a:ext cx="1971675" cy="2228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1104900</xdr:colOff>
      <xdr:row>20</xdr:row>
      <xdr:rowOff>209550</xdr:rowOff>
    </xdr:from>
    <xdr:to>
      <xdr:col>14</xdr:col>
      <xdr:colOff>438150</xdr:colOff>
      <xdr:row>31</xdr:row>
      <xdr:rowOff>209550</xdr:rowOff>
    </xdr:to>
    <xdr:pic>
      <xdr:nvPicPr>
        <xdr:cNvPr id="2055" name="Picture 2" descr="MCj04321750000[1]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982075" y="5295900"/>
          <a:ext cx="1762125" cy="274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952500</xdr:colOff>
      <xdr:row>46</xdr:row>
      <xdr:rowOff>195384</xdr:rowOff>
    </xdr:from>
    <xdr:to>
      <xdr:col>11</xdr:col>
      <xdr:colOff>830384</xdr:colOff>
      <xdr:row>57</xdr:row>
      <xdr:rowOff>73268</xdr:rowOff>
    </xdr:to>
    <xdr:pic>
      <xdr:nvPicPr>
        <xdr:cNvPr id="6" name="il_fi" descr="http://happynewyear2013.org/wp-content/uploads/2012/12/happy-new-year-201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1731" y="9842499"/>
          <a:ext cx="6411057" cy="2137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view="pageBreakPreview" topLeftCell="A10" zoomScale="80" zoomScaleNormal="75" zoomScaleSheetLayoutView="80" workbookViewId="0">
      <selection activeCell="D3" sqref="D3"/>
    </sheetView>
  </sheetViews>
  <sheetFormatPr defaultRowHeight="12.75" x14ac:dyDescent="0.2"/>
  <cols>
    <col min="1" max="1" width="3.42578125" customWidth="1"/>
    <col min="2" max="2" width="16" customWidth="1"/>
    <col min="3" max="3" width="16.42578125" customWidth="1"/>
    <col min="4" max="4" width="16.5703125" customWidth="1"/>
    <col min="5" max="5" width="10.42578125" customWidth="1"/>
    <col min="6" max="6" width="5.5703125" customWidth="1"/>
    <col min="7" max="7" width="6.85546875" customWidth="1"/>
    <col min="8" max="8" width="6.42578125" customWidth="1"/>
    <col min="9" max="9" width="8.42578125" customWidth="1"/>
    <col min="10" max="10" width="7.42578125" customWidth="1"/>
    <col min="12" max="12" width="12.140625" customWidth="1"/>
    <col min="13" max="13" width="19.5703125" customWidth="1"/>
    <col min="14" max="14" width="16.85546875" customWidth="1"/>
    <col min="15" max="15" width="6.7109375" customWidth="1"/>
    <col min="16" max="16" width="9.140625" hidden="1" customWidth="1"/>
  </cols>
  <sheetData>
    <row r="1" spans="1:15" ht="25.5" x14ac:dyDescent="0.35">
      <c r="A1" s="181"/>
      <c r="B1" s="14"/>
      <c r="C1" s="30"/>
      <c r="D1" s="165"/>
      <c r="E1" s="165"/>
      <c r="F1" s="165"/>
      <c r="G1" s="165"/>
      <c r="H1" s="166" t="s">
        <v>286</v>
      </c>
      <c r="I1" s="166"/>
      <c r="J1" s="166"/>
      <c r="K1" s="166"/>
      <c r="L1" s="166"/>
      <c r="M1" s="30"/>
      <c r="N1" s="30"/>
      <c r="O1" s="30"/>
    </row>
    <row r="2" spans="1:15" ht="26.25" x14ac:dyDescent="0.4">
      <c r="A2" s="181"/>
      <c r="O2" s="33"/>
    </row>
    <row r="3" spans="1:15" ht="21.75" customHeight="1" x14ac:dyDescent="0.3">
      <c r="A3" s="181"/>
      <c r="D3" s="112"/>
      <c r="E3" s="39"/>
      <c r="K3" s="112"/>
      <c r="L3" s="112"/>
      <c r="O3" s="117"/>
    </row>
    <row r="4" spans="1:15" ht="18.75" x14ac:dyDescent="0.3">
      <c r="A4" s="181"/>
      <c r="D4" s="112"/>
      <c r="K4" s="112"/>
      <c r="L4" s="112"/>
      <c r="O4" s="117"/>
    </row>
    <row r="5" spans="1:15" ht="19.5" thickBot="1" x14ac:dyDescent="0.35">
      <c r="A5" s="181"/>
      <c r="D5" s="140" t="s">
        <v>336</v>
      </c>
      <c r="E5" s="141"/>
      <c r="K5" s="140" t="s">
        <v>342</v>
      </c>
      <c r="L5" s="140"/>
      <c r="O5" s="117"/>
    </row>
    <row r="6" spans="1:15" ht="20.25" customHeight="1" x14ac:dyDescent="0.3">
      <c r="A6" s="181"/>
      <c r="D6" s="142" t="s">
        <v>1452</v>
      </c>
      <c r="K6" s="142" t="s">
        <v>759</v>
      </c>
      <c r="L6" s="142"/>
      <c r="O6" s="117"/>
    </row>
    <row r="7" spans="1:15" ht="18.75" x14ac:dyDescent="0.3">
      <c r="A7" s="181"/>
      <c r="D7" s="35" t="s">
        <v>242</v>
      </c>
      <c r="K7" s="35" t="s">
        <v>758</v>
      </c>
      <c r="L7" s="35"/>
      <c r="O7" s="117"/>
    </row>
    <row r="8" spans="1:15" ht="18.75" x14ac:dyDescent="0.3">
      <c r="A8" s="181"/>
      <c r="D8" s="35" t="s">
        <v>765</v>
      </c>
      <c r="E8" s="64">
        <v>25</v>
      </c>
      <c r="K8" s="35" t="s">
        <v>1394</v>
      </c>
      <c r="L8" s="118"/>
      <c r="M8" s="197">
        <v>28</v>
      </c>
      <c r="O8" s="117"/>
    </row>
    <row r="9" spans="1:15" ht="18.75" x14ac:dyDescent="0.3">
      <c r="A9" s="181"/>
      <c r="D9" s="35" t="s">
        <v>764</v>
      </c>
      <c r="E9" s="64">
        <v>22</v>
      </c>
      <c r="K9" s="35" t="s">
        <v>1395</v>
      </c>
      <c r="L9" s="35"/>
      <c r="M9" s="197">
        <v>51</v>
      </c>
      <c r="O9" s="117"/>
    </row>
    <row r="10" spans="1:15" ht="18.75" x14ac:dyDescent="0.3">
      <c r="A10" s="181"/>
      <c r="D10" s="197" t="s">
        <v>226</v>
      </c>
      <c r="E10" s="354">
        <v>0</v>
      </c>
      <c r="K10" s="35" t="s">
        <v>1396</v>
      </c>
      <c r="M10" s="197">
        <v>3</v>
      </c>
      <c r="O10" s="117"/>
    </row>
    <row r="11" spans="1:15" ht="20.100000000000001" customHeight="1" x14ac:dyDescent="0.3">
      <c r="A11" s="181"/>
      <c r="D11" s="197" t="s">
        <v>763</v>
      </c>
      <c r="E11" s="49">
        <f>SUM(E8:E10)</f>
        <v>47</v>
      </c>
      <c r="K11" s="35" t="s">
        <v>766</v>
      </c>
      <c r="L11" s="49">
        <v>1.82</v>
      </c>
      <c r="O11" s="117"/>
    </row>
    <row r="12" spans="1:15" ht="18" x14ac:dyDescent="0.25">
      <c r="A12" s="181"/>
      <c r="O12" s="117"/>
    </row>
    <row r="13" spans="1:15" ht="18" x14ac:dyDescent="0.25">
      <c r="A13" s="181"/>
      <c r="O13" s="117"/>
    </row>
    <row r="14" spans="1:15" ht="18" x14ac:dyDescent="0.25">
      <c r="A14" s="181"/>
      <c r="O14" s="117"/>
    </row>
    <row r="15" spans="1:15" ht="26.25" x14ac:dyDescent="0.4">
      <c r="A15" s="181"/>
      <c r="B15" s="167" t="s">
        <v>337</v>
      </c>
      <c r="C15" s="167"/>
      <c r="D15" s="166"/>
      <c r="E15" s="30"/>
      <c r="F15" s="103"/>
      <c r="G15" s="32" t="s">
        <v>797</v>
      </c>
      <c r="H15" s="32"/>
      <c r="I15" s="31"/>
      <c r="J15" s="31"/>
      <c r="K15" s="181"/>
      <c r="L15" s="119"/>
      <c r="M15" s="120"/>
      <c r="N15" s="33"/>
      <c r="O15" s="117"/>
    </row>
    <row r="16" spans="1:15" ht="18" x14ac:dyDescent="0.25">
      <c r="A16" s="181"/>
      <c r="B16" s="4"/>
      <c r="C16" s="4"/>
      <c r="D16" s="25"/>
      <c r="E16" s="23" t="s">
        <v>279</v>
      </c>
      <c r="F16" s="23" t="s">
        <v>280</v>
      </c>
      <c r="G16" s="23" t="s">
        <v>281</v>
      </c>
      <c r="H16" s="23" t="s">
        <v>282</v>
      </c>
      <c r="I16" s="23" t="s">
        <v>263</v>
      </c>
      <c r="J16" s="37" t="s">
        <v>247</v>
      </c>
      <c r="K16" s="234"/>
      <c r="L16" s="23" t="s">
        <v>287</v>
      </c>
      <c r="M16" s="115" t="s">
        <v>244</v>
      </c>
      <c r="N16" s="104"/>
      <c r="O16" s="117"/>
    </row>
    <row r="17" spans="1:15" ht="18.75" x14ac:dyDescent="0.3">
      <c r="A17" s="181"/>
      <c r="B17" s="9"/>
      <c r="C17" s="35" t="s">
        <v>583</v>
      </c>
      <c r="D17" s="25"/>
      <c r="E17" s="23">
        <v>11</v>
      </c>
      <c r="F17" s="23">
        <v>5</v>
      </c>
      <c r="G17" s="23">
        <v>6</v>
      </c>
      <c r="H17" s="23">
        <v>49</v>
      </c>
      <c r="I17" s="23">
        <v>32</v>
      </c>
      <c r="J17" s="37">
        <f t="shared" ref="J17:J24" si="0">E17*2+G17*1</f>
        <v>28</v>
      </c>
      <c r="K17" s="23"/>
      <c r="L17" s="23">
        <v>86</v>
      </c>
      <c r="M17" s="23">
        <v>21</v>
      </c>
      <c r="N17" s="234"/>
      <c r="O17" s="117"/>
    </row>
    <row r="18" spans="1:15" ht="18.75" x14ac:dyDescent="0.3">
      <c r="A18" s="181"/>
      <c r="B18" s="9"/>
      <c r="C18" s="35" t="s">
        <v>278</v>
      </c>
      <c r="D18" s="25"/>
      <c r="E18" s="114">
        <v>11</v>
      </c>
      <c r="F18" s="114">
        <v>5</v>
      </c>
      <c r="G18" s="114">
        <v>6</v>
      </c>
      <c r="H18" s="23">
        <v>70</v>
      </c>
      <c r="I18" s="23">
        <v>53</v>
      </c>
      <c r="J18" s="37">
        <f t="shared" si="0"/>
        <v>28</v>
      </c>
      <c r="K18" s="23"/>
      <c r="L18" s="23">
        <v>115</v>
      </c>
      <c r="M18" s="114">
        <v>18</v>
      </c>
      <c r="N18" s="234"/>
      <c r="O18" s="117"/>
    </row>
    <row r="19" spans="1:15" ht="18.75" x14ac:dyDescent="0.3">
      <c r="A19" s="181"/>
      <c r="B19" s="9"/>
      <c r="C19" s="35" t="s">
        <v>344</v>
      </c>
      <c r="D19" s="25"/>
      <c r="E19" s="114">
        <v>9</v>
      </c>
      <c r="F19" s="114">
        <v>7</v>
      </c>
      <c r="G19" s="114">
        <v>6</v>
      </c>
      <c r="H19" s="23">
        <v>48</v>
      </c>
      <c r="I19" s="23">
        <v>49</v>
      </c>
      <c r="J19" s="37">
        <f t="shared" si="0"/>
        <v>24</v>
      </c>
      <c r="K19" s="23"/>
      <c r="L19" s="23">
        <v>83</v>
      </c>
      <c r="M19" s="114">
        <v>26</v>
      </c>
      <c r="N19" s="234"/>
      <c r="O19" s="117"/>
    </row>
    <row r="20" spans="1:15" ht="18.75" x14ac:dyDescent="0.3">
      <c r="A20" s="181"/>
      <c r="B20" s="9"/>
      <c r="C20" s="35" t="s">
        <v>318</v>
      </c>
      <c r="D20" s="25"/>
      <c r="E20" s="114">
        <v>8</v>
      </c>
      <c r="F20" s="114">
        <v>7</v>
      </c>
      <c r="G20" s="114">
        <v>7</v>
      </c>
      <c r="H20" s="23">
        <v>48</v>
      </c>
      <c r="I20" s="23">
        <v>46</v>
      </c>
      <c r="J20" s="37">
        <f t="shared" si="0"/>
        <v>23</v>
      </c>
      <c r="K20" s="23"/>
      <c r="L20" s="23">
        <v>64</v>
      </c>
      <c r="M20" s="114">
        <v>13</v>
      </c>
      <c r="N20" s="234"/>
      <c r="O20" s="117"/>
    </row>
    <row r="21" spans="1:15" ht="18.75" x14ac:dyDescent="0.3">
      <c r="A21" s="181"/>
      <c r="B21" s="9"/>
      <c r="C21" s="35" t="s">
        <v>313</v>
      </c>
      <c r="D21" s="25"/>
      <c r="E21" s="23">
        <v>9</v>
      </c>
      <c r="F21" s="23">
        <v>9</v>
      </c>
      <c r="G21" s="23">
        <v>4</v>
      </c>
      <c r="H21" s="23">
        <v>53</v>
      </c>
      <c r="I21" s="23">
        <v>48</v>
      </c>
      <c r="J21" s="37">
        <f t="shared" si="0"/>
        <v>22</v>
      </c>
      <c r="K21" s="23"/>
      <c r="L21" s="23">
        <v>82</v>
      </c>
      <c r="M21" s="23">
        <v>20</v>
      </c>
      <c r="N21" s="234"/>
      <c r="O21" s="117"/>
    </row>
    <row r="22" spans="1:15" ht="18.75" x14ac:dyDescent="0.3">
      <c r="A22" s="181"/>
      <c r="B22" s="7"/>
      <c r="C22" s="35" t="s">
        <v>346</v>
      </c>
      <c r="D22" s="25"/>
      <c r="E22" s="114">
        <v>8</v>
      </c>
      <c r="F22" s="114">
        <v>10</v>
      </c>
      <c r="G22" s="114">
        <v>4</v>
      </c>
      <c r="H22" s="23">
        <v>47</v>
      </c>
      <c r="I22" s="23">
        <v>59</v>
      </c>
      <c r="J22" s="37">
        <f t="shared" si="0"/>
        <v>20</v>
      </c>
      <c r="K22" s="23"/>
      <c r="L22" s="23">
        <v>75</v>
      </c>
      <c r="M22" s="114">
        <v>23</v>
      </c>
      <c r="N22" s="234"/>
      <c r="O22" s="117"/>
    </row>
    <row r="23" spans="1:15" ht="18.75" x14ac:dyDescent="0.3">
      <c r="A23" s="181"/>
      <c r="B23" s="9"/>
      <c r="C23" s="35" t="s">
        <v>784</v>
      </c>
      <c r="D23" s="25"/>
      <c r="E23" s="23">
        <v>6</v>
      </c>
      <c r="F23" s="23">
        <v>12</v>
      </c>
      <c r="G23" s="23">
        <v>4</v>
      </c>
      <c r="H23" s="23">
        <v>56</v>
      </c>
      <c r="I23" s="23">
        <v>63</v>
      </c>
      <c r="J23" s="37">
        <f t="shared" si="0"/>
        <v>16</v>
      </c>
      <c r="K23" s="23"/>
      <c r="L23" s="23">
        <v>86</v>
      </c>
      <c r="M23" s="23">
        <v>6</v>
      </c>
      <c r="N23" s="234"/>
      <c r="O23" s="117"/>
    </row>
    <row r="24" spans="1:15" ht="19.5" thickBot="1" x14ac:dyDescent="0.35">
      <c r="A24" s="181"/>
      <c r="B24" s="9"/>
      <c r="C24" s="35" t="s">
        <v>276</v>
      </c>
      <c r="D24" s="25"/>
      <c r="E24" s="53">
        <v>5</v>
      </c>
      <c r="F24" s="53">
        <v>12</v>
      </c>
      <c r="G24" s="53">
        <v>5</v>
      </c>
      <c r="H24" s="23">
        <v>32</v>
      </c>
      <c r="I24" s="23">
        <v>53</v>
      </c>
      <c r="J24" s="37">
        <f t="shared" si="0"/>
        <v>15</v>
      </c>
      <c r="K24" s="23"/>
      <c r="L24" s="23">
        <v>48</v>
      </c>
      <c r="M24" s="53">
        <v>16</v>
      </c>
      <c r="N24" s="234"/>
      <c r="O24" s="117"/>
    </row>
    <row r="25" spans="1:15" ht="23.25" customHeight="1" thickBot="1" x14ac:dyDescent="0.3">
      <c r="A25" s="181"/>
      <c r="B25" s="9"/>
      <c r="C25" s="22"/>
      <c r="D25" s="22"/>
      <c r="E25" s="65">
        <f>SUM(E17:E24)</f>
        <v>67</v>
      </c>
      <c r="F25" s="65">
        <f>SUM(F17:F24)</f>
        <v>67</v>
      </c>
      <c r="G25" s="65">
        <f>SUM(G17:G24)</f>
        <v>42</v>
      </c>
      <c r="H25" s="65">
        <f>SUM(H17:H24)</f>
        <v>403</v>
      </c>
      <c r="I25" s="65">
        <f>SUM(I17:I24)</f>
        <v>403</v>
      </c>
      <c r="J25" s="116"/>
      <c r="K25" s="116"/>
      <c r="L25" s="66">
        <f>SUM(L17:L24)</f>
        <v>639</v>
      </c>
      <c r="M25" s="65">
        <f>SUM(M17:M24)</f>
        <v>143</v>
      </c>
      <c r="N25" s="113"/>
      <c r="O25" s="117"/>
    </row>
    <row r="26" spans="1:15" ht="18.75" thickTop="1" x14ac:dyDescent="0.25">
      <c r="A26" s="181"/>
      <c r="B26" s="4"/>
      <c r="C26" s="4"/>
      <c r="D26" s="121"/>
      <c r="E26" s="122"/>
      <c r="F26" s="122"/>
      <c r="G26" s="122"/>
      <c r="H26" s="113"/>
      <c r="I26" s="113"/>
      <c r="J26" s="122"/>
      <c r="K26" s="122"/>
      <c r="L26" s="113"/>
      <c r="M26" s="113"/>
      <c r="N26" s="4"/>
      <c r="O26" s="123"/>
    </row>
    <row r="27" spans="1:15" ht="24" thickBot="1" x14ac:dyDescent="0.4">
      <c r="A27" s="181"/>
      <c r="B27" s="4"/>
      <c r="C27" s="4"/>
      <c r="D27" s="121"/>
      <c r="F27" s="136" t="s">
        <v>338</v>
      </c>
      <c r="G27" s="137"/>
      <c r="H27" s="137"/>
      <c r="I27" s="138"/>
      <c r="J27" s="139"/>
      <c r="K27" s="139"/>
      <c r="L27" s="113"/>
      <c r="M27" s="113"/>
      <c r="N27" s="4"/>
      <c r="O27" s="123"/>
    </row>
    <row r="28" spans="1:15" ht="20.25" x14ac:dyDescent="0.3">
      <c r="A28" s="181"/>
      <c r="B28" s="4"/>
      <c r="C28" s="4"/>
      <c r="D28" s="121"/>
      <c r="E28" s="44" t="s">
        <v>375</v>
      </c>
      <c r="F28" s="35" t="s">
        <v>583</v>
      </c>
      <c r="G28" s="124"/>
      <c r="H28" s="124"/>
      <c r="I28" s="125"/>
      <c r="J28" s="122"/>
      <c r="K28" s="122"/>
      <c r="L28" s="113"/>
      <c r="M28" s="113"/>
      <c r="N28" s="4"/>
      <c r="O28" s="123"/>
    </row>
    <row r="29" spans="1:15" ht="20.25" x14ac:dyDescent="0.3">
      <c r="A29" s="181"/>
      <c r="B29" s="4"/>
      <c r="C29" s="4"/>
      <c r="D29" s="121"/>
      <c r="E29" s="44" t="s">
        <v>374</v>
      </c>
      <c r="F29" s="35" t="s">
        <v>278</v>
      </c>
      <c r="G29" s="126"/>
      <c r="H29" s="126"/>
      <c r="I29" s="125"/>
      <c r="J29" s="122"/>
      <c r="K29" s="122"/>
      <c r="L29" s="113"/>
      <c r="M29" s="113"/>
      <c r="N29" s="4"/>
      <c r="O29" s="123"/>
    </row>
    <row r="30" spans="1:15" ht="18" x14ac:dyDescent="0.25">
      <c r="A30" s="181"/>
      <c r="B30" s="4"/>
      <c r="C30" s="4"/>
      <c r="D30" s="121"/>
      <c r="E30" s="122"/>
      <c r="F30" s="122"/>
      <c r="G30" s="122"/>
      <c r="H30" s="113"/>
      <c r="I30" s="113"/>
      <c r="J30" s="122"/>
      <c r="K30" s="122"/>
      <c r="L30" s="113"/>
      <c r="M30" s="113"/>
      <c r="N30" s="4"/>
      <c r="O30" s="123"/>
    </row>
    <row r="31" spans="1:15" ht="15.75" customHeight="1" x14ac:dyDescent="0.25">
      <c r="A31" s="181"/>
      <c r="B31" s="4"/>
      <c r="C31" s="4"/>
      <c r="D31" s="25"/>
      <c r="E31" s="122"/>
      <c r="F31" s="122"/>
      <c r="G31" s="122"/>
      <c r="H31" s="113"/>
      <c r="I31" s="113"/>
      <c r="J31" s="122"/>
      <c r="K31" s="122"/>
      <c r="L31" s="113"/>
      <c r="M31" s="113"/>
      <c r="N31" s="4"/>
      <c r="O31" s="123"/>
    </row>
    <row r="32" spans="1:15" ht="18" x14ac:dyDescent="0.25">
      <c r="A32" s="181"/>
      <c r="B32" s="4"/>
      <c r="C32" s="4"/>
      <c r="D32" s="25"/>
      <c r="E32" s="122"/>
      <c r="F32" s="122"/>
      <c r="G32" s="122"/>
      <c r="H32" s="113"/>
      <c r="I32" s="113"/>
      <c r="J32" s="122"/>
      <c r="K32" s="122"/>
      <c r="L32" s="113"/>
      <c r="M32" s="113"/>
      <c r="N32" s="4"/>
      <c r="O32" s="123"/>
    </row>
    <row r="33" spans="1:15" ht="26.25" x14ac:dyDescent="0.4">
      <c r="A33" s="181"/>
      <c r="B33" s="167" t="s">
        <v>339</v>
      </c>
      <c r="C33" s="166"/>
      <c r="D33" s="30"/>
      <c r="E33" s="30"/>
      <c r="F33" s="30"/>
      <c r="G33" s="32" t="s">
        <v>797</v>
      </c>
      <c r="H33" s="31"/>
      <c r="I33" s="31"/>
      <c r="J33" s="31"/>
      <c r="K33" s="31"/>
      <c r="L33" s="30"/>
      <c r="M33" s="33"/>
      <c r="N33" s="181"/>
      <c r="O33" s="123"/>
    </row>
    <row r="34" spans="1:15" ht="18" x14ac:dyDescent="0.25">
      <c r="A34" s="181"/>
      <c r="B34" s="7"/>
      <c r="C34" s="25"/>
      <c r="D34" s="25"/>
      <c r="E34" s="23" t="s">
        <v>279</v>
      </c>
      <c r="F34" s="23" t="s">
        <v>280</v>
      </c>
      <c r="G34" s="23" t="s">
        <v>281</v>
      </c>
      <c r="H34" s="23" t="s">
        <v>282</v>
      </c>
      <c r="I34" s="23" t="s">
        <v>263</v>
      </c>
      <c r="J34" s="37" t="s">
        <v>247</v>
      </c>
      <c r="L34" s="23" t="s">
        <v>287</v>
      </c>
      <c r="M34" s="115" t="s">
        <v>244</v>
      </c>
      <c r="O34" s="123"/>
    </row>
    <row r="35" spans="1:15" ht="18.75" x14ac:dyDescent="0.3">
      <c r="A35" s="181"/>
      <c r="B35" s="9"/>
      <c r="C35" s="35" t="s">
        <v>784</v>
      </c>
      <c r="D35" s="25"/>
      <c r="E35" s="23">
        <v>4</v>
      </c>
      <c r="F35" s="23">
        <v>0</v>
      </c>
      <c r="G35" s="23">
        <v>4</v>
      </c>
      <c r="H35" s="23">
        <v>18</v>
      </c>
      <c r="I35" s="23">
        <v>10</v>
      </c>
      <c r="J35" s="37">
        <f t="shared" ref="J35:J42" si="1">E35*2+G35*1</f>
        <v>12</v>
      </c>
      <c r="K35" s="23"/>
      <c r="L35" s="23">
        <f>L57-L23</f>
        <v>25</v>
      </c>
      <c r="M35" s="23">
        <f>M57-M23</f>
        <v>4</v>
      </c>
      <c r="N35" s="23"/>
      <c r="O35" s="123"/>
    </row>
    <row r="36" spans="1:15" ht="18.75" x14ac:dyDescent="0.3">
      <c r="A36" s="181"/>
      <c r="B36" s="9"/>
      <c r="C36" s="35" t="s">
        <v>318</v>
      </c>
      <c r="D36" s="25"/>
      <c r="E36" s="23">
        <v>5</v>
      </c>
      <c r="F36" s="23">
        <v>2</v>
      </c>
      <c r="G36" s="23">
        <v>1</v>
      </c>
      <c r="H36" s="23">
        <v>21</v>
      </c>
      <c r="I36" s="23">
        <v>17</v>
      </c>
      <c r="J36" s="37">
        <f t="shared" si="1"/>
        <v>11</v>
      </c>
      <c r="K36" s="23"/>
      <c r="L36" s="23">
        <f>L54-L20</f>
        <v>27</v>
      </c>
      <c r="M36" s="23">
        <f>M54-M20</f>
        <v>4</v>
      </c>
      <c r="N36" s="23"/>
      <c r="O36" s="123"/>
    </row>
    <row r="37" spans="1:15" ht="18.75" x14ac:dyDescent="0.3">
      <c r="A37" s="181"/>
      <c r="B37" s="9"/>
      <c r="C37" s="35" t="s">
        <v>278</v>
      </c>
      <c r="D37" s="25"/>
      <c r="E37" s="23">
        <v>4</v>
      </c>
      <c r="F37" s="23">
        <v>3</v>
      </c>
      <c r="G37" s="23">
        <v>1</v>
      </c>
      <c r="H37" s="23">
        <v>23</v>
      </c>
      <c r="I37" s="23">
        <v>20</v>
      </c>
      <c r="J37" s="37">
        <f t="shared" si="1"/>
        <v>9</v>
      </c>
      <c r="K37" s="23"/>
      <c r="L37" s="23">
        <f>L52-L18</f>
        <v>40</v>
      </c>
      <c r="M37" s="23">
        <f>M52-M18</f>
        <v>8</v>
      </c>
      <c r="N37" s="23"/>
      <c r="O37" s="123"/>
    </row>
    <row r="38" spans="1:15" ht="18.75" x14ac:dyDescent="0.3">
      <c r="A38" s="181"/>
      <c r="B38" s="9"/>
      <c r="C38" s="35" t="s">
        <v>276</v>
      </c>
      <c r="D38" s="25"/>
      <c r="E38" s="23">
        <v>3</v>
      </c>
      <c r="F38" s="23">
        <v>3</v>
      </c>
      <c r="G38" s="23">
        <v>2</v>
      </c>
      <c r="H38" s="23">
        <v>14</v>
      </c>
      <c r="I38" s="23">
        <v>14</v>
      </c>
      <c r="J38" s="37">
        <f t="shared" si="1"/>
        <v>8</v>
      </c>
      <c r="K38" s="23"/>
      <c r="L38" s="23">
        <f>L59-L24</f>
        <v>20</v>
      </c>
      <c r="M38" s="23">
        <f>M59-M24</f>
        <v>5</v>
      </c>
      <c r="N38" s="23"/>
      <c r="O38" s="123"/>
    </row>
    <row r="39" spans="1:15" ht="18.75" x14ac:dyDescent="0.3">
      <c r="A39" s="181"/>
      <c r="B39" s="9"/>
      <c r="C39" s="35" t="s">
        <v>313</v>
      </c>
      <c r="D39" s="25"/>
      <c r="E39" s="23">
        <v>3</v>
      </c>
      <c r="F39" s="23">
        <v>4</v>
      </c>
      <c r="G39" s="23">
        <v>1</v>
      </c>
      <c r="H39" s="23">
        <v>27</v>
      </c>
      <c r="I39" s="23">
        <v>24</v>
      </c>
      <c r="J39" s="37">
        <f t="shared" si="1"/>
        <v>7</v>
      </c>
      <c r="K39" s="23"/>
      <c r="L39" s="23">
        <f>L56-L21</f>
        <v>36</v>
      </c>
      <c r="M39" s="23">
        <f>M56-M21</f>
        <v>4</v>
      </c>
      <c r="N39" s="23"/>
      <c r="O39" s="123"/>
    </row>
    <row r="40" spans="1:15" ht="18.75" x14ac:dyDescent="0.3">
      <c r="A40" s="181"/>
      <c r="B40" s="9"/>
      <c r="C40" s="35" t="s">
        <v>583</v>
      </c>
      <c r="D40" s="25"/>
      <c r="E40" s="23">
        <v>3</v>
      </c>
      <c r="F40" s="23">
        <v>4</v>
      </c>
      <c r="G40" s="23">
        <v>1</v>
      </c>
      <c r="H40" s="23">
        <v>13</v>
      </c>
      <c r="I40" s="23">
        <v>20</v>
      </c>
      <c r="J40" s="37">
        <f t="shared" si="1"/>
        <v>7</v>
      </c>
      <c r="K40" s="23"/>
      <c r="L40" s="23">
        <f>L53-L17</f>
        <v>25</v>
      </c>
      <c r="M40" s="23">
        <f>M53-M17</f>
        <v>6</v>
      </c>
      <c r="N40" s="23"/>
      <c r="O40" s="123"/>
    </row>
    <row r="41" spans="1:15" ht="18.75" x14ac:dyDescent="0.3">
      <c r="A41" s="181"/>
      <c r="B41" s="9"/>
      <c r="C41" s="35" t="s">
        <v>344</v>
      </c>
      <c r="D41" s="25"/>
      <c r="E41" s="23">
        <v>3</v>
      </c>
      <c r="F41" s="23">
        <v>4</v>
      </c>
      <c r="G41" s="23">
        <v>1</v>
      </c>
      <c r="H41" s="23">
        <v>23</v>
      </c>
      <c r="I41" s="23">
        <v>24</v>
      </c>
      <c r="J41" s="37">
        <f t="shared" si="1"/>
        <v>7</v>
      </c>
      <c r="K41" s="23"/>
      <c r="L41" s="23">
        <f>L55-L19</f>
        <v>36</v>
      </c>
      <c r="M41" s="23">
        <f>M55-M19</f>
        <v>10</v>
      </c>
      <c r="N41" s="23"/>
      <c r="O41" s="123"/>
    </row>
    <row r="42" spans="1:15" ht="19.5" thickBot="1" x14ac:dyDescent="0.35">
      <c r="A42" s="181"/>
      <c r="B42" s="9"/>
      <c r="C42" s="35" t="s">
        <v>346</v>
      </c>
      <c r="D42" s="25"/>
      <c r="E42" s="23">
        <v>1</v>
      </c>
      <c r="F42" s="23">
        <v>6</v>
      </c>
      <c r="G42" s="23">
        <v>1</v>
      </c>
      <c r="H42" s="23">
        <v>13</v>
      </c>
      <c r="I42" s="23">
        <v>23</v>
      </c>
      <c r="J42" s="37">
        <f t="shared" si="1"/>
        <v>3</v>
      </c>
      <c r="K42" s="23"/>
      <c r="L42" s="23">
        <f>L58-L22</f>
        <v>20</v>
      </c>
      <c r="M42" s="23">
        <f>M58-M22</f>
        <v>4</v>
      </c>
      <c r="N42" s="114"/>
      <c r="O42" s="127"/>
    </row>
    <row r="43" spans="1:15" ht="18.75" thickBot="1" x14ac:dyDescent="0.3">
      <c r="A43" s="181"/>
      <c r="B43" s="4"/>
      <c r="C43" s="65"/>
      <c r="D43" s="65"/>
      <c r="E43" s="65">
        <f>SUM(E35:E42)</f>
        <v>26</v>
      </c>
      <c r="F43" s="65">
        <f>SUM(F35:F42)</f>
        <v>26</v>
      </c>
      <c r="G43" s="65">
        <f>SUM(G35:G42)</f>
        <v>12</v>
      </c>
      <c r="H43" s="65">
        <f>SUM(H35:H42)</f>
        <v>152</v>
      </c>
      <c r="I43" s="65">
        <f>SUM(I35:I42)</f>
        <v>152</v>
      </c>
      <c r="J43" s="116"/>
      <c r="K43" s="116"/>
      <c r="L43" s="65">
        <f>SUM(L35:L42)</f>
        <v>229</v>
      </c>
      <c r="M43" s="65">
        <f>SUM(M35:M42)</f>
        <v>45</v>
      </c>
      <c r="N43" s="158"/>
      <c r="O43" s="127"/>
    </row>
    <row r="44" spans="1:15" ht="19.5" thickTop="1" x14ac:dyDescent="0.3">
      <c r="A44" s="181"/>
      <c r="B44" s="42"/>
      <c r="C44" s="35"/>
      <c r="D44" s="223"/>
      <c r="E44" s="113"/>
      <c r="F44" s="9"/>
      <c r="G44" s="44"/>
      <c r="H44" s="158"/>
      <c r="I44" s="158"/>
      <c r="J44" s="158"/>
      <c r="K44" s="90"/>
      <c r="L44" s="158"/>
      <c r="M44" s="158"/>
      <c r="N44" s="158"/>
      <c r="O44" s="127"/>
    </row>
    <row r="45" spans="1:15" ht="24" thickBot="1" x14ac:dyDescent="0.4">
      <c r="A45" s="181"/>
      <c r="B45" s="42"/>
      <c r="C45" s="35"/>
      <c r="D45" s="223"/>
      <c r="F45" s="132" t="s">
        <v>340</v>
      </c>
      <c r="G45" s="133"/>
      <c r="H45" s="134"/>
      <c r="I45" s="135"/>
      <c r="J45" s="158"/>
      <c r="K45" s="90"/>
      <c r="L45" s="158"/>
      <c r="M45" s="158"/>
      <c r="N45" s="158"/>
      <c r="O45" s="127"/>
    </row>
    <row r="46" spans="1:15" ht="20.25" x14ac:dyDescent="0.3">
      <c r="A46" s="181"/>
      <c r="B46" s="42"/>
      <c r="C46" s="35"/>
      <c r="D46" s="223"/>
      <c r="E46" s="44" t="s">
        <v>375</v>
      </c>
      <c r="F46" s="35" t="s">
        <v>784</v>
      </c>
      <c r="G46" s="128"/>
      <c r="H46" s="129"/>
      <c r="I46" s="130"/>
      <c r="J46" s="158"/>
      <c r="K46" s="90"/>
      <c r="L46" s="158"/>
      <c r="M46" s="158"/>
      <c r="N46" s="158"/>
      <c r="O46" s="127"/>
    </row>
    <row r="47" spans="1:15" ht="20.25" x14ac:dyDescent="0.3">
      <c r="A47" s="181"/>
      <c r="B47" s="42"/>
      <c r="C47" s="35"/>
      <c r="D47" s="223"/>
      <c r="E47" s="44" t="s">
        <v>1451</v>
      </c>
      <c r="F47" s="35" t="s">
        <v>318</v>
      </c>
      <c r="G47" s="128"/>
      <c r="H47" s="129"/>
      <c r="I47" s="130"/>
      <c r="J47" s="158"/>
      <c r="K47" s="90"/>
      <c r="L47" s="158"/>
      <c r="M47" s="158"/>
      <c r="N47" s="158"/>
      <c r="O47" s="127"/>
    </row>
    <row r="48" spans="1:15" ht="20.25" x14ac:dyDescent="0.3">
      <c r="A48" s="181"/>
      <c r="B48" s="42"/>
      <c r="C48" s="44"/>
      <c r="D48" s="157"/>
      <c r="E48" s="44"/>
      <c r="F48" s="129"/>
      <c r="G48" s="129"/>
      <c r="H48" s="158"/>
      <c r="I48" s="158"/>
      <c r="J48" s="158"/>
      <c r="K48" s="158"/>
      <c r="L48" s="158"/>
      <c r="M48" s="158"/>
      <c r="N48" s="158"/>
      <c r="O48" s="127"/>
    </row>
    <row r="49" spans="1:15" ht="24" customHeight="1" x14ac:dyDescent="0.4">
      <c r="A49" s="181"/>
      <c r="B49" s="167"/>
      <c r="C49" s="166" t="s">
        <v>341</v>
      </c>
      <c r="D49" s="165"/>
      <c r="E49" s="30"/>
      <c r="F49" s="30"/>
      <c r="G49" s="32" t="s">
        <v>797</v>
      </c>
      <c r="H49" s="31"/>
      <c r="I49" s="31"/>
      <c r="J49" s="31"/>
      <c r="K49" s="31"/>
      <c r="L49" s="30"/>
      <c r="M49" s="33"/>
      <c r="N49" s="127"/>
      <c r="O49" s="127"/>
    </row>
    <row r="50" spans="1:15" ht="15" x14ac:dyDescent="0.2">
      <c r="A50" s="181"/>
      <c r="B50" s="4"/>
      <c r="C50" s="4"/>
      <c r="D50" s="4"/>
      <c r="E50" s="4"/>
      <c r="F50" s="4"/>
      <c r="G50" s="4"/>
      <c r="H50" s="4"/>
      <c r="I50" s="4"/>
      <c r="J50" s="14"/>
      <c r="K50" s="4"/>
      <c r="L50" s="4"/>
      <c r="M50" s="4"/>
      <c r="O50" s="123"/>
    </row>
    <row r="51" spans="1:15" ht="18" x14ac:dyDescent="0.25">
      <c r="A51" s="181"/>
      <c r="B51" s="7"/>
      <c r="C51" s="25"/>
      <c r="D51" s="25"/>
      <c r="E51" s="23" t="s">
        <v>279</v>
      </c>
      <c r="F51" s="23" t="s">
        <v>280</v>
      </c>
      <c r="G51" s="23" t="s">
        <v>281</v>
      </c>
      <c r="H51" s="23" t="s">
        <v>334</v>
      </c>
      <c r="I51" s="23" t="s">
        <v>335</v>
      </c>
      <c r="J51" s="37" t="s">
        <v>247</v>
      </c>
      <c r="K51" s="23"/>
      <c r="L51" s="23" t="s">
        <v>287</v>
      </c>
      <c r="M51" s="115" t="s">
        <v>244</v>
      </c>
      <c r="N51" s="158"/>
      <c r="O51" s="123"/>
    </row>
    <row r="52" spans="1:15" ht="18.75" x14ac:dyDescent="0.3">
      <c r="A52" s="181"/>
      <c r="B52" s="9"/>
      <c r="C52" s="35" t="s">
        <v>278</v>
      </c>
      <c r="D52" s="25"/>
      <c r="E52" s="23">
        <v>15</v>
      </c>
      <c r="F52" s="23">
        <v>8</v>
      </c>
      <c r="G52" s="23">
        <v>7</v>
      </c>
      <c r="H52" s="23">
        <v>93</v>
      </c>
      <c r="I52" s="23">
        <v>73</v>
      </c>
      <c r="J52" s="37">
        <f t="shared" ref="J52:J59" si="2">E52*2+G52*1</f>
        <v>37</v>
      </c>
      <c r="K52" s="23"/>
      <c r="L52" s="23">
        <v>155</v>
      </c>
      <c r="M52" s="23">
        <v>26</v>
      </c>
      <c r="N52" s="39"/>
      <c r="O52" s="123"/>
    </row>
    <row r="53" spans="1:15" ht="18.75" x14ac:dyDescent="0.3">
      <c r="A53" s="181"/>
      <c r="B53" s="9"/>
      <c r="C53" s="35" t="s">
        <v>583</v>
      </c>
      <c r="D53" s="25"/>
      <c r="E53" s="23">
        <v>14</v>
      </c>
      <c r="F53" s="23">
        <v>9</v>
      </c>
      <c r="G53" s="23">
        <v>7</v>
      </c>
      <c r="H53" s="23">
        <v>62</v>
      </c>
      <c r="I53" s="23">
        <v>52</v>
      </c>
      <c r="J53" s="37">
        <f t="shared" si="2"/>
        <v>35</v>
      </c>
      <c r="K53" s="23"/>
      <c r="L53" s="23">
        <v>111</v>
      </c>
      <c r="M53" s="23">
        <v>27</v>
      </c>
      <c r="O53" s="123"/>
    </row>
    <row r="54" spans="1:15" ht="18.75" x14ac:dyDescent="0.3">
      <c r="A54" s="181"/>
      <c r="B54" s="9"/>
      <c r="C54" s="35" t="s">
        <v>318</v>
      </c>
      <c r="D54" s="25"/>
      <c r="E54" s="23">
        <v>13</v>
      </c>
      <c r="F54" s="23">
        <v>9</v>
      </c>
      <c r="G54" s="23">
        <v>8</v>
      </c>
      <c r="H54" s="23">
        <v>69</v>
      </c>
      <c r="I54" s="23">
        <v>63</v>
      </c>
      <c r="J54" s="37">
        <f t="shared" si="2"/>
        <v>34</v>
      </c>
      <c r="K54" s="23"/>
      <c r="L54" s="23">
        <v>91</v>
      </c>
      <c r="M54" s="23">
        <v>17</v>
      </c>
      <c r="N54" s="186"/>
      <c r="O54" s="123"/>
    </row>
    <row r="55" spans="1:15" ht="18.75" x14ac:dyDescent="0.3">
      <c r="A55" s="181"/>
      <c r="B55" s="9"/>
      <c r="C55" s="35" t="s">
        <v>344</v>
      </c>
      <c r="D55" s="25"/>
      <c r="E55" s="23">
        <v>12</v>
      </c>
      <c r="F55" s="23">
        <v>11</v>
      </c>
      <c r="G55" s="23">
        <v>7</v>
      </c>
      <c r="H55" s="23">
        <v>71</v>
      </c>
      <c r="I55" s="23">
        <v>73</v>
      </c>
      <c r="J55" s="37">
        <f t="shared" si="2"/>
        <v>31</v>
      </c>
      <c r="K55" s="23"/>
      <c r="L55" s="23">
        <v>119</v>
      </c>
      <c r="M55" s="114">
        <v>36</v>
      </c>
      <c r="N55" s="47"/>
      <c r="O55" s="123"/>
    </row>
    <row r="56" spans="1:15" ht="18.75" x14ac:dyDescent="0.3">
      <c r="A56" s="181"/>
      <c r="B56" s="9"/>
      <c r="C56" s="35" t="s">
        <v>313</v>
      </c>
      <c r="D56" s="25"/>
      <c r="E56" s="23">
        <v>12</v>
      </c>
      <c r="F56" s="23">
        <v>13</v>
      </c>
      <c r="G56" s="23">
        <v>5</v>
      </c>
      <c r="H56" s="23">
        <v>80</v>
      </c>
      <c r="I56" s="23">
        <v>72</v>
      </c>
      <c r="J56" s="37">
        <f t="shared" si="2"/>
        <v>29</v>
      </c>
      <c r="K56" s="23"/>
      <c r="L56" s="23">
        <v>118</v>
      </c>
      <c r="M56" s="23">
        <v>24</v>
      </c>
      <c r="N56" s="186"/>
      <c r="O56" s="123"/>
    </row>
    <row r="57" spans="1:15" ht="18.75" x14ac:dyDescent="0.3">
      <c r="A57" s="181"/>
      <c r="B57" s="9"/>
      <c r="C57" s="35" t="s">
        <v>784</v>
      </c>
      <c r="D57" s="25"/>
      <c r="E57" s="23">
        <v>10</v>
      </c>
      <c r="F57" s="23">
        <v>12</v>
      </c>
      <c r="G57" s="23">
        <v>8</v>
      </c>
      <c r="H57" s="23">
        <v>74</v>
      </c>
      <c r="I57" s="23">
        <v>73</v>
      </c>
      <c r="J57" s="37">
        <f t="shared" si="2"/>
        <v>28</v>
      </c>
      <c r="K57" s="23"/>
      <c r="L57" s="23">
        <v>111</v>
      </c>
      <c r="M57" s="23">
        <v>10</v>
      </c>
      <c r="N57" s="186"/>
      <c r="O57" s="123"/>
    </row>
    <row r="58" spans="1:15" ht="18.75" x14ac:dyDescent="0.3">
      <c r="A58" s="181"/>
      <c r="B58" s="9"/>
      <c r="C58" s="35" t="s">
        <v>346</v>
      </c>
      <c r="D58" s="25"/>
      <c r="E58" s="23">
        <v>9</v>
      </c>
      <c r="F58" s="23">
        <v>16</v>
      </c>
      <c r="G58" s="23">
        <v>5</v>
      </c>
      <c r="H58" s="23">
        <v>60</v>
      </c>
      <c r="I58" s="23">
        <v>82</v>
      </c>
      <c r="J58" s="37">
        <f t="shared" si="2"/>
        <v>23</v>
      </c>
      <c r="K58" s="23"/>
      <c r="L58" s="23">
        <v>95</v>
      </c>
      <c r="M58" s="114">
        <v>27</v>
      </c>
      <c r="N58" s="186"/>
      <c r="O58" s="123"/>
    </row>
    <row r="59" spans="1:15" ht="19.5" thickBot="1" x14ac:dyDescent="0.35">
      <c r="A59" s="181"/>
      <c r="B59" s="9"/>
      <c r="C59" s="35" t="s">
        <v>276</v>
      </c>
      <c r="D59" s="25"/>
      <c r="E59" s="23">
        <v>8</v>
      </c>
      <c r="F59" s="23">
        <v>15</v>
      </c>
      <c r="G59" s="23">
        <v>7</v>
      </c>
      <c r="H59" s="23">
        <v>46</v>
      </c>
      <c r="I59" s="23">
        <v>67</v>
      </c>
      <c r="J59" s="37">
        <f t="shared" si="2"/>
        <v>23</v>
      </c>
      <c r="K59" s="23"/>
      <c r="L59" s="23">
        <v>68</v>
      </c>
      <c r="M59" s="53">
        <v>21</v>
      </c>
      <c r="N59" s="186"/>
      <c r="O59" s="123"/>
    </row>
    <row r="60" spans="1:15" ht="18.75" customHeight="1" thickBot="1" x14ac:dyDescent="0.3">
      <c r="A60" s="117"/>
      <c r="B60" s="117"/>
      <c r="C60" s="65"/>
      <c r="D60" s="65"/>
      <c r="E60" s="65">
        <f>SUM(E52:E59)</f>
        <v>93</v>
      </c>
      <c r="F60" s="65">
        <f>SUM(F52:F59)</f>
        <v>93</v>
      </c>
      <c r="G60" s="65">
        <f>SUM(G52:G59)</f>
        <v>54</v>
      </c>
      <c r="H60" s="65">
        <f>SUM(H52:H59)</f>
        <v>555</v>
      </c>
      <c r="I60" s="66">
        <f>SUM(I52:I59)</f>
        <v>555</v>
      </c>
      <c r="J60" s="65"/>
      <c r="K60" s="65"/>
      <c r="L60" s="65">
        <f>SUM(L52:L59)</f>
        <v>868</v>
      </c>
      <c r="M60" s="65">
        <f>SUM(M52:M59)</f>
        <v>188</v>
      </c>
      <c r="N60" s="123"/>
      <c r="O60" s="123"/>
    </row>
    <row r="61" spans="1:15" ht="13.5" thickTop="1" x14ac:dyDescent="0.2"/>
  </sheetData>
  <sortState ref="B52:M59">
    <sortCondition ref="B52"/>
  </sortState>
  <pageMargins left="0.25" right="0.25" top="0.25" bottom="0.25" header="0.5" footer="0.5"/>
  <pageSetup scale="6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tabSelected="1" view="pageBreakPreview" topLeftCell="A43" zoomScale="80" zoomScaleNormal="75" zoomScaleSheetLayoutView="80" workbookViewId="0">
      <selection activeCell="P35" sqref="P35:Q35"/>
    </sheetView>
  </sheetViews>
  <sheetFormatPr defaultRowHeight="12.75" x14ac:dyDescent="0.2"/>
  <cols>
    <col min="1" max="1" width="13.140625" customWidth="1"/>
    <col min="2" max="2" width="16.42578125" customWidth="1"/>
    <col min="3" max="3" width="16.140625" customWidth="1"/>
    <col min="4" max="4" width="13.8554687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26.42578125" customWidth="1"/>
    <col min="14" max="14" width="0.85546875" customWidth="1"/>
    <col min="15" max="15" width="3" customWidth="1"/>
    <col min="16" max="16" width="14.7109375" customWidth="1"/>
    <col min="17" max="17" width="15" customWidth="1"/>
    <col min="18" max="18" width="15.42578125" customWidth="1"/>
    <col min="19" max="19" width="7" customWidth="1"/>
    <col min="20" max="20" width="6.85546875" customWidth="1"/>
    <col min="21" max="21" width="7.140625" customWidth="1"/>
    <col min="22" max="22" width="6.85546875" customWidth="1"/>
    <col min="23" max="23" width="4.7109375" customWidth="1"/>
    <col min="24" max="24" width="12.85546875" customWidth="1"/>
    <col min="25" max="25" width="19.28515625" customWidth="1"/>
    <col min="26" max="26" width="15.5703125" customWidth="1"/>
    <col min="27" max="27" width="7.42578125" customWidth="1"/>
    <col min="28" max="28" width="6.5703125" customWidth="1"/>
    <col min="29" max="29" width="6.85546875" customWidth="1"/>
    <col min="30" max="30" width="6.5703125" customWidth="1"/>
    <col min="31" max="31" width="2" customWidth="1"/>
  </cols>
  <sheetData>
    <row r="1" spans="1:31" ht="24" customHeight="1" x14ac:dyDescent="0.35">
      <c r="A1" s="30"/>
      <c r="B1" s="256"/>
      <c r="C1" s="256"/>
      <c r="D1" s="256"/>
      <c r="E1" s="256"/>
      <c r="F1" s="256"/>
      <c r="G1" s="257" t="s">
        <v>286</v>
      </c>
      <c r="H1" s="257"/>
      <c r="I1" s="257"/>
      <c r="J1" s="257"/>
      <c r="K1" s="257"/>
      <c r="L1" s="256"/>
      <c r="M1" s="260">
        <v>41386</v>
      </c>
      <c r="O1" s="181"/>
      <c r="P1" s="57" t="s">
        <v>262</v>
      </c>
      <c r="Q1" s="57"/>
      <c r="R1" s="57" t="s">
        <v>246</v>
      </c>
      <c r="S1" s="255" t="s">
        <v>287</v>
      </c>
      <c r="T1" s="173" t="s">
        <v>264</v>
      </c>
      <c r="U1" s="173" t="s">
        <v>263</v>
      </c>
      <c r="V1" s="173" t="s">
        <v>265</v>
      </c>
      <c r="W1" s="173" t="s">
        <v>266</v>
      </c>
      <c r="X1" s="173" t="s">
        <v>267</v>
      </c>
      <c r="Y1" s="291" t="s">
        <v>1239</v>
      </c>
      <c r="Z1" s="173"/>
      <c r="AA1" s="282"/>
      <c r="AB1" s="282" t="s">
        <v>1238</v>
      </c>
      <c r="AC1" s="173"/>
      <c r="AD1" s="173"/>
      <c r="AE1" s="181"/>
    </row>
    <row r="2" spans="1:31" ht="18.600000000000001" customHeight="1" thickBot="1" x14ac:dyDescent="0.35">
      <c r="A2" s="14"/>
      <c r="B2" s="258" t="s">
        <v>1428</v>
      </c>
      <c r="C2" s="257"/>
      <c r="D2" s="256"/>
      <c r="E2" s="256"/>
      <c r="F2" s="256"/>
      <c r="G2" s="259" t="s">
        <v>797</v>
      </c>
      <c r="H2" s="257"/>
      <c r="I2" s="257"/>
      <c r="J2" s="303"/>
      <c r="K2" s="304" t="s">
        <v>1245</v>
      </c>
      <c r="L2" s="305"/>
      <c r="M2" s="306"/>
      <c r="O2" s="230"/>
      <c r="P2" s="44" t="s">
        <v>223</v>
      </c>
      <c r="Q2" s="44" t="s">
        <v>275</v>
      </c>
      <c r="R2" s="44" t="s">
        <v>243</v>
      </c>
      <c r="S2" s="245">
        <v>1</v>
      </c>
      <c r="T2" s="221">
        <v>28</v>
      </c>
      <c r="U2" s="42">
        <v>51</v>
      </c>
      <c r="V2" s="42">
        <v>3</v>
      </c>
      <c r="W2" s="42">
        <v>0</v>
      </c>
      <c r="X2" s="212">
        <f t="shared" ref="X2:X10" si="0">U2/T2</f>
        <v>1.8214285714285714</v>
      </c>
      <c r="Y2" s="291"/>
      <c r="Z2" s="173"/>
      <c r="AA2" s="284" t="s">
        <v>279</v>
      </c>
      <c r="AB2" s="284" t="s">
        <v>280</v>
      </c>
      <c r="AC2" s="284" t="s">
        <v>281</v>
      </c>
      <c r="AD2" s="284" t="s">
        <v>1237</v>
      </c>
      <c r="AE2" s="181"/>
    </row>
    <row r="3" spans="1:31" ht="18.75" x14ac:dyDescent="0.3">
      <c r="A3" s="285"/>
      <c r="B3" s="286"/>
      <c r="C3" s="286"/>
      <c r="D3" s="287" t="s">
        <v>279</v>
      </c>
      <c r="E3" s="287" t="s">
        <v>280</v>
      </c>
      <c r="F3" s="287" t="s">
        <v>281</v>
      </c>
      <c r="G3" s="287" t="s">
        <v>282</v>
      </c>
      <c r="H3" s="287" t="s">
        <v>263</v>
      </c>
      <c r="I3" s="287" t="s">
        <v>247</v>
      </c>
      <c r="J3" s="307" t="s">
        <v>282</v>
      </c>
      <c r="K3" s="308" t="s">
        <v>263</v>
      </c>
      <c r="L3" s="308" t="s">
        <v>287</v>
      </c>
      <c r="M3" s="306" t="s">
        <v>244</v>
      </c>
      <c r="O3" s="230"/>
      <c r="P3" s="44" t="s">
        <v>788</v>
      </c>
      <c r="Q3" s="243" t="s">
        <v>789</v>
      </c>
      <c r="R3" s="243" t="s">
        <v>319</v>
      </c>
      <c r="S3" s="245"/>
      <c r="T3" s="221">
        <v>11</v>
      </c>
      <c r="U3" s="42">
        <v>23</v>
      </c>
      <c r="V3" s="42">
        <v>2</v>
      </c>
      <c r="W3" s="42">
        <v>0</v>
      </c>
      <c r="X3" s="212">
        <f t="shared" si="0"/>
        <v>2.0909090909090908</v>
      </c>
      <c r="Y3" s="292" t="s">
        <v>583</v>
      </c>
      <c r="Z3" s="7"/>
      <c r="AA3" s="9">
        <v>11</v>
      </c>
      <c r="AB3" s="9">
        <v>5</v>
      </c>
      <c r="AC3" s="9">
        <v>6</v>
      </c>
      <c r="AD3" s="282">
        <f>AA3*2+AC3*1</f>
        <v>28</v>
      </c>
      <c r="AE3" s="181"/>
    </row>
    <row r="4" spans="1:31" ht="18.75" x14ac:dyDescent="0.3">
      <c r="A4" s="9"/>
      <c r="B4" s="251" t="s">
        <v>784</v>
      </c>
      <c r="C4" s="253"/>
      <c r="D4" s="270">
        <v>4</v>
      </c>
      <c r="E4" s="270">
        <v>0</v>
      </c>
      <c r="F4" s="270">
        <v>4</v>
      </c>
      <c r="G4" s="270">
        <v>18</v>
      </c>
      <c r="H4" s="270">
        <v>10</v>
      </c>
      <c r="I4" s="313">
        <f t="shared" ref="I4:I10" si="1">D4*2+F4*1</f>
        <v>12</v>
      </c>
      <c r="J4" s="312">
        <f>56+G4</f>
        <v>74</v>
      </c>
      <c r="K4" s="271">
        <f>63+H4</f>
        <v>73</v>
      </c>
      <c r="L4" s="271">
        <v>111</v>
      </c>
      <c r="M4" s="300">
        <v>10</v>
      </c>
      <c r="N4" s="1"/>
      <c r="O4" s="230"/>
      <c r="P4" s="44" t="s">
        <v>210</v>
      </c>
      <c r="Q4" s="243" t="s">
        <v>317</v>
      </c>
      <c r="R4" s="243" t="s">
        <v>283</v>
      </c>
      <c r="S4" s="245">
        <v>1</v>
      </c>
      <c r="T4" s="245">
        <v>26</v>
      </c>
      <c r="U4" s="42">
        <v>57</v>
      </c>
      <c r="V4" s="42">
        <v>3</v>
      </c>
      <c r="W4" s="42">
        <v>2</v>
      </c>
      <c r="X4" s="212">
        <f>U4/T4</f>
        <v>2.1923076923076925</v>
      </c>
      <c r="Y4" s="292" t="s">
        <v>278</v>
      </c>
      <c r="Z4" s="7"/>
      <c r="AA4" s="9">
        <v>11</v>
      </c>
      <c r="AB4" s="9">
        <v>5</v>
      </c>
      <c r="AC4" s="9">
        <v>6</v>
      </c>
      <c r="AD4" s="282">
        <f t="shared" ref="AD4:AD10" si="2">AA4*2+AC4*1</f>
        <v>28</v>
      </c>
      <c r="AE4" s="181"/>
    </row>
    <row r="5" spans="1:31" ht="18.75" x14ac:dyDescent="0.3">
      <c r="A5" s="9"/>
      <c r="B5" s="251" t="s">
        <v>318</v>
      </c>
      <c r="C5" s="279"/>
      <c r="D5" s="270">
        <v>5</v>
      </c>
      <c r="E5" s="270">
        <v>2</v>
      </c>
      <c r="F5" s="270">
        <v>1</v>
      </c>
      <c r="G5" s="270">
        <v>21</v>
      </c>
      <c r="H5" s="270">
        <v>17</v>
      </c>
      <c r="I5" s="313">
        <f t="shared" si="1"/>
        <v>11</v>
      </c>
      <c r="J5" s="312">
        <f>48+G5</f>
        <v>69</v>
      </c>
      <c r="K5" s="271">
        <f>46+H5</f>
        <v>63</v>
      </c>
      <c r="L5" s="271">
        <v>91</v>
      </c>
      <c r="M5" s="300">
        <v>17</v>
      </c>
      <c r="O5" s="230"/>
      <c r="P5" s="44" t="s">
        <v>321</v>
      </c>
      <c r="Q5" s="243" t="s">
        <v>785</v>
      </c>
      <c r="R5" s="243" t="s">
        <v>306</v>
      </c>
      <c r="S5" s="245">
        <v>1</v>
      </c>
      <c r="T5" s="245">
        <v>27</v>
      </c>
      <c r="U5" s="42">
        <v>63</v>
      </c>
      <c r="V5" s="42">
        <v>3</v>
      </c>
      <c r="W5" s="42">
        <v>1</v>
      </c>
      <c r="X5" s="212">
        <f>U5/T5</f>
        <v>2.3333333333333335</v>
      </c>
      <c r="Y5" s="293" t="s">
        <v>344</v>
      </c>
      <c r="Z5" s="280"/>
      <c r="AA5" s="9">
        <v>9</v>
      </c>
      <c r="AB5" s="9">
        <v>7</v>
      </c>
      <c r="AC5" s="9">
        <v>6</v>
      </c>
      <c r="AD5" s="282">
        <f t="shared" si="2"/>
        <v>24</v>
      </c>
      <c r="AE5" s="181"/>
    </row>
    <row r="6" spans="1:31" ht="18.75" x14ac:dyDescent="0.3">
      <c r="A6" s="9"/>
      <c r="B6" s="251" t="s">
        <v>278</v>
      </c>
      <c r="C6" s="25"/>
      <c r="D6" s="23">
        <v>4</v>
      </c>
      <c r="E6" s="23">
        <v>3</v>
      </c>
      <c r="F6" s="23">
        <v>1</v>
      </c>
      <c r="G6" s="23">
        <v>23</v>
      </c>
      <c r="H6" s="23">
        <v>20</v>
      </c>
      <c r="I6" s="313">
        <f t="shared" si="1"/>
        <v>9</v>
      </c>
      <c r="J6" s="298">
        <f>70+G6</f>
        <v>93</v>
      </c>
      <c r="K6" s="114">
        <f>53+H6</f>
        <v>73</v>
      </c>
      <c r="L6" s="113">
        <v>155</v>
      </c>
      <c r="M6" s="299">
        <v>26</v>
      </c>
      <c r="O6" s="230"/>
      <c r="P6" s="44" t="s">
        <v>255</v>
      </c>
      <c r="Q6" s="243" t="s">
        <v>285</v>
      </c>
      <c r="R6" s="44" t="s">
        <v>242</v>
      </c>
      <c r="S6" s="245">
        <v>1</v>
      </c>
      <c r="T6" s="245">
        <v>30</v>
      </c>
      <c r="U6" s="42">
        <v>72</v>
      </c>
      <c r="V6" s="42">
        <v>5</v>
      </c>
      <c r="W6" s="42">
        <v>1</v>
      </c>
      <c r="X6" s="212">
        <f>U6/T6</f>
        <v>2.4</v>
      </c>
      <c r="Y6" s="293" t="s">
        <v>318</v>
      </c>
      <c r="Z6" s="281"/>
      <c r="AA6" s="9">
        <v>8</v>
      </c>
      <c r="AB6" s="9">
        <v>7</v>
      </c>
      <c r="AC6" s="9">
        <v>7</v>
      </c>
      <c r="AD6" s="282">
        <f t="shared" si="2"/>
        <v>23</v>
      </c>
      <c r="AE6" s="181"/>
    </row>
    <row r="7" spans="1:31" ht="18.75" x14ac:dyDescent="0.3">
      <c r="A7" s="9"/>
      <c r="B7" s="251" t="s">
        <v>276</v>
      </c>
      <c r="C7" s="25"/>
      <c r="D7" s="23">
        <v>3</v>
      </c>
      <c r="E7" s="23">
        <v>3</v>
      </c>
      <c r="F7" s="23">
        <v>2</v>
      </c>
      <c r="G7" s="23">
        <v>14</v>
      </c>
      <c r="H7" s="23">
        <v>14</v>
      </c>
      <c r="I7" s="313">
        <f t="shared" si="1"/>
        <v>8</v>
      </c>
      <c r="J7" s="298">
        <f>32+G7</f>
        <v>46</v>
      </c>
      <c r="K7" s="114">
        <f>53+H7</f>
        <v>67</v>
      </c>
      <c r="L7" s="271">
        <v>68</v>
      </c>
      <c r="M7" s="300">
        <v>21</v>
      </c>
      <c r="N7" s="9"/>
      <c r="O7" s="230"/>
      <c r="P7" s="51" t="s">
        <v>355</v>
      </c>
      <c r="Q7" s="243" t="s">
        <v>284</v>
      </c>
      <c r="R7" s="243" t="s">
        <v>305</v>
      </c>
      <c r="S7" s="245">
        <v>1</v>
      </c>
      <c r="T7" s="245">
        <v>29</v>
      </c>
      <c r="U7" s="42">
        <v>70</v>
      </c>
      <c r="V7" s="42">
        <v>2</v>
      </c>
      <c r="W7" s="42">
        <v>2</v>
      </c>
      <c r="X7" s="212">
        <f>U7/T7</f>
        <v>2.4137931034482758</v>
      </c>
      <c r="Y7" s="293" t="s">
        <v>313</v>
      </c>
      <c r="Z7" s="7"/>
      <c r="AA7" s="9">
        <v>9</v>
      </c>
      <c r="AB7" s="9">
        <v>9</v>
      </c>
      <c r="AC7" s="9">
        <v>4</v>
      </c>
      <c r="AD7" s="282">
        <f t="shared" si="2"/>
        <v>22</v>
      </c>
      <c r="AE7" s="181"/>
    </row>
    <row r="8" spans="1:31" ht="18.75" x14ac:dyDescent="0.3">
      <c r="A8" s="9"/>
      <c r="B8" s="251" t="s">
        <v>313</v>
      </c>
      <c r="C8" s="25"/>
      <c r="D8" s="23">
        <v>3</v>
      </c>
      <c r="E8" s="23">
        <v>4</v>
      </c>
      <c r="F8" s="23">
        <v>1</v>
      </c>
      <c r="G8" s="23">
        <v>27</v>
      </c>
      <c r="H8" s="23">
        <v>24</v>
      </c>
      <c r="I8" s="313">
        <f t="shared" si="1"/>
        <v>7</v>
      </c>
      <c r="J8" s="298">
        <f>53+G8</f>
        <v>80</v>
      </c>
      <c r="K8" s="114">
        <f>48+H8</f>
        <v>72</v>
      </c>
      <c r="L8" s="113">
        <v>118</v>
      </c>
      <c r="M8" s="299">
        <v>24</v>
      </c>
      <c r="O8" s="230"/>
      <c r="P8" s="44" t="s">
        <v>252</v>
      </c>
      <c r="Q8" s="243" t="s">
        <v>304</v>
      </c>
      <c r="R8" s="243" t="s">
        <v>356</v>
      </c>
      <c r="S8" s="245"/>
      <c r="T8" s="245">
        <v>28</v>
      </c>
      <c r="U8" s="42">
        <v>70</v>
      </c>
      <c r="V8" s="42">
        <v>3</v>
      </c>
      <c r="W8" s="42">
        <v>0</v>
      </c>
      <c r="X8" s="212">
        <f>U8/T8</f>
        <v>2.5</v>
      </c>
      <c r="Y8" s="293" t="s">
        <v>346</v>
      </c>
      <c r="Z8" s="4"/>
      <c r="AA8" s="9">
        <v>8</v>
      </c>
      <c r="AB8" s="9">
        <v>10</v>
      </c>
      <c r="AC8" s="9">
        <v>4</v>
      </c>
      <c r="AD8" s="282">
        <f t="shared" si="2"/>
        <v>20</v>
      </c>
      <c r="AE8" s="181"/>
    </row>
    <row r="9" spans="1:31" ht="18.75" x14ac:dyDescent="0.3">
      <c r="A9" s="9"/>
      <c r="B9" s="251" t="s">
        <v>583</v>
      </c>
      <c r="C9" s="279"/>
      <c r="D9" s="270">
        <v>3</v>
      </c>
      <c r="E9" s="270">
        <v>4</v>
      </c>
      <c r="F9" s="270">
        <v>1</v>
      </c>
      <c r="G9" s="270">
        <v>13</v>
      </c>
      <c r="H9" s="270">
        <v>20</v>
      </c>
      <c r="I9" s="313">
        <f t="shared" si="1"/>
        <v>7</v>
      </c>
      <c r="J9" s="312">
        <f>49+G9</f>
        <v>62</v>
      </c>
      <c r="K9" s="271">
        <f>32+H9</f>
        <v>52</v>
      </c>
      <c r="L9" s="271">
        <v>111</v>
      </c>
      <c r="M9" s="300">
        <v>27</v>
      </c>
      <c r="O9" s="230"/>
      <c r="P9" s="44" t="s">
        <v>291</v>
      </c>
      <c r="Q9" s="243" t="s">
        <v>329</v>
      </c>
      <c r="R9" s="243" t="s">
        <v>358</v>
      </c>
      <c r="S9" s="245">
        <v>4</v>
      </c>
      <c r="T9" s="221">
        <v>23</v>
      </c>
      <c r="U9" s="42">
        <v>63</v>
      </c>
      <c r="V9" s="42">
        <v>3</v>
      </c>
      <c r="W9" s="42">
        <v>1</v>
      </c>
      <c r="X9" s="212">
        <f t="shared" si="0"/>
        <v>2.7391304347826089</v>
      </c>
      <c r="Y9" s="292" t="s">
        <v>784</v>
      </c>
      <c r="Z9" s="4"/>
      <c r="AA9" s="9">
        <v>6</v>
      </c>
      <c r="AB9" s="9">
        <v>12</v>
      </c>
      <c r="AC9" s="9">
        <v>4</v>
      </c>
      <c r="AD9" s="282">
        <f t="shared" si="2"/>
        <v>16</v>
      </c>
      <c r="AE9" s="181"/>
    </row>
    <row r="10" spans="1:31" ht="19.5" thickBot="1" x14ac:dyDescent="0.35">
      <c r="A10" s="9"/>
      <c r="B10" s="251" t="s">
        <v>344</v>
      </c>
      <c r="C10" s="252"/>
      <c r="D10" s="270">
        <v>3</v>
      </c>
      <c r="E10" s="270">
        <v>4</v>
      </c>
      <c r="F10" s="270">
        <v>1</v>
      </c>
      <c r="G10" s="270">
        <v>23</v>
      </c>
      <c r="H10" s="270">
        <v>24</v>
      </c>
      <c r="I10" s="313">
        <f t="shared" si="1"/>
        <v>7</v>
      </c>
      <c r="J10" s="312">
        <f>48+G10</f>
        <v>71</v>
      </c>
      <c r="K10" s="271">
        <f>49+H10</f>
        <v>73</v>
      </c>
      <c r="L10" s="271">
        <v>119</v>
      </c>
      <c r="M10" s="300">
        <v>36</v>
      </c>
      <c r="O10" s="82"/>
      <c r="P10" s="44" t="s">
        <v>297</v>
      </c>
      <c r="Q10" s="243" t="s">
        <v>203</v>
      </c>
      <c r="R10" s="243"/>
      <c r="S10" s="245">
        <v>1</v>
      </c>
      <c r="T10" s="221">
        <v>38</v>
      </c>
      <c r="U10" s="42">
        <v>76</v>
      </c>
      <c r="V10" s="42">
        <v>6</v>
      </c>
      <c r="W10" s="42">
        <v>3</v>
      </c>
      <c r="X10" s="212">
        <f t="shared" si="0"/>
        <v>2</v>
      </c>
      <c r="Y10" s="292" t="s">
        <v>276</v>
      </c>
      <c r="Z10" s="7"/>
      <c r="AA10" s="9">
        <v>5</v>
      </c>
      <c r="AB10" s="9">
        <v>12</v>
      </c>
      <c r="AC10" s="9">
        <v>5</v>
      </c>
      <c r="AD10" s="284">
        <f t="shared" si="2"/>
        <v>15</v>
      </c>
      <c r="AE10" s="181"/>
    </row>
    <row r="11" spans="1:31" ht="19.5" thickBot="1" x14ac:dyDescent="0.35">
      <c r="A11" s="9"/>
      <c r="B11" s="251" t="s">
        <v>346</v>
      </c>
      <c r="D11" s="23">
        <v>1</v>
      </c>
      <c r="E11" s="23">
        <v>6</v>
      </c>
      <c r="F11" s="23">
        <v>1</v>
      </c>
      <c r="G11" s="23">
        <v>13</v>
      </c>
      <c r="H11" s="23">
        <v>23</v>
      </c>
      <c r="I11" s="37">
        <f t="shared" ref="I11" si="3">D11*2+F11*1</f>
        <v>3</v>
      </c>
      <c r="J11" s="301">
        <f>47+G11</f>
        <v>60</v>
      </c>
      <c r="K11" s="53">
        <f>59+H11</f>
        <v>82</v>
      </c>
      <c r="L11" s="138">
        <v>95</v>
      </c>
      <c r="M11" s="302">
        <v>27</v>
      </c>
      <c r="O11" s="82"/>
      <c r="P11" s="181"/>
      <c r="Q11" s="208" t="s">
        <v>224</v>
      </c>
      <c r="R11" s="173" t="s">
        <v>1005</v>
      </c>
      <c r="S11" s="173">
        <f>SUM(S2:S10)</f>
        <v>10</v>
      </c>
      <c r="T11" s="207">
        <f>SUM(T2:T10)</f>
        <v>240</v>
      </c>
      <c r="U11" s="207">
        <f>SUM(U2:U10)</f>
        <v>545</v>
      </c>
      <c r="V11" s="207">
        <f>SUM(V2:V10)</f>
        <v>30</v>
      </c>
      <c r="W11" s="207">
        <f>SUM(W2:W10)</f>
        <v>10</v>
      </c>
      <c r="X11" s="214">
        <f>(U11+W11)/T11</f>
        <v>2.3125</v>
      </c>
      <c r="Y11" s="294"/>
      <c r="Z11" s="294"/>
      <c r="AA11" s="295">
        <f>SUM(AA3:AA10)</f>
        <v>67</v>
      </c>
      <c r="AB11" s="295">
        <f>SUM(AB3:AB10)</f>
        <v>67</v>
      </c>
      <c r="AC11" s="295">
        <f>SUM(AC3:AC10)</f>
        <v>42</v>
      </c>
      <c r="AD11" s="283"/>
      <c r="AE11" s="181"/>
    </row>
    <row r="12" spans="1:31" ht="18.75" thickBot="1" x14ac:dyDescent="0.3">
      <c r="A12" s="9"/>
      <c r="B12" s="22"/>
      <c r="C12" s="22"/>
      <c r="D12" s="288">
        <f>SUM(D4:D11)</f>
        <v>26</v>
      </c>
      <c r="E12" s="288">
        <f>SUM(E4:E11)</f>
        <v>26</v>
      </c>
      <c r="F12" s="288">
        <f>SUM(F4:F11)</f>
        <v>12</v>
      </c>
      <c r="G12" s="288">
        <f>SUM(G4:G11)</f>
        <v>152</v>
      </c>
      <c r="H12" s="288">
        <f>SUM(H4:H11)</f>
        <v>152</v>
      </c>
      <c r="I12" s="289"/>
      <c r="J12" s="290">
        <f t="shared" ref="J12:K12" si="4">SUM(J4:J11)</f>
        <v>555</v>
      </c>
      <c r="K12" s="290">
        <f t="shared" si="4"/>
        <v>555</v>
      </c>
      <c r="L12" s="290">
        <f>SUM(L4:L11)</f>
        <v>868</v>
      </c>
      <c r="M12" s="290">
        <f>SUM(M4:M11)</f>
        <v>188</v>
      </c>
      <c r="O12" s="82"/>
      <c r="AE12" s="181"/>
    </row>
    <row r="13" spans="1:31" ht="16.5" thickTop="1" x14ac:dyDescent="0.25">
      <c r="A13" s="4"/>
      <c r="B13" s="4"/>
      <c r="M13" s="4"/>
      <c r="O13" s="232"/>
      <c r="P13" s="57" t="s">
        <v>208</v>
      </c>
      <c r="Q13" s="57"/>
      <c r="R13" s="173" t="s">
        <v>880</v>
      </c>
      <c r="S13" s="173" t="s">
        <v>240</v>
      </c>
      <c r="T13" s="173" t="s">
        <v>241</v>
      </c>
      <c r="U13" s="173" t="s">
        <v>247</v>
      </c>
      <c r="V13" s="173" t="s">
        <v>182</v>
      </c>
      <c r="W13" s="168"/>
      <c r="X13" s="57" t="s">
        <v>208</v>
      </c>
      <c r="Y13" s="57"/>
      <c r="Z13" s="173" t="s">
        <v>246</v>
      </c>
      <c r="AA13" s="173" t="s">
        <v>240</v>
      </c>
      <c r="AB13" s="173" t="s">
        <v>241</v>
      </c>
      <c r="AC13" s="173" t="s">
        <v>247</v>
      </c>
      <c r="AD13" s="173" t="s">
        <v>182</v>
      </c>
      <c r="AE13" s="181"/>
    </row>
    <row r="14" spans="1:31" ht="15.6" customHeight="1" x14ac:dyDescent="0.3">
      <c r="A14" s="74" t="s">
        <v>1429</v>
      </c>
      <c r="B14" s="74"/>
      <c r="C14" s="164"/>
      <c r="D14" s="78"/>
      <c r="E14" s="71" t="s">
        <v>239</v>
      </c>
      <c r="F14" s="70"/>
      <c r="G14" s="70"/>
      <c r="H14" s="70"/>
      <c r="I14" s="70"/>
      <c r="J14" s="72"/>
      <c r="K14" s="70"/>
      <c r="L14" s="70"/>
      <c r="M14" s="70"/>
      <c r="O14" s="232"/>
      <c r="P14" s="239" t="s">
        <v>319</v>
      </c>
      <c r="Q14" s="238"/>
      <c r="R14" s="243" t="s">
        <v>1011</v>
      </c>
      <c r="S14" s="245">
        <v>14</v>
      </c>
      <c r="T14" s="245">
        <v>16</v>
      </c>
      <c r="U14" s="173">
        <f t="shared" ref="U14:U24" si="5">SUM(S14:T14)</f>
        <v>30</v>
      </c>
      <c r="V14" s="42">
        <v>3</v>
      </c>
      <c r="W14" s="173"/>
      <c r="X14" s="238" t="s">
        <v>306</v>
      </c>
      <c r="Y14" s="238"/>
      <c r="Z14" s="243" t="s">
        <v>1013</v>
      </c>
      <c r="AA14" s="245">
        <v>9</v>
      </c>
      <c r="AB14" s="245">
        <v>13</v>
      </c>
      <c r="AC14" s="173">
        <f t="shared" ref="AC14:AC15" si="6">SUM(AA14:AB14)</f>
        <v>22</v>
      </c>
      <c r="AD14" s="42">
        <v>3</v>
      </c>
      <c r="AE14" s="181"/>
    </row>
    <row r="15" spans="1:31" ht="15.6" customHeight="1" x14ac:dyDescent="0.3">
      <c r="A15" s="49" t="s">
        <v>227</v>
      </c>
      <c r="B15" s="35" t="s">
        <v>318</v>
      </c>
      <c r="C15" s="69"/>
      <c r="D15" s="23">
        <v>2</v>
      </c>
      <c r="E15" s="9">
        <v>1</v>
      </c>
      <c r="F15" s="44" t="s">
        <v>1432</v>
      </c>
      <c r="J15" s="4"/>
      <c r="O15" s="232"/>
      <c r="P15" s="44" t="s">
        <v>849</v>
      </c>
      <c r="Q15" s="243" t="s">
        <v>256</v>
      </c>
      <c r="R15" s="244" t="s">
        <v>319</v>
      </c>
      <c r="S15" s="221">
        <v>17</v>
      </c>
      <c r="T15" s="221">
        <v>15</v>
      </c>
      <c r="U15" s="173">
        <f t="shared" si="5"/>
        <v>32</v>
      </c>
      <c r="V15" s="42">
        <v>4</v>
      </c>
      <c r="W15" s="173"/>
      <c r="X15" s="44" t="s">
        <v>869</v>
      </c>
      <c r="Y15" s="159" t="s">
        <v>383</v>
      </c>
      <c r="Z15" s="44" t="s">
        <v>306</v>
      </c>
      <c r="AA15" s="42">
        <v>19</v>
      </c>
      <c r="AB15" s="221">
        <v>15</v>
      </c>
      <c r="AC15" s="173">
        <f t="shared" si="6"/>
        <v>34</v>
      </c>
      <c r="AD15" s="42">
        <v>7</v>
      </c>
      <c r="AE15" s="181"/>
    </row>
    <row r="16" spans="1:31" ht="15.6" customHeight="1" x14ac:dyDescent="0.25">
      <c r="A16" s="42" t="s">
        <v>226</v>
      </c>
      <c r="B16" s="44" t="s">
        <v>272</v>
      </c>
      <c r="C16" s="44"/>
      <c r="D16" s="23"/>
      <c r="E16" s="9">
        <v>2</v>
      </c>
      <c r="F16" s="44" t="s">
        <v>1433</v>
      </c>
      <c r="J16" s="4"/>
      <c r="O16" s="232"/>
      <c r="P16" s="157" t="s">
        <v>1008</v>
      </c>
      <c r="Q16" s="157" t="s">
        <v>381</v>
      </c>
      <c r="R16" s="244" t="s">
        <v>319</v>
      </c>
      <c r="S16" s="42">
        <v>10</v>
      </c>
      <c r="T16" s="42">
        <v>12</v>
      </c>
      <c r="U16" s="173">
        <f t="shared" si="5"/>
        <v>22</v>
      </c>
      <c r="V16" s="42">
        <v>1</v>
      </c>
      <c r="W16" s="173"/>
      <c r="X16" s="44" t="s">
        <v>863</v>
      </c>
      <c r="Y16" s="44" t="s">
        <v>293</v>
      </c>
      <c r="Z16" s="44" t="s">
        <v>306</v>
      </c>
      <c r="AA16" s="221">
        <v>22</v>
      </c>
      <c r="AB16" s="221">
        <v>9</v>
      </c>
      <c r="AC16" s="173">
        <f t="shared" ref="AC16:AC24" si="7">SUM(AA16:AB16)</f>
        <v>31</v>
      </c>
      <c r="AD16" s="202"/>
      <c r="AE16" s="181"/>
    </row>
    <row r="17" spans="1:31" ht="15.6" customHeight="1" x14ac:dyDescent="0.25">
      <c r="A17" s="42"/>
      <c r="B17" s="44"/>
      <c r="C17" s="44"/>
      <c r="D17" s="51"/>
      <c r="E17" s="9"/>
      <c r="F17" s="44"/>
      <c r="J17" s="4"/>
      <c r="N17" s="8"/>
      <c r="O17" s="232"/>
      <c r="P17" s="44" t="s">
        <v>1010</v>
      </c>
      <c r="Q17" s="244" t="s">
        <v>1453</v>
      </c>
      <c r="R17" s="244" t="s">
        <v>319</v>
      </c>
      <c r="S17" s="42">
        <v>9</v>
      </c>
      <c r="T17" s="42">
        <v>6</v>
      </c>
      <c r="U17" s="173">
        <f t="shared" si="5"/>
        <v>15</v>
      </c>
      <c r="V17" s="42">
        <v>2</v>
      </c>
      <c r="W17" s="173"/>
      <c r="X17" s="44" t="s">
        <v>862</v>
      </c>
      <c r="Y17" s="51" t="s">
        <v>205</v>
      </c>
      <c r="Z17" s="44" t="s">
        <v>306</v>
      </c>
      <c r="AA17" s="42">
        <v>9</v>
      </c>
      <c r="AB17" s="221">
        <v>19</v>
      </c>
      <c r="AC17" s="173">
        <f t="shared" si="7"/>
        <v>28</v>
      </c>
      <c r="AD17" s="42"/>
      <c r="AE17" s="181"/>
    </row>
    <row r="18" spans="1:31" ht="15.6" customHeight="1" x14ac:dyDescent="0.3">
      <c r="A18" s="42" t="s">
        <v>326</v>
      </c>
      <c r="B18" s="35" t="s">
        <v>372</v>
      </c>
      <c r="C18" s="92"/>
      <c r="D18" s="113">
        <v>2</v>
      </c>
      <c r="E18" s="9">
        <v>1</v>
      </c>
      <c r="F18" s="44" t="s">
        <v>1434</v>
      </c>
      <c r="N18" s="9"/>
      <c r="O18" s="232"/>
      <c r="P18" s="44" t="s">
        <v>848</v>
      </c>
      <c r="Q18" s="44" t="s">
        <v>379</v>
      </c>
      <c r="R18" s="44" t="s">
        <v>319</v>
      </c>
      <c r="S18" s="42">
        <v>6</v>
      </c>
      <c r="T18" s="42">
        <v>7</v>
      </c>
      <c r="U18" s="173">
        <f t="shared" si="5"/>
        <v>13</v>
      </c>
      <c r="V18" s="42"/>
      <c r="W18" s="173"/>
      <c r="X18" s="44" t="s">
        <v>870</v>
      </c>
      <c r="Y18" s="44" t="s">
        <v>301</v>
      </c>
      <c r="Z18" s="44" t="s">
        <v>306</v>
      </c>
      <c r="AA18" s="42">
        <v>9</v>
      </c>
      <c r="AB18" s="42">
        <v>16</v>
      </c>
      <c r="AC18" s="173">
        <f t="shared" si="7"/>
        <v>25</v>
      </c>
      <c r="AD18" s="42">
        <v>2</v>
      </c>
      <c r="AE18" s="181"/>
    </row>
    <row r="19" spans="1:31" ht="15.6" customHeight="1" x14ac:dyDescent="0.25">
      <c r="A19" s="202" t="s">
        <v>226</v>
      </c>
      <c r="B19" s="44" t="s">
        <v>272</v>
      </c>
      <c r="C19" s="44"/>
      <c r="D19" s="113"/>
      <c r="E19" s="9">
        <v>2</v>
      </c>
      <c r="F19" s="44" t="s">
        <v>1435</v>
      </c>
      <c r="M19" s="51"/>
      <c r="N19" s="9"/>
      <c r="O19" s="232"/>
      <c r="P19" s="44" t="s">
        <v>845</v>
      </c>
      <c r="Q19" s="44" t="s">
        <v>420</v>
      </c>
      <c r="R19" s="51" t="s">
        <v>319</v>
      </c>
      <c r="S19" s="42">
        <v>2</v>
      </c>
      <c r="T19" s="42">
        <v>10</v>
      </c>
      <c r="U19" s="173">
        <f>SUM(S19:T19)</f>
        <v>12</v>
      </c>
      <c r="V19" s="42">
        <v>1</v>
      </c>
      <c r="W19" s="173"/>
      <c r="X19" s="44" t="s">
        <v>867</v>
      </c>
      <c r="Y19" s="44" t="s">
        <v>232</v>
      </c>
      <c r="Z19" s="51" t="s">
        <v>306</v>
      </c>
      <c r="AA19" s="42">
        <v>7</v>
      </c>
      <c r="AB19" s="42">
        <v>13</v>
      </c>
      <c r="AC19" s="173">
        <f t="shared" si="7"/>
        <v>20</v>
      </c>
      <c r="AD19" s="42">
        <v>2</v>
      </c>
      <c r="AE19" s="181"/>
    </row>
    <row r="20" spans="1:31" ht="15.6" customHeight="1" x14ac:dyDescent="0.25">
      <c r="E20" s="9"/>
      <c r="F20" s="44"/>
      <c r="N20" s="8"/>
      <c r="O20" s="232"/>
      <c r="P20" s="44" t="s">
        <v>850</v>
      </c>
      <c r="Q20" s="51" t="s">
        <v>361</v>
      </c>
      <c r="R20" s="51" t="s">
        <v>319</v>
      </c>
      <c r="S20" s="42">
        <v>1</v>
      </c>
      <c r="T20" s="221">
        <v>10</v>
      </c>
      <c r="U20" s="173">
        <f>SUM(S20:T20)</f>
        <v>11</v>
      </c>
      <c r="V20" s="221"/>
      <c r="W20" s="173"/>
      <c r="X20" s="157" t="s">
        <v>868</v>
      </c>
      <c r="Y20" s="157" t="s">
        <v>310</v>
      </c>
      <c r="Z20" s="44" t="s">
        <v>306</v>
      </c>
      <c r="AA20" s="42">
        <v>2</v>
      </c>
      <c r="AB20" s="221">
        <v>7</v>
      </c>
      <c r="AC20" s="173">
        <f t="shared" si="7"/>
        <v>9</v>
      </c>
      <c r="AD20" s="42"/>
      <c r="AE20" s="62"/>
    </row>
    <row r="21" spans="1:31" ht="15.6" customHeight="1" x14ac:dyDescent="0.3">
      <c r="A21" s="73"/>
      <c r="B21" s="156"/>
      <c r="C21" s="75"/>
      <c r="D21" s="148"/>
      <c r="E21" s="71" t="s">
        <v>239</v>
      </c>
      <c r="F21" s="71"/>
      <c r="G21" s="70"/>
      <c r="H21" s="70"/>
      <c r="I21" s="70"/>
      <c r="J21" s="72"/>
      <c r="K21" s="70"/>
      <c r="L21" s="70"/>
      <c r="M21" s="70"/>
      <c r="N21" s="8"/>
      <c r="O21" s="233"/>
      <c r="P21" s="44" t="s">
        <v>844</v>
      </c>
      <c r="Q21" s="51" t="s">
        <v>298</v>
      </c>
      <c r="R21" s="44" t="s">
        <v>319</v>
      </c>
      <c r="S21" s="42">
        <v>7</v>
      </c>
      <c r="T21" s="42">
        <v>3</v>
      </c>
      <c r="U21" s="173">
        <f>SUM(S21:T21)</f>
        <v>10</v>
      </c>
      <c r="V21" s="42">
        <v>1</v>
      </c>
      <c r="W21" s="173"/>
      <c r="X21" s="44" t="s">
        <v>866</v>
      </c>
      <c r="Y21" s="44" t="s">
        <v>311</v>
      </c>
      <c r="Z21" s="220" t="s">
        <v>306</v>
      </c>
      <c r="AA21" s="42">
        <v>2</v>
      </c>
      <c r="AB21" s="42">
        <v>6</v>
      </c>
      <c r="AC21" s="173">
        <f t="shared" si="7"/>
        <v>8</v>
      </c>
      <c r="AD21" s="42">
        <v>7</v>
      </c>
      <c r="AE21" s="61"/>
    </row>
    <row r="22" spans="1:31" ht="15.6" customHeight="1" x14ac:dyDescent="0.3">
      <c r="A22" s="49" t="s">
        <v>228</v>
      </c>
      <c r="B22" s="35" t="s">
        <v>276</v>
      </c>
      <c r="D22" s="23">
        <v>1</v>
      </c>
      <c r="E22" s="8">
        <v>1</v>
      </c>
      <c r="F22" s="243" t="s">
        <v>1431</v>
      </c>
      <c r="G22" s="44"/>
      <c r="M22" s="27"/>
      <c r="N22" s="9"/>
      <c r="O22" s="232"/>
      <c r="P22" s="44" t="s">
        <v>843</v>
      </c>
      <c r="Q22" s="44" t="s">
        <v>385</v>
      </c>
      <c r="R22" s="44" t="s">
        <v>319</v>
      </c>
      <c r="S22" s="42"/>
      <c r="T22" s="221">
        <v>8</v>
      </c>
      <c r="U22" s="173">
        <f t="shared" si="5"/>
        <v>8</v>
      </c>
      <c r="V22" s="42">
        <v>2</v>
      </c>
      <c r="W22" s="173"/>
      <c r="X22" s="278" t="s">
        <v>159</v>
      </c>
      <c r="Y22" s="278" t="s">
        <v>160</v>
      </c>
      <c r="Z22" s="51" t="s">
        <v>306</v>
      </c>
      <c r="AA22" s="42"/>
      <c r="AB22" s="221">
        <v>8</v>
      </c>
      <c r="AC22" s="173">
        <f t="shared" si="7"/>
        <v>8</v>
      </c>
      <c r="AD22" s="42">
        <v>3</v>
      </c>
      <c r="AE22" s="230"/>
    </row>
    <row r="23" spans="1:31" ht="15.6" customHeight="1" x14ac:dyDescent="0.25">
      <c r="A23" s="52" t="s">
        <v>226</v>
      </c>
      <c r="B23" s="44" t="s">
        <v>272</v>
      </c>
      <c r="C23" s="44"/>
      <c r="E23" s="8"/>
      <c r="F23" s="243"/>
      <c r="M23" s="27"/>
      <c r="N23" s="8"/>
      <c r="O23" s="233"/>
      <c r="P23" s="44" t="s">
        <v>847</v>
      </c>
      <c r="Q23" s="44" t="s">
        <v>220</v>
      </c>
      <c r="R23" s="44" t="s">
        <v>319</v>
      </c>
      <c r="S23" s="42">
        <v>2</v>
      </c>
      <c r="T23" s="42">
        <v>3</v>
      </c>
      <c r="U23" s="173">
        <f t="shared" si="5"/>
        <v>5</v>
      </c>
      <c r="V23" s="42">
        <v>1</v>
      </c>
      <c r="W23" s="173"/>
      <c r="X23" s="44" t="s">
        <v>861</v>
      </c>
      <c r="Y23" s="44" t="s">
        <v>323</v>
      </c>
      <c r="Z23" s="44" t="s">
        <v>306</v>
      </c>
      <c r="AA23" s="42">
        <v>1</v>
      </c>
      <c r="AB23" s="42">
        <v>6</v>
      </c>
      <c r="AC23" s="173">
        <f t="shared" si="7"/>
        <v>7</v>
      </c>
      <c r="AD23" s="42"/>
      <c r="AE23" s="230"/>
    </row>
    <row r="24" spans="1:31" ht="15.6" customHeight="1" x14ac:dyDescent="0.25">
      <c r="E24" s="8"/>
      <c r="F24" s="243"/>
      <c r="M24" s="27"/>
      <c r="N24" s="9"/>
      <c r="O24" s="233"/>
      <c r="P24" s="157" t="s">
        <v>1009</v>
      </c>
      <c r="Q24" s="157" t="s">
        <v>376</v>
      </c>
      <c r="R24" s="220" t="s">
        <v>319</v>
      </c>
      <c r="S24" s="221">
        <v>1</v>
      </c>
      <c r="T24" s="42">
        <v>1</v>
      </c>
      <c r="U24" s="173">
        <f t="shared" si="5"/>
        <v>2</v>
      </c>
      <c r="V24" s="42">
        <v>2</v>
      </c>
      <c r="W24" s="173"/>
      <c r="X24" s="44" t="s">
        <v>864</v>
      </c>
      <c r="Y24" s="159" t="s">
        <v>308</v>
      </c>
      <c r="Z24" s="51" t="s">
        <v>306</v>
      </c>
      <c r="AA24" s="221"/>
      <c r="AB24" s="221">
        <v>6</v>
      </c>
      <c r="AC24" s="173">
        <f t="shared" si="7"/>
        <v>6</v>
      </c>
      <c r="AD24" s="42"/>
      <c r="AE24" s="230"/>
    </row>
    <row r="25" spans="1:31" ht="15.6" customHeight="1" thickBot="1" x14ac:dyDescent="0.35">
      <c r="A25" s="42"/>
      <c r="B25" s="251" t="s">
        <v>278</v>
      </c>
      <c r="D25" s="270">
        <v>2</v>
      </c>
      <c r="E25" s="8">
        <v>1</v>
      </c>
      <c r="F25" s="44" t="s">
        <v>9</v>
      </c>
      <c r="M25" s="27"/>
      <c r="N25" s="9"/>
      <c r="O25" s="233"/>
      <c r="P25" s="240" t="s">
        <v>1012</v>
      </c>
      <c r="Q25" s="241"/>
      <c r="R25" s="241" t="s">
        <v>319</v>
      </c>
      <c r="S25" s="242">
        <f>SUM(S14:S24)</f>
        <v>69</v>
      </c>
      <c r="T25" s="242">
        <f>SUM(T14:T24)</f>
        <v>91</v>
      </c>
      <c r="U25" s="242">
        <f>SUM(U14:U24)</f>
        <v>160</v>
      </c>
      <c r="V25" s="242">
        <f>SUM(V14:V24)</f>
        <v>17</v>
      </c>
      <c r="W25" s="173"/>
      <c r="X25" s="240" t="s">
        <v>1014</v>
      </c>
      <c r="Y25" s="240"/>
      <c r="Z25" s="240" t="s">
        <v>306</v>
      </c>
      <c r="AA25" s="242">
        <f>SUM(AA14:AA24)</f>
        <v>80</v>
      </c>
      <c r="AB25" s="242">
        <f>SUM(AB14:AB24)</f>
        <v>118</v>
      </c>
      <c r="AC25" s="242">
        <f>SUM(AC14:AC24)</f>
        <v>198</v>
      </c>
      <c r="AD25" s="242">
        <f>SUM(AD14:AD24)</f>
        <v>24</v>
      </c>
      <c r="AE25" s="230"/>
    </row>
    <row r="26" spans="1:31" ht="15.6" customHeight="1" x14ac:dyDescent="0.25">
      <c r="A26" s="52" t="s">
        <v>226</v>
      </c>
      <c r="B26" s="44" t="s">
        <v>272</v>
      </c>
      <c r="C26" s="44"/>
      <c r="E26" s="93">
        <v>2</v>
      </c>
      <c r="F26" s="44" t="s">
        <v>1450</v>
      </c>
      <c r="N26" s="9"/>
      <c r="O26" s="233"/>
      <c r="P26" s="238" t="s">
        <v>305</v>
      </c>
      <c r="Q26" s="239"/>
      <c r="R26" s="244" t="s">
        <v>1015</v>
      </c>
      <c r="S26" s="245">
        <v>7</v>
      </c>
      <c r="T26" s="245">
        <v>13</v>
      </c>
      <c r="U26" s="173">
        <f t="shared" ref="U26:U36" si="8">SUM(S26:T26)</f>
        <v>20</v>
      </c>
      <c r="V26" s="245">
        <v>2</v>
      </c>
      <c r="W26" s="173"/>
      <c r="X26" s="238" t="s">
        <v>758</v>
      </c>
      <c r="Y26" s="238"/>
      <c r="Z26" s="243" t="s">
        <v>1020</v>
      </c>
      <c r="AA26" s="245">
        <v>7</v>
      </c>
      <c r="AB26" s="245">
        <v>12</v>
      </c>
      <c r="AC26" s="173">
        <f t="shared" ref="AC26:AC36" si="9">SUM(AA26:AB26)</f>
        <v>19</v>
      </c>
      <c r="AD26" s="245">
        <v>1</v>
      </c>
      <c r="AE26" s="230"/>
    </row>
    <row r="27" spans="1:31" ht="15.6" customHeight="1" x14ac:dyDescent="0.25">
      <c r="N27" s="9"/>
      <c r="O27" s="232"/>
      <c r="P27" s="157" t="s">
        <v>860</v>
      </c>
      <c r="Q27" s="44" t="s">
        <v>320</v>
      </c>
      <c r="R27" s="44" t="s">
        <v>305</v>
      </c>
      <c r="S27" s="42">
        <v>23</v>
      </c>
      <c r="T27" s="42">
        <v>15</v>
      </c>
      <c r="U27" s="173">
        <f t="shared" si="8"/>
        <v>38</v>
      </c>
      <c r="V27" s="42"/>
      <c r="W27" s="173"/>
      <c r="X27" s="46" t="s">
        <v>878</v>
      </c>
      <c r="Y27" s="46" t="s">
        <v>794</v>
      </c>
      <c r="Z27" s="44" t="s">
        <v>243</v>
      </c>
      <c r="AA27" s="42">
        <v>14</v>
      </c>
      <c r="AB27" s="42">
        <v>21</v>
      </c>
      <c r="AC27" s="173">
        <f t="shared" si="9"/>
        <v>35</v>
      </c>
      <c r="AD27" s="42">
        <v>5</v>
      </c>
      <c r="AE27" s="230"/>
    </row>
    <row r="28" spans="1:31" ht="15.6" customHeight="1" x14ac:dyDescent="0.3">
      <c r="A28" s="76" t="s">
        <v>327</v>
      </c>
      <c r="B28" s="156"/>
      <c r="C28" s="155"/>
      <c r="D28" s="148"/>
      <c r="E28" s="71" t="s">
        <v>239</v>
      </c>
      <c r="F28" s="71"/>
      <c r="G28" s="78"/>
      <c r="H28" s="78"/>
      <c r="I28" s="78"/>
      <c r="J28" s="79"/>
      <c r="K28" s="78"/>
      <c r="L28" s="78"/>
      <c r="M28" s="78"/>
      <c r="N28" s="9"/>
      <c r="O28" s="232"/>
      <c r="P28" s="157" t="s">
        <v>859</v>
      </c>
      <c r="Q28" s="44" t="s">
        <v>792</v>
      </c>
      <c r="R28" s="44" t="s">
        <v>305</v>
      </c>
      <c r="S28" s="42">
        <v>14</v>
      </c>
      <c r="T28" s="42">
        <v>12</v>
      </c>
      <c r="U28" s="173">
        <f>SUM(S28:T28)</f>
        <v>26</v>
      </c>
      <c r="V28" s="42"/>
      <c r="W28" s="173"/>
      <c r="X28" s="44" t="s">
        <v>876</v>
      </c>
      <c r="Y28" s="44" t="s">
        <v>367</v>
      </c>
      <c r="Z28" s="243" t="s">
        <v>243</v>
      </c>
      <c r="AA28" s="42">
        <v>13</v>
      </c>
      <c r="AB28" s="42">
        <v>13</v>
      </c>
      <c r="AC28" s="173">
        <f t="shared" si="9"/>
        <v>26</v>
      </c>
      <c r="AD28" s="42">
        <v>1</v>
      </c>
      <c r="AE28" s="230"/>
    </row>
    <row r="29" spans="1:31" ht="15.6" customHeight="1" x14ac:dyDescent="0.3">
      <c r="A29" s="49" t="s">
        <v>229</v>
      </c>
      <c r="B29" s="35" t="s">
        <v>363</v>
      </c>
      <c r="D29" s="23">
        <v>5</v>
      </c>
      <c r="E29" s="8">
        <v>1</v>
      </c>
      <c r="F29" s="44" t="s">
        <v>1436</v>
      </c>
      <c r="G29" s="158"/>
      <c r="H29" s="158"/>
      <c r="I29" s="94"/>
      <c r="J29" s="94"/>
      <c r="K29" s="94"/>
      <c r="L29" s="94"/>
      <c r="M29" s="94"/>
      <c r="N29" s="9"/>
      <c r="O29" s="232"/>
      <c r="P29" s="44" t="s">
        <v>901</v>
      </c>
      <c r="Q29" s="44" t="s">
        <v>790</v>
      </c>
      <c r="R29" s="44" t="s">
        <v>305</v>
      </c>
      <c r="S29" s="42">
        <v>12</v>
      </c>
      <c r="T29" s="221">
        <v>14</v>
      </c>
      <c r="U29" s="173">
        <f>SUM(S29:T29)</f>
        <v>26</v>
      </c>
      <c r="V29" s="42">
        <v>3</v>
      </c>
      <c r="W29" s="173"/>
      <c r="X29" s="44" t="s">
        <v>926</v>
      </c>
      <c r="Y29" s="44" t="s">
        <v>289</v>
      </c>
      <c r="Z29" s="44" t="s">
        <v>243</v>
      </c>
      <c r="AA29" s="42">
        <v>8</v>
      </c>
      <c r="AB29" s="221">
        <v>14</v>
      </c>
      <c r="AC29" s="173">
        <f t="shared" si="9"/>
        <v>22</v>
      </c>
      <c r="AD29" s="42">
        <v>4</v>
      </c>
      <c r="AE29" s="230"/>
    </row>
    <row r="30" spans="1:31" ht="15.6" customHeight="1" x14ac:dyDescent="0.25">
      <c r="A30" s="42" t="s">
        <v>226</v>
      </c>
      <c r="B30" s="44" t="s">
        <v>638</v>
      </c>
      <c r="C30" s="44" t="s">
        <v>369</v>
      </c>
      <c r="D30" s="9"/>
      <c r="E30" s="8">
        <v>1</v>
      </c>
      <c r="F30" s="44" t="s">
        <v>1437</v>
      </c>
      <c r="N30" s="9"/>
      <c r="O30" s="232"/>
      <c r="P30" s="44" t="s">
        <v>856</v>
      </c>
      <c r="Q30" s="44" t="s">
        <v>261</v>
      </c>
      <c r="R30" s="44" t="s">
        <v>305</v>
      </c>
      <c r="S30" s="42">
        <v>8</v>
      </c>
      <c r="T30" s="42">
        <v>7</v>
      </c>
      <c r="U30" s="173">
        <f t="shared" si="8"/>
        <v>15</v>
      </c>
      <c r="V30" s="42"/>
      <c r="W30" s="173"/>
      <c r="X30" s="278" t="s">
        <v>864</v>
      </c>
      <c r="Y30" s="355" t="s">
        <v>914</v>
      </c>
      <c r="Z30" s="51" t="s">
        <v>243</v>
      </c>
      <c r="AA30" s="42">
        <v>3</v>
      </c>
      <c r="AB30" s="42">
        <v>17</v>
      </c>
      <c r="AC30" s="173">
        <f t="shared" si="9"/>
        <v>20</v>
      </c>
      <c r="AD30" s="42">
        <v>2</v>
      </c>
      <c r="AE30" s="230"/>
    </row>
    <row r="31" spans="1:31" ht="15.6" customHeight="1" x14ac:dyDescent="0.25">
      <c r="B31" s="44" t="s">
        <v>538</v>
      </c>
      <c r="C31" s="44" t="s">
        <v>433</v>
      </c>
      <c r="E31" s="8">
        <v>2</v>
      </c>
      <c r="F31" s="44" t="s">
        <v>1438</v>
      </c>
      <c r="N31" s="9"/>
      <c r="O31" s="232"/>
      <c r="P31" s="44" t="s">
        <v>853</v>
      </c>
      <c r="Q31" s="159" t="s">
        <v>274</v>
      </c>
      <c r="R31" s="51" t="s">
        <v>305</v>
      </c>
      <c r="S31" s="42">
        <v>3</v>
      </c>
      <c r="T31" s="42">
        <v>11</v>
      </c>
      <c r="U31" s="173">
        <f t="shared" si="8"/>
        <v>14</v>
      </c>
      <c r="V31" s="42">
        <v>1</v>
      </c>
      <c r="W31" s="173"/>
      <c r="X31" s="44" t="s">
        <v>879</v>
      </c>
      <c r="Y31" s="44" t="s">
        <v>303</v>
      </c>
      <c r="Z31" s="44" t="s">
        <v>243</v>
      </c>
      <c r="AA31" s="42">
        <v>6</v>
      </c>
      <c r="AB31" s="221">
        <v>13</v>
      </c>
      <c r="AC31" s="173">
        <f t="shared" si="9"/>
        <v>19</v>
      </c>
      <c r="AD31" s="42">
        <v>2</v>
      </c>
      <c r="AE31" s="230"/>
    </row>
    <row r="32" spans="1:31" ht="15.6" customHeight="1" x14ac:dyDescent="0.25">
      <c r="E32" s="8">
        <v>2</v>
      </c>
      <c r="F32" s="44" t="s">
        <v>1439</v>
      </c>
      <c r="N32" s="8"/>
      <c r="O32" s="233"/>
      <c r="P32" s="44" t="s">
        <v>858</v>
      </c>
      <c r="Q32" s="44" t="s">
        <v>333</v>
      </c>
      <c r="R32" s="44" t="s">
        <v>305</v>
      </c>
      <c r="S32" s="42">
        <v>2</v>
      </c>
      <c r="T32" s="42">
        <v>8</v>
      </c>
      <c r="U32" s="173">
        <f t="shared" si="8"/>
        <v>10</v>
      </c>
      <c r="V32" s="42">
        <v>1</v>
      </c>
      <c r="W32" s="173"/>
      <c r="X32" s="44" t="s">
        <v>873</v>
      </c>
      <c r="Y32" s="44" t="s">
        <v>219</v>
      </c>
      <c r="Z32" s="44" t="s">
        <v>243</v>
      </c>
      <c r="AA32" s="42">
        <v>8</v>
      </c>
      <c r="AB32" s="42">
        <v>4</v>
      </c>
      <c r="AC32" s="173">
        <f t="shared" si="9"/>
        <v>12</v>
      </c>
      <c r="AD32" s="42"/>
      <c r="AE32" s="230"/>
    </row>
    <row r="33" spans="1:31" ht="15.6" customHeight="1" x14ac:dyDescent="0.25">
      <c r="E33" s="8">
        <v>2</v>
      </c>
      <c r="F33" s="44" t="s">
        <v>1440</v>
      </c>
      <c r="N33" s="9"/>
      <c r="O33" s="232"/>
      <c r="P33" s="44" t="s">
        <v>852</v>
      </c>
      <c r="Q33" s="44" t="s">
        <v>234</v>
      </c>
      <c r="R33" s="44" t="s">
        <v>305</v>
      </c>
      <c r="S33" s="42">
        <v>2</v>
      </c>
      <c r="T33" s="42">
        <v>8</v>
      </c>
      <c r="U33" s="173">
        <f t="shared" si="8"/>
        <v>10</v>
      </c>
      <c r="V33" s="42"/>
      <c r="W33" s="173"/>
      <c r="X33" s="44" t="s">
        <v>875</v>
      </c>
      <c r="Y33" s="44" t="s">
        <v>328</v>
      </c>
      <c r="Z33" s="44" t="s">
        <v>243</v>
      </c>
      <c r="AA33" s="42">
        <v>2</v>
      </c>
      <c r="AB33" s="42">
        <v>7</v>
      </c>
      <c r="AC33" s="173">
        <f t="shared" si="9"/>
        <v>9</v>
      </c>
      <c r="AD33" s="42">
        <v>4</v>
      </c>
      <c r="AE33" s="230"/>
    </row>
    <row r="34" spans="1:31" ht="15.6" customHeight="1" x14ac:dyDescent="0.25">
      <c r="N34" s="9"/>
      <c r="O34" s="233"/>
      <c r="P34" s="44" t="s">
        <v>855</v>
      </c>
      <c r="Q34" s="88" t="s">
        <v>221</v>
      </c>
      <c r="R34" s="44" t="s">
        <v>305</v>
      </c>
      <c r="S34" s="42"/>
      <c r="T34" s="42">
        <v>10</v>
      </c>
      <c r="U34" s="173">
        <f t="shared" si="8"/>
        <v>10</v>
      </c>
      <c r="V34" s="42">
        <v>1</v>
      </c>
      <c r="W34" s="173"/>
      <c r="X34" s="44" t="s">
        <v>874</v>
      </c>
      <c r="Y34" s="44" t="s">
        <v>212</v>
      </c>
      <c r="Z34" s="44" t="s">
        <v>243</v>
      </c>
      <c r="AA34" s="42">
        <v>1</v>
      </c>
      <c r="AB34" s="221">
        <v>4</v>
      </c>
      <c r="AC34" s="173">
        <f t="shared" si="9"/>
        <v>5</v>
      </c>
      <c r="AD34" s="42">
        <v>5</v>
      </c>
      <c r="AE34" s="230"/>
    </row>
    <row r="35" spans="1:31" ht="15.6" customHeight="1" x14ac:dyDescent="0.3">
      <c r="A35" s="52"/>
      <c r="B35" s="35" t="s">
        <v>313</v>
      </c>
      <c r="C35" s="46"/>
      <c r="D35" s="114">
        <v>8</v>
      </c>
      <c r="E35" s="8">
        <v>1</v>
      </c>
      <c r="F35" s="44" t="s">
        <v>1117</v>
      </c>
      <c r="N35" s="9"/>
      <c r="O35" s="232"/>
      <c r="P35" s="278" t="s">
        <v>1427</v>
      </c>
      <c r="Q35" s="278" t="s">
        <v>1184</v>
      </c>
      <c r="R35" s="44" t="s">
        <v>305</v>
      </c>
      <c r="S35" s="221">
        <v>3</v>
      </c>
      <c r="T35" s="42">
        <v>6</v>
      </c>
      <c r="U35" s="173">
        <f t="shared" si="8"/>
        <v>9</v>
      </c>
      <c r="V35" s="42"/>
      <c r="W35" s="173"/>
      <c r="X35" s="44" t="s">
        <v>872</v>
      </c>
      <c r="Y35" s="44" t="s">
        <v>211</v>
      </c>
      <c r="Z35" s="44" t="s">
        <v>243</v>
      </c>
      <c r="AA35" s="42"/>
      <c r="AB35" s="42">
        <v>3</v>
      </c>
      <c r="AC35" s="173">
        <f t="shared" si="9"/>
        <v>3</v>
      </c>
      <c r="AD35" s="42">
        <v>3</v>
      </c>
      <c r="AE35" s="230"/>
    </row>
    <row r="36" spans="1:31" ht="15.6" customHeight="1" x14ac:dyDescent="0.25">
      <c r="A36" s="52" t="s">
        <v>226</v>
      </c>
      <c r="B36" s="44" t="s">
        <v>272</v>
      </c>
      <c r="C36" s="60"/>
      <c r="D36" s="114"/>
      <c r="E36" s="93">
        <v>1</v>
      </c>
      <c r="F36" s="44" t="s">
        <v>1442</v>
      </c>
      <c r="N36" s="9"/>
      <c r="O36" s="233"/>
      <c r="P36" s="44" t="s">
        <v>854</v>
      </c>
      <c r="Q36" s="44" t="s">
        <v>214</v>
      </c>
      <c r="R36" s="44" t="s">
        <v>305</v>
      </c>
      <c r="S36" s="221"/>
      <c r="T36" s="42">
        <v>7</v>
      </c>
      <c r="U36" s="173">
        <f t="shared" si="8"/>
        <v>7</v>
      </c>
      <c r="V36" s="42">
        <v>2</v>
      </c>
      <c r="W36" s="173"/>
      <c r="X36" s="278" t="s">
        <v>1224</v>
      </c>
      <c r="Y36" s="355" t="s">
        <v>1036</v>
      </c>
      <c r="Z36" s="51" t="s">
        <v>243</v>
      </c>
      <c r="AA36" s="42"/>
      <c r="AB36" s="221">
        <v>3</v>
      </c>
      <c r="AC36" s="173">
        <f t="shared" si="9"/>
        <v>3</v>
      </c>
      <c r="AD36" s="42"/>
      <c r="AE36" s="230"/>
    </row>
    <row r="37" spans="1:31" ht="15.6" customHeight="1" thickBot="1" x14ac:dyDescent="0.3">
      <c r="E37" s="93">
        <v>1</v>
      </c>
      <c r="F37" s="44" t="s">
        <v>1443</v>
      </c>
      <c r="N37" s="9"/>
      <c r="O37" s="233"/>
      <c r="P37" s="240" t="s">
        <v>1012</v>
      </c>
      <c r="Q37" s="240"/>
      <c r="R37" s="240" t="s">
        <v>305</v>
      </c>
      <c r="S37" s="242">
        <f>SUM(S26:S36)</f>
        <v>74</v>
      </c>
      <c r="T37" s="242">
        <f>SUM(T26:T36)</f>
        <v>111</v>
      </c>
      <c r="U37" s="242">
        <f>SUM(U26:U36)</f>
        <v>185</v>
      </c>
      <c r="V37" s="242">
        <f>SUM(V26:V36)</f>
        <v>10</v>
      </c>
      <c r="W37" s="173"/>
      <c r="X37" s="240" t="s">
        <v>1014</v>
      </c>
      <c r="Y37" s="240"/>
      <c r="Z37" s="240" t="s">
        <v>243</v>
      </c>
      <c r="AA37" s="242">
        <f>SUM(AA26:AA36)</f>
        <v>62</v>
      </c>
      <c r="AB37" s="242">
        <f>SUM(AB26:AB36)</f>
        <v>111</v>
      </c>
      <c r="AC37" s="242">
        <f>SUM(AC26:AC36)</f>
        <v>173</v>
      </c>
      <c r="AD37" s="242">
        <f>SUM(AD26:AD36)</f>
        <v>27</v>
      </c>
      <c r="AE37" s="230"/>
    </row>
    <row r="38" spans="1:31" ht="15.6" customHeight="1" x14ac:dyDescent="0.25">
      <c r="E38" s="93">
        <v>1</v>
      </c>
      <c r="F38" s="44" t="s">
        <v>1445</v>
      </c>
      <c r="N38" s="8"/>
      <c r="O38" s="233"/>
      <c r="P38" s="238" t="s">
        <v>283</v>
      </c>
      <c r="Q38" s="238"/>
      <c r="R38" s="243" t="s">
        <v>1019</v>
      </c>
      <c r="S38" s="245">
        <v>5</v>
      </c>
      <c r="T38" s="245">
        <v>9</v>
      </c>
      <c r="U38" s="173">
        <f t="shared" ref="U38:U48" si="10">SUM(S38:T38)</f>
        <v>14</v>
      </c>
      <c r="V38" s="245">
        <v>6</v>
      </c>
      <c r="W38" s="173"/>
      <c r="X38" s="238" t="s">
        <v>242</v>
      </c>
      <c r="Y38" s="238"/>
      <c r="Z38" s="246" t="s">
        <v>1016</v>
      </c>
      <c r="AA38" s="245">
        <v>9</v>
      </c>
      <c r="AB38" s="245">
        <v>7</v>
      </c>
      <c r="AC38" s="173">
        <f t="shared" ref="AC38:AC48" si="11">SUM(AA38:AB38)</f>
        <v>16</v>
      </c>
      <c r="AD38" s="245"/>
      <c r="AE38" s="230"/>
    </row>
    <row r="39" spans="1:31" ht="15.6" customHeight="1" x14ac:dyDescent="0.25">
      <c r="E39" s="93">
        <v>1</v>
      </c>
      <c r="F39" s="44" t="s">
        <v>1444</v>
      </c>
      <c r="N39" s="9"/>
      <c r="O39" s="233"/>
      <c r="P39" s="44" t="s">
        <v>811</v>
      </c>
      <c r="Q39" s="243" t="s">
        <v>299</v>
      </c>
      <c r="R39" s="51" t="s">
        <v>250</v>
      </c>
      <c r="S39" s="221">
        <v>9</v>
      </c>
      <c r="T39" s="221">
        <v>23</v>
      </c>
      <c r="U39" s="173">
        <f t="shared" si="10"/>
        <v>32</v>
      </c>
      <c r="V39" s="42"/>
      <c r="W39" s="173"/>
      <c r="X39" s="44" t="s">
        <v>943</v>
      </c>
      <c r="Y39" s="44" t="s">
        <v>908</v>
      </c>
      <c r="Z39" s="44" t="s">
        <v>242</v>
      </c>
      <c r="AA39" s="42">
        <v>25</v>
      </c>
      <c r="AB39" s="221">
        <v>22</v>
      </c>
      <c r="AC39" s="173">
        <f t="shared" si="11"/>
        <v>47</v>
      </c>
      <c r="AD39" s="42"/>
      <c r="AE39" s="230"/>
    </row>
    <row r="40" spans="1:31" ht="15.6" customHeight="1" x14ac:dyDescent="0.25">
      <c r="E40" s="93">
        <v>2</v>
      </c>
      <c r="F40" s="44" t="s">
        <v>14</v>
      </c>
      <c r="N40" s="8"/>
      <c r="O40" s="233"/>
      <c r="P40" s="44" t="s">
        <v>810</v>
      </c>
      <c r="Q40" s="44" t="s">
        <v>299</v>
      </c>
      <c r="R40" s="51" t="s">
        <v>250</v>
      </c>
      <c r="S40" s="42">
        <v>16</v>
      </c>
      <c r="T40" s="221">
        <v>7</v>
      </c>
      <c r="U40" s="173">
        <f t="shared" si="10"/>
        <v>23</v>
      </c>
      <c r="V40" s="42">
        <v>1</v>
      </c>
      <c r="W40" s="173"/>
      <c r="X40" s="44" t="s">
        <v>827</v>
      </c>
      <c r="Y40" s="44" t="s">
        <v>304</v>
      </c>
      <c r="Z40" s="44" t="s">
        <v>242</v>
      </c>
      <c r="AA40" s="42">
        <v>16</v>
      </c>
      <c r="AB40" s="221">
        <v>22</v>
      </c>
      <c r="AC40" s="173">
        <f>SUM(AA40:AB40)</f>
        <v>38</v>
      </c>
      <c r="AD40" s="42">
        <v>7</v>
      </c>
      <c r="AE40" s="230"/>
    </row>
    <row r="41" spans="1:31" ht="15.6" customHeight="1" x14ac:dyDescent="0.25">
      <c r="E41" s="93">
        <v>2</v>
      </c>
      <c r="F41" s="44" t="s">
        <v>1446</v>
      </c>
      <c r="N41" s="9"/>
      <c r="O41" s="232"/>
      <c r="P41" s="44" t="s">
        <v>814</v>
      </c>
      <c r="Q41" s="44" t="s">
        <v>325</v>
      </c>
      <c r="R41" s="44" t="s">
        <v>250</v>
      </c>
      <c r="S41" s="52">
        <v>8</v>
      </c>
      <c r="T41" s="202">
        <v>7</v>
      </c>
      <c r="U41" s="173">
        <f>SUM(S41:T41)</f>
        <v>15</v>
      </c>
      <c r="V41" s="42">
        <v>2</v>
      </c>
      <c r="W41" s="173"/>
      <c r="X41" s="46" t="s">
        <v>829</v>
      </c>
      <c r="Y41" s="46" t="s">
        <v>249</v>
      </c>
      <c r="Z41" s="220" t="s">
        <v>242</v>
      </c>
      <c r="AA41" s="42">
        <v>20</v>
      </c>
      <c r="AB41" s="42">
        <v>16</v>
      </c>
      <c r="AC41" s="173">
        <f>SUM(AA41:AB41)</f>
        <v>36</v>
      </c>
      <c r="AD41" s="42">
        <v>4</v>
      </c>
      <c r="AE41" s="230"/>
    </row>
    <row r="42" spans="1:31" ht="15.6" customHeight="1" x14ac:dyDescent="0.25">
      <c r="E42" s="93">
        <v>2</v>
      </c>
      <c r="F42" s="44" t="s">
        <v>1278</v>
      </c>
      <c r="N42" s="9"/>
      <c r="O42" s="233"/>
      <c r="P42" s="44" t="s">
        <v>809</v>
      </c>
      <c r="Q42" s="44" t="s">
        <v>251</v>
      </c>
      <c r="R42" s="44" t="s">
        <v>250</v>
      </c>
      <c r="S42" s="42">
        <v>1</v>
      </c>
      <c r="T42" s="42">
        <v>7</v>
      </c>
      <c r="U42" s="173">
        <f>SUM(S42:T42)</f>
        <v>8</v>
      </c>
      <c r="V42" s="42">
        <v>2</v>
      </c>
      <c r="W42" s="173"/>
      <c r="X42" s="44" t="s">
        <v>828</v>
      </c>
      <c r="Y42" s="44" t="s">
        <v>258</v>
      </c>
      <c r="Z42" s="44" t="s">
        <v>242</v>
      </c>
      <c r="AA42" s="42">
        <v>9</v>
      </c>
      <c r="AB42" s="221">
        <v>20</v>
      </c>
      <c r="AC42" s="173">
        <f>SUM(AA42:AB42)</f>
        <v>29</v>
      </c>
      <c r="AD42" s="42">
        <v>1</v>
      </c>
      <c r="AE42" s="230"/>
    </row>
    <row r="43" spans="1:31" ht="15.6" customHeight="1" x14ac:dyDescent="0.25">
      <c r="N43" s="8"/>
      <c r="O43" s="232"/>
      <c r="P43" s="44" t="s">
        <v>815</v>
      </c>
      <c r="Q43" s="159" t="s">
        <v>380</v>
      </c>
      <c r="R43" s="44" t="s">
        <v>250</v>
      </c>
      <c r="S43" s="42">
        <v>3</v>
      </c>
      <c r="T43" s="42">
        <v>3</v>
      </c>
      <c r="U43" s="173">
        <f>SUM(S43:T43)</f>
        <v>6</v>
      </c>
      <c r="V43" s="42">
        <v>2</v>
      </c>
      <c r="W43" s="173"/>
      <c r="X43" s="157" t="s">
        <v>825</v>
      </c>
      <c r="Y43" s="157" t="s">
        <v>260</v>
      </c>
      <c r="Z43" s="46" t="s">
        <v>242</v>
      </c>
      <c r="AA43" s="42">
        <v>5</v>
      </c>
      <c r="AB43" s="42">
        <v>24</v>
      </c>
      <c r="AC43" s="173">
        <f>SUM(AA43:AB43)</f>
        <v>29</v>
      </c>
      <c r="AD43" s="42">
        <v>1</v>
      </c>
      <c r="AE43" s="230"/>
    </row>
    <row r="44" spans="1:31" ht="15.6" customHeight="1" x14ac:dyDescent="0.3">
      <c r="A44" s="76"/>
      <c r="B44" s="156"/>
      <c r="C44" s="71"/>
      <c r="D44" s="148"/>
      <c r="E44" s="71" t="s">
        <v>239</v>
      </c>
      <c r="F44" s="77"/>
      <c r="G44" s="78"/>
      <c r="H44" s="78"/>
      <c r="I44" s="78"/>
      <c r="J44" s="79"/>
      <c r="K44" s="78"/>
      <c r="L44" s="78"/>
      <c r="M44" s="78"/>
      <c r="N44" s="9"/>
      <c r="O44" s="233"/>
      <c r="P44" s="44" t="s">
        <v>807</v>
      </c>
      <c r="Q44" s="159" t="s">
        <v>370</v>
      </c>
      <c r="R44" s="44" t="s">
        <v>250</v>
      </c>
      <c r="S44" s="42">
        <v>2</v>
      </c>
      <c r="T44" s="42">
        <v>3</v>
      </c>
      <c r="U44" s="173">
        <f>SUM(S44:T44)</f>
        <v>5</v>
      </c>
      <c r="V44" s="42">
        <v>3</v>
      </c>
      <c r="W44" s="173"/>
      <c r="X44" s="44" t="s">
        <v>832</v>
      </c>
      <c r="Y44" s="44" t="s">
        <v>359</v>
      </c>
      <c r="Z44" s="44" t="s">
        <v>242</v>
      </c>
      <c r="AA44" s="42">
        <v>3</v>
      </c>
      <c r="AB44" s="42">
        <v>11</v>
      </c>
      <c r="AC44" s="173">
        <f t="shared" si="11"/>
        <v>14</v>
      </c>
      <c r="AD44" s="42">
        <v>2</v>
      </c>
      <c r="AE44" s="230"/>
    </row>
    <row r="45" spans="1:31" ht="15.6" customHeight="1" x14ac:dyDescent="0.3">
      <c r="A45" s="49" t="s">
        <v>230</v>
      </c>
      <c r="B45" s="35" t="s">
        <v>277</v>
      </c>
      <c r="C45" s="44"/>
      <c r="D45" s="23">
        <v>1</v>
      </c>
      <c r="E45" s="9">
        <v>2</v>
      </c>
      <c r="F45" s="44" t="s">
        <v>1441</v>
      </c>
      <c r="G45" s="43"/>
      <c r="H45" s="47"/>
      <c r="I45" s="47"/>
      <c r="J45" s="48"/>
      <c r="K45" s="47"/>
      <c r="L45" s="47"/>
      <c r="M45" s="47"/>
      <c r="N45" s="9"/>
      <c r="O45" s="232"/>
      <c r="P45" s="44" t="s">
        <v>812</v>
      </c>
      <c r="Q45" s="44" t="s">
        <v>215</v>
      </c>
      <c r="R45" s="44" t="s">
        <v>250</v>
      </c>
      <c r="S45" s="42"/>
      <c r="T45" s="221">
        <v>5</v>
      </c>
      <c r="U45" s="173">
        <f>SUM(S45:T45)</f>
        <v>5</v>
      </c>
      <c r="V45" s="42">
        <v>5</v>
      </c>
      <c r="W45" s="173"/>
      <c r="X45" s="44" t="s">
        <v>830</v>
      </c>
      <c r="Y45" s="88" t="s">
        <v>288</v>
      </c>
      <c r="Z45" s="44" t="s">
        <v>242</v>
      </c>
      <c r="AA45" s="42"/>
      <c r="AB45" s="221">
        <v>13</v>
      </c>
      <c r="AC45" s="173">
        <f>SUM(AA45:AB45)</f>
        <v>13</v>
      </c>
      <c r="AD45" s="42">
        <v>1</v>
      </c>
      <c r="AE45" s="230"/>
    </row>
    <row r="46" spans="1:31" ht="17.25" customHeight="1" x14ac:dyDescent="0.25">
      <c r="A46" s="52" t="s">
        <v>226</v>
      </c>
      <c r="B46" s="157" t="s">
        <v>272</v>
      </c>
      <c r="C46" s="46"/>
      <c r="D46" s="23"/>
      <c r="E46" s="9"/>
      <c r="F46" s="44"/>
      <c r="G46" s="43"/>
      <c r="H46" s="47"/>
      <c r="I46" s="43"/>
      <c r="J46" s="45"/>
      <c r="K46" s="47"/>
      <c r="L46" s="47"/>
      <c r="M46" s="39"/>
      <c r="N46" s="8"/>
      <c r="O46" s="232"/>
      <c r="P46" s="44" t="s">
        <v>813</v>
      </c>
      <c r="Q46" s="44" t="s">
        <v>259</v>
      </c>
      <c r="R46" s="51" t="s">
        <v>250</v>
      </c>
      <c r="S46" s="221">
        <v>1</v>
      </c>
      <c r="T46" s="42">
        <v>3</v>
      </c>
      <c r="U46" s="173">
        <f t="shared" si="10"/>
        <v>4</v>
      </c>
      <c r="V46" s="42"/>
      <c r="W46" s="173"/>
      <c r="X46" s="44" t="s">
        <v>831</v>
      </c>
      <c r="Y46" s="44" t="s">
        <v>382</v>
      </c>
      <c r="Z46" s="44" t="s">
        <v>242</v>
      </c>
      <c r="AA46" s="42">
        <v>4</v>
      </c>
      <c r="AB46" s="42">
        <v>8</v>
      </c>
      <c r="AC46" s="173">
        <f>SUM(AA46:AB46)</f>
        <v>12</v>
      </c>
      <c r="AD46" s="42">
        <v>2</v>
      </c>
      <c r="AE46" s="230"/>
    </row>
    <row r="47" spans="1:31" ht="15.6" customHeight="1" x14ac:dyDescent="0.25">
      <c r="N47" s="8"/>
      <c r="O47" s="233"/>
      <c r="P47" s="44" t="s">
        <v>806</v>
      </c>
      <c r="Q47" s="51" t="s">
        <v>787</v>
      </c>
      <c r="R47" s="44" t="s">
        <v>250</v>
      </c>
      <c r="S47" s="42">
        <v>1</v>
      </c>
      <c r="T47" s="221">
        <v>1</v>
      </c>
      <c r="U47" s="173">
        <f t="shared" si="10"/>
        <v>2</v>
      </c>
      <c r="V47" s="42"/>
      <c r="W47" s="173"/>
      <c r="X47" s="44" t="s">
        <v>826</v>
      </c>
      <c r="Y47" s="44" t="s">
        <v>218</v>
      </c>
      <c r="Z47" s="51" t="s">
        <v>242</v>
      </c>
      <c r="AA47" s="42">
        <v>1</v>
      </c>
      <c r="AB47" s="221">
        <v>6</v>
      </c>
      <c r="AC47" s="173">
        <f>SUM(AA47:AB47)</f>
        <v>7</v>
      </c>
      <c r="AD47" s="42">
        <v>2</v>
      </c>
      <c r="AE47" s="230"/>
    </row>
    <row r="48" spans="1:31" ht="15.6" customHeight="1" x14ac:dyDescent="0.3">
      <c r="B48" s="35" t="s">
        <v>364</v>
      </c>
      <c r="C48" s="59"/>
      <c r="D48" s="234">
        <v>0</v>
      </c>
      <c r="E48" s="9"/>
      <c r="F48" s="44"/>
      <c r="N48" s="9"/>
      <c r="O48" s="232"/>
      <c r="P48" s="44" t="s">
        <v>808</v>
      </c>
      <c r="Q48" s="44" t="s">
        <v>250</v>
      </c>
      <c r="R48" s="44" t="s">
        <v>250</v>
      </c>
      <c r="S48" s="42"/>
      <c r="T48" s="221"/>
      <c r="U48" s="173">
        <f t="shared" si="10"/>
        <v>0</v>
      </c>
      <c r="V48" s="42"/>
      <c r="W48" s="173"/>
      <c r="X48" s="44" t="s">
        <v>833</v>
      </c>
      <c r="Y48" s="44" t="s">
        <v>204</v>
      </c>
      <c r="Z48" s="44" t="s">
        <v>242</v>
      </c>
      <c r="AA48" s="42">
        <v>1</v>
      </c>
      <c r="AB48" s="42">
        <v>6</v>
      </c>
      <c r="AC48" s="173">
        <f t="shared" si="11"/>
        <v>7</v>
      </c>
      <c r="AD48" s="42">
        <v>6</v>
      </c>
      <c r="AE48" s="230"/>
    </row>
    <row r="49" spans="1:31" ht="16.899999999999999" customHeight="1" thickBot="1" x14ac:dyDescent="0.3">
      <c r="A49" s="202" t="s">
        <v>226</v>
      </c>
      <c r="B49" s="184" t="s">
        <v>1357</v>
      </c>
      <c r="C49" s="46" t="s">
        <v>369</v>
      </c>
      <c r="D49" s="234"/>
      <c r="E49" s="9"/>
      <c r="F49" s="44"/>
      <c r="N49" s="9"/>
      <c r="O49" s="233"/>
      <c r="P49" s="240" t="s">
        <v>1012</v>
      </c>
      <c r="Q49" s="240"/>
      <c r="R49" s="240" t="s">
        <v>250</v>
      </c>
      <c r="S49" s="242">
        <f>SUM(S38:S48)</f>
        <v>46</v>
      </c>
      <c r="T49" s="242">
        <f>SUM(T38:T48)</f>
        <v>68</v>
      </c>
      <c r="U49" s="242">
        <f>SUM(U38:U48)</f>
        <v>114</v>
      </c>
      <c r="V49" s="242">
        <f>SUM(V38:V48)</f>
        <v>21</v>
      </c>
      <c r="W49" s="173"/>
      <c r="X49" s="240" t="s">
        <v>1014</v>
      </c>
      <c r="Y49" s="240"/>
      <c r="Z49" s="240"/>
      <c r="AA49" s="242">
        <f>SUM(AA38:AA48)</f>
        <v>93</v>
      </c>
      <c r="AB49" s="242">
        <f>SUM(AB38:AB48)</f>
        <v>155</v>
      </c>
      <c r="AC49" s="242">
        <f>SUM(AC38:AC48)</f>
        <v>248</v>
      </c>
      <c r="AD49" s="242">
        <f>SUM(AD38:AD48)</f>
        <v>26</v>
      </c>
      <c r="AE49" s="230"/>
    </row>
    <row r="50" spans="1:31" ht="15.6" customHeight="1" x14ac:dyDescent="0.25">
      <c r="N50" s="8"/>
      <c r="O50" s="233"/>
      <c r="P50" s="238" t="s">
        <v>356</v>
      </c>
      <c r="Q50" s="238"/>
      <c r="R50" s="243" t="s">
        <v>1017</v>
      </c>
      <c r="S50" s="245">
        <v>13</v>
      </c>
      <c r="T50" s="245">
        <v>19</v>
      </c>
      <c r="U50" s="173">
        <f t="shared" ref="U50:U61" si="12">SUM(S50:T50)</f>
        <v>32</v>
      </c>
      <c r="V50" s="245">
        <v>4</v>
      </c>
      <c r="W50" s="173"/>
      <c r="X50" s="238" t="s">
        <v>358</v>
      </c>
      <c r="Y50" s="238"/>
      <c r="Z50" s="243" t="s">
        <v>1018</v>
      </c>
      <c r="AA50" s="245">
        <v>13</v>
      </c>
      <c r="AB50" s="245">
        <v>13</v>
      </c>
      <c r="AC50" s="173">
        <f t="shared" ref="AC50:AC60" si="13">SUM(AA50:AB50)</f>
        <v>26</v>
      </c>
      <c r="AD50" s="245">
        <v>2</v>
      </c>
      <c r="AE50" s="230"/>
    </row>
    <row r="51" spans="1:31" ht="15.6" customHeight="1" x14ac:dyDescent="0.25">
      <c r="A51" s="107"/>
      <c r="B51" s="108"/>
      <c r="C51" s="108"/>
      <c r="D51" s="149"/>
      <c r="E51" s="109"/>
      <c r="F51" s="108"/>
      <c r="G51" s="110"/>
      <c r="H51" s="110"/>
      <c r="I51" s="110"/>
      <c r="J51" s="111"/>
      <c r="K51" s="110"/>
      <c r="L51" s="110"/>
      <c r="M51" s="109"/>
      <c r="N51" s="9"/>
      <c r="O51" s="232"/>
      <c r="P51" s="44" t="s">
        <v>820</v>
      </c>
      <c r="Q51" s="44" t="s">
        <v>254</v>
      </c>
      <c r="R51" s="243" t="s">
        <v>356</v>
      </c>
      <c r="S51" s="42">
        <v>11</v>
      </c>
      <c r="T51" s="221">
        <v>19</v>
      </c>
      <c r="U51" s="173">
        <f t="shared" si="12"/>
        <v>30</v>
      </c>
      <c r="V51" s="42">
        <v>2</v>
      </c>
      <c r="W51" s="173"/>
      <c r="X51" s="44" t="s">
        <v>836</v>
      </c>
      <c r="Y51" s="159" t="s">
        <v>216</v>
      </c>
      <c r="Z51" s="44" t="s">
        <v>358</v>
      </c>
      <c r="AA51" s="42">
        <v>7</v>
      </c>
      <c r="AB51" s="221">
        <v>12</v>
      </c>
      <c r="AC51" s="173">
        <f t="shared" si="13"/>
        <v>19</v>
      </c>
      <c r="AD51" s="42">
        <v>11</v>
      </c>
      <c r="AE51" s="230"/>
    </row>
    <row r="52" spans="1:31" ht="15.6" customHeight="1" x14ac:dyDescent="0.3">
      <c r="C52" s="44" t="s">
        <v>579</v>
      </c>
      <c r="D52" s="102">
        <f>SUM(D15:D51)</f>
        <v>21</v>
      </c>
      <c r="E52" s="22"/>
      <c r="F52" s="44" t="s">
        <v>642</v>
      </c>
      <c r="G52" s="35"/>
      <c r="H52" s="50"/>
      <c r="I52" s="64">
        <v>3</v>
      </c>
      <c r="J52" s="23"/>
      <c r="N52" s="9"/>
      <c r="O52" s="232"/>
      <c r="P52" s="44" t="s">
        <v>821</v>
      </c>
      <c r="Q52" s="51" t="s">
        <v>254</v>
      </c>
      <c r="R52" s="244" t="s">
        <v>356</v>
      </c>
      <c r="S52" s="42">
        <v>8</v>
      </c>
      <c r="T52" s="42">
        <v>18</v>
      </c>
      <c r="U52" s="173">
        <f t="shared" si="12"/>
        <v>26</v>
      </c>
      <c r="V52" s="42">
        <v>6</v>
      </c>
      <c r="W52" s="173"/>
      <c r="X52" s="44" t="s">
        <v>842</v>
      </c>
      <c r="Y52" s="44" t="s">
        <v>598</v>
      </c>
      <c r="Z52" s="44" t="s">
        <v>358</v>
      </c>
      <c r="AA52" s="42">
        <v>6</v>
      </c>
      <c r="AB52" s="221">
        <v>12</v>
      </c>
      <c r="AC52" s="173">
        <f t="shared" si="13"/>
        <v>18</v>
      </c>
      <c r="AD52" s="42">
        <v>1</v>
      </c>
      <c r="AE52" s="230"/>
    </row>
    <row r="53" spans="1:31" ht="15.6" customHeight="1" x14ac:dyDescent="0.25">
      <c r="N53" s="9"/>
      <c r="O53" s="63"/>
      <c r="P53" s="44" t="s">
        <v>1043</v>
      </c>
      <c r="Q53" s="44" t="s">
        <v>544</v>
      </c>
      <c r="R53" s="44" t="s">
        <v>356</v>
      </c>
      <c r="S53" s="42">
        <v>9</v>
      </c>
      <c r="T53" s="221">
        <v>10</v>
      </c>
      <c r="U53" s="173">
        <f t="shared" si="12"/>
        <v>19</v>
      </c>
      <c r="V53" s="42">
        <v>3</v>
      </c>
      <c r="W53" s="173"/>
      <c r="X53" s="44" t="s">
        <v>840</v>
      </c>
      <c r="Y53" s="44" t="s">
        <v>293</v>
      </c>
      <c r="Z53" s="51" t="s">
        <v>358</v>
      </c>
      <c r="AA53" s="221">
        <v>9</v>
      </c>
      <c r="AB53" s="42">
        <v>8</v>
      </c>
      <c r="AC53" s="173">
        <f t="shared" si="13"/>
        <v>17</v>
      </c>
      <c r="AD53" s="42">
        <v>3</v>
      </c>
      <c r="AE53" s="230"/>
    </row>
    <row r="54" spans="1:31" ht="15.6" customHeight="1" x14ac:dyDescent="0.25">
      <c r="A54" s="4"/>
      <c r="N54" s="8"/>
      <c r="O54" s="233"/>
      <c r="P54" s="44" t="s">
        <v>918</v>
      </c>
      <c r="Q54" s="159" t="s">
        <v>691</v>
      </c>
      <c r="R54" s="44" t="s">
        <v>356</v>
      </c>
      <c r="S54" s="42">
        <v>7</v>
      </c>
      <c r="T54" s="42">
        <v>8</v>
      </c>
      <c r="U54" s="173">
        <f>SUM(S54:T54)</f>
        <v>15</v>
      </c>
      <c r="V54" s="42">
        <v>4</v>
      </c>
      <c r="W54" s="173"/>
      <c r="X54" s="44" t="s">
        <v>841</v>
      </c>
      <c r="Y54" s="44" t="s">
        <v>248</v>
      </c>
      <c r="Z54" s="44" t="s">
        <v>358</v>
      </c>
      <c r="AA54" s="42">
        <v>8</v>
      </c>
      <c r="AB54" s="221">
        <v>6</v>
      </c>
      <c r="AC54" s="173">
        <f t="shared" si="13"/>
        <v>14</v>
      </c>
      <c r="AD54" s="43"/>
      <c r="AE54" s="230"/>
    </row>
    <row r="55" spans="1:31" ht="15.6" customHeight="1" x14ac:dyDescent="0.3">
      <c r="A55" s="4"/>
      <c r="C55" s="35" t="s">
        <v>1400</v>
      </c>
      <c r="D55" s="195"/>
      <c r="E55" s="195"/>
      <c r="F55" s="195"/>
      <c r="N55" s="8"/>
      <c r="O55" s="232"/>
      <c r="P55" s="44" t="s">
        <v>819</v>
      </c>
      <c r="Q55" s="51" t="s">
        <v>217</v>
      </c>
      <c r="R55" s="51" t="s">
        <v>356</v>
      </c>
      <c r="S55" s="42">
        <v>6</v>
      </c>
      <c r="T55" s="221">
        <v>9</v>
      </c>
      <c r="U55" s="173">
        <f>SUM(S55:T55)</f>
        <v>15</v>
      </c>
      <c r="V55" s="42">
        <v>1</v>
      </c>
      <c r="W55" s="173"/>
      <c r="X55" s="44" t="s">
        <v>837</v>
      </c>
      <c r="Y55" s="44" t="s">
        <v>798</v>
      </c>
      <c r="Z55" s="44" t="s">
        <v>358</v>
      </c>
      <c r="AA55" s="42">
        <v>4</v>
      </c>
      <c r="AB55" s="42">
        <v>10</v>
      </c>
      <c r="AC55" s="173">
        <f t="shared" si="13"/>
        <v>14</v>
      </c>
      <c r="AD55" s="221">
        <v>4</v>
      </c>
      <c r="AE55" s="230"/>
    </row>
    <row r="56" spans="1:31" ht="15.6" customHeight="1" x14ac:dyDescent="0.3">
      <c r="A56" s="296"/>
      <c r="B56" s="348"/>
      <c r="C56" s="35" t="s">
        <v>1423</v>
      </c>
      <c r="D56" s="195"/>
      <c r="E56" s="195"/>
      <c r="F56" s="195"/>
      <c r="H56" s="348"/>
      <c r="I56" s="348"/>
      <c r="J56" s="348"/>
      <c r="K56" s="348"/>
      <c r="L56" s="348"/>
      <c r="M56" s="50"/>
      <c r="N56" s="8"/>
      <c r="O56" s="232"/>
      <c r="P56" s="44" t="s">
        <v>818</v>
      </c>
      <c r="Q56" s="44" t="s">
        <v>209</v>
      </c>
      <c r="R56" s="44" t="s">
        <v>356</v>
      </c>
      <c r="S56" s="42">
        <v>4</v>
      </c>
      <c r="T56" s="221">
        <v>11</v>
      </c>
      <c r="U56" s="173">
        <f>SUM(S56:T56)</f>
        <v>15</v>
      </c>
      <c r="V56" s="42">
        <v>4</v>
      </c>
      <c r="W56" s="173"/>
      <c r="X56" s="44" t="s">
        <v>835</v>
      </c>
      <c r="Y56" s="88" t="s">
        <v>309</v>
      </c>
      <c r="Z56" s="44" t="s">
        <v>358</v>
      </c>
      <c r="AA56" s="42">
        <v>3</v>
      </c>
      <c r="AB56" s="221">
        <v>8</v>
      </c>
      <c r="AC56" s="173">
        <f t="shared" si="13"/>
        <v>11</v>
      </c>
      <c r="AD56" s="42">
        <v>3</v>
      </c>
      <c r="AE56" s="230"/>
    </row>
    <row r="57" spans="1:31" ht="15.6" customHeight="1" x14ac:dyDescent="0.3">
      <c r="A57" s="296"/>
      <c r="B57" s="348"/>
      <c r="C57" s="348"/>
      <c r="D57" s="348"/>
      <c r="E57" s="348"/>
      <c r="F57" s="348"/>
      <c r="G57" s="348"/>
      <c r="H57" s="348"/>
      <c r="I57" s="348"/>
      <c r="J57" s="348"/>
      <c r="K57" s="348"/>
      <c r="L57" s="348"/>
      <c r="M57" s="50"/>
      <c r="N57" s="9"/>
      <c r="O57" s="233"/>
      <c r="P57" s="44" t="s">
        <v>823</v>
      </c>
      <c r="Q57" s="44" t="s">
        <v>292</v>
      </c>
      <c r="R57" s="243" t="s">
        <v>356</v>
      </c>
      <c r="S57" s="42">
        <v>6</v>
      </c>
      <c r="T57" s="221">
        <v>8</v>
      </c>
      <c r="U57" s="173">
        <f>SUM(S57:T57)</f>
        <v>14</v>
      </c>
      <c r="V57" s="43"/>
      <c r="W57" s="173"/>
      <c r="X57" s="44" t="s">
        <v>838</v>
      </c>
      <c r="Y57" s="44" t="s">
        <v>290</v>
      </c>
      <c r="Z57" s="44" t="s">
        <v>358</v>
      </c>
      <c r="AA57" s="42">
        <v>5</v>
      </c>
      <c r="AB57" s="221">
        <v>5</v>
      </c>
      <c r="AC57" s="173">
        <f t="shared" si="13"/>
        <v>10</v>
      </c>
      <c r="AD57" s="42">
        <v>1</v>
      </c>
      <c r="AE57" s="230"/>
    </row>
    <row r="58" spans="1:31" ht="15.6" customHeight="1" x14ac:dyDescent="0.3">
      <c r="A58" s="296"/>
      <c r="B58" s="349"/>
      <c r="C58" s="35"/>
      <c r="I58" s="35"/>
      <c r="J58" s="35"/>
      <c r="K58" s="35"/>
      <c r="L58" s="35"/>
      <c r="M58" s="22"/>
      <c r="N58" s="9"/>
      <c r="O58" s="233"/>
      <c r="P58" s="44" t="s">
        <v>822</v>
      </c>
      <c r="Q58" s="44" t="s">
        <v>238</v>
      </c>
      <c r="R58" s="44" t="s">
        <v>356</v>
      </c>
      <c r="S58" s="42">
        <v>4</v>
      </c>
      <c r="T58" s="42">
        <v>6</v>
      </c>
      <c r="U58" s="173">
        <f t="shared" si="12"/>
        <v>10</v>
      </c>
      <c r="V58" s="42">
        <v>3</v>
      </c>
      <c r="W58" s="173"/>
      <c r="X58" s="44" t="s">
        <v>1084</v>
      </c>
      <c r="Y58" s="161" t="s">
        <v>314</v>
      </c>
      <c r="Z58" s="44" t="s">
        <v>358</v>
      </c>
      <c r="AA58" s="42">
        <v>2</v>
      </c>
      <c r="AB58" s="221">
        <v>7</v>
      </c>
      <c r="AC58" s="173">
        <f t="shared" si="13"/>
        <v>9</v>
      </c>
      <c r="AD58" s="42">
        <v>2</v>
      </c>
      <c r="AE58" s="230"/>
    </row>
    <row r="59" spans="1:31" ht="15.6" customHeight="1" x14ac:dyDescent="0.3">
      <c r="A59" s="296"/>
      <c r="B59" s="350"/>
      <c r="C59" s="35" t="s">
        <v>723</v>
      </c>
      <c r="I59" s="350"/>
      <c r="J59" s="350"/>
      <c r="K59" s="350"/>
      <c r="L59" s="350"/>
      <c r="M59" s="22"/>
      <c r="N59" s="9"/>
      <c r="O59" s="232"/>
      <c r="P59" s="44" t="s">
        <v>882</v>
      </c>
      <c r="Q59" s="44" t="s">
        <v>756</v>
      </c>
      <c r="R59" s="44" t="s">
        <v>356</v>
      </c>
      <c r="S59" s="42">
        <v>1</v>
      </c>
      <c r="T59" s="42">
        <v>6</v>
      </c>
      <c r="U59" s="173">
        <f t="shared" si="12"/>
        <v>7</v>
      </c>
      <c r="V59" s="42">
        <v>5</v>
      </c>
      <c r="W59" s="173"/>
      <c r="X59" s="44" t="s">
        <v>839</v>
      </c>
      <c r="Y59" s="44" t="s">
        <v>295</v>
      </c>
      <c r="Z59" s="44" t="s">
        <v>358</v>
      </c>
      <c r="AA59" s="42"/>
      <c r="AB59" s="42">
        <v>9</v>
      </c>
      <c r="AC59" s="173">
        <f t="shared" si="13"/>
        <v>9</v>
      </c>
      <c r="AD59" s="42"/>
      <c r="AE59" s="230"/>
    </row>
    <row r="60" spans="1:31" ht="16.149999999999999" customHeight="1" thickBot="1" x14ac:dyDescent="0.35">
      <c r="A60" s="4"/>
      <c r="B60" s="348"/>
      <c r="C60" s="35" t="s">
        <v>1405</v>
      </c>
      <c r="I60" s="348"/>
      <c r="J60" s="348"/>
      <c r="K60" s="348"/>
      <c r="L60" s="350"/>
      <c r="M60" s="254"/>
      <c r="N60" s="9"/>
      <c r="O60" s="233"/>
      <c r="P60" s="44" t="s">
        <v>816</v>
      </c>
      <c r="Q60" s="44" t="s">
        <v>213</v>
      </c>
      <c r="R60" s="44" t="s">
        <v>356</v>
      </c>
      <c r="S60" s="42">
        <v>2</v>
      </c>
      <c r="T60" s="221">
        <v>2</v>
      </c>
      <c r="U60" s="173">
        <f t="shared" si="12"/>
        <v>4</v>
      </c>
      <c r="V60" s="42">
        <v>3</v>
      </c>
      <c r="W60" s="173"/>
      <c r="X60" s="44" t="s">
        <v>925</v>
      </c>
      <c r="Y60" s="44" t="s">
        <v>300</v>
      </c>
      <c r="Z60" s="44" t="s">
        <v>358</v>
      </c>
      <c r="AA60" s="42">
        <v>3</v>
      </c>
      <c r="AB60" s="42">
        <v>5</v>
      </c>
      <c r="AC60" s="173">
        <f t="shared" si="13"/>
        <v>8</v>
      </c>
      <c r="AD60" s="221"/>
      <c r="AE60" s="230"/>
    </row>
    <row r="61" spans="1:31" ht="18.600000000000001" customHeight="1" thickTop="1" thickBot="1" x14ac:dyDescent="0.35">
      <c r="A61" s="4"/>
      <c r="B61" s="348"/>
      <c r="C61" s="348"/>
      <c r="D61" s="348"/>
      <c r="E61" s="348"/>
      <c r="F61" s="348"/>
      <c r="G61" s="348"/>
      <c r="H61" s="350"/>
      <c r="I61" s="350"/>
      <c r="J61" s="350"/>
      <c r="K61" s="350"/>
      <c r="L61" s="350"/>
      <c r="M61" s="64"/>
      <c r="N61" s="9"/>
      <c r="O61" s="63"/>
      <c r="P61" s="44" t="s">
        <v>817</v>
      </c>
      <c r="Q61" s="44" t="s">
        <v>257</v>
      </c>
      <c r="R61" s="44" t="s">
        <v>356</v>
      </c>
      <c r="S61" s="42"/>
      <c r="T61" s="221">
        <v>3</v>
      </c>
      <c r="U61" s="173">
        <f t="shared" si="12"/>
        <v>3</v>
      </c>
      <c r="V61" s="42">
        <v>1</v>
      </c>
      <c r="W61" s="173"/>
      <c r="X61" s="157" t="s">
        <v>1014</v>
      </c>
      <c r="Y61" s="222"/>
      <c r="Z61" s="157" t="s">
        <v>358</v>
      </c>
      <c r="AA61" s="267">
        <f>SUM(AA50:AA60)</f>
        <v>60</v>
      </c>
      <c r="AB61" s="267">
        <f>SUM(AB50:AB60)</f>
        <v>95</v>
      </c>
      <c r="AC61" s="268">
        <f>SUM(AC50:AC60)</f>
        <v>155</v>
      </c>
      <c r="AD61" s="269">
        <f>SUM(AD50:AD60)</f>
        <v>27</v>
      </c>
      <c r="AE61" s="230"/>
    </row>
    <row r="62" spans="1:31" ht="15.6" customHeight="1" thickTop="1" thickBot="1" x14ac:dyDescent="0.3">
      <c r="A62" s="4"/>
      <c r="N62" s="9"/>
      <c r="O62" s="230"/>
      <c r="P62" s="157" t="s">
        <v>1012</v>
      </c>
      <c r="Q62" s="157"/>
      <c r="R62" s="157" t="s">
        <v>356</v>
      </c>
      <c r="S62" s="221">
        <f>SUM(S50:S61)</f>
        <v>71</v>
      </c>
      <c r="T62" s="221">
        <f>SUM(T50:T61)</f>
        <v>119</v>
      </c>
      <c r="U62" s="173">
        <f>SUM(U50:U60)</f>
        <v>187</v>
      </c>
      <c r="V62" s="42">
        <f>SUM(V50:V61)</f>
        <v>36</v>
      </c>
      <c r="W62" s="173"/>
      <c r="X62" s="230"/>
      <c r="Y62" s="230"/>
      <c r="Z62" s="230"/>
      <c r="AA62" s="230"/>
      <c r="AB62" s="230"/>
      <c r="AC62" s="230"/>
      <c r="AD62" s="230"/>
      <c r="AE62" s="230"/>
    </row>
    <row r="63" spans="1:31" ht="15.6" customHeight="1" thickBot="1" x14ac:dyDescent="0.35">
      <c r="A63" s="171"/>
      <c r="B63" s="171"/>
      <c r="C63" s="170" t="s">
        <v>1185</v>
      </c>
      <c r="D63" s="49" t="s">
        <v>246</v>
      </c>
      <c r="E63" s="49" t="s">
        <v>240</v>
      </c>
      <c r="F63" s="49" t="s">
        <v>241</v>
      </c>
      <c r="G63" s="170" t="s">
        <v>247</v>
      </c>
      <c r="H63" s="170" t="s">
        <v>182</v>
      </c>
      <c r="I63" s="208"/>
      <c r="J63" s="208" t="s">
        <v>1063</v>
      </c>
      <c r="K63" s="208"/>
      <c r="L63" s="49" t="s">
        <v>668</v>
      </c>
      <c r="M63" s="170"/>
      <c r="N63" s="9"/>
      <c r="O63" s="63"/>
      <c r="P63" s="57" t="s">
        <v>1041</v>
      </c>
      <c r="Q63" s="168"/>
      <c r="R63" s="168"/>
      <c r="S63" s="207">
        <f>S25+S37+S49+S62</f>
        <v>260</v>
      </c>
      <c r="T63" s="207">
        <f>T25+T37+T49+T62</f>
        <v>389</v>
      </c>
      <c r="U63" s="207">
        <f>U25+U37+U49+U62</f>
        <v>646</v>
      </c>
      <c r="V63" s="207">
        <f>V25+V37+V49+V62</f>
        <v>84</v>
      </c>
      <c r="W63" s="173"/>
      <c r="X63" s="57" t="s">
        <v>1042</v>
      </c>
      <c r="Y63" s="57"/>
      <c r="Z63" s="57"/>
      <c r="AA63" s="207">
        <f>AA25+AA37+AA49+AA61</f>
        <v>295</v>
      </c>
      <c r="AB63" s="207">
        <f>AB25+AB37+AB49+AB61</f>
        <v>479</v>
      </c>
      <c r="AC63" s="207">
        <f>AC25+AC37+AC49+AC61</f>
        <v>774</v>
      </c>
      <c r="AD63" s="207">
        <f>AD25+AD37+AD49+AD61</f>
        <v>104</v>
      </c>
      <c r="AE63" s="230"/>
    </row>
    <row r="64" spans="1:31" ht="15.6" customHeight="1" thickTop="1" thickBot="1" x14ac:dyDescent="0.35">
      <c r="C64" s="243" t="s">
        <v>908</v>
      </c>
      <c r="D64" s="243" t="s">
        <v>242</v>
      </c>
      <c r="E64" s="42">
        <v>25</v>
      </c>
      <c r="F64" s="221">
        <v>22</v>
      </c>
      <c r="G64" s="173">
        <f t="shared" ref="G64:G75" si="14">SUM(E64:F64)</f>
        <v>47</v>
      </c>
      <c r="H64" s="42"/>
      <c r="I64" s="42"/>
      <c r="J64" s="42">
        <v>1</v>
      </c>
      <c r="K64" s="64"/>
      <c r="L64" s="170" t="s">
        <v>802</v>
      </c>
      <c r="N64" s="9"/>
      <c r="O64" s="181"/>
      <c r="P64" s="43"/>
      <c r="Q64" s="43"/>
      <c r="R64" s="43"/>
      <c r="S64" s="43"/>
      <c r="T64" s="43"/>
      <c r="U64" s="43"/>
      <c r="V64" s="43"/>
      <c r="W64" s="43"/>
      <c r="X64" s="209" t="s">
        <v>799</v>
      </c>
      <c r="Y64" s="201"/>
      <c r="Z64" s="201"/>
      <c r="AA64" s="210">
        <f>S63+AA63</f>
        <v>555</v>
      </c>
      <c r="AB64" s="210">
        <f>T63+AB63</f>
        <v>868</v>
      </c>
      <c r="AC64" s="210">
        <f>U63+AC63</f>
        <v>1420</v>
      </c>
      <c r="AD64" s="210">
        <f>V63+AD63</f>
        <v>188</v>
      </c>
      <c r="AE64" s="211"/>
    </row>
    <row r="65" spans="1:31" ht="15.6" customHeight="1" thickTop="1" x14ac:dyDescent="0.2">
      <c r="C65" s="243" t="s">
        <v>320</v>
      </c>
      <c r="D65" s="243" t="s">
        <v>305</v>
      </c>
      <c r="E65" s="42">
        <v>23</v>
      </c>
      <c r="F65" s="42">
        <v>15</v>
      </c>
      <c r="G65" s="173">
        <f t="shared" si="14"/>
        <v>38</v>
      </c>
      <c r="H65" s="42"/>
      <c r="I65" s="42"/>
      <c r="J65" s="42">
        <v>2</v>
      </c>
      <c r="K65" s="44"/>
      <c r="L65" s="44" t="s">
        <v>1448</v>
      </c>
      <c r="M65" s="243" t="s">
        <v>144</v>
      </c>
      <c r="O65" s="181"/>
      <c r="Q65" s="43"/>
      <c r="R65" s="43"/>
      <c r="S65" s="43"/>
      <c r="T65" s="43"/>
      <c r="U65" s="43"/>
      <c r="V65" s="43"/>
      <c r="W65" s="43"/>
      <c r="AE65" s="211"/>
    </row>
    <row r="66" spans="1:31" ht="15.6" customHeight="1" x14ac:dyDescent="0.2">
      <c r="C66" s="243" t="s">
        <v>406</v>
      </c>
      <c r="D66" s="243" t="s">
        <v>242</v>
      </c>
      <c r="E66" s="42">
        <v>16</v>
      </c>
      <c r="F66" s="221">
        <v>22</v>
      </c>
      <c r="G66" s="173">
        <f t="shared" si="14"/>
        <v>38</v>
      </c>
      <c r="H66" s="42">
        <v>7</v>
      </c>
      <c r="I66" s="42"/>
      <c r="J66" s="42">
        <v>4</v>
      </c>
      <c r="K66" s="44"/>
      <c r="L66" s="44"/>
      <c r="M66" s="243"/>
      <c r="O66" s="181"/>
      <c r="Q66" s="43"/>
      <c r="R66" s="43"/>
      <c r="S66" s="43"/>
      <c r="T66" s="43"/>
      <c r="U66" s="43"/>
      <c r="V66" s="43"/>
      <c r="W66" s="43"/>
      <c r="X66" s="253"/>
      <c r="Y66" s="253"/>
      <c r="AE66" s="211"/>
    </row>
    <row r="67" spans="1:31" ht="15.6" customHeight="1" x14ac:dyDescent="0.2">
      <c r="C67" s="246" t="s">
        <v>249</v>
      </c>
      <c r="D67" s="244" t="s">
        <v>242</v>
      </c>
      <c r="E67" s="42">
        <v>20</v>
      </c>
      <c r="F67" s="42">
        <v>16</v>
      </c>
      <c r="G67" s="173">
        <f t="shared" si="14"/>
        <v>36</v>
      </c>
      <c r="H67" s="42">
        <v>4</v>
      </c>
      <c r="I67" s="42"/>
      <c r="J67" s="42">
        <v>5</v>
      </c>
      <c r="K67" s="43"/>
      <c r="L67" s="243"/>
      <c r="M67" s="44"/>
      <c r="O67" s="181"/>
      <c r="Q67" s="43"/>
      <c r="R67" s="43"/>
      <c r="S67" s="43"/>
      <c r="T67" s="43"/>
      <c r="U67" s="43"/>
      <c r="V67" s="43"/>
      <c r="W67" s="43"/>
      <c r="AE67" s="211"/>
    </row>
    <row r="68" spans="1:31" ht="15.6" customHeight="1" x14ac:dyDescent="0.3">
      <c r="C68" s="246" t="s">
        <v>794</v>
      </c>
      <c r="D68" s="243" t="s">
        <v>243</v>
      </c>
      <c r="E68" s="42">
        <v>14</v>
      </c>
      <c r="F68" s="42">
        <v>21</v>
      </c>
      <c r="G68" s="173">
        <f t="shared" si="14"/>
        <v>35</v>
      </c>
      <c r="H68" s="42">
        <v>5</v>
      </c>
      <c r="I68" s="42"/>
      <c r="J68" s="42">
        <v>3</v>
      </c>
      <c r="K68" s="43"/>
      <c r="L68" s="170" t="s">
        <v>273</v>
      </c>
      <c r="O68" s="181"/>
      <c r="Q68" s="35"/>
      <c r="R68" s="43"/>
      <c r="S68" s="43"/>
      <c r="T68" s="43"/>
      <c r="U68" s="43"/>
      <c r="V68" s="43"/>
      <c r="W68" s="43"/>
      <c r="Y68" s="129"/>
      <c r="Z68" s="129"/>
      <c r="AE68" s="211"/>
    </row>
    <row r="69" spans="1:31" ht="15.6" customHeight="1" x14ac:dyDescent="0.3">
      <c r="C69" s="320" t="s">
        <v>383</v>
      </c>
      <c r="D69" s="243" t="s">
        <v>306</v>
      </c>
      <c r="E69" s="42">
        <v>19</v>
      </c>
      <c r="F69" s="221">
        <v>15</v>
      </c>
      <c r="G69" s="173">
        <f t="shared" si="14"/>
        <v>34</v>
      </c>
      <c r="H69" s="42">
        <v>7</v>
      </c>
      <c r="I69" s="42"/>
      <c r="J69" s="42">
        <v>6</v>
      </c>
      <c r="K69" s="43"/>
      <c r="L69" s="353" t="s">
        <v>1447</v>
      </c>
      <c r="M69" s="220" t="s">
        <v>306</v>
      </c>
      <c r="O69" s="181"/>
      <c r="R69" s="43"/>
      <c r="Y69" s="352"/>
      <c r="AE69" s="211"/>
    </row>
    <row r="70" spans="1:31" ht="15.6" customHeight="1" x14ac:dyDescent="0.3">
      <c r="C70" s="243" t="s">
        <v>256</v>
      </c>
      <c r="D70" s="244" t="s">
        <v>319</v>
      </c>
      <c r="E70" s="245">
        <v>17</v>
      </c>
      <c r="F70" s="245">
        <v>15</v>
      </c>
      <c r="G70" s="173">
        <f t="shared" si="14"/>
        <v>32</v>
      </c>
      <c r="H70" s="42">
        <v>4</v>
      </c>
      <c r="I70" s="309"/>
      <c r="J70" s="42">
        <v>7</v>
      </c>
      <c r="M70" s="44"/>
      <c r="O70" s="181"/>
      <c r="P70" s="163" t="s">
        <v>1402</v>
      </c>
      <c r="Q70" s="49" t="s">
        <v>1002</v>
      </c>
      <c r="R70" s="21">
        <v>41526</v>
      </c>
      <c r="S70" s="57"/>
      <c r="T70" s="57"/>
      <c r="U70" s="57"/>
      <c r="V70" s="171"/>
      <c r="W70" s="171"/>
      <c r="X70" s="163" t="s">
        <v>1430</v>
      </c>
      <c r="Y70" s="49" t="s">
        <v>1002</v>
      </c>
      <c r="Z70" s="21">
        <v>41533</v>
      </c>
      <c r="AA70" s="211"/>
      <c r="AB70" s="211"/>
      <c r="AC70" s="211"/>
      <c r="AD70" s="211"/>
      <c r="AE70" s="211"/>
    </row>
    <row r="71" spans="1:31" ht="18.75" x14ac:dyDescent="0.3">
      <c r="C71" s="243" t="s">
        <v>556</v>
      </c>
      <c r="D71" s="51" t="s">
        <v>250</v>
      </c>
      <c r="E71" s="221">
        <v>9</v>
      </c>
      <c r="F71" s="221">
        <v>23</v>
      </c>
      <c r="G71" s="173">
        <f t="shared" si="14"/>
        <v>32</v>
      </c>
      <c r="H71" s="42"/>
      <c r="I71" s="42"/>
      <c r="J71" s="42">
        <v>8</v>
      </c>
      <c r="L71" s="106"/>
      <c r="M71" s="44"/>
      <c r="O71" s="181"/>
      <c r="P71" s="162" t="s">
        <v>270</v>
      </c>
      <c r="Q71" s="162" t="s">
        <v>268</v>
      </c>
      <c r="R71" s="162" t="s">
        <v>296</v>
      </c>
      <c r="S71" s="44"/>
      <c r="T71" s="44"/>
      <c r="U71" s="44"/>
      <c r="V71" s="50"/>
      <c r="W71" s="50"/>
      <c r="X71" s="162" t="s">
        <v>270</v>
      </c>
      <c r="Y71" s="162" t="s">
        <v>268</v>
      </c>
      <c r="Z71" s="162" t="s">
        <v>296</v>
      </c>
      <c r="AA71" s="43"/>
      <c r="AB71" s="43"/>
      <c r="AC71" s="43"/>
      <c r="AD71" s="43"/>
      <c r="AE71" s="211"/>
    </row>
    <row r="72" spans="1:31" ht="18.75" x14ac:dyDescent="0.3">
      <c r="C72" s="44" t="s">
        <v>1449</v>
      </c>
      <c r="D72" s="44" t="s">
        <v>306</v>
      </c>
      <c r="E72" s="221">
        <v>22</v>
      </c>
      <c r="F72" s="221">
        <v>9</v>
      </c>
      <c r="G72" s="173">
        <f t="shared" si="14"/>
        <v>31</v>
      </c>
      <c r="H72" s="42"/>
      <c r="I72" s="42"/>
      <c r="J72" s="42"/>
      <c r="K72" s="43"/>
      <c r="L72" s="170" t="s">
        <v>348</v>
      </c>
      <c r="M72" s="44"/>
      <c r="O72" s="181"/>
      <c r="P72" s="198">
        <v>0.38541666666666669</v>
      </c>
      <c r="Q72" s="64" t="s">
        <v>315</v>
      </c>
      <c r="R72" s="27" t="s">
        <v>425</v>
      </c>
      <c r="S72" s="44"/>
      <c r="T72" s="44"/>
      <c r="U72" s="44"/>
      <c r="V72" s="50"/>
      <c r="W72" s="50"/>
      <c r="X72" s="198">
        <v>0.38541666666666669</v>
      </c>
      <c r="Y72" s="64" t="s">
        <v>315</v>
      </c>
      <c r="Z72" s="193" t="s">
        <v>350</v>
      </c>
      <c r="AA72" s="60"/>
      <c r="AB72" s="202"/>
      <c r="AC72" s="42"/>
      <c r="AD72" s="43"/>
      <c r="AE72" s="211"/>
    </row>
    <row r="73" spans="1:31" ht="18.75" x14ac:dyDescent="0.3">
      <c r="C73" s="243" t="s">
        <v>525</v>
      </c>
      <c r="D73" s="243" t="s">
        <v>356</v>
      </c>
      <c r="E73" s="245">
        <v>11</v>
      </c>
      <c r="F73" s="245">
        <v>19</v>
      </c>
      <c r="G73" s="173">
        <f t="shared" si="14"/>
        <v>30</v>
      </c>
      <c r="H73" s="42">
        <v>2</v>
      </c>
      <c r="I73" s="42"/>
      <c r="J73" s="42">
        <v>10</v>
      </c>
      <c r="K73" s="43"/>
      <c r="L73" s="243" t="s">
        <v>272</v>
      </c>
      <c r="M73" s="51"/>
      <c r="O73" s="181"/>
      <c r="P73" s="198">
        <v>0.38541666666666669</v>
      </c>
      <c r="Q73" s="64" t="s">
        <v>316</v>
      </c>
      <c r="R73" s="27" t="s">
        <v>518</v>
      </c>
      <c r="S73" s="44"/>
      <c r="T73" s="44"/>
      <c r="U73" s="44"/>
      <c r="V73" s="50"/>
      <c r="W73" s="50"/>
      <c r="X73" s="198">
        <v>0.38541666666666669</v>
      </c>
      <c r="Y73" s="64" t="s">
        <v>316</v>
      </c>
      <c r="Z73" s="193" t="s">
        <v>351</v>
      </c>
      <c r="AA73" s="60"/>
      <c r="AB73" s="221"/>
      <c r="AC73" s="42"/>
      <c r="AD73" s="43"/>
      <c r="AE73" s="211"/>
    </row>
    <row r="74" spans="1:31" ht="18.75" x14ac:dyDescent="0.3">
      <c r="C74" s="243" t="s">
        <v>258</v>
      </c>
      <c r="D74" s="44" t="s">
        <v>242</v>
      </c>
      <c r="E74" s="42">
        <v>9</v>
      </c>
      <c r="F74" s="221">
        <v>20</v>
      </c>
      <c r="G74" s="173">
        <f t="shared" si="14"/>
        <v>29</v>
      </c>
      <c r="H74" s="42">
        <v>1</v>
      </c>
      <c r="I74" s="42"/>
      <c r="J74" s="42">
        <v>11</v>
      </c>
      <c r="K74" s="43"/>
      <c r="M74" s="44"/>
      <c r="O74" s="181"/>
      <c r="P74" s="198">
        <v>0.42708333333333331</v>
      </c>
      <c r="Q74" s="64" t="s">
        <v>315</v>
      </c>
      <c r="R74" s="27" t="s">
        <v>519</v>
      </c>
      <c r="S74" s="44"/>
      <c r="T74" s="44"/>
      <c r="U74" s="44"/>
      <c r="V74" s="50"/>
      <c r="W74" s="50"/>
      <c r="X74" s="198">
        <v>0.42708333333333331</v>
      </c>
      <c r="Y74" s="64" t="s">
        <v>315</v>
      </c>
      <c r="Z74" s="193" t="s">
        <v>352</v>
      </c>
      <c r="AA74" s="60"/>
      <c r="AB74" s="42"/>
      <c r="AC74" s="42"/>
      <c r="AD74" s="43"/>
      <c r="AE74" s="211"/>
    </row>
    <row r="75" spans="1:31" ht="18.75" x14ac:dyDescent="0.3">
      <c r="C75" s="243" t="s">
        <v>260</v>
      </c>
      <c r="D75" s="246" t="s">
        <v>242</v>
      </c>
      <c r="E75" s="42">
        <v>5</v>
      </c>
      <c r="F75" s="42">
        <v>24</v>
      </c>
      <c r="G75" s="173">
        <f t="shared" si="14"/>
        <v>29</v>
      </c>
      <c r="H75" s="42">
        <v>1</v>
      </c>
      <c r="I75" s="42"/>
      <c r="J75" s="42">
        <v>9</v>
      </c>
      <c r="K75" s="43"/>
      <c r="L75" s="44"/>
      <c r="M75" s="44"/>
      <c r="O75" s="181"/>
      <c r="P75" s="198">
        <v>0.42708333333333331</v>
      </c>
      <c r="Q75" s="64" t="s">
        <v>316</v>
      </c>
      <c r="R75" s="27" t="s">
        <v>520</v>
      </c>
      <c r="S75" s="43"/>
      <c r="T75" s="43"/>
      <c r="U75" s="43"/>
      <c r="V75" s="43"/>
      <c r="W75" s="43"/>
      <c r="X75" s="198">
        <v>0.42708333333333331</v>
      </c>
      <c r="Y75" s="64" t="s">
        <v>316</v>
      </c>
      <c r="Z75" s="193" t="s">
        <v>353</v>
      </c>
      <c r="AA75" s="60"/>
      <c r="AB75" s="43"/>
      <c r="AC75" s="43"/>
      <c r="AD75" s="43"/>
      <c r="AE75" s="211"/>
    </row>
    <row r="76" spans="1:31" ht="15.75" x14ac:dyDescent="0.25">
      <c r="A76" s="151"/>
      <c r="B76" s="151"/>
      <c r="C76" s="151"/>
      <c r="D76" s="151"/>
      <c r="E76" s="151"/>
      <c r="F76" s="151"/>
      <c r="G76" s="173"/>
      <c r="H76" s="173"/>
      <c r="I76" s="151"/>
      <c r="J76" s="151"/>
      <c r="K76" s="151"/>
      <c r="L76" s="151"/>
      <c r="M76" s="151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1"/>
      <c r="AE76" s="211"/>
    </row>
    <row r="77" spans="1:31" ht="18" x14ac:dyDescent="0.25">
      <c r="A77" s="36"/>
      <c r="B77" s="84"/>
      <c r="C77" s="36"/>
      <c r="D77" s="36"/>
      <c r="E77" s="34"/>
      <c r="F77" s="83"/>
      <c r="G77" s="95"/>
      <c r="H77" s="36"/>
      <c r="I77" s="83"/>
      <c r="J77" s="83"/>
      <c r="K77" s="83"/>
      <c r="P77" s="67"/>
      <c r="Q77" s="67"/>
      <c r="R77" s="40"/>
    </row>
    <row r="78" spans="1:31" ht="18" x14ac:dyDescent="0.25">
      <c r="A78" s="36"/>
      <c r="B78" s="84"/>
      <c r="C78" s="36"/>
      <c r="D78" s="36"/>
      <c r="E78" s="34"/>
      <c r="F78" s="83"/>
      <c r="G78" s="95"/>
      <c r="H78" s="36"/>
      <c r="I78" s="83"/>
      <c r="J78" s="83"/>
      <c r="K78" s="83"/>
      <c r="P78" s="7"/>
      <c r="Q78" s="7"/>
      <c r="R78" s="7"/>
    </row>
    <row r="79" spans="1:31" ht="18" x14ac:dyDescent="0.25">
      <c r="A79" s="36"/>
      <c r="B79" s="84"/>
      <c r="C79" s="36"/>
      <c r="D79" s="36"/>
      <c r="E79" s="34"/>
      <c r="F79" s="83"/>
      <c r="G79" s="36"/>
      <c r="H79" s="83"/>
      <c r="I79" s="83"/>
      <c r="J79" s="34"/>
      <c r="K79" s="83"/>
      <c r="P79" s="5"/>
      <c r="Q79" s="5"/>
      <c r="R79" s="7"/>
    </row>
    <row r="80" spans="1:31" ht="18" x14ac:dyDescent="0.25">
      <c r="A80" s="36"/>
      <c r="B80" s="84"/>
      <c r="C80" s="36"/>
      <c r="D80" s="36"/>
      <c r="E80" s="34"/>
      <c r="F80" s="36"/>
      <c r="G80" s="36"/>
      <c r="H80" s="36"/>
      <c r="I80" s="83"/>
      <c r="J80" s="83"/>
      <c r="K80" s="83"/>
      <c r="P80" s="5"/>
      <c r="Q80" s="5"/>
      <c r="R80" s="7"/>
    </row>
    <row r="81" spans="1:18" ht="18" x14ac:dyDescent="0.25">
      <c r="A81" s="36"/>
      <c r="B81" s="84"/>
      <c r="C81" s="38"/>
      <c r="D81" s="38"/>
      <c r="E81" s="34"/>
      <c r="F81" s="36"/>
      <c r="G81" s="95"/>
      <c r="H81" s="36"/>
      <c r="I81" s="83"/>
      <c r="J81" s="83"/>
      <c r="K81" s="83"/>
      <c r="P81" s="5"/>
      <c r="Q81" s="5"/>
      <c r="R81" s="7"/>
    </row>
    <row r="82" spans="1:18" ht="18" x14ac:dyDescent="0.25">
      <c r="A82" s="36"/>
      <c r="B82" s="84"/>
      <c r="C82" s="36"/>
      <c r="D82" s="34"/>
      <c r="E82" s="34"/>
      <c r="F82" s="83"/>
      <c r="G82" s="36"/>
      <c r="H82" s="83"/>
      <c r="I82" s="83"/>
      <c r="J82" s="83"/>
      <c r="K82" s="83"/>
      <c r="P82" s="7"/>
      <c r="Q82" s="7"/>
      <c r="R82" s="7"/>
    </row>
    <row r="83" spans="1:18" ht="18" x14ac:dyDescent="0.25">
      <c r="A83" s="36"/>
      <c r="B83" s="84"/>
      <c r="C83" s="36"/>
      <c r="D83" s="34"/>
      <c r="E83" s="34"/>
      <c r="F83" s="36"/>
      <c r="G83" s="95"/>
      <c r="H83" s="36"/>
      <c r="I83" s="83"/>
      <c r="J83" s="83"/>
      <c r="K83" s="83"/>
      <c r="P83" s="7"/>
      <c r="Q83" s="7"/>
      <c r="R83" s="7"/>
    </row>
    <row r="84" spans="1:18" ht="18" x14ac:dyDescent="0.25">
      <c r="A84" s="36"/>
      <c r="B84" s="84"/>
      <c r="C84" s="34"/>
      <c r="D84" s="34"/>
      <c r="E84" s="34"/>
      <c r="F84" s="36"/>
      <c r="G84" s="95"/>
      <c r="H84" s="36"/>
      <c r="I84" s="83"/>
      <c r="J84" s="83"/>
      <c r="K84" s="83"/>
    </row>
    <row r="85" spans="1:18" ht="18" x14ac:dyDescent="0.25">
      <c r="A85" s="36"/>
      <c r="B85" s="84"/>
      <c r="C85" s="34"/>
      <c r="D85" s="34"/>
      <c r="E85" s="34"/>
      <c r="F85" s="36"/>
      <c r="G85" s="95"/>
      <c r="H85" s="36"/>
      <c r="I85" s="83"/>
      <c r="J85" s="83"/>
      <c r="K85" s="83"/>
    </row>
    <row r="86" spans="1:18" ht="23.25" x14ac:dyDescent="0.35">
      <c r="A86" s="86"/>
      <c r="B86" s="89"/>
      <c r="C86" s="34"/>
      <c r="D86" s="34"/>
      <c r="E86" s="34"/>
      <c r="F86" s="36"/>
      <c r="G86" s="95"/>
      <c r="H86" s="36"/>
      <c r="I86" s="83"/>
      <c r="J86" s="83"/>
      <c r="K86" s="83"/>
    </row>
    <row r="87" spans="1:18" ht="18" x14ac:dyDescent="0.25">
      <c r="A87" s="36"/>
      <c r="B87" s="84"/>
      <c r="C87" s="36"/>
      <c r="D87" s="84"/>
      <c r="E87" s="34"/>
      <c r="F87" s="83"/>
      <c r="G87" s="36"/>
      <c r="H87" s="36"/>
      <c r="I87" s="83"/>
      <c r="J87" s="34"/>
      <c r="K87" s="83"/>
    </row>
    <row r="88" spans="1:18" ht="18" x14ac:dyDescent="0.25">
      <c r="A88" s="36"/>
      <c r="B88" s="34"/>
      <c r="C88" s="34"/>
      <c r="D88" s="34"/>
      <c r="E88" s="34"/>
      <c r="F88" s="34"/>
      <c r="G88" s="36"/>
      <c r="H88" s="34"/>
      <c r="I88" s="34"/>
      <c r="J88" s="34"/>
      <c r="K88" s="83"/>
    </row>
    <row r="89" spans="1:18" ht="18" x14ac:dyDescent="0.25">
      <c r="A89" s="36"/>
      <c r="B89" s="84"/>
      <c r="C89" s="84"/>
      <c r="D89" s="84"/>
      <c r="E89" s="83"/>
      <c r="F89" s="83"/>
      <c r="G89" s="36"/>
      <c r="H89" s="83"/>
      <c r="I89" s="83"/>
      <c r="J89" s="34"/>
      <c r="K89" s="83"/>
    </row>
    <row r="90" spans="1:18" ht="18" x14ac:dyDescent="0.25">
      <c r="A90" s="83"/>
      <c r="B90" s="34"/>
      <c r="C90" s="84"/>
      <c r="D90" s="84"/>
      <c r="E90" s="34"/>
      <c r="F90" s="36"/>
      <c r="G90" s="95"/>
      <c r="H90" s="36"/>
      <c r="I90" s="83"/>
      <c r="J90" s="83"/>
      <c r="K90" s="83"/>
    </row>
    <row r="91" spans="1:18" ht="23.25" x14ac:dyDescent="0.35">
      <c r="A91" s="83"/>
      <c r="B91" s="58"/>
      <c r="C91" s="89"/>
      <c r="D91" s="89"/>
      <c r="E91" s="58"/>
      <c r="F91" s="36"/>
      <c r="G91" s="95"/>
      <c r="H91" s="36"/>
      <c r="I91" s="83"/>
      <c r="J91" s="83"/>
      <c r="K91" s="83"/>
    </row>
    <row r="92" spans="1:18" ht="18" x14ac:dyDescent="0.25">
      <c r="A92" s="83"/>
      <c r="B92" s="34"/>
      <c r="C92" s="84"/>
      <c r="D92" s="84"/>
      <c r="E92" s="34"/>
      <c r="F92" s="36"/>
      <c r="G92" s="95"/>
      <c r="H92" s="36"/>
      <c r="I92" s="83"/>
      <c r="J92" s="83"/>
      <c r="K92" s="83"/>
    </row>
    <row r="93" spans="1:18" ht="18" x14ac:dyDescent="0.25">
      <c r="A93" s="36"/>
      <c r="B93" s="34"/>
      <c r="C93" s="34"/>
      <c r="D93" s="34"/>
      <c r="E93" s="34"/>
      <c r="F93" s="36"/>
      <c r="G93" s="95"/>
      <c r="H93" s="36"/>
      <c r="I93" s="83"/>
      <c r="J93" s="34"/>
      <c r="K93" s="34"/>
      <c r="L93" s="1"/>
    </row>
    <row r="94" spans="1:18" ht="18" x14ac:dyDescent="0.25">
      <c r="A94" s="36"/>
      <c r="B94" s="34"/>
      <c r="C94" s="87"/>
      <c r="D94" s="34"/>
      <c r="E94" s="34"/>
      <c r="F94" s="36"/>
      <c r="G94" s="95"/>
      <c r="H94" s="36"/>
      <c r="I94" s="83"/>
      <c r="J94" s="34"/>
      <c r="K94" s="34"/>
      <c r="L94" s="1"/>
    </row>
    <row r="95" spans="1:18" ht="18" x14ac:dyDescent="0.25">
      <c r="A95" s="36"/>
      <c r="B95" s="34"/>
      <c r="C95" s="87"/>
      <c r="D95" s="84"/>
      <c r="E95" s="36"/>
      <c r="F95" s="36"/>
      <c r="G95" s="95"/>
      <c r="H95" s="36"/>
      <c r="I95" s="83"/>
      <c r="J95" s="34"/>
      <c r="K95" s="34"/>
      <c r="L95" s="1"/>
    </row>
    <row r="96" spans="1:18" ht="18" x14ac:dyDescent="0.25">
      <c r="A96" s="36"/>
      <c r="B96" s="34"/>
      <c r="C96" s="87"/>
      <c r="D96" s="84"/>
      <c r="E96" s="36"/>
      <c r="F96" s="36"/>
      <c r="G96" s="95"/>
      <c r="H96" s="36"/>
      <c r="I96" s="83"/>
      <c r="J96" s="34"/>
      <c r="K96" s="34"/>
      <c r="L96" s="1"/>
    </row>
    <row r="97" spans="1:12" ht="18" x14ac:dyDescent="0.25">
      <c r="A97" s="36"/>
      <c r="B97" s="34"/>
      <c r="C97" s="87"/>
      <c r="D97" s="84"/>
      <c r="E97" s="34"/>
      <c r="F97" s="36"/>
      <c r="G97" s="95"/>
      <c r="H97" s="36"/>
      <c r="I97" s="83"/>
      <c r="J97" s="34"/>
      <c r="K97" s="34"/>
      <c r="L97" s="1"/>
    </row>
    <row r="98" spans="1:12" ht="18" x14ac:dyDescent="0.25">
      <c r="A98" s="95"/>
      <c r="B98" s="96"/>
      <c r="C98" s="97"/>
      <c r="D98" s="98"/>
      <c r="E98" s="95"/>
      <c r="F98" s="95"/>
      <c r="G98" s="95"/>
      <c r="H98" s="95"/>
      <c r="I98" s="99"/>
      <c r="J98" s="96"/>
      <c r="K98" s="96"/>
      <c r="L98" s="100"/>
    </row>
    <row r="99" spans="1:12" ht="18" x14ac:dyDescent="0.25">
      <c r="A99" s="36"/>
      <c r="B99" s="34"/>
      <c r="C99" s="87"/>
      <c r="D99" s="84"/>
      <c r="E99" s="36"/>
      <c r="F99" s="36"/>
      <c r="G99" s="95"/>
      <c r="H99" s="36"/>
      <c r="I99" s="83"/>
      <c r="J99" s="34"/>
      <c r="K99" s="34"/>
      <c r="L99" s="1"/>
    </row>
    <row r="100" spans="1:12" ht="18" x14ac:dyDescent="0.25">
      <c r="A100" s="36"/>
      <c r="B100" s="34"/>
      <c r="C100" s="87"/>
      <c r="D100" s="84"/>
      <c r="E100" s="34"/>
      <c r="F100" s="36"/>
      <c r="G100" s="95"/>
      <c r="H100" s="36"/>
      <c r="I100" s="83"/>
      <c r="J100" s="34"/>
      <c r="K100" s="34"/>
      <c r="L100" s="1"/>
    </row>
  </sheetData>
  <sortState ref="B64:J75">
    <sortCondition ref="B64"/>
  </sortState>
  <pageMargins left="0.25" right="0.25" top="0.25" bottom="0.25" header="0.5" footer="0.5"/>
  <pageSetup scale="65" fitToWidth="0" fitToHeight="0" orientation="portrait" r:id="rId1"/>
  <headerFooter alignWithMargins="0"/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view="pageBreakPreview" topLeftCell="E1" zoomScale="80" zoomScaleNormal="75" zoomScaleSheetLayoutView="80" workbookViewId="0">
      <selection activeCell="R72" sqref="R72:R75"/>
    </sheetView>
  </sheetViews>
  <sheetFormatPr defaultRowHeight="12.75" x14ac:dyDescent="0.2"/>
  <cols>
    <col min="1" max="1" width="13.140625" customWidth="1"/>
    <col min="2" max="2" width="16.42578125" customWidth="1"/>
    <col min="3" max="3" width="16.140625" customWidth="1"/>
    <col min="4" max="4" width="13.8554687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26.42578125" customWidth="1"/>
    <col min="14" max="14" width="0.85546875" customWidth="1"/>
    <col min="15" max="15" width="3" customWidth="1"/>
    <col min="16" max="16" width="14.7109375" customWidth="1"/>
    <col min="17" max="17" width="15" customWidth="1"/>
    <col min="18" max="18" width="15.42578125" customWidth="1"/>
    <col min="19" max="19" width="7" customWidth="1"/>
    <col min="20" max="20" width="6.85546875" customWidth="1"/>
    <col min="21" max="21" width="7.140625" customWidth="1"/>
    <col min="22" max="22" width="6.85546875" customWidth="1"/>
    <col min="23" max="23" width="4.7109375" customWidth="1"/>
    <col min="24" max="24" width="12.85546875" customWidth="1"/>
    <col min="25" max="25" width="19.28515625" customWidth="1"/>
    <col min="26" max="26" width="15.5703125" customWidth="1"/>
    <col min="27" max="27" width="7.42578125" customWidth="1"/>
    <col min="28" max="28" width="6.5703125" customWidth="1"/>
    <col min="29" max="29" width="6.85546875" customWidth="1"/>
    <col min="30" max="30" width="6.5703125" customWidth="1"/>
    <col min="31" max="31" width="2" customWidth="1"/>
  </cols>
  <sheetData>
    <row r="1" spans="1:31" ht="24" customHeight="1" x14ac:dyDescent="0.35">
      <c r="A1" s="30"/>
      <c r="B1" s="256"/>
      <c r="C1" s="256"/>
      <c r="D1" s="256"/>
      <c r="E1" s="256"/>
      <c r="F1" s="256"/>
      <c r="G1" s="257" t="s">
        <v>286</v>
      </c>
      <c r="H1" s="257"/>
      <c r="I1" s="257"/>
      <c r="J1" s="257"/>
      <c r="K1" s="257"/>
      <c r="L1" s="256"/>
      <c r="M1" s="260">
        <v>41379</v>
      </c>
      <c r="O1" s="181"/>
      <c r="P1" s="57" t="s">
        <v>262</v>
      </c>
      <c r="Q1" s="57"/>
      <c r="R1" s="57" t="s">
        <v>246</v>
      </c>
      <c r="S1" s="255" t="s">
        <v>287</v>
      </c>
      <c r="T1" s="173" t="s">
        <v>264</v>
      </c>
      <c r="U1" s="173" t="s">
        <v>263</v>
      </c>
      <c r="V1" s="173" t="s">
        <v>265</v>
      </c>
      <c r="W1" s="173" t="s">
        <v>266</v>
      </c>
      <c r="X1" s="173" t="s">
        <v>267</v>
      </c>
      <c r="Y1" s="291" t="s">
        <v>1239</v>
      </c>
      <c r="Z1" s="173"/>
      <c r="AA1" s="282"/>
      <c r="AB1" s="282" t="s">
        <v>1238</v>
      </c>
      <c r="AC1" s="173"/>
      <c r="AD1" s="173"/>
      <c r="AE1" s="181"/>
    </row>
    <row r="2" spans="1:31" ht="18.600000000000001" customHeight="1" thickBot="1" x14ac:dyDescent="0.35">
      <c r="A2" s="14"/>
      <c r="B2" s="258" t="s">
        <v>1415</v>
      </c>
      <c r="C2" s="257"/>
      <c r="D2" s="256"/>
      <c r="E2" s="256"/>
      <c r="F2" s="256"/>
      <c r="G2" s="259" t="s">
        <v>797</v>
      </c>
      <c r="H2" s="257"/>
      <c r="I2" s="257"/>
      <c r="J2" s="303"/>
      <c r="K2" s="304" t="s">
        <v>1245</v>
      </c>
      <c r="L2" s="305"/>
      <c r="M2" s="306"/>
      <c r="O2" s="230"/>
      <c r="P2" s="44" t="s">
        <v>223</v>
      </c>
      <c r="Q2" s="44" t="s">
        <v>275</v>
      </c>
      <c r="R2" s="44" t="s">
        <v>243</v>
      </c>
      <c r="S2" s="245">
        <v>1</v>
      </c>
      <c r="T2" s="221">
        <v>27</v>
      </c>
      <c r="U2" s="42">
        <v>51</v>
      </c>
      <c r="V2" s="42">
        <v>2</v>
      </c>
      <c r="W2" s="42">
        <v>0</v>
      </c>
      <c r="X2" s="212">
        <f t="shared" ref="X2:X10" si="0">U2/T2</f>
        <v>1.8888888888888888</v>
      </c>
      <c r="Y2" s="291"/>
      <c r="Z2" s="173"/>
      <c r="AA2" s="284" t="s">
        <v>279</v>
      </c>
      <c r="AB2" s="284" t="s">
        <v>280</v>
      </c>
      <c r="AC2" s="284" t="s">
        <v>281</v>
      </c>
      <c r="AD2" s="284" t="s">
        <v>1237</v>
      </c>
      <c r="AE2" s="181"/>
    </row>
    <row r="3" spans="1:31" ht="18.75" x14ac:dyDescent="0.3">
      <c r="A3" s="285"/>
      <c r="B3" s="286"/>
      <c r="C3" s="286"/>
      <c r="D3" s="287" t="s">
        <v>279</v>
      </c>
      <c r="E3" s="287" t="s">
        <v>280</v>
      </c>
      <c r="F3" s="287" t="s">
        <v>281</v>
      </c>
      <c r="G3" s="287" t="s">
        <v>282</v>
      </c>
      <c r="H3" s="287" t="s">
        <v>263</v>
      </c>
      <c r="I3" s="287" t="s">
        <v>247</v>
      </c>
      <c r="J3" s="307" t="s">
        <v>282</v>
      </c>
      <c r="K3" s="308" t="s">
        <v>263</v>
      </c>
      <c r="L3" s="308" t="s">
        <v>287</v>
      </c>
      <c r="M3" s="306" t="s">
        <v>244</v>
      </c>
      <c r="O3" s="230"/>
      <c r="P3" s="44" t="s">
        <v>788</v>
      </c>
      <c r="Q3" s="243" t="s">
        <v>789</v>
      </c>
      <c r="R3" s="243" t="s">
        <v>319</v>
      </c>
      <c r="S3" s="245"/>
      <c r="T3" s="221">
        <v>10</v>
      </c>
      <c r="U3" s="42">
        <v>21</v>
      </c>
      <c r="V3" s="42">
        <v>2</v>
      </c>
      <c r="W3" s="42">
        <v>0</v>
      </c>
      <c r="X3" s="212">
        <f t="shared" si="0"/>
        <v>2.1</v>
      </c>
      <c r="Y3" s="292" t="s">
        <v>583</v>
      </c>
      <c r="Z3" s="7"/>
      <c r="AA3" s="9">
        <v>11</v>
      </c>
      <c r="AB3" s="9">
        <v>5</v>
      </c>
      <c r="AC3" s="9">
        <v>6</v>
      </c>
      <c r="AD3" s="282">
        <f>AA3*2+AC3*1</f>
        <v>28</v>
      </c>
      <c r="AE3" s="181"/>
    </row>
    <row r="4" spans="1:31" ht="18.75" x14ac:dyDescent="0.3">
      <c r="A4" s="9"/>
      <c r="B4" s="251" t="s">
        <v>784</v>
      </c>
      <c r="C4" s="253"/>
      <c r="D4" s="270">
        <v>4</v>
      </c>
      <c r="E4" s="270">
        <v>0</v>
      </c>
      <c r="F4" s="270">
        <v>3</v>
      </c>
      <c r="G4" s="270">
        <v>16</v>
      </c>
      <c r="H4" s="270">
        <v>8</v>
      </c>
      <c r="I4" s="313">
        <f t="shared" ref="I4:I11" si="1">D4*2+F4*1</f>
        <v>11</v>
      </c>
      <c r="J4" s="312">
        <f>56+G4</f>
        <v>72</v>
      </c>
      <c r="K4" s="271">
        <f>63+H4</f>
        <v>71</v>
      </c>
      <c r="L4" s="271">
        <v>108</v>
      </c>
      <c r="M4" s="300">
        <v>10</v>
      </c>
      <c r="N4" s="1"/>
      <c r="O4" s="230"/>
      <c r="P4" s="44" t="s">
        <v>210</v>
      </c>
      <c r="Q4" s="243" t="s">
        <v>317</v>
      </c>
      <c r="R4" s="243" t="s">
        <v>283</v>
      </c>
      <c r="S4" s="245">
        <v>1</v>
      </c>
      <c r="T4" s="221">
        <v>25</v>
      </c>
      <c r="U4" s="42">
        <v>55</v>
      </c>
      <c r="V4" s="42">
        <v>3</v>
      </c>
      <c r="W4" s="42">
        <v>2</v>
      </c>
      <c r="X4" s="212">
        <f t="shared" si="0"/>
        <v>2.2000000000000002</v>
      </c>
      <c r="Y4" s="292" t="s">
        <v>278</v>
      </c>
      <c r="Z4" s="7"/>
      <c r="AA4" s="9">
        <v>11</v>
      </c>
      <c r="AB4" s="9">
        <v>5</v>
      </c>
      <c r="AC4" s="9">
        <v>6</v>
      </c>
      <c r="AD4" s="282">
        <f t="shared" ref="AD4:AD10" si="2">AA4*2+AC4*1</f>
        <v>28</v>
      </c>
      <c r="AE4" s="181"/>
    </row>
    <row r="5" spans="1:31" ht="18.75" x14ac:dyDescent="0.3">
      <c r="A5" s="9"/>
      <c r="B5" s="251" t="s">
        <v>318</v>
      </c>
      <c r="C5" s="279"/>
      <c r="D5" s="270">
        <v>5</v>
      </c>
      <c r="E5" s="270">
        <v>2</v>
      </c>
      <c r="F5" s="270">
        <v>0</v>
      </c>
      <c r="G5" s="270">
        <v>19</v>
      </c>
      <c r="H5" s="270">
        <v>15</v>
      </c>
      <c r="I5" s="313">
        <f t="shared" si="1"/>
        <v>10</v>
      </c>
      <c r="J5" s="312">
        <f>48+G5</f>
        <v>67</v>
      </c>
      <c r="K5" s="271">
        <f>46+H5</f>
        <v>61</v>
      </c>
      <c r="L5" s="271">
        <v>89</v>
      </c>
      <c r="M5" s="300">
        <v>17</v>
      </c>
      <c r="O5" s="230"/>
      <c r="P5" s="44" t="s">
        <v>252</v>
      </c>
      <c r="Q5" s="243" t="s">
        <v>304</v>
      </c>
      <c r="R5" s="243" t="s">
        <v>356</v>
      </c>
      <c r="S5" s="245"/>
      <c r="T5" s="221">
        <v>27</v>
      </c>
      <c r="U5" s="42">
        <v>62</v>
      </c>
      <c r="V5" s="42">
        <v>3</v>
      </c>
      <c r="W5" s="42">
        <v>0</v>
      </c>
      <c r="X5" s="212">
        <f t="shared" si="0"/>
        <v>2.2962962962962963</v>
      </c>
      <c r="Y5" s="293" t="s">
        <v>344</v>
      </c>
      <c r="Z5" s="280"/>
      <c r="AA5" s="9">
        <v>9</v>
      </c>
      <c r="AB5" s="9">
        <v>7</v>
      </c>
      <c r="AC5" s="9">
        <v>6</v>
      </c>
      <c r="AD5" s="282">
        <f t="shared" si="2"/>
        <v>24</v>
      </c>
      <c r="AE5" s="181"/>
    </row>
    <row r="6" spans="1:31" ht="18.75" x14ac:dyDescent="0.3">
      <c r="A6" s="9"/>
      <c r="B6" s="251" t="s">
        <v>276</v>
      </c>
      <c r="C6" s="25"/>
      <c r="D6" s="23">
        <v>3</v>
      </c>
      <c r="E6" s="23">
        <v>2</v>
      </c>
      <c r="F6" s="23">
        <v>2</v>
      </c>
      <c r="G6" s="23">
        <v>13</v>
      </c>
      <c r="H6" s="23">
        <v>12</v>
      </c>
      <c r="I6" s="313">
        <f t="shared" si="1"/>
        <v>8</v>
      </c>
      <c r="J6" s="298">
        <f>32+G6</f>
        <v>45</v>
      </c>
      <c r="K6" s="114">
        <f>53+H6</f>
        <v>65</v>
      </c>
      <c r="L6" s="271">
        <v>68</v>
      </c>
      <c r="M6" s="300">
        <v>21</v>
      </c>
      <c r="O6" s="230"/>
      <c r="P6" s="44" t="s">
        <v>321</v>
      </c>
      <c r="Q6" s="243" t="s">
        <v>785</v>
      </c>
      <c r="R6" s="243" t="s">
        <v>306</v>
      </c>
      <c r="S6" s="245">
        <v>1</v>
      </c>
      <c r="T6" s="221">
        <v>27</v>
      </c>
      <c r="U6" s="42">
        <v>63</v>
      </c>
      <c r="V6" s="42">
        <v>3</v>
      </c>
      <c r="W6" s="42">
        <v>1</v>
      </c>
      <c r="X6" s="212">
        <f t="shared" si="0"/>
        <v>2.3333333333333335</v>
      </c>
      <c r="Y6" s="293" t="s">
        <v>318</v>
      </c>
      <c r="Z6" s="281"/>
      <c r="AA6" s="9">
        <v>8</v>
      </c>
      <c r="AB6" s="9">
        <v>7</v>
      </c>
      <c r="AC6" s="9">
        <v>7</v>
      </c>
      <c r="AD6" s="282">
        <f t="shared" si="2"/>
        <v>23</v>
      </c>
      <c r="AE6" s="181"/>
    </row>
    <row r="7" spans="1:31" ht="18.75" x14ac:dyDescent="0.3">
      <c r="A7" s="9"/>
      <c r="B7" s="251" t="s">
        <v>278</v>
      </c>
      <c r="C7" s="25"/>
      <c r="D7" s="23">
        <v>3</v>
      </c>
      <c r="E7" s="23">
        <v>3</v>
      </c>
      <c r="F7" s="23">
        <v>1</v>
      </c>
      <c r="G7" s="23">
        <v>21</v>
      </c>
      <c r="H7" s="23">
        <v>19</v>
      </c>
      <c r="I7" s="313">
        <f t="shared" si="1"/>
        <v>7</v>
      </c>
      <c r="J7" s="298">
        <f>70+G7</f>
        <v>91</v>
      </c>
      <c r="K7" s="114">
        <f>53+H7</f>
        <v>72</v>
      </c>
      <c r="L7" s="113">
        <v>151</v>
      </c>
      <c r="M7" s="299">
        <v>26</v>
      </c>
      <c r="N7" s="9"/>
      <c r="O7" s="230"/>
      <c r="P7" s="51" t="s">
        <v>355</v>
      </c>
      <c r="Q7" s="243" t="s">
        <v>284</v>
      </c>
      <c r="R7" s="243" t="s">
        <v>305</v>
      </c>
      <c r="S7" s="245">
        <v>1</v>
      </c>
      <c r="T7" s="221">
        <v>28</v>
      </c>
      <c r="U7" s="42">
        <v>68</v>
      </c>
      <c r="V7" s="42">
        <v>2</v>
      </c>
      <c r="W7" s="42">
        <v>2</v>
      </c>
      <c r="X7" s="212">
        <f t="shared" si="0"/>
        <v>2.4285714285714284</v>
      </c>
      <c r="Y7" s="293" t="s">
        <v>313</v>
      </c>
      <c r="Z7" s="7"/>
      <c r="AA7" s="9">
        <v>9</v>
      </c>
      <c r="AB7" s="9">
        <v>9</v>
      </c>
      <c r="AC7" s="9">
        <v>4</v>
      </c>
      <c r="AD7" s="282">
        <f t="shared" si="2"/>
        <v>22</v>
      </c>
      <c r="AE7" s="181"/>
    </row>
    <row r="8" spans="1:31" ht="18.75" x14ac:dyDescent="0.3">
      <c r="A8" s="9"/>
      <c r="B8" s="251" t="s">
        <v>344</v>
      </c>
      <c r="C8" s="252"/>
      <c r="D8" s="270">
        <v>3</v>
      </c>
      <c r="E8" s="270">
        <v>3</v>
      </c>
      <c r="F8" s="270">
        <v>1</v>
      </c>
      <c r="G8" s="270">
        <v>18</v>
      </c>
      <c r="H8" s="270">
        <v>16</v>
      </c>
      <c r="I8" s="313">
        <f t="shared" si="1"/>
        <v>7</v>
      </c>
      <c r="J8" s="312">
        <f>48+G8</f>
        <v>66</v>
      </c>
      <c r="K8" s="271">
        <f>49+H8</f>
        <v>65</v>
      </c>
      <c r="L8" s="271">
        <v>112</v>
      </c>
      <c r="M8" s="300">
        <v>34</v>
      </c>
      <c r="O8" s="230"/>
      <c r="P8" s="44" t="s">
        <v>255</v>
      </c>
      <c r="Q8" s="243" t="s">
        <v>285</v>
      </c>
      <c r="R8" s="44" t="s">
        <v>242</v>
      </c>
      <c r="S8" s="245">
        <v>1</v>
      </c>
      <c r="T8" s="221">
        <v>29</v>
      </c>
      <c r="U8" s="42">
        <v>71</v>
      </c>
      <c r="V8" s="42">
        <v>5</v>
      </c>
      <c r="W8" s="42">
        <v>1</v>
      </c>
      <c r="X8" s="212">
        <f t="shared" si="0"/>
        <v>2.4482758620689653</v>
      </c>
      <c r="Y8" s="293" t="s">
        <v>346</v>
      </c>
      <c r="Z8" s="4"/>
      <c r="AA8" s="9">
        <v>8</v>
      </c>
      <c r="AB8" s="9">
        <v>10</v>
      </c>
      <c r="AC8" s="9">
        <v>4</v>
      </c>
      <c r="AD8" s="282">
        <f t="shared" si="2"/>
        <v>20</v>
      </c>
      <c r="AE8" s="181"/>
    </row>
    <row r="9" spans="1:31" ht="18.75" x14ac:dyDescent="0.3">
      <c r="A9" s="9"/>
      <c r="B9" s="251" t="s">
        <v>313</v>
      </c>
      <c r="C9" s="25"/>
      <c r="D9" s="23">
        <v>2</v>
      </c>
      <c r="E9" s="23">
        <v>4</v>
      </c>
      <c r="F9" s="23">
        <v>1</v>
      </c>
      <c r="G9" s="23">
        <v>19</v>
      </c>
      <c r="H9" s="23">
        <v>19</v>
      </c>
      <c r="I9" s="313">
        <f t="shared" si="1"/>
        <v>5</v>
      </c>
      <c r="J9" s="298">
        <f>53+G9</f>
        <v>72</v>
      </c>
      <c r="K9" s="114">
        <f>48+H9</f>
        <v>67</v>
      </c>
      <c r="L9" s="113">
        <v>109</v>
      </c>
      <c r="M9" s="299">
        <v>24</v>
      </c>
      <c r="O9" s="230"/>
      <c r="P9" s="44" t="s">
        <v>291</v>
      </c>
      <c r="Q9" s="243" t="s">
        <v>329</v>
      </c>
      <c r="R9" s="243" t="s">
        <v>358</v>
      </c>
      <c r="S9" s="245">
        <v>4</v>
      </c>
      <c r="T9" s="221">
        <v>23</v>
      </c>
      <c r="U9" s="42">
        <v>63</v>
      </c>
      <c r="V9" s="42">
        <v>3</v>
      </c>
      <c r="W9" s="42">
        <v>1</v>
      </c>
      <c r="X9" s="212">
        <f t="shared" si="0"/>
        <v>2.7391304347826089</v>
      </c>
      <c r="Y9" s="292" t="s">
        <v>784</v>
      </c>
      <c r="Z9" s="4"/>
      <c r="AA9" s="9">
        <v>6</v>
      </c>
      <c r="AB9" s="9">
        <v>12</v>
      </c>
      <c r="AC9" s="9">
        <v>4</v>
      </c>
      <c r="AD9" s="282">
        <f t="shared" si="2"/>
        <v>16</v>
      </c>
      <c r="AE9" s="181"/>
    </row>
    <row r="10" spans="1:31" ht="19.5" thickBot="1" x14ac:dyDescent="0.35">
      <c r="A10" s="9"/>
      <c r="B10" s="251" t="s">
        <v>583</v>
      </c>
      <c r="C10" s="279"/>
      <c r="D10" s="270">
        <v>2</v>
      </c>
      <c r="E10" s="270">
        <v>4</v>
      </c>
      <c r="F10" s="270">
        <v>1</v>
      </c>
      <c r="G10" s="270">
        <v>12</v>
      </c>
      <c r="H10" s="270">
        <v>20</v>
      </c>
      <c r="I10" s="313">
        <f t="shared" si="1"/>
        <v>5</v>
      </c>
      <c r="J10" s="312">
        <f>49+G10</f>
        <v>61</v>
      </c>
      <c r="K10" s="271">
        <f>32+H10</f>
        <v>52</v>
      </c>
      <c r="L10" s="271">
        <v>109</v>
      </c>
      <c r="M10" s="300">
        <v>27</v>
      </c>
      <c r="O10" s="82"/>
      <c r="P10" s="44" t="s">
        <v>297</v>
      </c>
      <c r="Q10" s="243" t="s">
        <v>203</v>
      </c>
      <c r="R10" s="243"/>
      <c r="S10" s="245">
        <v>1</v>
      </c>
      <c r="T10" s="221">
        <v>36</v>
      </c>
      <c r="U10" s="42">
        <v>70</v>
      </c>
      <c r="V10" s="42">
        <v>6</v>
      </c>
      <c r="W10" s="42">
        <v>3</v>
      </c>
      <c r="X10" s="212">
        <f t="shared" si="0"/>
        <v>1.9444444444444444</v>
      </c>
      <c r="Y10" s="292" t="s">
        <v>276</v>
      </c>
      <c r="Z10" s="7"/>
      <c r="AA10" s="9">
        <v>5</v>
      </c>
      <c r="AB10" s="9">
        <v>12</v>
      </c>
      <c r="AC10" s="9">
        <v>5</v>
      </c>
      <c r="AD10" s="284">
        <f t="shared" si="2"/>
        <v>15</v>
      </c>
      <c r="AE10" s="181"/>
    </row>
    <row r="11" spans="1:31" ht="19.5" thickBot="1" x14ac:dyDescent="0.35">
      <c r="A11" s="9"/>
      <c r="B11" s="251" t="s">
        <v>346</v>
      </c>
      <c r="D11" s="23">
        <v>1</v>
      </c>
      <c r="E11" s="23">
        <v>5</v>
      </c>
      <c r="F11" s="23">
        <v>1</v>
      </c>
      <c r="G11" s="23">
        <v>13</v>
      </c>
      <c r="H11" s="23">
        <v>22</v>
      </c>
      <c r="I11" s="37">
        <f t="shared" si="1"/>
        <v>3</v>
      </c>
      <c r="J11" s="301">
        <f>47+G11</f>
        <v>60</v>
      </c>
      <c r="K11" s="53">
        <f>59+H11</f>
        <v>81</v>
      </c>
      <c r="L11" s="138">
        <v>95</v>
      </c>
      <c r="M11" s="302">
        <v>26</v>
      </c>
      <c r="O11" s="82"/>
      <c r="P11" s="181"/>
      <c r="Q11" s="208" t="s">
        <v>224</v>
      </c>
      <c r="R11" s="173" t="s">
        <v>1005</v>
      </c>
      <c r="S11" s="173">
        <f>SUM(S2:S10)</f>
        <v>10</v>
      </c>
      <c r="T11" s="207">
        <f>SUM(T2:T10)</f>
        <v>232</v>
      </c>
      <c r="U11" s="207">
        <f>SUM(U2:U10)</f>
        <v>524</v>
      </c>
      <c r="V11" s="207">
        <f>SUM(V2:V10)</f>
        <v>29</v>
      </c>
      <c r="W11" s="207">
        <f>SUM(W2:W10)</f>
        <v>10</v>
      </c>
      <c r="X11" s="214">
        <f>(U11+W11)/T11</f>
        <v>2.3017241379310347</v>
      </c>
      <c r="Y11" s="294"/>
      <c r="Z11" s="294"/>
      <c r="AA11" s="295">
        <f>SUM(AA3:AA10)</f>
        <v>67</v>
      </c>
      <c r="AB11" s="295">
        <f>SUM(AB3:AB10)</f>
        <v>67</v>
      </c>
      <c r="AC11" s="295">
        <f>SUM(AC3:AC10)</f>
        <v>42</v>
      </c>
      <c r="AD11" s="283"/>
      <c r="AE11" s="181"/>
    </row>
    <row r="12" spans="1:31" ht="18.75" thickBot="1" x14ac:dyDescent="0.3">
      <c r="A12" s="9"/>
      <c r="B12" s="22"/>
      <c r="C12" s="22"/>
      <c r="D12" s="288">
        <f>SUM(D4:D11)</f>
        <v>23</v>
      </c>
      <c r="E12" s="288">
        <f>SUM(E4:E11)</f>
        <v>23</v>
      </c>
      <c r="F12" s="288">
        <f>SUM(F4:F11)</f>
        <v>10</v>
      </c>
      <c r="G12" s="288">
        <f>SUM(G4:G11)</f>
        <v>131</v>
      </c>
      <c r="H12" s="288">
        <f>SUM(H4:H11)</f>
        <v>131</v>
      </c>
      <c r="I12" s="289"/>
      <c r="J12" s="290">
        <f t="shared" ref="J12:K12" si="3">SUM(J4:J11)</f>
        <v>534</v>
      </c>
      <c r="K12" s="290">
        <f t="shared" si="3"/>
        <v>534</v>
      </c>
      <c r="L12" s="290">
        <f>SUM(L4:L11)</f>
        <v>841</v>
      </c>
      <c r="M12" s="290">
        <f>SUM(M4:M11)</f>
        <v>185</v>
      </c>
      <c r="O12" s="82"/>
      <c r="AE12" s="181"/>
    </row>
    <row r="13" spans="1:31" ht="16.5" thickTop="1" x14ac:dyDescent="0.25">
      <c r="A13" s="4"/>
      <c r="B13" s="4"/>
      <c r="M13" s="4"/>
      <c r="O13" s="232"/>
      <c r="P13" s="57" t="s">
        <v>208</v>
      </c>
      <c r="Q13" s="57"/>
      <c r="R13" s="173" t="s">
        <v>880</v>
      </c>
      <c r="S13" s="173" t="s">
        <v>240</v>
      </c>
      <c r="T13" s="173" t="s">
        <v>241</v>
      </c>
      <c r="U13" s="173" t="s">
        <v>247</v>
      </c>
      <c r="V13" s="173" t="s">
        <v>182</v>
      </c>
      <c r="W13" s="168"/>
      <c r="X13" s="57" t="s">
        <v>208</v>
      </c>
      <c r="Y13" s="57"/>
      <c r="Z13" s="173" t="s">
        <v>246</v>
      </c>
      <c r="AA13" s="173" t="s">
        <v>240</v>
      </c>
      <c r="AB13" s="173" t="s">
        <v>241</v>
      </c>
      <c r="AC13" s="173" t="s">
        <v>247</v>
      </c>
      <c r="AD13" s="173" t="s">
        <v>182</v>
      </c>
      <c r="AE13" s="181"/>
    </row>
    <row r="14" spans="1:31" ht="15.6" customHeight="1" x14ac:dyDescent="0.3">
      <c r="A14" s="74" t="s">
        <v>1401</v>
      </c>
      <c r="B14" s="74"/>
      <c r="C14" s="164"/>
      <c r="D14" s="78"/>
      <c r="E14" s="71" t="s">
        <v>239</v>
      </c>
      <c r="F14" s="70"/>
      <c r="G14" s="70"/>
      <c r="H14" s="70"/>
      <c r="I14" s="70"/>
      <c r="J14" s="72"/>
      <c r="K14" s="70"/>
      <c r="L14" s="70"/>
      <c r="M14" s="70"/>
      <c r="O14" s="232"/>
      <c r="P14" s="239" t="s">
        <v>319</v>
      </c>
      <c r="Q14" s="238"/>
      <c r="R14" s="243" t="s">
        <v>1011</v>
      </c>
      <c r="S14" s="245">
        <v>13</v>
      </c>
      <c r="T14" s="245">
        <v>16</v>
      </c>
      <c r="U14" s="173">
        <f t="shared" ref="U14:U24" si="4">SUM(S14:T14)</f>
        <v>29</v>
      </c>
      <c r="V14" s="42">
        <v>3</v>
      </c>
      <c r="W14" s="173"/>
      <c r="X14" s="238" t="s">
        <v>306</v>
      </c>
      <c r="Y14" s="238"/>
      <c r="Z14" s="243" t="s">
        <v>1013</v>
      </c>
      <c r="AA14" s="245">
        <v>9</v>
      </c>
      <c r="AB14" s="245">
        <v>11</v>
      </c>
      <c r="AC14" s="173">
        <f t="shared" ref="AC14:AC20" si="5">SUM(AA14:AB14)</f>
        <v>20</v>
      </c>
      <c r="AD14" s="42">
        <v>3</v>
      </c>
      <c r="AE14" s="181"/>
    </row>
    <row r="15" spans="1:31" ht="15.6" customHeight="1" x14ac:dyDescent="0.3">
      <c r="A15" s="49" t="s">
        <v>227</v>
      </c>
      <c r="B15" s="35" t="s">
        <v>278</v>
      </c>
      <c r="C15" s="69"/>
      <c r="D15" s="23">
        <v>3</v>
      </c>
      <c r="E15" s="9">
        <v>2</v>
      </c>
      <c r="F15" s="44" t="s">
        <v>1418</v>
      </c>
      <c r="J15" s="4"/>
      <c r="O15" s="232"/>
      <c r="P15" s="44" t="s">
        <v>849</v>
      </c>
      <c r="Q15" s="243" t="s">
        <v>256</v>
      </c>
      <c r="R15" s="244" t="s">
        <v>319</v>
      </c>
      <c r="S15" s="221">
        <v>17</v>
      </c>
      <c r="T15" s="221">
        <v>14</v>
      </c>
      <c r="U15" s="173">
        <f t="shared" si="4"/>
        <v>31</v>
      </c>
      <c r="V15" s="42">
        <v>4</v>
      </c>
      <c r="W15" s="173"/>
      <c r="X15" s="44" t="s">
        <v>869</v>
      </c>
      <c r="Y15" s="159" t="s">
        <v>383</v>
      </c>
      <c r="Z15" s="44" t="s">
        <v>306</v>
      </c>
      <c r="AA15" s="42">
        <v>18</v>
      </c>
      <c r="AB15" s="221">
        <v>14</v>
      </c>
      <c r="AC15" s="173">
        <f t="shared" si="5"/>
        <v>32</v>
      </c>
      <c r="AD15" s="42">
        <v>7</v>
      </c>
      <c r="AE15" s="181"/>
    </row>
    <row r="16" spans="1:31" ht="15.6" customHeight="1" x14ac:dyDescent="0.25">
      <c r="A16" s="42" t="s">
        <v>226</v>
      </c>
      <c r="B16" s="44" t="s">
        <v>272</v>
      </c>
      <c r="C16" s="44"/>
      <c r="D16" s="23"/>
      <c r="E16" s="9">
        <v>2</v>
      </c>
      <c r="F16" s="44" t="s">
        <v>1419</v>
      </c>
      <c r="J16" s="4"/>
      <c r="O16" s="232"/>
      <c r="P16" s="157" t="s">
        <v>1008</v>
      </c>
      <c r="Q16" s="157" t="s">
        <v>381</v>
      </c>
      <c r="R16" s="244" t="s">
        <v>319</v>
      </c>
      <c r="S16" s="42">
        <v>10</v>
      </c>
      <c r="T16" s="42">
        <v>12</v>
      </c>
      <c r="U16" s="173">
        <f t="shared" si="4"/>
        <v>22</v>
      </c>
      <c r="V16" s="42">
        <v>1</v>
      </c>
      <c r="W16" s="173"/>
      <c r="X16" s="44" t="s">
        <v>862</v>
      </c>
      <c r="Y16" s="51" t="s">
        <v>205</v>
      </c>
      <c r="Z16" s="44" t="s">
        <v>306</v>
      </c>
      <c r="AA16" s="42">
        <v>8</v>
      </c>
      <c r="AB16" s="221">
        <v>18</v>
      </c>
      <c r="AC16" s="173">
        <f>SUM(AA16:AB16)</f>
        <v>26</v>
      </c>
      <c r="AD16" s="42"/>
      <c r="AE16" s="181"/>
    </row>
    <row r="17" spans="1:31" ht="15.6" customHeight="1" x14ac:dyDescent="0.25">
      <c r="A17" s="42"/>
      <c r="B17" s="44"/>
      <c r="C17" s="44"/>
      <c r="D17" s="51"/>
      <c r="E17" s="9">
        <v>2</v>
      </c>
      <c r="F17" s="44" t="s">
        <v>1425</v>
      </c>
      <c r="J17" s="4"/>
      <c r="N17" s="8"/>
      <c r="O17" s="232"/>
      <c r="P17" s="44" t="s">
        <v>1010</v>
      </c>
      <c r="Q17" s="244" t="s">
        <v>791</v>
      </c>
      <c r="R17" s="244" t="s">
        <v>319</v>
      </c>
      <c r="S17" s="42">
        <v>9</v>
      </c>
      <c r="T17" s="42">
        <v>6</v>
      </c>
      <c r="U17" s="173">
        <f t="shared" si="4"/>
        <v>15</v>
      </c>
      <c r="V17" s="42">
        <v>2</v>
      </c>
      <c r="W17" s="173"/>
      <c r="X17" s="44" t="s">
        <v>863</v>
      </c>
      <c r="Y17" s="44" t="s">
        <v>293</v>
      </c>
      <c r="Z17" s="44" t="s">
        <v>306</v>
      </c>
      <c r="AA17" s="221">
        <v>17</v>
      </c>
      <c r="AB17" s="221">
        <v>8</v>
      </c>
      <c r="AC17" s="173">
        <f>SUM(AA17:AB17)</f>
        <v>25</v>
      </c>
      <c r="AD17" s="202"/>
      <c r="AE17" s="181"/>
    </row>
    <row r="18" spans="1:31" ht="15.6" customHeight="1" x14ac:dyDescent="0.25">
      <c r="B18" s="44"/>
      <c r="C18" s="44"/>
      <c r="E18" s="9"/>
      <c r="F18" s="44"/>
      <c r="N18" s="9"/>
      <c r="O18" s="232"/>
      <c r="P18" s="44" t="s">
        <v>848</v>
      </c>
      <c r="Q18" s="44" t="s">
        <v>379</v>
      </c>
      <c r="R18" s="44" t="s">
        <v>319</v>
      </c>
      <c r="S18" s="42">
        <v>6</v>
      </c>
      <c r="T18" s="42">
        <v>7</v>
      </c>
      <c r="U18" s="173">
        <f t="shared" si="4"/>
        <v>13</v>
      </c>
      <c r="V18" s="42"/>
      <c r="W18" s="173"/>
      <c r="X18" s="44" t="s">
        <v>870</v>
      </c>
      <c r="Y18" s="44" t="s">
        <v>301</v>
      </c>
      <c r="Z18" s="44" t="s">
        <v>306</v>
      </c>
      <c r="AA18" s="42">
        <v>8</v>
      </c>
      <c r="AB18" s="42">
        <v>16</v>
      </c>
      <c r="AC18" s="173">
        <f>SUM(AA18:AB18)</f>
        <v>24</v>
      </c>
      <c r="AD18" s="42">
        <v>2</v>
      </c>
      <c r="AE18" s="181"/>
    </row>
    <row r="19" spans="1:31" ht="15.6" customHeight="1" x14ac:dyDescent="0.3">
      <c r="A19" s="42" t="s">
        <v>326</v>
      </c>
      <c r="B19" s="35" t="s">
        <v>372</v>
      </c>
      <c r="C19" s="92"/>
      <c r="D19" s="113">
        <v>3</v>
      </c>
      <c r="E19" s="9">
        <v>2</v>
      </c>
      <c r="F19" s="44" t="s">
        <v>1421</v>
      </c>
      <c r="N19" s="9"/>
      <c r="O19" s="232"/>
      <c r="P19" s="44" t="s">
        <v>845</v>
      </c>
      <c r="Q19" s="44" t="s">
        <v>420</v>
      </c>
      <c r="R19" s="51" t="s">
        <v>319</v>
      </c>
      <c r="S19" s="42">
        <v>2</v>
      </c>
      <c r="T19" s="42">
        <v>10</v>
      </c>
      <c r="U19" s="173">
        <f>SUM(S19:T19)</f>
        <v>12</v>
      </c>
      <c r="V19" s="42">
        <v>1</v>
      </c>
      <c r="W19" s="173"/>
      <c r="X19" s="44" t="s">
        <v>867</v>
      </c>
      <c r="Y19" s="44" t="s">
        <v>232</v>
      </c>
      <c r="Z19" s="51" t="s">
        <v>306</v>
      </c>
      <c r="AA19" s="42">
        <v>7</v>
      </c>
      <c r="AB19" s="42">
        <v>13</v>
      </c>
      <c r="AC19" s="173">
        <f>SUM(AA19:AB19)</f>
        <v>20</v>
      </c>
      <c r="AD19" s="42">
        <v>2</v>
      </c>
      <c r="AE19" s="181"/>
    </row>
    <row r="20" spans="1:31" ht="15.6" customHeight="1" x14ac:dyDescent="0.25">
      <c r="A20" s="202" t="s">
        <v>226</v>
      </c>
      <c r="B20" s="44" t="s">
        <v>333</v>
      </c>
      <c r="C20" s="44" t="s">
        <v>394</v>
      </c>
      <c r="D20" s="113"/>
      <c r="E20" s="9">
        <v>2</v>
      </c>
      <c r="F20" s="44" t="s">
        <v>1420</v>
      </c>
      <c r="N20" s="8"/>
      <c r="O20" s="232"/>
      <c r="P20" s="44" t="s">
        <v>850</v>
      </c>
      <c r="Q20" s="51" t="s">
        <v>361</v>
      </c>
      <c r="R20" s="51" t="s">
        <v>319</v>
      </c>
      <c r="S20" s="42">
        <v>1</v>
      </c>
      <c r="T20" s="221">
        <v>10</v>
      </c>
      <c r="U20" s="173">
        <f>SUM(S20:T20)</f>
        <v>11</v>
      </c>
      <c r="V20" s="221"/>
      <c r="W20" s="173"/>
      <c r="X20" s="157" t="s">
        <v>868</v>
      </c>
      <c r="Y20" s="157" t="s">
        <v>310</v>
      </c>
      <c r="Z20" s="44" t="s">
        <v>306</v>
      </c>
      <c r="AA20" s="42">
        <v>2</v>
      </c>
      <c r="AB20" s="221">
        <v>7</v>
      </c>
      <c r="AC20" s="173">
        <f t="shared" si="5"/>
        <v>9</v>
      </c>
      <c r="AD20" s="42"/>
      <c r="AE20" s="62"/>
    </row>
    <row r="21" spans="1:31" ht="15.6" customHeight="1" x14ac:dyDescent="0.25">
      <c r="B21" s="44"/>
      <c r="C21" s="44"/>
      <c r="E21" s="9">
        <v>2</v>
      </c>
      <c r="F21" s="44" t="s">
        <v>1426</v>
      </c>
      <c r="N21" s="8"/>
      <c r="O21" s="233"/>
      <c r="P21" s="44" t="s">
        <v>844</v>
      </c>
      <c r="Q21" s="51" t="s">
        <v>298</v>
      </c>
      <c r="R21" s="44" t="s">
        <v>319</v>
      </c>
      <c r="S21" s="42">
        <v>7</v>
      </c>
      <c r="T21" s="42">
        <v>3</v>
      </c>
      <c r="U21" s="173">
        <f>SUM(S21:T21)</f>
        <v>10</v>
      </c>
      <c r="V21" s="42">
        <v>1</v>
      </c>
      <c r="W21" s="173"/>
      <c r="X21" s="44" t="s">
        <v>866</v>
      </c>
      <c r="Y21" s="44" t="s">
        <v>311</v>
      </c>
      <c r="Z21" s="220" t="s">
        <v>306</v>
      </c>
      <c r="AA21" s="42">
        <v>2</v>
      </c>
      <c r="AB21" s="42">
        <v>6</v>
      </c>
      <c r="AC21" s="173">
        <f>SUM(AA21:AB21)</f>
        <v>8</v>
      </c>
      <c r="AD21" s="42">
        <v>7</v>
      </c>
      <c r="AE21" s="61"/>
    </row>
    <row r="22" spans="1:31" ht="15.6" customHeight="1" x14ac:dyDescent="0.25">
      <c r="N22" s="9"/>
      <c r="O22" s="232"/>
      <c r="P22" s="44" t="s">
        <v>843</v>
      </c>
      <c r="Q22" s="44" t="s">
        <v>385</v>
      </c>
      <c r="R22" s="44" t="s">
        <v>319</v>
      </c>
      <c r="S22" s="42"/>
      <c r="T22" s="221">
        <v>7</v>
      </c>
      <c r="U22" s="173">
        <f t="shared" si="4"/>
        <v>7</v>
      </c>
      <c r="V22" s="42">
        <v>2</v>
      </c>
      <c r="W22" s="173"/>
      <c r="X22" s="44" t="s">
        <v>861</v>
      </c>
      <c r="Y22" s="44" t="s">
        <v>323</v>
      </c>
      <c r="Z22" s="44" t="s">
        <v>306</v>
      </c>
      <c r="AA22" s="42">
        <v>1</v>
      </c>
      <c r="AB22" s="42">
        <v>6</v>
      </c>
      <c r="AC22" s="173">
        <f>SUM(AA22:AB22)</f>
        <v>7</v>
      </c>
      <c r="AD22" s="42"/>
      <c r="AE22" s="230"/>
    </row>
    <row r="23" spans="1:31" ht="15.6" customHeight="1" x14ac:dyDescent="0.3">
      <c r="A23" s="73"/>
      <c r="B23" s="156"/>
      <c r="C23" s="75"/>
      <c r="D23" s="148"/>
      <c r="E23" s="71" t="s">
        <v>239</v>
      </c>
      <c r="F23" s="71"/>
      <c r="G23" s="70"/>
      <c r="H23" s="70"/>
      <c r="I23" s="70"/>
      <c r="J23" s="72"/>
      <c r="K23" s="70"/>
      <c r="L23" s="70"/>
      <c r="M23" s="70"/>
      <c r="N23" s="8"/>
      <c r="O23" s="233"/>
      <c r="P23" s="44" t="s">
        <v>847</v>
      </c>
      <c r="Q23" s="44" t="s">
        <v>220</v>
      </c>
      <c r="R23" s="44" t="s">
        <v>319</v>
      </c>
      <c r="S23" s="42">
        <v>1</v>
      </c>
      <c r="T23" s="42">
        <v>3</v>
      </c>
      <c r="U23" s="173">
        <f t="shared" si="4"/>
        <v>4</v>
      </c>
      <c r="V23" s="42">
        <v>1</v>
      </c>
      <c r="W23" s="173"/>
      <c r="X23" s="44" t="s">
        <v>159</v>
      </c>
      <c r="Y23" s="44" t="s">
        <v>160</v>
      </c>
      <c r="Z23" s="51" t="s">
        <v>306</v>
      </c>
      <c r="AA23" s="42"/>
      <c r="AB23" s="221">
        <v>6</v>
      </c>
      <c r="AC23" s="173">
        <f>SUM(AA23:AB23)</f>
        <v>6</v>
      </c>
      <c r="AD23" s="42">
        <v>3</v>
      </c>
      <c r="AE23" s="230"/>
    </row>
    <row r="24" spans="1:31" ht="15.6" customHeight="1" x14ac:dyDescent="0.3">
      <c r="A24" s="49" t="s">
        <v>228</v>
      </c>
      <c r="B24" s="35" t="s">
        <v>313</v>
      </c>
      <c r="D24" s="23">
        <v>2</v>
      </c>
      <c r="E24" s="8">
        <v>2</v>
      </c>
      <c r="F24" s="44" t="s">
        <v>1410</v>
      </c>
      <c r="G24" s="44"/>
      <c r="M24" s="39"/>
      <c r="N24" s="9"/>
      <c r="O24" s="233"/>
      <c r="P24" s="157" t="s">
        <v>1009</v>
      </c>
      <c r="Q24" s="157" t="s">
        <v>376</v>
      </c>
      <c r="R24" s="220" t="s">
        <v>319</v>
      </c>
      <c r="S24" s="221">
        <v>1</v>
      </c>
      <c r="T24" s="42">
        <v>1</v>
      </c>
      <c r="U24" s="173">
        <f t="shared" si="4"/>
        <v>2</v>
      </c>
      <c r="V24" s="42">
        <v>2</v>
      </c>
      <c r="W24" s="173"/>
      <c r="X24" s="44" t="s">
        <v>864</v>
      </c>
      <c r="Y24" s="159" t="s">
        <v>308</v>
      </c>
      <c r="Z24" s="51" t="s">
        <v>306</v>
      </c>
      <c r="AA24" s="221"/>
      <c r="AB24" s="221">
        <v>4</v>
      </c>
      <c r="AC24" s="173">
        <f>SUM(AA24:AB24)</f>
        <v>4</v>
      </c>
      <c r="AD24" s="42"/>
      <c r="AE24" s="230"/>
    </row>
    <row r="25" spans="1:31" ht="15.6" customHeight="1" thickBot="1" x14ac:dyDescent="0.3">
      <c r="A25" s="52" t="s">
        <v>226</v>
      </c>
      <c r="B25" s="44" t="s">
        <v>383</v>
      </c>
      <c r="C25" s="44" t="s">
        <v>404</v>
      </c>
      <c r="E25" s="8">
        <v>2</v>
      </c>
      <c r="F25" s="44" t="s">
        <v>889</v>
      </c>
      <c r="N25" s="9"/>
      <c r="O25" s="233"/>
      <c r="P25" s="240" t="s">
        <v>1012</v>
      </c>
      <c r="Q25" s="241"/>
      <c r="R25" s="241" t="s">
        <v>319</v>
      </c>
      <c r="S25" s="242">
        <f>SUM(S14:S24)</f>
        <v>67</v>
      </c>
      <c r="T25" s="242">
        <f>SUM(T14:T24)</f>
        <v>89</v>
      </c>
      <c r="U25" s="242">
        <f>SUM(U14:U24)</f>
        <v>156</v>
      </c>
      <c r="V25" s="242">
        <f>SUM(V14:V24)</f>
        <v>17</v>
      </c>
      <c r="W25" s="173"/>
      <c r="X25" s="240" t="s">
        <v>1014</v>
      </c>
      <c r="Y25" s="240"/>
      <c r="Z25" s="240" t="s">
        <v>306</v>
      </c>
      <c r="AA25" s="242">
        <f>SUM(AA14:AA24)</f>
        <v>72</v>
      </c>
      <c r="AB25" s="242">
        <f>SUM(AB14:AB24)</f>
        <v>109</v>
      </c>
      <c r="AC25" s="242">
        <f>SUM(AC14:AC24)</f>
        <v>181</v>
      </c>
      <c r="AD25" s="242">
        <f>SUM(AD14:AD24)</f>
        <v>24</v>
      </c>
      <c r="AE25" s="230"/>
    </row>
    <row r="26" spans="1:31" ht="15.6" customHeight="1" x14ac:dyDescent="0.25">
      <c r="E26" s="8"/>
      <c r="F26" s="44"/>
      <c r="N26" s="9"/>
      <c r="O26" s="233"/>
      <c r="P26" s="238" t="s">
        <v>305</v>
      </c>
      <c r="Q26" s="239"/>
      <c r="R26" s="244" t="s">
        <v>1015</v>
      </c>
      <c r="S26" s="245">
        <v>7</v>
      </c>
      <c r="T26" s="245">
        <v>13</v>
      </c>
      <c r="U26" s="173">
        <f t="shared" ref="U26" si="6">SUM(S26:T26)</f>
        <v>20</v>
      </c>
      <c r="V26" s="245">
        <v>2</v>
      </c>
      <c r="W26" s="173"/>
      <c r="X26" s="238" t="s">
        <v>758</v>
      </c>
      <c r="Y26" s="238"/>
      <c r="Z26" s="243" t="s">
        <v>1020</v>
      </c>
      <c r="AA26" s="245">
        <v>7</v>
      </c>
      <c r="AB26" s="245">
        <v>12</v>
      </c>
      <c r="AC26" s="173">
        <f t="shared" ref="AC26:AC36" si="7">SUM(AA26:AB26)</f>
        <v>19</v>
      </c>
      <c r="AD26" s="245">
        <v>1</v>
      </c>
      <c r="AE26" s="230"/>
    </row>
    <row r="27" spans="1:31" ht="15.6" customHeight="1" x14ac:dyDescent="0.3">
      <c r="A27" s="42"/>
      <c r="B27" s="35" t="s">
        <v>276</v>
      </c>
      <c r="D27" s="270">
        <v>3</v>
      </c>
      <c r="E27" s="8">
        <v>1</v>
      </c>
      <c r="F27" s="243" t="s">
        <v>1254</v>
      </c>
      <c r="N27" s="9"/>
      <c r="O27" s="232"/>
      <c r="P27" s="157" t="s">
        <v>860</v>
      </c>
      <c r="Q27" s="44" t="s">
        <v>320</v>
      </c>
      <c r="R27" s="44" t="s">
        <v>305</v>
      </c>
      <c r="S27" s="42">
        <v>22</v>
      </c>
      <c r="T27" s="42">
        <v>14</v>
      </c>
      <c r="U27" s="173">
        <f t="shared" ref="U27:U36" si="8">SUM(S27:T27)</f>
        <v>36</v>
      </c>
      <c r="V27" s="42"/>
      <c r="W27" s="173"/>
      <c r="X27" s="46" t="s">
        <v>878</v>
      </c>
      <c r="Y27" s="46" t="s">
        <v>794</v>
      </c>
      <c r="Z27" s="44" t="s">
        <v>243</v>
      </c>
      <c r="AA27" s="42">
        <v>14</v>
      </c>
      <c r="AB27" s="42">
        <v>21</v>
      </c>
      <c r="AC27" s="173">
        <f t="shared" si="7"/>
        <v>35</v>
      </c>
      <c r="AD27" s="42">
        <v>5</v>
      </c>
      <c r="AE27" s="230"/>
    </row>
    <row r="28" spans="1:31" ht="15.6" customHeight="1" x14ac:dyDescent="0.25">
      <c r="A28" s="52" t="s">
        <v>226</v>
      </c>
      <c r="B28" s="44" t="s">
        <v>272</v>
      </c>
      <c r="C28" s="44"/>
      <c r="E28" s="93">
        <v>2</v>
      </c>
      <c r="F28" s="243" t="s">
        <v>1416</v>
      </c>
      <c r="N28" s="9"/>
      <c r="O28" s="232"/>
      <c r="P28" s="44" t="s">
        <v>901</v>
      </c>
      <c r="Q28" s="44" t="s">
        <v>790</v>
      </c>
      <c r="R28" s="44" t="s">
        <v>305</v>
      </c>
      <c r="S28" s="42">
        <v>12</v>
      </c>
      <c r="T28" s="221">
        <v>14</v>
      </c>
      <c r="U28" s="173">
        <f t="shared" si="8"/>
        <v>26</v>
      </c>
      <c r="V28" s="42">
        <v>3</v>
      </c>
      <c r="W28" s="173"/>
      <c r="X28" s="44" t="s">
        <v>876</v>
      </c>
      <c r="Y28" s="44" t="s">
        <v>367</v>
      </c>
      <c r="Z28" s="243" t="s">
        <v>243</v>
      </c>
      <c r="AA28" s="42">
        <v>13</v>
      </c>
      <c r="AB28" s="42">
        <v>13</v>
      </c>
      <c r="AC28" s="173">
        <f t="shared" si="7"/>
        <v>26</v>
      </c>
      <c r="AD28" s="42">
        <v>1</v>
      </c>
      <c r="AE28" s="230"/>
    </row>
    <row r="29" spans="1:31" ht="15.6" customHeight="1" x14ac:dyDescent="0.25">
      <c r="E29" s="93">
        <v>2</v>
      </c>
      <c r="F29" s="243" t="s">
        <v>1417</v>
      </c>
      <c r="N29" s="9"/>
      <c r="O29" s="232"/>
      <c r="P29" s="157" t="s">
        <v>859</v>
      </c>
      <c r="Q29" s="44" t="s">
        <v>792</v>
      </c>
      <c r="R29" s="44" t="s">
        <v>305</v>
      </c>
      <c r="S29" s="42">
        <v>13</v>
      </c>
      <c r="T29" s="42">
        <v>12</v>
      </c>
      <c r="U29" s="173">
        <f t="shared" si="8"/>
        <v>25</v>
      </c>
      <c r="V29" s="42"/>
      <c r="W29" s="173"/>
      <c r="X29" s="44" t="s">
        <v>926</v>
      </c>
      <c r="Y29" s="44" t="s">
        <v>289</v>
      </c>
      <c r="Z29" s="44" t="s">
        <v>243</v>
      </c>
      <c r="AA29" s="42">
        <v>8</v>
      </c>
      <c r="AB29" s="221">
        <v>13</v>
      </c>
      <c r="AC29" s="173">
        <f t="shared" si="7"/>
        <v>21</v>
      </c>
      <c r="AD29" s="42">
        <v>4</v>
      </c>
      <c r="AE29" s="230"/>
    </row>
    <row r="30" spans="1:31" ht="15.6" customHeight="1" x14ac:dyDescent="0.25">
      <c r="E30" s="93"/>
      <c r="N30" s="9"/>
      <c r="O30" s="232"/>
      <c r="P30" s="44" t="s">
        <v>856</v>
      </c>
      <c r="Q30" s="44" t="s">
        <v>261</v>
      </c>
      <c r="R30" s="44" t="s">
        <v>305</v>
      </c>
      <c r="S30" s="42">
        <v>8</v>
      </c>
      <c r="T30" s="42">
        <v>7</v>
      </c>
      <c r="U30" s="173">
        <f t="shared" si="8"/>
        <v>15</v>
      </c>
      <c r="V30" s="42"/>
      <c r="W30" s="173"/>
      <c r="X30" s="44" t="s">
        <v>864</v>
      </c>
      <c r="Y30" s="51" t="s">
        <v>914</v>
      </c>
      <c r="Z30" s="51" t="s">
        <v>243</v>
      </c>
      <c r="AA30" s="42">
        <v>3</v>
      </c>
      <c r="AB30" s="42">
        <v>17</v>
      </c>
      <c r="AC30" s="173">
        <f t="shared" si="7"/>
        <v>20</v>
      </c>
      <c r="AD30" s="42">
        <v>2</v>
      </c>
      <c r="AE30" s="230"/>
    </row>
    <row r="31" spans="1:31" ht="15.6" customHeight="1" x14ac:dyDescent="0.3">
      <c r="A31" s="76" t="s">
        <v>327</v>
      </c>
      <c r="B31" s="156"/>
      <c r="C31" s="155"/>
      <c r="D31" s="148"/>
      <c r="E31" s="71" t="s">
        <v>239</v>
      </c>
      <c r="F31" s="71"/>
      <c r="G31" s="78"/>
      <c r="H31" s="78"/>
      <c r="I31" s="78"/>
      <c r="J31" s="79"/>
      <c r="K31" s="78"/>
      <c r="L31" s="78"/>
      <c r="M31" s="78"/>
      <c r="N31" s="9"/>
      <c r="O31" s="232"/>
      <c r="P31" s="44" t="s">
        <v>853</v>
      </c>
      <c r="Q31" s="159" t="s">
        <v>274</v>
      </c>
      <c r="R31" s="51" t="s">
        <v>305</v>
      </c>
      <c r="S31" s="42">
        <v>3</v>
      </c>
      <c r="T31" s="42">
        <v>11</v>
      </c>
      <c r="U31" s="173">
        <f t="shared" si="8"/>
        <v>14</v>
      </c>
      <c r="V31" s="42">
        <v>1</v>
      </c>
      <c r="W31" s="173"/>
      <c r="X31" s="44" t="s">
        <v>879</v>
      </c>
      <c r="Y31" s="44" t="s">
        <v>303</v>
      </c>
      <c r="Z31" s="44" t="s">
        <v>243</v>
      </c>
      <c r="AA31" s="42">
        <v>5</v>
      </c>
      <c r="AB31" s="221">
        <v>13</v>
      </c>
      <c r="AC31" s="173">
        <f t="shared" si="7"/>
        <v>18</v>
      </c>
      <c r="AD31" s="42">
        <v>2</v>
      </c>
      <c r="AE31" s="230"/>
    </row>
    <row r="32" spans="1:31" ht="15.6" customHeight="1" x14ac:dyDescent="0.3">
      <c r="A32" s="49" t="s">
        <v>229</v>
      </c>
      <c r="B32" s="35" t="s">
        <v>277</v>
      </c>
      <c r="D32" s="23">
        <v>3</v>
      </c>
      <c r="E32" s="8">
        <v>1</v>
      </c>
      <c r="F32" s="44" t="s">
        <v>1408</v>
      </c>
      <c r="G32" s="158"/>
      <c r="H32" s="158"/>
      <c r="I32" s="94"/>
      <c r="J32" s="94"/>
      <c r="K32" s="94"/>
      <c r="L32" s="94"/>
      <c r="M32" s="94"/>
      <c r="N32" s="8"/>
      <c r="O32" s="233"/>
      <c r="P32" s="44" t="s">
        <v>858</v>
      </c>
      <c r="Q32" s="44" t="s">
        <v>333</v>
      </c>
      <c r="R32" s="44" t="s">
        <v>305</v>
      </c>
      <c r="S32" s="42">
        <v>2</v>
      </c>
      <c r="T32" s="42">
        <v>8</v>
      </c>
      <c r="U32" s="173">
        <f t="shared" si="8"/>
        <v>10</v>
      </c>
      <c r="V32" s="42">
        <v>1</v>
      </c>
      <c r="W32" s="173"/>
      <c r="X32" s="44" t="s">
        <v>873</v>
      </c>
      <c r="Y32" s="44" t="s">
        <v>219</v>
      </c>
      <c r="Z32" s="44" t="s">
        <v>243</v>
      </c>
      <c r="AA32" s="42">
        <v>8</v>
      </c>
      <c r="AB32" s="42">
        <v>3</v>
      </c>
      <c r="AC32" s="173">
        <f t="shared" si="7"/>
        <v>11</v>
      </c>
      <c r="AD32" s="42"/>
      <c r="AE32" s="230"/>
    </row>
    <row r="33" spans="1:31" ht="15.6" customHeight="1" x14ac:dyDescent="0.25">
      <c r="A33" s="42" t="s">
        <v>226</v>
      </c>
      <c r="B33" s="44" t="s">
        <v>289</v>
      </c>
      <c r="C33" s="44" t="s">
        <v>366</v>
      </c>
      <c r="D33" s="9"/>
      <c r="E33" s="8">
        <v>1</v>
      </c>
      <c r="F33" s="44" t="s">
        <v>1406</v>
      </c>
      <c r="N33" s="9"/>
      <c r="O33" s="232"/>
      <c r="P33" s="44" t="s">
        <v>852</v>
      </c>
      <c r="Q33" s="44" t="s">
        <v>234</v>
      </c>
      <c r="R33" s="44" t="s">
        <v>305</v>
      </c>
      <c r="S33" s="42">
        <v>2</v>
      </c>
      <c r="T33" s="42">
        <v>8</v>
      </c>
      <c r="U33" s="173">
        <f t="shared" si="8"/>
        <v>10</v>
      </c>
      <c r="V33" s="42"/>
      <c r="W33" s="173"/>
      <c r="X33" s="44" t="s">
        <v>875</v>
      </c>
      <c r="Y33" s="44" t="s">
        <v>328</v>
      </c>
      <c r="Z33" s="44" t="s">
        <v>243</v>
      </c>
      <c r="AA33" s="42">
        <v>2</v>
      </c>
      <c r="AB33" s="42">
        <v>7</v>
      </c>
      <c r="AC33" s="173">
        <f t="shared" si="7"/>
        <v>9</v>
      </c>
      <c r="AD33" s="42">
        <v>4</v>
      </c>
      <c r="AE33" s="230"/>
    </row>
    <row r="34" spans="1:31" ht="15.6" customHeight="1" x14ac:dyDescent="0.25">
      <c r="E34" s="8">
        <v>2</v>
      </c>
      <c r="F34" s="44" t="s">
        <v>1407</v>
      </c>
      <c r="N34" s="9"/>
      <c r="O34" s="233"/>
      <c r="P34" s="44" t="s">
        <v>855</v>
      </c>
      <c r="Q34" s="88" t="s">
        <v>221</v>
      </c>
      <c r="R34" s="44" t="s">
        <v>305</v>
      </c>
      <c r="S34" s="42"/>
      <c r="T34" s="42">
        <v>9</v>
      </c>
      <c r="U34" s="173">
        <f t="shared" si="8"/>
        <v>9</v>
      </c>
      <c r="V34" s="42">
        <v>1</v>
      </c>
      <c r="W34" s="173"/>
      <c r="X34" s="44" t="s">
        <v>874</v>
      </c>
      <c r="Y34" s="44" t="s">
        <v>212</v>
      </c>
      <c r="Z34" s="44" t="s">
        <v>243</v>
      </c>
      <c r="AA34" s="42">
        <v>1</v>
      </c>
      <c r="AB34" s="221">
        <v>4</v>
      </c>
      <c r="AC34" s="173">
        <f t="shared" si="7"/>
        <v>5</v>
      </c>
      <c r="AD34" s="42">
        <v>5</v>
      </c>
      <c r="AE34" s="230"/>
    </row>
    <row r="35" spans="1:31" ht="15.6" customHeight="1" x14ac:dyDescent="0.25">
      <c r="N35" s="9"/>
      <c r="O35" s="232"/>
      <c r="P35" s="44" t="s">
        <v>1427</v>
      </c>
      <c r="Q35" s="44" t="s">
        <v>1184</v>
      </c>
      <c r="R35" s="44" t="s">
        <v>305</v>
      </c>
      <c r="S35" s="221">
        <v>3</v>
      </c>
      <c r="T35" s="42">
        <v>5</v>
      </c>
      <c r="U35" s="173">
        <f t="shared" si="8"/>
        <v>8</v>
      </c>
      <c r="V35" s="42"/>
      <c r="W35" s="173"/>
      <c r="X35" s="44" t="s">
        <v>872</v>
      </c>
      <c r="Y35" s="44" t="s">
        <v>211</v>
      </c>
      <c r="Z35" s="44" t="s">
        <v>243</v>
      </c>
      <c r="AA35" s="42"/>
      <c r="AB35" s="42">
        <v>3</v>
      </c>
      <c r="AC35" s="173">
        <f t="shared" si="7"/>
        <v>3</v>
      </c>
      <c r="AD35" s="42">
        <v>3</v>
      </c>
      <c r="AE35" s="230"/>
    </row>
    <row r="36" spans="1:31" ht="15.6" customHeight="1" x14ac:dyDescent="0.3">
      <c r="A36" s="52"/>
      <c r="B36" s="35" t="s">
        <v>363</v>
      </c>
      <c r="C36" s="46"/>
      <c r="D36" s="114">
        <v>1</v>
      </c>
      <c r="E36" s="8">
        <v>2</v>
      </c>
      <c r="F36" s="44" t="s">
        <v>1409</v>
      </c>
      <c r="N36" s="9"/>
      <c r="O36" s="233"/>
      <c r="P36" s="44" t="s">
        <v>854</v>
      </c>
      <c r="Q36" s="44" t="s">
        <v>214</v>
      </c>
      <c r="R36" s="44" t="s">
        <v>305</v>
      </c>
      <c r="S36" s="221"/>
      <c r="T36" s="42">
        <v>7</v>
      </c>
      <c r="U36" s="173">
        <f t="shared" si="8"/>
        <v>7</v>
      </c>
      <c r="V36" s="42">
        <v>2</v>
      </c>
      <c r="W36" s="173"/>
      <c r="X36" s="44" t="s">
        <v>1224</v>
      </c>
      <c r="Y36" s="51" t="s">
        <v>1036</v>
      </c>
      <c r="Z36" s="51" t="s">
        <v>243</v>
      </c>
      <c r="AA36" s="42"/>
      <c r="AB36" s="221">
        <v>3</v>
      </c>
      <c r="AC36" s="173">
        <f t="shared" si="7"/>
        <v>3</v>
      </c>
      <c r="AD36" s="42"/>
      <c r="AE36" s="230"/>
    </row>
    <row r="37" spans="1:31" ht="15.6" customHeight="1" thickBot="1" x14ac:dyDescent="0.3">
      <c r="A37" s="52" t="s">
        <v>226</v>
      </c>
      <c r="B37" s="44" t="s">
        <v>272</v>
      </c>
      <c r="C37" s="60"/>
      <c r="D37" s="114"/>
      <c r="E37" s="93"/>
      <c r="F37" s="44"/>
      <c r="N37" s="9"/>
      <c r="O37" s="233"/>
      <c r="P37" s="240" t="s">
        <v>1012</v>
      </c>
      <c r="Q37" s="240"/>
      <c r="R37" s="240" t="s">
        <v>305</v>
      </c>
      <c r="S37" s="242">
        <f>SUM(S26:S36)</f>
        <v>72</v>
      </c>
      <c r="T37" s="242">
        <f>SUM(T26:T36)</f>
        <v>108</v>
      </c>
      <c r="U37" s="242">
        <f>SUM(U26:U36)</f>
        <v>180</v>
      </c>
      <c r="V37" s="242">
        <f>SUM(V26:V36)</f>
        <v>10</v>
      </c>
      <c r="W37" s="173"/>
      <c r="X37" s="240" t="s">
        <v>1014</v>
      </c>
      <c r="Y37" s="240"/>
      <c r="Z37" s="240" t="s">
        <v>243</v>
      </c>
      <c r="AA37" s="242">
        <f>SUM(AA26:AA36)</f>
        <v>61</v>
      </c>
      <c r="AB37" s="242">
        <f>SUM(AB26:AB36)</f>
        <v>109</v>
      </c>
      <c r="AC37" s="242">
        <f>SUM(AC26:AC36)</f>
        <v>170</v>
      </c>
      <c r="AD37" s="242">
        <f>SUM(AD26:AD36)</f>
        <v>27</v>
      </c>
      <c r="AE37" s="230"/>
    </row>
    <row r="38" spans="1:31" ht="15.6" customHeight="1" x14ac:dyDescent="0.25">
      <c r="N38" s="8"/>
      <c r="O38" s="233"/>
      <c r="P38" s="238" t="s">
        <v>283</v>
      </c>
      <c r="Q38" s="238"/>
      <c r="R38" s="243" t="s">
        <v>1019</v>
      </c>
      <c r="S38" s="245">
        <v>4</v>
      </c>
      <c r="T38" s="245">
        <v>9</v>
      </c>
      <c r="U38" s="173">
        <f t="shared" ref="U38:U48" si="9">SUM(S38:T38)</f>
        <v>13</v>
      </c>
      <c r="V38" s="245">
        <v>6</v>
      </c>
      <c r="W38" s="173"/>
      <c r="X38" s="238" t="s">
        <v>242</v>
      </c>
      <c r="Y38" s="238"/>
      <c r="Z38" s="246" t="s">
        <v>1016</v>
      </c>
      <c r="AA38" s="245">
        <v>9</v>
      </c>
      <c r="AB38" s="245">
        <v>7</v>
      </c>
      <c r="AC38" s="173">
        <f t="shared" ref="AC38:AC48" si="10">SUM(AA38:AB38)</f>
        <v>16</v>
      </c>
      <c r="AD38" s="245"/>
      <c r="AE38" s="230"/>
    </row>
    <row r="39" spans="1:31" ht="15.6" customHeight="1" x14ac:dyDescent="0.3">
      <c r="A39" s="76"/>
      <c r="B39" s="156"/>
      <c r="C39" s="71"/>
      <c r="D39" s="148"/>
      <c r="E39" s="71" t="s">
        <v>239</v>
      </c>
      <c r="F39" s="77"/>
      <c r="G39" s="78"/>
      <c r="H39" s="78"/>
      <c r="I39" s="78"/>
      <c r="J39" s="79"/>
      <c r="K39" s="78"/>
      <c r="L39" s="78"/>
      <c r="M39" s="78"/>
      <c r="N39" s="9"/>
      <c r="O39" s="233"/>
      <c r="P39" s="44" t="s">
        <v>811</v>
      </c>
      <c r="Q39" s="243" t="s">
        <v>299</v>
      </c>
      <c r="R39" s="51" t="s">
        <v>250</v>
      </c>
      <c r="S39" s="221">
        <v>9</v>
      </c>
      <c r="T39" s="221">
        <v>23</v>
      </c>
      <c r="U39" s="173">
        <f t="shared" si="9"/>
        <v>32</v>
      </c>
      <c r="V39" s="42"/>
      <c r="W39" s="173"/>
      <c r="X39" s="44" t="s">
        <v>943</v>
      </c>
      <c r="Y39" s="44" t="s">
        <v>908</v>
      </c>
      <c r="Z39" s="44" t="s">
        <v>242</v>
      </c>
      <c r="AA39" s="42">
        <v>25</v>
      </c>
      <c r="AB39" s="221">
        <v>21</v>
      </c>
      <c r="AC39" s="173">
        <f t="shared" si="10"/>
        <v>46</v>
      </c>
      <c r="AD39" s="42"/>
      <c r="AE39" s="230"/>
    </row>
    <row r="40" spans="1:31" ht="15.6" customHeight="1" x14ac:dyDescent="0.3">
      <c r="A40" s="49" t="s">
        <v>230</v>
      </c>
      <c r="B40" s="35" t="s">
        <v>318</v>
      </c>
      <c r="C40" s="44"/>
      <c r="D40" s="23">
        <v>3</v>
      </c>
      <c r="E40" s="9">
        <v>2</v>
      </c>
      <c r="F40" s="44" t="s">
        <v>1412</v>
      </c>
      <c r="G40" s="43"/>
      <c r="H40" s="47"/>
      <c r="I40" s="47"/>
      <c r="J40" s="48"/>
      <c r="K40" s="47"/>
      <c r="L40" s="47"/>
      <c r="M40" s="47"/>
      <c r="N40" s="8"/>
      <c r="O40" s="233"/>
      <c r="P40" s="44" t="s">
        <v>810</v>
      </c>
      <c r="Q40" s="44" t="s">
        <v>299</v>
      </c>
      <c r="R40" s="51" t="s">
        <v>250</v>
      </c>
      <c r="S40" s="42">
        <v>16</v>
      </c>
      <c r="T40" s="221">
        <v>7</v>
      </c>
      <c r="U40" s="173">
        <f t="shared" si="9"/>
        <v>23</v>
      </c>
      <c r="V40" s="42">
        <v>1</v>
      </c>
      <c r="W40" s="173"/>
      <c r="X40" s="44" t="s">
        <v>827</v>
      </c>
      <c r="Y40" s="44" t="s">
        <v>304</v>
      </c>
      <c r="Z40" s="44" t="s">
        <v>242</v>
      </c>
      <c r="AA40" s="42">
        <v>14</v>
      </c>
      <c r="AB40" s="221">
        <v>22</v>
      </c>
      <c r="AC40" s="173">
        <f>SUM(AA40:AB40)</f>
        <v>36</v>
      </c>
      <c r="AD40" s="42">
        <v>7</v>
      </c>
      <c r="AE40" s="230"/>
    </row>
    <row r="41" spans="1:31" ht="15.6" customHeight="1" x14ac:dyDescent="0.25">
      <c r="A41" s="52" t="s">
        <v>226</v>
      </c>
      <c r="B41" s="157" t="s">
        <v>420</v>
      </c>
      <c r="C41" s="46" t="s">
        <v>369</v>
      </c>
      <c r="D41" s="23"/>
      <c r="E41" s="9">
        <v>2</v>
      </c>
      <c r="F41" s="44" t="s">
        <v>1413</v>
      </c>
      <c r="G41" s="43"/>
      <c r="H41" s="47"/>
      <c r="I41" s="43"/>
      <c r="J41" s="45"/>
      <c r="K41" s="47"/>
      <c r="L41" s="47"/>
      <c r="M41" s="39"/>
      <c r="N41" s="9"/>
      <c r="O41" s="232"/>
      <c r="P41" s="44" t="s">
        <v>814</v>
      </c>
      <c r="Q41" s="44" t="s">
        <v>325</v>
      </c>
      <c r="R41" s="44" t="s">
        <v>250</v>
      </c>
      <c r="S41" s="52">
        <v>8</v>
      </c>
      <c r="T41" s="202">
        <v>7</v>
      </c>
      <c r="U41" s="173">
        <f>SUM(S41:T41)</f>
        <v>15</v>
      </c>
      <c r="V41" s="42">
        <v>2</v>
      </c>
      <c r="W41" s="173"/>
      <c r="X41" s="46" t="s">
        <v>829</v>
      </c>
      <c r="Y41" s="46" t="s">
        <v>249</v>
      </c>
      <c r="Z41" s="220" t="s">
        <v>242</v>
      </c>
      <c r="AA41" s="42">
        <v>20</v>
      </c>
      <c r="AB41" s="42">
        <v>14</v>
      </c>
      <c r="AC41" s="173">
        <f>SUM(AA41:AB41)</f>
        <v>34</v>
      </c>
      <c r="AD41" s="42">
        <v>4</v>
      </c>
      <c r="AE41" s="230"/>
    </row>
    <row r="42" spans="1:31" ht="15.6" customHeight="1" x14ac:dyDescent="0.25">
      <c r="B42" s="157"/>
      <c r="C42" s="44"/>
      <c r="E42" s="93">
        <v>2</v>
      </c>
      <c r="F42" s="44" t="s">
        <v>1414</v>
      </c>
      <c r="N42" s="9"/>
      <c r="O42" s="233"/>
      <c r="P42" s="44" t="s">
        <v>809</v>
      </c>
      <c r="Q42" s="44" t="s">
        <v>251</v>
      </c>
      <c r="R42" s="44" t="s">
        <v>250</v>
      </c>
      <c r="S42" s="42">
        <v>1</v>
      </c>
      <c r="T42" s="42">
        <v>7</v>
      </c>
      <c r="U42" s="173">
        <f>SUM(S42:T42)</f>
        <v>8</v>
      </c>
      <c r="V42" s="42">
        <v>2</v>
      </c>
      <c r="W42" s="173"/>
      <c r="X42" s="157" t="s">
        <v>825</v>
      </c>
      <c r="Y42" s="157" t="s">
        <v>260</v>
      </c>
      <c r="Z42" s="46" t="s">
        <v>242</v>
      </c>
      <c r="AA42" s="42">
        <v>5</v>
      </c>
      <c r="AB42" s="42">
        <v>24</v>
      </c>
      <c r="AC42" s="173">
        <f>SUM(AA42:AB42)</f>
        <v>29</v>
      </c>
      <c r="AD42" s="42">
        <v>1</v>
      </c>
      <c r="AE42" s="230"/>
    </row>
    <row r="43" spans="1:31" ht="15.6" customHeight="1" x14ac:dyDescent="0.25">
      <c r="N43" s="8"/>
      <c r="O43" s="232"/>
      <c r="P43" s="44" t="s">
        <v>815</v>
      </c>
      <c r="Q43" s="159" t="s">
        <v>380</v>
      </c>
      <c r="R43" s="44" t="s">
        <v>250</v>
      </c>
      <c r="S43" s="42">
        <v>3</v>
      </c>
      <c r="T43" s="42">
        <v>3</v>
      </c>
      <c r="U43" s="173">
        <f>SUM(S43:T43)</f>
        <v>6</v>
      </c>
      <c r="V43" s="42">
        <v>2</v>
      </c>
      <c r="W43" s="173"/>
      <c r="X43" s="44" t="s">
        <v>828</v>
      </c>
      <c r="Y43" s="44" t="s">
        <v>258</v>
      </c>
      <c r="Z43" s="44" t="s">
        <v>242</v>
      </c>
      <c r="AA43" s="42">
        <v>9</v>
      </c>
      <c r="AB43" s="221">
        <v>19</v>
      </c>
      <c r="AC43" s="173">
        <f>SUM(AA43:AB43)</f>
        <v>28</v>
      </c>
      <c r="AD43" s="42">
        <v>1</v>
      </c>
      <c r="AE43" s="230"/>
    </row>
    <row r="44" spans="1:31" ht="15.6" customHeight="1" x14ac:dyDescent="0.3">
      <c r="B44" s="35" t="s">
        <v>364</v>
      </c>
      <c r="C44" s="59"/>
      <c r="D44" s="234">
        <v>2</v>
      </c>
      <c r="E44" s="9">
        <v>2</v>
      </c>
      <c r="F44" s="44" t="s">
        <v>1411</v>
      </c>
      <c r="N44" s="9"/>
      <c r="O44" s="233"/>
      <c r="P44" s="44" t="s">
        <v>807</v>
      </c>
      <c r="Q44" s="159" t="s">
        <v>370</v>
      </c>
      <c r="R44" s="44" t="s">
        <v>250</v>
      </c>
      <c r="S44" s="42">
        <v>2</v>
      </c>
      <c r="T44" s="42">
        <v>3</v>
      </c>
      <c r="U44" s="173">
        <f>SUM(S44:T44)</f>
        <v>5</v>
      </c>
      <c r="V44" s="42">
        <v>3</v>
      </c>
      <c r="W44" s="173"/>
      <c r="X44" s="44" t="s">
        <v>832</v>
      </c>
      <c r="Y44" s="44" t="s">
        <v>359</v>
      </c>
      <c r="Z44" s="44" t="s">
        <v>242</v>
      </c>
      <c r="AA44" s="42">
        <v>3</v>
      </c>
      <c r="AB44" s="42">
        <v>11</v>
      </c>
      <c r="AC44" s="173">
        <f t="shared" si="10"/>
        <v>14</v>
      </c>
      <c r="AD44" s="42">
        <v>2</v>
      </c>
      <c r="AE44" s="230"/>
    </row>
    <row r="45" spans="1:31" ht="15.6" customHeight="1" x14ac:dyDescent="0.25">
      <c r="A45" s="202" t="s">
        <v>226</v>
      </c>
      <c r="B45" s="88" t="s">
        <v>272</v>
      </c>
      <c r="C45" s="46"/>
      <c r="D45" s="234"/>
      <c r="E45" s="9">
        <v>2</v>
      </c>
      <c r="F45" s="44" t="s">
        <v>1411</v>
      </c>
      <c r="N45" s="9"/>
      <c r="O45" s="232"/>
      <c r="P45" s="44" t="s">
        <v>812</v>
      </c>
      <c r="Q45" s="44" t="s">
        <v>215</v>
      </c>
      <c r="R45" s="44" t="s">
        <v>250</v>
      </c>
      <c r="S45" s="42"/>
      <c r="T45" s="221">
        <v>5</v>
      </c>
      <c r="U45" s="173">
        <f>SUM(S45:T45)</f>
        <v>5</v>
      </c>
      <c r="V45" s="42">
        <v>5</v>
      </c>
      <c r="W45" s="173"/>
      <c r="X45" s="44" t="s">
        <v>830</v>
      </c>
      <c r="Y45" s="88" t="s">
        <v>288</v>
      </c>
      <c r="Z45" s="44" t="s">
        <v>242</v>
      </c>
      <c r="AA45" s="42"/>
      <c r="AB45" s="221">
        <v>13</v>
      </c>
      <c r="AC45" s="173">
        <f>SUM(AA45:AB45)</f>
        <v>13</v>
      </c>
      <c r="AD45" s="42">
        <v>1</v>
      </c>
      <c r="AE45" s="230"/>
    </row>
    <row r="46" spans="1:31" ht="17.25" customHeight="1" x14ac:dyDescent="0.25">
      <c r="N46" s="8"/>
      <c r="O46" s="232"/>
      <c r="P46" s="44" t="s">
        <v>813</v>
      </c>
      <c r="Q46" s="44" t="s">
        <v>259</v>
      </c>
      <c r="R46" s="51" t="s">
        <v>250</v>
      </c>
      <c r="S46" s="221">
        <v>1</v>
      </c>
      <c r="T46" s="42">
        <v>3</v>
      </c>
      <c r="U46" s="173">
        <f t="shared" si="9"/>
        <v>4</v>
      </c>
      <c r="V46" s="42"/>
      <c r="W46" s="173"/>
      <c r="X46" s="44" t="s">
        <v>831</v>
      </c>
      <c r="Y46" s="44" t="s">
        <v>382</v>
      </c>
      <c r="Z46" s="44" t="s">
        <v>242</v>
      </c>
      <c r="AA46" s="42">
        <v>4</v>
      </c>
      <c r="AB46" s="42">
        <v>8</v>
      </c>
      <c r="AC46" s="173">
        <f>SUM(AA46:AB46)</f>
        <v>12</v>
      </c>
      <c r="AD46" s="42">
        <v>2</v>
      </c>
      <c r="AE46" s="230"/>
    </row>
    <row r="47" spans="1:31" ht="15.6" customHeight="1" x14ac:dyDescent="0.25">
      <c r="A47" s="107"/>
      <c r="B47" s="108"/>
      <c r="C47" s="108"/>
      <c r="D47" s="149"/>
      <c r="E47" s="109"/>
      <c r="F47" s="108"/>
      <c r="G47" s="110"/>
      <c r="H47" s="110"/>
      <c r="I47" s="110"/>
      <c r="J47" s="111"/>
      <c r="K47" s="110"/>
      <c r="L47" s="110"/>
      <c r="M47" s="109"/>
      <c r="N47" s="8"/>
      <c r="O47" s="233"/>
      <c r="P47" s="44" t="s">
        <v>806</v>
      </c>
      <c r="Q47" s="51" t="s">
        <v>787</v>
      </c>
      <c r="R47" s="44" t="s">
        <v>250</v>
      </c>
      <c r="S47" s="42">
        <v>1</v>
      </c>
      <c r="T47" s="221">
        <v>1</v>
      </c>
      <c r="U47" s="173">
        <f t="shared" si="9"/>
        <v>2</v>
      </c>
      <c r="V47" s="42"/>
      <c r="W47" s="173"/>
      <c r="X47" s="44" t="s">
        <v>826</v>
      </c>
      <c r="Y47" s="44" t="s">
        <v>218</v>
      </c>
      <c r="Z47" s="51" t="s">
        <v>242</v>
      </c>
      <c r="AA47" s="42">
        <v>1</v>
      </c>
      <c r="AB47" s="221">
        <v>6</v>
      </c>
      <c r="AC47" s="173">
        <f>SUM(AA47:AB47)</f>
        <v>7</v>
      </c>
      <c r="AD47" s="42">
        <v>2</v>
      </c>
      <c r="AE47" s="230"/>
    </row>
    <row r="48" spans="1:31" ht="15.6" customHeight="1" x14ac:dyDescent="0.3">
      <c r="C48" s="44" t="s">
        <v>579</v>
      </c>
      <c r="D48" s="102">
        <f>SUM(D15:D47)</f>
        <v>20</v>
      </c>
      <c r="E48" s="22"/>
      <c r="F48" s="44" t="s">
        <v>642</v>
      </c>
      <c r="G48" s="35"/>
      <c r="H48" s="50"/>
      <c r="I48" s="64">
        <v>4</v>
      </c>
      <c r="J48" s="23"/>
      <c r="N48" s="9"/>
      <c r="O48" s="232"/>
      <c r="P48" s="44" t="s">
        <v>808</v>
      </c>
      <c r="Q48" s="44" t="s">
        <v>250</v>
      </c>
      <c r="R48" s="44" t="s">
        <v>250</v>
      </c>
      <c r="S48" s="42"/>
      <c r="T48" s="221"/>
      <c r="U48" s="173">
        <f t="shared" si="9"/>
        <v>0</v>
      </c>
      <c r="V48" s="42"/>
      <c r="W48" s="173"/>
      <c r="X48" s="44" t="s">
        <v>833</v>
      </c>
      <c r="Y48" s="44" t="s">
        <v>204</v>
      </c>
      <c r="Z48" s="44" t="s">
        <v>242</v>
      </c>
      <c r="AA48" s="42">
        <v>1</v>
      </c>
      <c r="AB48" s="42">
        <v>6</v>
      </c>
      <c r="AC48" s="173">
        <f t="shared" si="10"/>
        <v>7</v>
      </c>
      <c r="AD48" s="42">
        <v>6</v>
      </c>
      <c r="AE48" s="230"/>
    </row>
    <row r="49" spans="1:31" ht="16.899999999999999" customHeight="1" thickBot="1" x14ac:dyDescent="0.3">
      <c r="N49" s="9"/>
      <c r="O49" s="233"/>
      <c r="P49" s="240" t="s">
        <v>1012</v>
      </c>
      <c r="Q49" s="240"/>
      <c r="R49" s="240" t="s">
        <v>250</v>
      </c>
      <c r="S49" s="242">
        <f>SUM(S38:S48)</f>
        <v>45</v>
      </c>
      <c r="T49" s="242">
        <f>SUM(T38:T48)</f>
        <v>68</v>
      </c>
      <c r="U49" s="242">
        <f>SUM(U38:U48)</f>
        <v>113</v>
      </c>
      <c r="V49" s="242">
        <f>SUM(V38:V48)</f>
        <v>21</v>
      </c>
      <c r="W49" s="173"/>
      <c r="X49" s="240" t="s">
        <v>1014</v>
      </c>
      <c r="Y49" s="240"/>
      <c r="Z49" s="240"/>
      <c r="AA49" s="242">
        <f>SUM(AA38:AA48)</f>
        <v>91</v>
      </c>
      <c r="AB49" s="242">
        <f>SUM(AB38:AB48)</f>
        <v>151</v>
      </c>
      <c r="AC49" s="242">
        <f>SUM(AC38:AC48)</f>
        <v>242</v>
      </c>
      <c r="AD49" s="242">
        <f>SUM(AD38:AD48)</f>
        <v>26</v>
      </c>
      <c r="AE49" s="230"/>
    </row>
    <row r="50" spans="1:31" ht="15.6" customHeight="1" x14ac:dyDescent="0.25">
      <c r="N50" s="8"/>
      <c r="O50" s="233"/>
      <c r="P50" s="238" t="s">
        <v>356</v>
      </c>
      <c r="Q50" s="238"/>
      <c r="R50" s="243" t="s">
        <v>1017</v>
      </c>
      <c r="S50" s="245">
        <v>10</v>
      </c>
      <c r="T50" s="245">
        <v>16</v>
      </c>
      <c r="U50" s="173">
        <f t="shared" ref="U50:U61" si="11">SUM(S50:T50)</f>
        <v>26</v>
      </c>
      <c r="V50" s="245">
        <v>3</v>
      </c>
      <c r="W50" s="173"/>
      <c r="X50" s="238" t="s">
        <v>358</v>
      </c>
      <c r="Y50" s="238"/>
      <c r="Z50" s="243" t="s">
        <v>1018</v>
      </c>
      <c r="AA50" s="245">
        <v>13</v>
      </c>
      <c r="AB50" s="245">
        <v>13</v>
      </c>
      <c r="AC50" s="173">
        <f t="shared" ref="AC50:AC58" si="12">SUM(AA50:AB50)</f>
        <v>26</v>
      </c>
      <c r="AD50" s="245">
        <v>1</v>
      </c>
      <c r="AE50" s="230"/>
    </row>
    <row r="51" spans="1:31" ht="15.6" customHeight="1" x14ac:dyDescent="0.25">
      <c r="N51" s="9"/>
      <c r="O51" s="232"/>
      <c r="P51" s="44" t="s">
        <v>820</v>
      </c>
      <c r="Q51" s="44" t="s">
        <v>254</v>
      </c>
      <c r="R51" s="243" t="s">
        <v>356</v>
      </c>
      <c r="S51" s="42">
        <v>10</v>
      </c>
      <c r="T51" s="221">
        <v>18</v>
      </c>
      <c r="U51" s="173">
        <f t="shared" si="11"/>
        <v>28</v>
      </c>
      <c r="V51" s="42">
        <v>2</v>
      </c>
      <c r="W51" s="173"/>
      <c r="X51" s="44" t="s">
        <v>836</v>
      </c>
      <c r="Y51" s="159" t="s">
        <v>216</v>
      </c>
      <c r="Z51" s="44" t="s">
        <v>358</v>
      </c>
      <c r="AA51" s="42">
        <v>7</v>
      </c>
      <c r="AB51" s="221">
        <v>12</v>
      </c>
      <c r="AC51" s="173">
        <f t="shared" si="12"/>
        <v>19</v>
      </c>
      <c r="AD51" s="42">
        <v>11</v>
      </c>
      <c r="AE51" s="230"/>
    </row>
    <row r="52" spans="1:31" ht="15.6" customHeight="1" x14ac:dyDescent="0.25">
      <c r="N52" s="9"/>
      <c r="O52" s="232"/>
      <c r="P52" s="44" t="s">
        <v>821</v>
      </c>
      <c r="Q52" s="51" t="s">
        <v>254</v>
      </c>
      <c r="R52" s="244" t="s">
        <v>356</v>
      </c>
      <c r="S52" s="42">
        <v>7</v>
      </c>
      <c r="T52" s="42">
        <v>16</v>
      </c>
      <c r="U52" s="173">
        <f t="shared" si="11"/>
        <v>23</v>
      </c>
      <c r="V52" s="42">
        <v>5</v>
      </c>
      <c r="W52" s="173"/>
      <c r="X52" s="44" t="s">
        <v>842</v>
      </c>
      <c r="Y52" s="44" t="s">
        <v>598</v>
      </c>
      <c r="Z52" s="44" t="s">
        <v>358</v>
      </c>
      <c r="AA52" s="42">
        <v>6</v>
      </c>
      <c r="AB52" s="221">
        <v>12</v>
      </c>
      <c r="AC52" s="173">
        <f t="shared" si="12"/>
        <v>18</v>
      </c>
      <c r="AD52" s="42">
        <v>1</v>
      </c>
      <c r="AE52" s="230"/>
    </row>
    <row r="53" spans="1:31" ht="15.6" customHeight="1" x14ac:dyDescent="0.3">
      <c r="C53" s="35" t="s">
        <v>1400</v>
      </c>
      <c r="D53" s="195"/>
      <c r="E53" s="195"/>
      <c r="F53" s="195"/>
      <c r="N53" s="9"/>
      <c r="O53" s="63"/>
      <c r="P53" s="44" t="s">
        <v>1043</v>
      </c>
      <c r="Q53" s="44" t="s">
        <v>544</v>
      </c>
      <c r="R53" s="44" t="s">
        <v>356</v>
      </c>
      <c r="S53" s="42">
        <v>9</v>
      </c>
      <c r="T53" s="221">
        <v>10</v>
      </c>
      <c r="U53" s="173">
        <f t="shared" si="11"/>
        <v>19</v>
      </c>
      <c r="V53" s="42">
        <v>3</v>
      </c>
      <c r="W53" s="173"/>
      <c r="X53" s="44" t="s">
        <v>840</v>
      </c>
      <c r="Y53" s="44" t="s">
        <v>293</v>
      </c>
      <c r="Z53" s="51" t="s">
        <v>358</v>
      </c>
      <c r="AA53" s="221">
        <v>9</v>
      </c>
      <c r="AB53" s="42">
        <v>8</v>
      </c>
      <c r="AC53" s="173">
        <f t="shared" si="12"/>
        <v>17</v>
      </c>
      <c r="AD53" s="42">
        <v>3</v>
      </c>
      <c r="AE53" s="230"/>
    </row>
    <row r="54" spans="1:31" ht="15.6" customHeight="1" x14ac:dyDescent="0.3">
      <c r="A54" s="4"/>
      <c r="C54" s="35" t="s">
        <v>1423</v>
      </c>
      <c r="D54" s="195"/>
      <c r="E54" s="195"/>
      <c r="F54" s="195"/>
      <c r="N54" s="8"/>
      <c r="O54" s="233"/>
      <c r="P54" s="44" t="s">
        <v>918</v>
      </c>
      <c r="Q54" s="159" t="s">
        <v>691</v>
      </c>
      <c r="R54" s="44" t="s">
        <v>356</v>
      </c>
      <c r="S54" s="42">
        <v>7</v>
      </c>
      <c r="T54" s="42">
        <v>8</v>
      </c>
      <c r="U54" s="173">
        <f>SUM(S54:T54)</f>
        <v>15</v>
      </c>
      <c r="V54" s="42">
        <v>4</v>
      </c>
      <c r="W54" s="173"/>
      <c r="X54" s="44" t="s">
        <v>841</v>
      </c>
      <c r="Y54" s="44" t="s">
        <v>248</v>
      </c>
      <c r="Z54" s="44" t="s">
        <v>358</v>
      </c>
      <c r="AA54" s="42">
        <v>8</v>
      </c>
      <c r="AB54" s="221">
        <v>6</v>
      </c>
      <c r="AC54" s="173">
        <f t="shared" si="12"/>
        <v>14</v>
      </c>
      <c r="AD54" s="43"/>
      <c r="AE54" s="230"/>
    </row>
    <row r="55" spans="1:31" ht="15.6" customHeight="1" x14ac:dyDescent="0.25">
      <c r="A55" s="4"/>
      <c r="N55" s="8"/>
      <c r="O55" s="232"/>
      <c r="P55" s="44" t="s">
        <v>819</v>
      </c>
      <c r="Q55" s="51" t="s">
        <v>217</v>
      </c>
      <c r="R55" s="51" t="s">
        <v>356</v>
      </c>
      <c r="S55" s="42">
        <v>6</v>
      </c>
      <c r="T55" s="221">
        <v>9</v>
      </c>
      <c r="U55" s="173">
        <f>SUM(S55:T55)</f>
        <v>15</v>
      </c>
      <c r="V55" s="42">
        <v>1</v>
      </c>
      <c r="W55" s="173"/>
      <c r="X55" s="44" t="s">
        <v>837</v>
      </c>
      <c r="Y55" s="44" t="s">
        <v>798</v>
      </c>
      <c r="Z55" s="44" t="s">
        <v>358</v>
      </c>
      <c r="AA55" s="42">
        <v>4</v>
      </c>
      <c r="AB55" s="42">
        <v>10</v>
      </c>
      <c r="AC55" s="173">
        <f t="shared" si="12"/>
        <v>14</v>
      </c>
      <c r="AD55" s="221">
        <v>4</v>
      </c>
      <c r="AE55" s="230"/>
    </row>
    <row r="56" spans="1:31" ht="15.6" customHeight="1" x14ac:dyDescent="0.3">
      <c r="A56" s="296"/>
      <c r="B56" s="348"/>
      <c r="C56" s="348"/>
      <c r="D56" s="348"/>
      <c r="E56" s="348"/>
      <c r="F56" s="348"/>
      <c r="G56" s="348"/>
      <c r="H56" s="348"/>
      <c r="I56" s="348"/>
      <c r="J56" s="348"/>
      <c r="K56" s="348"/>
      <c r="L56" s="348"/>
      <c r="M56" s="50"/>
      <c r="N56" s="8"/>
      <c r="O56" s="232"/>
      <c r="P56" s="44" t="s">
        <v>818</v>
      </c>
      <c r="Q56" s="44" t="s">
        <v>209</v>
      </c>
      <c r="R56" s="44" t="s">
        <v>356</v>
      </c>
      <c r="S56" s="42">
        <v>4</v>
      </c>
      <c r="T56" s="221">
        <v>11</v>
      </c>
      <c r="U56" s="173">
        <f>SUM(S56:T56)</f>
        <v>15</v>
      </c>
      <c r="V56" s="42">
        <v>4</v>
      </c>
      <c r="W56" s="173"/>
      <c r="X56" s="44" t="s">
        <v>835</v>
      </c>
      <c r="Y56" s="88" t="s">
        <v>309</v>
      </c>
      <c r="Z56" s="44" t="s">
        <v>358</v>
      </c>
      <c r="AA56" s="42">
        <v>3</v>
      </c>
      <c r="AB56" s="221">
        <v>8</v>
      </c>
      <c r="AC56" s="173">
        <f t="shared" si="12"/>
        <v>11</v>
      </c>
      <c r="AD56" s="42">
        <v>3</v>
      </c>
      <c r="AE56" s="230"/>
    </row>
    <row r="57" spans="1:31" ht="15.6" customHeight="1" x14ac:dyDescent="0.3">
      <c r="A57" s="296"/>
      <c r="B57" s="348"/>
      <c r="C57" s="348"/>
      <c r="D57" s="348"/>
      <c r="E57" s="348"/>
      <c r="F57" s="348"/>
      <c r="G57" s="348"/>
      <c r="H57" s="348"/>
      <c r="I57" s="348"/>
      <c r="J57" s="348"/>
      <c r="K57" s="348"/>
      <c r="L57" s="348"/>
      <c r="M57" s="50"/>
      <c r="N57" s="9"/>
      <c r="O57" s="233"/>
      <c r="P57" s="44" t="s">
        <v>823</v>
      </c>
      <c r="Q57" s="44" t="s">
        <v>292</v>
      </c>
      <c r="R57" s="243" t="s">
        <v>356</v>
      </c>
      <c r="S57" s="42">
        <v>6</v>
      </c>
      <c r="T57" s="221">
        <v>8</v>
      </c>
      <c r="U57" s="173">
        <f>SUM(S57:T57)</f>
        <v>14</v>
      </c>
      <c r="V57" s="43"/>
      <c r="W57" s="173"/>
      <c r="X57" s="44" t="s">
        <v>838</v>
      </c>
      <c r="Y57" s="44" t="s">
        <v>290</v>
      </c>
      <c r="Z57" s="44" t="s">
        <v>358</v>
      </c>
      <c r="AA57" s="42">
        <v>5</v>
      </c>
      <c r="AB57" s="221">
        <v>5</v>
      </c>
      <c r="AC57" s="173">
        <f t="shared" si="12"/>
        <v>10</v>
      </c>
      <c r="AD57" s="42">
        <v>1</v>
      </c>
      <c r="AE57" s="230"/>
    </row>
    <row r="58" spans="1:31" ht="15.6" customHeight="1" x14ac:dyDescent="0.3">
      <c r="A58" s="296"/>
      <c r="B58" s="349"/>
      <c r="C58" s="35" t="s">
        <v>722</v>
      </c>
      <c r="I58" s="35"/>
      <c r="J58" s="35"/>
      <c r="K58" s="35"/>
      <c r="L58" s="35"/>
      <c r="M58" s="22"/>
      <c r="N58" s="9"/>
      <c r="O58" s="233"/>
      <c r="P58" s="44" t="s">
        <v>822</v>
      </c>
      <c r="Q58" s="44" t="s">
        <v>238</v>
      </c>
      <c r="R58" s="44" t="s">
        <v>356</v>
      </c>
      <c r="S58" s="42">
        <v>4</v>
      </c>
      <c r="T58" s="42">
        <v>6</v>
      </c>
      <c r="U58" s="173">
        <f t="shared" si="11"/>
        <v>10</v>
      </c>
      <c r="V58" s="42">
        <v>3</v>
      </c>
      <c r="W58" s="173"/>
      <c r="X58" s="44" t="s">
        <v>1084</v>
      </c>
      <c r="Y58" s="161" t="s">
        <v>314</v>
      </c>
      <c r="Z58" s="44" t="s">
        <v>358</v>
      </c>
      <c r="AA58" s="42">
        <v>2</v>
      </c>
      <c r="AB58" s="221">
        <v>7</v>
      </c>
      <c r="AC58" s="173">
        <f t="shared" si="12"/>
        <v>9</v>
      </c>
      <c r="AD58" s="42">
        <v>2</v>
      </c>
      <c r="AE58" s="230"/>
    </row>
    <row r="59" spans="1:31" ht="15.6" customHeight="1" x14ac:dyDescent="0.3">
      <c r="A59" s="296"/>
      <c r="B59" s="350"/>
      <c r="C59" s="35" t="s">
        <v>723</v>
      </c>
      <c r="I59" s="350"/>
      <c r="J59" s="350"/>
      <c r="K59" s="350"/>
      <c r="L59" s="350"/>
      <c r="M59" s="22"/>
      <c r="N59" s="9"/>
      <c r="O59" s="232"/>
      <c r="P59" s="44" t="s">
        <v>882</v>
      </c>
      <c r="Q59" s="44" t="s">
        <v>756</v>
      </c>
      <c r="R59" s="44" t="s">
        <v>356</v>
      </c>
      <c r="S59" s="42">
        <v>1</v>
      </c>
      <c r="T59" s="42">
        <v>6</v>
      </c>
      <c r="U59" s="173">
        <f t="shared" si="11"/>
        <v>7</v>
      </c>
      <c r="V59" s="42">
        <v>5</v>
      </c>
      <c r="W59" s="173"/>
      <c r="X59" s="44" t="s">
        <v>839</v>
      </c>
      <c r="Y59" s="44" t="s">
        <v>295</v>
      </c>
      <c r="Z59" s="44" t="s">
        <v>358</v>
      </c>
      <c r="AA59" s="42"/>
      <c r="AB59" s="42">
        <v>9</v>
      </c>
      <c r="AC59" s="173">
        <f t="shared" ref="AC59:AC60" si="13">SUM(AA59:AB59)</f>
        <v>9</v>
      </c>
      <c r="AD59" s="42"/>
      <c r="AE59" s="230"/>
    </row>
    <row r="60" spans="1:31" ht="16.149999999999999" customHeight="1" thickBot="1" x14ac:dyDescent="0.35">
      <c r="A60" s="4"/>
      <c r="B60" s="348"/>
      <c r="C60" s="35" t="s">
        <v>1405</v>
      </c>
      <c r="I60" s="348"/>
      <c r="J60" s="348"/>
      <c r="K60" s="348"/>
      <c r="L60" s="350"/>
      <c r="M60" s="254"/>
      <c r="N60" s="9"/>
      <c r="O60" s="233"/>
      <c r="P60" s="44" t="s">
        <v>816</v>
      </c>
      <c r="Q60" s="44" t="s">
        <v>213</v>
      </c>
      <c r="R60" s="44" t="s">
        <v>356</v>
      </c>
      <c r="S60" s="42">
        <v>2</v>
      </c>
      <c r="T60" s="221">
        <v>2</v>
      </c>
      <c r="U60" s="173">
        <f t="shared" si="11"/>
        <v>4</v>
      </c>
      <c r="V60" s="42">
        <v>3</v>
      </c>
      <c r="W60" s="173"/>
      <c r="X60" s="44" t="s">
        <v>925</v>
      </c>
      <c r="Y60" s="44" t="s">
        <v>300</v>
      </c>
      <c r="Z60" s="44" t="s">
        <v>358</v>
      </c>
      <c r="AA60" s="42">
        <v>3</v>
      </c>
      <c r="AB60" s="42">
        <v>5</v>
      </c>
      <c r="AC60" s="173">
        <f t="shared" si="13"/>
        <v>8</v>
      </c>
      <c r="AD60" s="221"/>
      <c r="AE60" s="230"/>
    </row>
    <row r="61" spans="1:31" ht="18.600000000000001" customHeight="1" thickTop="1" thickBot="1" x14ac:dyDescent="0.35">
      <c r="A61" s="4"/>
      <c r="B61" s="348"/>
      <c r="C61" s="348"/>
      <c r="D61" s="348"/>
      <c r="E61" s="348"/>
      <c r="F61" s="348"/>
      <c r="G61" s="348"/>
      <c r="H61" s="350"/>
      <c r="I61" s="350"/>
      <c r="J61" s="350"/>
      <c r="K61" s="350"/>
      <c r="L61" s="350"/>
      <c r="M61" s="64"/>
      <c r="N61" s="9"/>
      <c r="O61" s="63"/>
      <c r="P61" s="44" t="s">
        <v>817</v>
      </c>
      <c r="Q61" s="44" t="s">
        <v>257</v>
      </c>
      <c r="R61" s="44" t="s">
        <v>356</v>
      </c>
      <c r="S61" s="42"/>
      <c r="T61" s="221">
        <v>2</v>
      </c>
      <c r="U61" s="173">
        <f t="shared" si="11"/>
        <v>2</v>
      </c>
      <c r="V61" s="42">
        <v>1</v>
      </c>
      <c r="W61" s="173"/>
      <c r="X61" s="157" t="s">
        <v>1014</v>
      </c>
      <c r="Y61" s="222"/>
      <c r="Z61" s="157" t="s">
        <v>358</v>
      </c>
      <c r="AA61" s="267">
        <f>SUM(AA50:AA60)</f>
        <v>60</v>
      </c>
      <c r="AB61" s="267">
        <f>SUM(AB50:AB60)</f>
        <v>95</v>
      </c>
      <c r="AC61" s="268">
        <f>SUM(AC50:AC60)</f>
        <v>155</v>
      </c>
      <c r="AD61" s="269">
        <f>SUM(AD50:AD60)</f>
        <v>26</v>
      </c>
      <c r="AE61" s="230"/>
    </row>
    <row r="62" spans="1:31" ht="15.6" customHeight="1" thickTop="1" thickBot="1" x14ac:dyDescent="0.3">
      <c r="A62" s="4"/>
      <c r="N62" s="9"/>
      <c r="O62" s="230"/>
      <c r="P62" s="157" t="s">
        <v>1012</v>
      </c>
      <c r="Q62" s="157"/>
      <c r="R62" s="157" t="s">
        <v>356</v>
      </c>
      <c r="S62" s="221">
        <f>SUM(S50:S61)</f>
        <v>66</v>
      </c>
      <c r="T62" s="221">
        <f>SUM(T50:T61)</f>
        <v>112</v>
      </c>
      <c r="U62" s="173">
        <f>SUM(U50:U60)</f>
        <v>176</v>
      </c>
      <c r="V62" s="42">
        <f>SUM(V50:V61)</f>
        <v>34</v>
      </c>
      <c r="W62" s="173"/>
      <c r="X62" s="230"/>
      <c r="Y62" s="230"/>
      <c r="Z62" s="230"/>
      <c r="AA62" s="230"/>
      <c r="AB62" s="230"/>
      <c r="AC62" s="230"/>
      <c r="AD62" s="230"/>
      <c r="AE62" s="230"/>
    </row>
    <row r="63" spans="1:31" ht="15.6" customHeight="1" thickBot="1" x14ac:dyDescent="0.35">
      <c r="A63" s="171"/>
      <c r="B63" s="171"/>
      <c r="C63" s="170" t="s">
        <v>1185</v>
      </c>
      <c r="D63" s="49" t="s">
        <v>246</v>
      </c>
      <c r="E63" s="49" t="s">
        <v>240</v>
      </c>
      <c r="F63" s="49" t="s">
        <v>241</v>
      </c>
      <c r="G63" s="170" t="s">
        <v>247</v>
      </c>
      <c r="H63" s="170" t="s">
        <v>182</v>
      </c>
      <c r="I63" s="208"/>
      <c r="J63" s="208" t="s">
        <v>1063</v>
      </c>
      <c r="K63" s="208"/>
      <c r="L63" s="49" t="s">
        <v>647</v>
      </c>
      <c r="M63" s="170"/>
      <c r="N63" s="9"/>
      <c r="O63" s="63"/>
      <c r="P63" s="57" t="s">
        <v>1041</v>
      </c>
      <c r="Q63" s="168"/>
      <c r="R63" s="168"/>
      <c r="S63" s="207">
        <f>S25+S37+S49+S62</f>
        <v>250</v>
      </c>
      <c r="T63" s="207">
        <f>T25+T37+T49+T62</f>
        <v>377</v>
      </c>
      <c r="U63" s="207">
        <f>U25+U37+U49+U62</f>
        <v>625</v>
      </c>
      <c r="V63" s="207">
        <f>V25+V37+V49+V62</f>
        <v>82</v>
      </c>
      <c r="W63" s="173"/>
      <c r="X63" s="57" t="s">
        <v>1042</v>
      </c>
      <c r="Y63" s="57"/>
      <c r="Z63" s="57"/>
      <c r="AA63" s="207">
        <f>AA25+AA37+AA49+AA61</f>
        <v>284</v>
      </c>
      <c r="AB63" s="207">
        <f>AB25+AB37+AB49+AB61</f>
        <v>464</v>
      </c>
      <c r="AC63" s="207">
        <f>AC25+AC37+AC49+AC61</f>
        <v>748</v>
      </c>
      <c r="AD63" s="207">
        <f>AD25+AD37+AD49+AD61</f>
        <v>103</v>
      </c>
      <c r="AE63" s="230"/>
    </row>
    <row r="64" spans="1:31" ht="15.6" customHeight="1" thickTop="1" thickBot="1" x14ac:dyDescent="0.35">
      <c r="C64" s="243" t="s">
        <v>908</v>
      </c>
      <c r="D64" s="243" t="s">
        <v>242</v>
      </c>
      <c r="E64" s="42">
        <v>25</v>
      </c>
      <c r="F64" s="221">
        <v>21</v>
      </c>
      <c r="G64" s="173">
        <f>SUM(E64:F64)</f>
        <v>46</v>
      </c>
      <c r="H64" s="42"/>
      <c r="I64" s="42"/>
      <c r="J64" s="42">
        <v>1</v>
      </c>
      <c r="K64" s="64"/>
      <c r="L64" s="170" t="s">
        <v>802</v>
      </c>
      <c r="N64" s="9"/>
      <c r="O64" s="181"/>
      <c r="P64" s="43"/>
      <c r="Q64" s="43"/>
      <c r="R64" s="43"/>
      <c r="S64" s="43"/>
      <c r="T64" s="43"/>
      <c r="U64" s="43"/>
      <c r="V64" s="43"/>
      <c r="W64" s="43"/>
      <c r="X64" s="209" t="s">
        <v>799</v>
      </c>
      <c r="Y64" s="201"/>
      <c r="Z64" s="201"/>
      <c r="AA64" s="210">
        <f>S63+AA63</f>
        <v>534</v>
      </c>
      <c r="AB64" s="210">
        <f>T63+AB63</f>
        <v>841</v>
      </c>
      <c r="AC64" s="210">
        <f>U63+AC63</f>
        <v>1373</v>
      </c>
      <c r="AD64" s="210">
        <f>V63+AD63</f>
        <v>185</v>
      </c>
      <c r="AE64" s="211"/>
    </row>
    <row r="65" spans="1:31" ht="15.6" customHeight="1" thickTop="1" x14ac:dyDescent="0.2">
      <c r="C65" s="243" t="s">
        <v>320</v>
      </c>
      <c r="D65" s="243" t="s">
        <v>305</v>
      </c>
      <c r="E65" s="42">
        <v>22</v>
      </c>
      <c r="F65" s="42">
        <v>14</v>
      </c>
      <c r="G65" s="173">
        <f>SUM(E65:F65)</f>
        <v>36</v>
      </c>
      <c r="H65" s="42"/>
      <c r="I65" s="42"/>
      <c r="J65" s="42">
        <v>2</v>
      </c>
      <c r="K65" s="44"/>
      <c r="L65" s="44" t="s">
        <v>272</v>
      </c>
      <c r="M65" s="243"/>
      <c r="O65" s="181"/>
      <c r="Q65" s="43"/>
      <c r="R65" s="43"/>
      <c r="S65" s="43"/>
      <c r="T65" s="43"/>
      <c r="U65" s="43"/>
      <c r="V65" s="43"/>
      <c r="W65" s="43"/>
      <c r="AE65" s="211"/>
    </row>
    <row r="66" spans="1:31" ht="15.6" customHeight="1" x14ac:dyDescent="0.2">
      <c r="C66" s="243" t="s">
        <v>406</v>
      </c>
      <c r="D66" s="243" t="s">
        <v>242</v>
      </c>
      <c r="E66" s="42">
        <v>14</v>
      </c>
      <c r="F66" s="221">
        <v>22</v>
      </c>
      <c r="G66" s="173">
        <f>SUM(E66:F66)</f>
        <v>36</v>
      </c>
      <c r="H66" s="42">
        <v>7</v>
      </c>
      <c r="I66" s="42"/>
      <c r="J66" s="42">
        <v>4</v>
      </c>
      <c r="K66" s="44"/>
      <c r="L66" s="44"/>
      <c r="M66" s="243"/>
      <c r="O66" s="181"/>
      <c r="Q66" s="43"/>
      <c r="R66" s="43"/>
      <c r="S66" s="43"/>
      <c r="T66" s="43"/>
      <c r="U66" s="43"/>
      <c r="V66" s="43"/>
      <c r="W66" s="43"/>
      <c r="X66" s="253"/>
      <c r="Y66" s="253"/>
      <c r="AE66" s="211"/>
    </row>
    <row r="67" spans="1:31" ht="15.6" customHeight="1" x14ac:dyDescent="0.2">
      <c r="C67" s="246" t="s">
        <v>794</v>
      </c>
      <c r="D67" s="243" t="s">
        <v>243</v>
      </c>
      <c r="E67" s="42">
        <v>14</v>
      </c>
      <c r="F67" s="42">
        <v>21</v>
      </c>
      <c r="G67" s="173">
        <f>SUM(E67:F67)</f>
        <v>35</v>
      </c>
      <c r="H67" s="42">
        <v>5</v>
      </c>
      <c r="I67" s="42"/>
      <c r="J67" s="42">
        <v>3</v>
      </c>
      <c r="K67" s="43"/>
      <c r="L67" s="243"/>
      <c r="M67" s="44"/>
      <c r="O67" s="181"/>
      <c r="Q67" s="43"/>
      <c r="R67" s="43"/>
      <c r="S67" s="43"/>
      <c r="T67" s="43"/>
      <c r="U67" s="43"/>
      <c r="V67" s="43"/>
      <c r="W67" s="43"/>
      <c r="AE67" s="211"/>
    </row>
    <row r="68" spans="1:31" ht="15.6" customHeight="1" x14ac:dyDescent="0.3">
      <c r="C68" s="246" t="s">
        <v>249</v>
      </c>
      <c r="D68" s="244" t="s">
        <v>242</v>
      </c>
      <c r="E68" s="42">
        <v>20</v>
      </c>
      <c r="F68" s="42">
        <v>14</v>
      </c>
      <c r="G68" s="173">
        <f t="shared" ref="G68" si="14">SUM(E68:F68)</f>
        <v>34</v>
      </c>
      <c r="H68" s="42">
        <v>4</v>
      </c>
      <c r="I68" s="42"/>
      <c r="J68" s="42">
        <v>5</v>
      </c>
      <c r="K68" s="43"/>
      <c r="L68" s="170" t="s">
        <v>273</v>
      </c>
      <c r="O68" s="181"/>
      <c r="Q68" s="35" t="s">
        <v>1368</v>
      </c>
      <c r="R68" s="211" t="s">
        <v>1204</v>
      </c>
      <c r="S68" s="43"/>
      <c r="T68" s="43"/>
      <c r="U68" s="43"/>
      <c r="V68" s="43"/>
      <c r="W68" s="43"/>
      <c r="Y68" s="129" t="s">
        <v>1403</v>
      </c>
      <c r="Z68" s="129"/>
      <c r="AE68" s="211"/>
    </row>
    <row r="69" spans="1:31" ht="15.6" customHeight="1" x14ac:dyDescent="0.3">
      <c r="C69" s="320" t="s">
        <v>383</v>
      </c>
      <c r="D69" s="243" t="s">
        <v>306</v>
      </c>
      <c r="E69" s="42">
        <v>18</v>
      </c>
      <c r="F69" s="221">
        <v>14</v>
      </c>
      <c r="G69" s="173">
        <f t="shared" ref="G69:G74" si="15">SUM(E69:F69)</f>
        <v>32</v>
      </c>
      <c r="H69" s="42">
        <v>7</v>
      </c>
      <c r="I69" s="42"/>
      <c r="J69" s="42">
        <v>6</v>
      </c>
      <c r="K69" s="43"/>
      <c r="L69" s="46" t="s">
        <v>272</v>
      </c>
      <c r="M69" s="220"/>
      <c r="O69" s="181"/>
      <c r="R69" s="211" t="s">
        <v>1366</v>
      </c>
      <c r="Y69" s="352" t="s">
        <v>1404</v>
      </c>
      <c r="AE69" s="211"/>
    </row>
    <row r="70" spans="1:31" ht="15.6" customHeight="1" x14ac:dyDescent="0.3">
      <c r="C70" s="243" t="s">
        <v>556</v>
      </c>
      <c r="D70" s="51" t="s">
        <v>250</v>
      </c>
      <c r="E70" s="221">
        <v>9</v>
      </c>
      <c r="F70" s="221">
        <v>23</v>
      </c>
      <c r="G70" s="173">
        <f t="shared" si="15"/>
        <v>32</v>
      </c>
      <c r="H70" s="42"/>
      <c r="I70" s="42"/>
      <c r="J70" s="42">
        <v>8</v>
      </c>
      <c r="M70" s="44"/>
      <c r="O70" s="181"/>
      <c r="P70" s="163" t="s">
        <v>1367</v>
      </c>
      <c r="Q70" s="49" t="s">
        <v>1002</v>
      </c>
      <c r="R70" s="21">
        <v>41379</v>
      </c>
      <c r="S70" s="57"/>
      <c r="T70" s="57"/>
      <c r="U70" s="57"/>
      <c r="V70" s="171"/>
      <c r="W70" s="171"/>
      <c r="X70" s="163" t="s">
        <v>1402</v>
      </c>
      <c r="Y70" s="49" t="s">
        <v>1002</v>
      </c>
      <c r="Z70" s="21">
        <v>41526</v>
      </c>
      <c r="AA70" s="211"/>
      <c r="AB70" s="211"/>
      <c r="AC70" s="211"/>
      <c r="AD70" s="211"/>
      <c r="AE70" s="211"/>
    </row>
    <row r="71" spans="1:31" ht="18.75" x14ac:dyDescent="0.3">
      <c r="C71" s="243" t="s">
        <v>256</v>
      </c>
      <c r="D71" s="244" t="s">
        <v>319</v>
      </c>
      <c r="E71" s="245">
        <v>17</v>
      </c>
      <c r="F71" s="245">
        <v>14</v>
      </c>
      <c r="G71" s="173">
        <f t="shared" si="15"/>
        <v>31</v>
      </c>
      <c r="H71" s="42">
        <v>4</v>
      </c>
      <c r="I71" s="309"/>
      <c r="J71" s="42">
        <v>7</v>
      </c>
      <c r="L71" s="106"/>
      <c r="M71" s="44"/>
      <c r="O71" s="181"/>
      <c r="P71" s="162" t="s">
        <v>270</v>
      </c>
      <c r="Q71" s="162" t="s">
        <v>268</v>
      </c>
      <c r="R71" s="162" t="s">
        <v>296</v>
      </c>
      <c r="S71" s="44"/>
      <c r="T71" s="44"/>
      <c r="U71" s="44"/>
      <c r="V71" s="50"/>
      <c r="W71" s="50"/>
      <c r="X71" s="162" t="s">
        <v>270</v>
      </c>
      <c r="Y71" s="162" t="s">
        <v>268</v>
      </c>
      <c r="Z71" s="162" t="s">
        <v>296</v>
      </c>
      <c r="AA71" s="43"/>
      <c r="AB71" s="43"/>
      <c r="AC71" s="43"/>
      <c r="AD71" s="43"/>
      <c r="AE71" s="211"/>
    </row>
    <row r="72" spans="1:31" ht="18.75" x14ac:dyDescent="0.3">
      <c r="C72" s="243" t="s">
        <v>260</v>
      </c>
      <c r="D72" s="246" t="s">
        <v>242</v>
      </c>
      <c r="E72" s="42">
        <v>5</v>
      </c>
      <c r="F72" s="42">
        <v>24</v>
      </c>
      <c r="G72" s="173">
        <f t="shared" si="15"/>
        <v>29</v>
      </c>
      <c r="H72" s="42">
        <v>1</v>
      </c>
      <c r="I72" s="42"/>
      <c r="J72" s="42">
        <v>9</v>
      </c>
      <c r="K72" s="43"/>
      <c r="L72" s="170" t="s">
        <v>348</v>
      </c>
      <c r="M72" s="44"/>
      <c r="O72" s="181"/>
      <c r="P72" s="198">
        <v>0.38541666666666669</v>
      </c>
      <c r="Q72" s="64" t="s">
        <v>315</v>
      </c>
      <c r="R72" s="27" t="s">
        <v>1422</v>
      </c>
      <c r="S72" s="44"/>
      <c r="T72" s="44"/>
      <c r="U72" s="44"/>
      <c r="V72" s="50"/>
      <c r="W72" s="50"/>
      <c r="X72" s="198">
        <v>0.38541666666666669</v>
      </c>
      <c r="Y72" s="64" t="s">
        <v>315</v>
      </c>
      <c r="Z72" s="27" t="s">
        <v>425</v>
      </c>
      <c r="AA72" s="60"/>
      <c r="AB72" s="202"/>
      <c r="AC72" s="42"/>
      <c r="AD72" s="43"/>
      <c r="AE72" s="211"/>
    </row>
    <row r="73" spans="1:31" ht="18.75" x14ac:dyDescent="0.3">
      <c r="C73" s="243" t="s">
        <v>525</v>
      </c>
      <c r="D73" s="243" t="s">
        <v>356</v>
      </c>
      <c r="E73" s="245">
        <v>10</v>
      </c>
      <c r="F73" s="245">
        <v>18</v>
      </c>
      <c r="G73" s="173">
        <f t="shared" si="15"/>
        <v>28</v>
      </c>
      <c r="H73" s="42">
        <v>2</v>
      </c>
      <c r="I73" s="42"/>
      <c r="J73" s="42">
        <v>10</v>
      </c>
      <c r="K73" s="43"/>
      <c r="L73" s="243" t="s">
        <v>556</v>
      </c>
      <c r="M73" s="51" t="s">
        <v>250</v>
      </c>
      <c r="O73" s="181"/>
      <c r="P73" s="198">
        <v>0.38541666666666669</v>
      </c>
      <c r="Q73" s="64" t="s">
        <v>316</v>
      </c>
      <c r="R73" s="27" t="s">
        <v>418</v>
      </c>
      <c r="S73" s="44"/>
      <c r="T73" s="44"/>
      <c r="U73" s="44"/>
      <c r="V73" s="50"/>
      <c r="W73" s="50"/>
      <c r="X73" s="198">
        <v>0.38541666666666669</v>
      </c>
      <c r="Y73" s="64" t="s">
        <v>316</v>
      </c>
      <c r="Z73" s="27" t="s">
        <v>518</v>
      </c>
      <c r="AA73" s="60"/>
      <c r="AB73" s="221"/>
      <c r="AC73" s="42"/>
      <c r="AD73" s="43"/>
      <c r="AE73" s="211"/>
    </row>
    <row r="74" spans="1:31" ht="18.75" x14ac:dyDescent="0.3">
      <c r="C74" s="243" t="s">
        <v>258</v>
      </c>
      <c r="D74" s="44" t="s">
        <v>242</v>
      </c>
      <c r="E74" s="42">
        <v>9</v>
      </c>
      <c r="F74" s="221">
        <v>19</v>
      </c>
      <c r="G74" s="173">
        <f t="shared" si="15"/>
        <v>28</v>
      </c>
      <c r="H74" s="42">
        <v>1</v>
      </c>
      <c r="I74" s="42"/>
      <c r="J74" s="42">
        <v>11</v>
      </c>
      <c r="K74" s="43"/>
      <c r="M74" s="44"/>
      <c r="O74" s="181"/>
      <c r="P74" s="198">
        <v>0.42708333333333331</v>
      </c>
      <c r="Q74" s="64" t="s">
        <v>315</v>
      </c>
      <c r="R74" s="27" t="s">
        <v>435</v>
      </c>
      <c r="S74" s="44"/>
      <c r="T74" s="44"/>
      <c r="U74" s="44"/>
      <c r="V74" s="50"/>
      <c r="W74" s="50"/>
      <c r="X74" s="198">
        <v>0.42708333333333331</v>
      </c>
      <c r="Y74" s="64" t="s">
        <v>315</v>
      </c>
      <c r="Z74" s="27" t="s">
        <v>519</v>
      </c>
      <c r="AA74" s="60"/>
      <c r="AB74" s="42"/>
      <c r="AC74" s="42"/>
      <c r="AD74" s="43"/>
      <c r="AE74" s="211"/>
    </row>
    <row r="75" spans="1:31" ht="18.75" x14ac:dyDescent="0.3">
      <c r="C75" s="44" t="s">
        <v>1424</v>
      </c>
      <c r="D75" s="44"/>
      <c r="E75" s="42"/>
      <c r="F75" s="42"/>
      <c r="G75" s="173">
        <v>26</v>
      </c>
      <c r="H75" s="42"/>
      <c r="I75" s="42"/>
      <c r="J75" s="42">
        <v>12</v>
      </c>
      <c r="K75" s="43"/>
      <c r="L75" s="44"/>
      <c r="M75" s="44"/>
      <c r="O75" s="181"/>
      <c r="P75" s="198">
        <v>0.42708333333333331</v>
      </c>
      <c r="Q75" s="64" t="s">
        <v>316</v>
      </c>
      <c r="R75" s="27" t="s">
        <v>411</v>
      </c>
      <c r="S75" s="43"/>
      <c r="T75" s="43"/>
      <c r="U75" s="43"/>
      <c r="V75" s="43"/>
      <c r="W75" s="43"/>
      <c r="X75" s="198">
        <v>0.42708333333333331</v>
      </c>
      <c r="Y75" s="64" t="s">
        <v>316</v>
      </c>
      <c r="Z75" s="27" t="s">
        <v>520</v>
      </c>
      <c r="AA75" s="60"/>
      <c r="AB75" s="43"/>
      <c r="AC75" s="43"/>
      <c r="AD75" s="43"/>
      <c r="AE75" s="211"/>
    </row>
    <row r="76" spans="1:31" ht="15.75" x14ac:dyDescent="0.25">
      <c r="A76" s="151"/>
      <c r="B76" s="151"/>
      <c r="C76" s="151"/>
      <c r="D76" s="151"/>
      <c r="E76" s="151"/>
      <c r="F76" s="151"/>
      <c r="G76" s="173"/>
      <c r="H76" s="173"/>
      <c r="I76" s="151"/>
      <c r="J76" s="151"/>
      <c r="K76" s="151"/>
      <c r="L76" s="151"/>
      <c r="M76" s="151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1"/>
      <c r="AE76" s="211"/>
    </row>
    <row r="77" spans="1:31" ht="18" x14ac:dyDescent="0.25">
      <c r="A77" s="36"/>
      <c r="B77" s="84"/>
      <c r="C77" s="36"/>
      <c r="D77" s="36"/>
      <c r="E77" s="34"/>
      <c r="F77" s="83"/>
      <c r="G77" s="95"/>
      <c r="H77" s="36"/>
      <c r="I77" s="83"/>
      <c r="J77" s="83"/>
      <c r="K77" s="83"/>
      <c r="P77" s="67"/>
      <c r="Q77" s="67"/>
      <c r="R77" s="40"/>
    </row>
    <row r="78" spans="1:31" ht="18" x14ac:dyDescent="0.25">
      <c r="A78" s="36"/>
      <c r="B78" s="84"/>
      <c r="C78" s="36"/>
      <c r="D78" s="36"/>
      <c r="E78" s="34"/>
      <c r="F78" s="83"/>
      <c r="G78" s="95"/>
      <c r="H78" s="36"/>
      <c r="I78" s="83"/>
      <c r="J78" s="83"/>
      <c r="K78" s="83"/>
      <c r="P78" s="7"/>
      <c r="Q78" s="7"/>
      <c r="R78" s="7"/>
    </row>
    <row r="79" spans="1:31" ht="18" x14ac:dyDescent="0.25">
      <c r="A79" s="36"/>
      <c r="B79" s="84"/>
      <c r="C79" s="36"/>
      <c r="D79" s="36"/>
      <c r="E79" s="34"/>
      <c r="F79" s="83"/>
      <c r="G79" s="36"/>
      <c r="H79" s="83"/>
      <c r="I79" s="83"/>
      <c r="J79" s="34"/>
      <c r="K79" s="83"/>
      <c r="P79" s="5"/>
      <c r="Q79" s="5"/>
      <c r="R79" s="7"/>
    </row>
    <row r="80" spans="1:31" ht="18" x14ac:dyDescent="0.25">
      <c r="A80" s="36"/>
      <c r="B80" s="84"/>
      <c r="C80" s="36"/>
      <c r="D80" s="36"/>
      <c r="E80" s="34"/>
      <c r="F80" s="36"/>
      <c r="G80" s="36"/>
      <c r="H80" s="36"/>
      <c r="I80" s="83"/>
      <c r="J80" s="83"/>
      <c r="K80" s="83"/>
      <c r="P80" s="5"/>
      <c r="Q80" s="5"/>
      <c r="R80" s="7"/>
    </row>
    <row r="81" spans="1:18" ht="18" x14ac:dyDescent="0.25">
      <c r="A81" s="36"/>
      <c r="B81" s="84"/>
      <c r="C81" s="38"/>
      <c r="D81" s="38"/>
      <c r="E81" s="34"/>
      <c r="F81" s="36"/>
      <c r="G81" s="95"/>
      <c r="H81" s="36"/>
      <c r="I81" s="83"/>
      <c r="J81" s="83"/>
      <c r="K81" s="83"/>
      <c r="P81" s="5"/>
      <c r="Q81" s="5"/>
      <c r="R81" s="7"/>
    </row>
    <row r="82" spans="1:18" ht="18" x14ac:dyDescent="0.25">
      <c r="A82" s="36"/>
      <c r="B82" s="84"/>
      <c r="C82" s="36"/>
      <c r="D82" s="34"/>
      <c r="E82" s="34"/>
      <c r="F82" s="83"/>
      <c r="G82" s="36"/>
      <c r="H82" s="83"/>
      <c r="I82" s="83"/>
      <c r="J82" s="83"/>
      <c r="K82" s="83"/>
      <c r="P82" s="7"/>
      <c r="Q82" s="7"/>
      <c r="R82" s="7"/>
    </row>
    <row r="83" spans="1:18" ht="18" x14ac:dyDescent="0.25">
      <c r="A83" s="36"/>
      <c r="B83" s="84"/>
      <c r="C83" s="36"/>
      <c r="D83" s="34"/>
      <c r="E83" s="34"/>
      <c r="F83" s="36"/>
      <c r="G83" s="95"/>
      <c r="H83" s="36"/>
      <c r="I83" s="83"/>
      <c r="J83" s="83"/>
      <c r="K83" s="83"/>
      <c r="P83" s="7"/>
      <c r="Q83" s="7"/>
      <c r="R83" s="7"/>
    </row>
    <row r="84" spans="1:18" ht="18" x14ac:dyDescent="0.25">
      <c r="A84" s="36"/>
      <c r="B84" s="84"/>
      <c r="C84" s="34"/>
      <c r="D84" s="34"/>
      <c r="E84" s="34"/>
      <c r="F84" s="36"/>
      <c r="G84" s="95"/>
      <c r="H84" s="36"/>
      <c r="I84" s="83"/>
      <c r="J84" s="83"/>
      <c r="K84" s="83"/>
    </row>
    <row r="85" spans="1:18" ht="18" x14ac:dyDescent="0.25">
      <c r="A85" s="36"/>
      <c r="B85" s="84"/>
      <c r="C85" s="34"/>
      <c r="D85" s="34"/>
      <c r="E85" s="34"/>
      <c r="F85" s="36"/>
      <c r="G85" s="95"/>
      <c r="H85" s="36"/>
      <c r="I85" s="83"/>
      <c r="J85" s="83"/>
      <c r="K85" s="83"/>
    </row>
    <row r="86" spans="1:18" ht="23.25" x14ac:dyDescent="0.35">
      <c r="A86" s="86"/>
      <c r="B86" s="89"/>
      <c r="C86" s="34"/>
      <c r="D86" s="34"/>
      <c r="E86" s="34"/>
      <c r="F86" s="36"/>
      <c r="G86" s="95"/>
      <c r="H86" s="36"/>
      <c r="I86" s="83"/>
      <c r="J86" s="83"/>
      <c r="K86" s="83"/>
    </row>
    <row r="87" spans="1:18" ht="18" x14ac:dyDescent="0.25">
      <c r="A87" s="36"/>
      <c r="B87" s="84"/>
      <c r="C87" s="36"/>
      <c r="D87" s="84"/>
      <c r="E87" s="34"/>
      <c r="F87" s="83"/>
      <c r="G87" s="36"/>
      <c r="H87" s="36"/>
      <c r="I87" s="83"/>
      <c r="J87" s="34"/>
      <c r="K87" s="83"/>
    </row>
    <row r="88" spans="1:18" ht="18" x14ac:dyDescent="0.25">
      <c r="A88" s="36"/>
      <c r="B88" s="34"/>
      <c r="C88" s="34"/>
      <c r="D88" s="34"/>
      <c r="E88" s="34"/>
      <c r="F88" s="34"/>
      <c r="G88" s="36"/>
      <c r="H88" s="34"/>
      <c r="I88" s="34"/>
      <c r="J88" s="34"/>
      <c r="K88" s="83"/>
    </row>
    <row r="89" spans="1:18" ht="18" x14ac:dyDescent="0.25">
      <c r="A89" s="36"/>
      <c r="B89" s="84"/>
      <c r="C89" s="84"/>
      <c r="D89" s="84"/>
      <c r="E89" s="83"/>
      <c r="F89" s="83"/>
      <c r="G89" s="36"/>
      <c r="H89" s="83"/>
      <c r="I89" s="83"/>
      <c r="J89" s="34"/>
      <c r="K89" s="83"/>
    </row>
    <row r="90" spans="1:18" ht="18" x14ac:dyDescent="0.25">
      <c r="A90" s="83"/>
      <c r="B90" s="34"/>
      <c r="C90" s="84"/>
      <c r="D90" s="84"/>
      <c r="E90" s="34"/>
      <c r="F90" s="36"/>
      <c r="G90" s="95"/>
      <c r="H90" s="36"/>
      <c r="I90" s="83"/>
      <c r="J90" s="83"/>
      <c r="K90" s="83"/>
    </row>
    <row r="91" spans="1:18" ht="23.25" x14ac:dyDescent="0.35">
      <c r="A91" s="83"/>
      <c r="B91" s="58"/>
      <c r="C91" s="89"/>
      <c r="D91" s="89"/>
      <c r="E91" s="58"/>
      <c r="F91" s="36"/>
      <c r="G91" s="95"/>
      <c r="H91" s="36"/>
      <c r="I91" s="83"/>
      <c r="J91" s="83"/>
      <c r="K91" s="83"/>
    </row>
    <row r="92" spans="1:18" ht="18" x14ac:dyDescent="0.25">
      <c r="A92" s="83"/>
      <c r="B92" s="34"/>
      <c r="C92" s="84"/>
      <c r="D92" s="84"/>
      <c r="E92" s="34"/>
      <c r="F92" s="36"/>
      <c r="G92" s="95"/>
      <c r="H92" s="36"/>
      <c r="I92" s="83"/>
      <c r="J92" s="83"/>
      <c r="K92" s="83"/>
    </row>
    <row r="93" spans="1:18" ht="18" x14ac:dyDescent="0.25">
      <c r="A93" s="36"/>
      <c r="B93" s="34"/>
      <c r="C93" s="34"/>
      <c r="D93" s="34"/>
      <c r="E93" s="34"/>
      <c r="F93" s="36"/>
      <c r="G93" s="95"/>
      <c r="H93" s="36"/>
      <c r="I93" s="83"/>
      <c r="J93" s="34"/>
      <c r="K93" s="34"/>
      <c r="L93" s="1"/>
    </row>
    <row r="94" spans="1:18" ht="18" x14ac:dyDescent="0.25">
      <c r="A94" s="36"/>
      <c r="B94" s="34"/>
      <c r="C94" s="87"/>
      <c r="D94" s="34"/>
      <c r="E94" s="34"/>
      <c r="F94" s="36"/>
      <c r="G94" s="95"/>
      <c r="H94" s="36"/>
      <c r="I94" s="83"/>
      <c r="J94" s="34"/>
      <c r="K94" s="34"/>
      <c r="L94" s="1"/>
    </row>
    <row r="95" spans="1:18" ht="18" x14ac:dyDescent="0.25">
      <c r="A95" s="36"/>
      <c r="B95" s="34"/>
      <c r="C95" s="87"/>
      <c r="D95" s="84"/>
      <c r="E95" s="36"/>
      <c r="F95" s="36"/>
      <c r="G95" s="95"/>
      <c r="H95" s="36"/>
      <c r="I95" s="83"/>
      <c r="J95" s="34"/>
      <c r="K95" s="34"/>
      <c r="L95" s="1"/>
    </row>
    <row r="96" spans="1:18" ht="18" x14ac:dyDescent="0.25">
      <c r="A96" s="36"/>
      <c r="B96" s="34"/>
      <c r="C96" s="87"/>
      <c r="D96" s="84"/>
      <c r="E96" s="36"/>
      <c r="F96" s="36"/>
      <c r="G96" s="95"/>
      <c r="H96" s="36"/>
      <c r="I96" s="83"/>
      <c r="J96" s="34"/>
      <c r="K96" s="34"/>
      <c r="L96" s="1"/>
    </row>
    <row r="97" spans="1:12" ht="18" x14ac:dyDescent="0.25">
      <c r="A97" s="36"/>
      <c r="B97" s="34"/>
      <c r="C97" s="87"/>
      <c r="D97" s="84"/>
      <c r="E97" s="34"/>
      <c r="F97" s="36"/>
      <c r="G97" s="95"/>
      <c r="H97" s="36"/>
      <c r="I97" s="83"/>
      <c r="J97" s="34"/>
      <c r="K97" s="34"/>
      <c r="L97" s="1"/>
    </row>
    <row r="98" spans="1:12" ht="18" x14ac:dyDescent="0.25">
      <c r="A98" s="95"/>
      <c r="B98" s="96"/>
      <c r="C98" s="97"/>
      <c r="D98" s="98"/>
      <c r="E98" s="95"/>
      <c r="F98" s="95"/>
      <c r="G98" s="95"/>
      <c r="H98" s="95"/>
      <c r="I98" s="99"/>
      <c r="J98" s="96"/>
      <c r="K98" s="96"/>
      <c r="L98" s="100"/>
    </row>
    <row r="99" spans="1:12" ht="18" x14ac:dyDescent="0.25">
      <c r="A99" s="36"/>
      <c r="B99" s="34"/>
      <c r="C99" s="87"/>
      <c r="D99" s="84"/>
      <c r="E99" s="36"/>
      <c r="F99" s="36"/>
      <c r="G99" s="95"/>
      <c r="H99" s="36"/>
      <c r="I99" s="83"/>
      <c r="J99" s="34"/>
      <c r="K99" s="34"/>
      <c r="L99" s="1"/>
    </row>
    <row r="100" spans="1:12" ht="18" x14ac:dyDescent="0.25">
      <c r="A100" s="36"/>
      <c r="B100" s="34"/>
      <c r="C100" s="87"/>
      <c r="D100" s="84"/>
      <c r="E100" s="34"/>
      <c r="F100" s="36"/>
      <c r="G100" s="95"/>
      <c r="H100" s="36"/>
      <c r="I100" s="83"/>
      <c r="J100" s="34"/>
      <c r="K100" s="34"/>
      <c r="L100" s="1"/>
    </row>
  </sheetData>
  <sortState ref="B65:J67">
    <sortCondition ref="B65"/>
  </sortState>
  <pageMargins left="0.25" right="0.25" top="0.25" bottom="0.25" header="0.5" footer="0.5"/>
  <pageSetup scale="65" fitToWidth="0" fitToHeight="0" orientation="portrait" r:id="rId1"/>
  <headerFooter alignWithMargins="0"/>
  <colBreaks count="1" manualBreakCount="1">
    <brk id="1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view="pageBreakPreview" topLeftCell="A21" zoomScale="77" zoomScaleNormal="75" zoomScaleSheetLayoutView="77" workbookViewId="0">
      <selection activeCell="F26" sqref="F26:F27"/>
    </sheetView>
  </sheetViews>
  <sheetFormatPr defaultRowHeight="12.75" x14ac:dyDescent="0.2"/>
  <cols>
    <col min="1" max="1" width="13.140625" customWidth="1"/>
    <col min="2" max="2" width="16.42578125" customWidth="1"/>
    <col min="3" max="3" width="16.140625" customWidth="1"/>
    <col min="4" max="4" width="13.8554687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26.42578125" customWidth="1"/>
    <col min="14" max="14" width="0.85546875" customWidth="1"/>
    <col min="15" max="15" width="3" customWidth="1"/>
    <col min="16" max="16" width="14.7109375" customWidth="1"/>
    <col min="17" max="17" width="15" customWidth="1"/>
    <col min="18" max="18" width="15.42578125" customWidth="1"/>
    <col min="19" max="19" width="7" customWidth="1"/>
    <col min="20" max="20" width="6.85546875" customWidth="1"/>
    <col min="21" max="21" width="7.140625" customWidth="1"/>
    <col min="22" max="22" width="6.85546875" customWidth="1"/>
    <col min="23" max="23" width="4.7109375" customWidth="1"/>
    <col min="24" max="24" width="12.85546875" customWidth="1"/>
    <col min="25" max="25" width="19.28515625" customWidth="1"/>
    <col min="26" max="26" width="15.5703125" customWidth="1"/>
    <col min="27" max="27" width="7.42578125" customWidth="1"/>
    <col min="28" max="28" width="6.5703125" customWidth="1"/>
    <col min="29" max="29" width="6.85546875" customWidth="1"/>
    <col min="30" max="30" width="6.5703125" customWidth="1"/>
    <col min="31" max="31" width="2" customWidth="1"/>
  </cols>
  <sheetData>
    <row r="1" spans="1:31" ht="24" customHeight="1" x14ac:dyDescent="0.35">
      <c r="A1" s="30"/>
      <c r="B1" s="256"/>
      <c r="C1" s="256"/>
      <c r="D1" s="256"/>
      <c r="E1" s="256"/>
      <c r="F1" s="256"/>
      <c r="G1" s="257" t="s">
        <v>286</v>
      </c>
      <c r="H1" s="257"/>
      <c r="I1" s="257"/>
      <c r="J1" s="257"/>
      <c r="K1" s="257"/>
      <c r="L1" s="256"/>
      <c r="M1" s="260">
        <v>41372</v>
      </c>
      <c r="O1" s="181"/>
      <c r="P1" s="57" t="s">
        <v>262</v>
      </c>
      <c r="Q1" s="57"/>
      <c r="R1" s="57" t="s">
        <v>246</v>
      </c>
      <c r="S1" s="255" t="s">
        <v>287</v>
      </c>
      <c r="T1" s="173" t="s">
        <v>264</v>
      </c>
      <c r="U1" s="173" t="s">
        <v>263</v>
      </c>
      <c r="V1" s="173" t="s">
        <v>265</v>
      </c>
      <c r="W1" s="173" t="s">
        <v>266</v>
      </c>
      <c r="X1" s="173" t="s">
        <v>267</v>
      </c>
      <c r="Y1" s="291" t="s">
        <v>1239</v>
      </c>
      <c r="Z1" s="173"/>
      <c r="AA1" s="282"/>
      <c r="AB1" s="282" t="s">
        <v>1238</v>
      </c>
      <c r="AC1" s="173"/>
      <c r="AD1" s="173"/>
      <c r="AE1" s="181"/>
    </row>
    <row r="2" spans="1:31" ht="18.600000000000001" customHeight="1" thickBot="1" x14ac:dyDescent="0.35">
      <c r="A2" s="14"/>
      <c r="B2" s="258" t="s">
        <v>1372</v>
      </c>
      <c r="C2" s="257"/>
      <c r="D2" s="256"/>
      <c r="E2" s="256"/>
      <c r="F2" s="256"/>
      <c r="G2" s="259" t="s">
        <v>797</v>
      </c>
      <c r="H2" s="257"/>
      <c r="I2" s="257"/>
      <c r="J2" s="303"/>
      <c r="K2" s="304" t="s">
        <v>1245</v>
      </c>
      <c r="L2" s="305"/>
      <c r="M2" s="306"/>
      <c r="O2" s="230"/>
      <c r="P2" s="44" t="s">
        <v>223</v>
      </c>
      <c r="Q2" s="44" t="s">
        <v>275</v>
      </c>
      <c r="R2" s="44" t="s">
        <v>243</v>
      </c>
      <c r="S2" s="245">
        <v>1</v>
      </c>
      <c r="T2" s="221">
        <v>26</v>
      </c>
      <c r="U2" s="42">
        <v>50</v>
      </c>
      <c r="V2" s="42">
        <v>2</v>
      </c>
      <c r="W2" s="42">
        <v>0</v>
      </c>
      <c r="X2" s="212">
        <f t="shared" ref="X2:X10" si="0">U2/T2</f>
        <v>1.9230769230769231</v>
      </c>
      <c r="Y2" s="291"/>
      <c r="Z2" s="173"/>
      <c r="AA2" s="284" t="s">
        <v>279</v>
      </c>
      <c r="AB2" s="284" t="s">
        <v>280</v>
      </c>
      <c r="AC2" s="284" t="s">
        <v>281</v>
      </c>
      <c r="AD2" s="284" t="s">
        <v>1237</v>
      </c>
      <c r="AE2" s="181"/>
    </row>
    <row r="3" spans="1:31" ht="18.75" x14ac:dyDescent="0.3">
      <c r="A3" s="285"/>
      <c r="B3" s="286"/>
      <c r="C3" s="286"/>
      <c r="D3" s="287" t="s">
        <v>279</v>
      </c>
      <c r="E3" s="287" t="s">
        <v>280</v>
      </c>
      <c r="F3" s="287" t="s">
        <v>281</v>
      </c>
      <c r="G3" s="287" t="s">
        <v>282</v>
      </c>
      <c r="H3" s="287" t="s">
        <v>263</v>
      </c>
      <c r="I3" s="287" t="s">
        <v>247</v>
      </c>
      <c r="J3" s="307" t="s">
        <v>282</v>
      </c>
      <c r="K3" s="308" t="s">
        <v>263</v>
      </c>
      <c r="L3" s="308" t="s">
        <v>287</v>
      </c>
      <c r="M3" s="306" t="s">
        <v>244</v>
      </c>
      <c r="O3" s="230"/>
      <c r="P3" s="44" t="s">
        <v>788</v>
      </c>
      <c r="Q3" s="243" t="s">
        <v>789</v>
      </c>
      <c r="R3" s="243" t="s">
        <v>319</v>
      </c>
      <c r="S3" s="245"/>
      <c r="T3" s="221">
        <v>9</v>
      </c>
      <c r="U3" s="42">
        <v>19</v>
      </c>
      <c r="V3" s="42">
        <v>2</v>
      </c>
      <c r="W3" s="42">
        <v>0</v>
      </c>
      <c r="X3" s="212">
        <f t="shared" ref="X3:X8" si="1">U3/T3</f>
        <v>2.1111111111111112</v>
      </c>
      <c r="Y3" s="292" t="s">
        <v>583</v>
      </c>
      <c r="Z3" s="7"/>
      <c r="AA3" s="9">
        <v>11</v>
      </c>
      <c r="AB3" s="9">
        <v>5</v>
      </c>
      <c r="AC3" s="9">
        <v>6</v>
      </c>
      <c r="AD3" s="282">
        <f>AA3*2+AC3*1</f>
        <v>28</v>
      </c>
      <c r="AE3" s="181"/>
    </row>
    <row r="4" spans="1:31" ht="18.75" x14ac:dyDescent="0.3">
      <c r="A4" s="9"/>
      <c r="B4" s="251" t="s">
        <v>784</v>
      </c>
      <c r="C4" s="253"/>
      <c r="D4" s="270">
        <v>4</v>
      </c>
      <c r="E4" s="270">
        <v>0</v>
      </c>
      <c r="F4" s="270">
        <v>2</v>
      </c>
      <c r="G4" s="270">
        <v>13</v>
      </c>
      <c r="H4" s="270">
        <v>5</v>
      </c>
      <c r="I4" s="313">
        <f t="shared" ref="I4:I11" si="2">D4*2+F4*1</f>
        <v>10</v>
      </c>
      <c r="J4" s="312">
        <f>56+G4</f>
        <v>69</v>
      </c>
      <c r="K4" s="271">
        <f>63+H4</f>
        <v>68</v>
      </c>
      <c r="L4" s="271">
        <v>104</v>
      </c>
      <c r="M4" s="300">
        <v>9</v>
      </c>
      <c r="N4" s="1"/>
      <c r="O4" s="230"/>
      <c r="P4" s="44" t="s">
        <v>210</v>
      </c>
      <c r="Q4" s="243" t="s">
        <v>317</v>
      </c>
      <c r="R4" s="243" t="s">
        <v>283</v>
      </c>
      <c r="S4" s="245">
        <v>1</v>
      </c>
      <c r="T4" s="221">
        <v>24</v>
      </c>
      <c r="U4" s="42">
        <v>53</v>
      </c>
      <c r="V4" s="42">
        <v>3</v>
      </c>
      <c r="W4" s="42">
        <v>2</v>
      </c>
      <c r="X4" s="212">
        <f t="shared" si="1"/>
        <v>2.2083333333333335</v>
      </c>
      <c r="Y4" s="292" t="s">
        <v>278</v>
      </c>
      <c r="Z4" s="7"/>
      <c r="AA4" s="9">
        <v>11</v>
      </c>
      <c r="AB4" s="9">
        <v>5</v>
      </c>
      <c r="AC4" s="9">
        <v>6</v>
      </c>
      <c r="AD4" s="282">
        <f t="shared" ref="AD4:AD10" si="3">AA4*2+AC4*1</f>
        <v>28</v>
      </c>
      <c r="AE4" s="181"/>
    </row>
    <row r="5" spans="1:31" ht="18.75" x14ac:dyDescent="0.3">
      <c r="A5" s="9"/>
      <c r="B5" s="251" t="s">
        <v>318</v>
      </c>
      <c r="C5" s="279"/>
      <c r="D5" s="270">
        <v>4</v>
      </c>
      <c r="E5" s="270">
        <v>2</v>
      </c>
      <c r="F5" s="270">
        <v>0</v>
      </c>
      <c r="G5" s="270">
        <v>16</v>
      </c>
      <c r="H5" s="270">
        <v>13</v>
      </c>
      <c r="I5" s="313">
        <f t="shared" si="2"/>
        <v>8</v>
      </c>
      <c r="J5" s="312">
        <f>48+G5</f>
        <v>64</v>
      </c>
      <c r="K5" s="271">
        <f>46+H5</f>
        <v>59</v>
      </c>
      <c r="L5" s="271">
        <v>86</v>
      </c>
      <c r="M5" s="300">
        <v>16</v>
      </c>
      <c r="O5" s="230"/>
      <c r="P5" s="44" t="s">
        <v>252</v>
      </c>
      <c r="Q5" s="243" t="s">
        <v>304</v>
      </c>
      <c r="R5" s="243" t="s">
        <v>356</v>
      </c>
      <c r="S5" s="245"/>
      <c r="T5" s="221">
        <v>26</v>
      </c>
      <c r="U5" s="42">
        <v>59</v>
      </c>
      <c r="V5" s="42">
        <v>3</v>
      </c>
      <c r="W5" s="42">
        <v>0</v>
      </c>
      <c r="X5" s="212">
        <f t="shared" si="1"/>
        <v>2.2692307692307692</v>
      </c>
      <c r="Y5" s="293" t="s">
        <v>344</v>
      </c>
      <c r="Z5" s="280"/>
      <c r="AA5" s="9">
        <v>9</v>
      </c>
      <c r="AB5" s="9">
        <v>7</v>
      </c>
      <c r="AC5" s="9">
        <v>6</v>
      </c>
      <c r="AD5" s="282">
        <f t="shared" si="3"/>
        <v>24</v>
      </c>
      <c r="AE5" s="181"/>
    </row>
    <row r="6" spans="1:31" ht="18.75" x14ac:dyDescent="0.3">
      <c r="A6" s="9"/>
      <c r="B6" s="251" t="s">
        <v>344</v>
      </c>
      <c r="C6" s="252"/>
      <c r="D6" s="270">
        <v>3</v>
      </c>
      <c r="E6" s="270">
        <v>2</v>
      </c>
      <c r="F6" s="270">
        <v>1</v>
      </c>
      <c r="G6" s="270">
        <v>17</v>
      </c>
      <c r="H6" s="270">
        <v>13</v>
      </c>
      <c r="I6" s="313">
        <f t="shared" si="2"/>
        <v>7</v>
      </c>
      <c r="J6" s="312">
        <f>48+G6</f>
        <v>65</v>
      </c>
      <c r="K6" s="271">
        <f>49+H6</f>
        <v>62</v>
      </c>
      <c r="L6" s="271">
        <v>110</v>
      </c>
      <c r="M6" s="300">
        <v>34</v>
      </c>
      <c r="O6" s="230"/>
      <c r="P6" s="44" t="s">
        <v>321</v>
      </c>
      <c r="Q6" s="243" t="s">
        <v>785</v>
      </c>
      <c r="R6" s="243" t="s">
        <v>306</v>
      </c>
      <c r="S6" s="245">
        <v>1</v>
      </c>
      <c r="T6" s="221">
        <v>26</v>
      </c>
      <c r="U6" s="42">
        <v>60</v>
      </c>
      <c r="V6" s="42">
        <v>3</v>
      </c>
      <c r="W6" s="42">
        <v>1</v>
      </c>
      <c r="X6" s="212">
        <f t="shared" si="1"/>
        <v>2.3076923076923075</v>
      </c>
      <c r="Y6" s="293" t="s">
        <v>318</v>
      </c>
      <c r="Z6" s="281"/>
      <c r="AA6" s="9">
        <v>8</v>
      </c>
      <c r="AB6" s="9">
        <v>7</v>
      </c>
      <c r="AC6" s="9">
        <v>7</v>
      </c>
      <c r="AD6" s="282">
        <f t="shared" si="3"/>
        <v>23</v>
      </c>
      <c r="AE6" s="181"/>
    </row>
    <row r="7" spans="1:31" ht="18.75" x14ac:dyDescent="0.3">
      <c r="A7" s="9"/>
      <c r="B7" s="251" t="s">
        <v>278</v>
      </c>
      <c r="C7" s="25"/>
      <c r="D7" s="23">
        <v>3</v>
      </c>
      <c r="E7" s="23">
        <v>3</v>
      </c>
      <c r="F7" s="23">
        <v>0</v>
      </c>
      <c r="G7" s="23">
        <v>18</v>
      </c>
      <c r="H7" s="23">
        <v>16</v>
      </c>
      <c r="I7" s="313">
        <f t="shared" si="2"/>
        <v>6</v>
      </c>
      <c r="J7" s="298">
        <f>70+G7</f>
        <v>88</v>
      </c>
      <c r="K7" s="114">
        <f>53+H7</f>
        <v>69</v>
      </c>
      <c r="L7" s="113">
        <v>146</v>
      </c>
      <c r="M7" s="299">
        <v>26</v>
      </c>
      <c r="N7" s="9"/>
      <c r="O7" s="230"/>
      <c r="P7" s="51" t="s">
        <v>355</v>
      </c>
      <c r="Q7" s="243" t="s">
        <v>284</v>
      </c>
      <c r="R7" s="243" t="s">
        <v>305</v>
      </c>
      <c r="S7" s="245">
        <v>1</v>
      </c>
      <c r="T7" s="221">
        <v>27</v>
      </c>
      <c r="U7" s="42">
        <v>65</v>
      </c>
      <c r="V7" s="42">
        <v>2</v>
      </c>
      <c r="W7" s="42">
        <v>2</v>
      </c>
      <c r="X7" s="212">
        <f t="shared" si="1"/>
        <v>2.4074074074074074</v>
      </c>
      <c r="Y7" s="293" t="s">
        <v>313</v>
      </c>
      <c r="Z7" s="7"/>
      <c r="AA7" s="9">
        <v>9</v>
      </c>
      <c r="AB7" s="9">
        <v>9</v>
      </c>
      <c r="AC7" s="9">
        <v>4</v>
      </c>
      <c r="AD7" s="282">
        <f t="shared" si="3"/>
        <v>22</v>
      </c>
      <c r="AE7" s="181"/>
    </row>
    <row r="8" spans="1:31" ht="18.75" x14ac:dyDescent="0.3">
      <c r="A8" s="9"/>
      <c r="B8" s="251" t="s">
        <v>276</v>
      </c>
      <c r="C8" s="25"/>
      <c r="D8" s="23">
        <v>2</v>
      </c>
      <c r="E8" s="23">
        <v>2</v>
      </c>
      <c r="F8" s="23">
        <v>2</v>
      </c>
      <c r="G8" s="23">
        <v>10</v>
      </c>
      <c r="H8" s="23">
        <v>10</v>
      </c>
      <c r="I8" s="313">
        <f t="shared" si="2"/>
        <v>6</v>
      </c>
      <c r="J8" s="298">
        <f>32+G8</f>
        <v>42</v>
      </c>
      <c r="K8" s="114">
        <f>53+H8</f>
        <v>63</v>
      </c>
      <c r="L8" s="113">
        <v>62</v>
      </c>
      <c r="M8" s="299">
        <v>21</v>
      </c>
      <c r="O8" s="230"/>
      <c r="P8" s="44" t="s">
        <v>255</v>
      </c>
      <c r="Q8" s="243" t="s">
        <v>285</v>
      </c>
      <c r="R8" s="44" t="s">
        <v>242</v>
      </c>
      <c r="S8" s="245">
        <v>1</v>
      </c>
      <c r="T8" s="221">
        <v>28</v>
      </c>
      <c r="U8" s="42">
        <v>68</v>
      </c>
      <c r="V8" s="42">
        <v>5</v>
      </c>
      <c r="W8" s="42">
        <v>1</v>
      </c>
      <c r="X8" s="212">
        <f t="shared" si="1"/>
        <v>2.4285714285714284</v>
      </c>
      <c r="Y8" s="293" t="s">
        <v>346</v>
      </c>
      <c r="Z8" s="4"/>
      <c r="AA8" s="9">
        <v>8</v>
      </c>
      <c r="AB8" s="9">
        <v>10</v>
      </c>
      <c r="AC8" s="9">
        <v>4</v>
      </c>
      <c r="AD8" s="282">
        <f t="shared" si="3"/>
        <v>20</v>
      </c>
      <c r="AE8" s="181"/>
    </row>
    <row r="9" spans="1:31" ht="18.75" x14ac:dyDescent="0.3">
      <c r="A9" s="9"/>
      <c r="B9" s="251" t="s">
        <v>313</v>
      </c>
      <c r="C9" s="25"/>
      <c r="D9" s="23">
        <v>2</v>
      </c>
      <c r="E9" s="23">
        <v>3</v>
      </c>
      <c r="F9" s="23">
        <v>1</v>
      </c>
      <c r="G9" s="23">
        <v>17</v>
      </c>
      <c r="H9" s="23">
        <v>16</v>
      </c>
      <c r="I9" s="313">
        <f t="shared" si="2"/>
        <v>5</v>
      </c>
      <c r="J9" s="298">
        <f>53+G9</f>
        <v>70</v>
      </c>
      <c r="K9" s="114">
        <f>48+H9</f>
        <v>64</v>
      </c>
      <c r="L9" s="113">
        <v>106</v>
      </c>
      <c r="M9" s="299">
        <v>23</v>
      </c>
      <c r="O9" s="230"/>
      <c r="P9" s="44" t="s">
        <v>291</v>
      </c>
      <c r="Q9" s="243" t="s">
        <v>329</v>
      </c>
      <c r="R9" s="243" t="s">
        <v>358</v>
      </c>
      <c r="S9" s="245">
        <v>4</v>
      </c>
      <c r="T9" s="221">
        <v>23</v>
      </c>
      <c r="U9" s="42">
        <v>63</v>
      </c>
      <c r="V9" s="42">
        <v>3</v>
      </c>
      <c r="W9" s="42">
        <v>1</v>
      </c>
      <c r="X9" s="212">
        <f t="shared" si="0"/>
        <v>2.7391304347826089</v>
      </c>
      <c r="Y9" s="292" t="s">
        <v>784</v>
      </c>
      <c r="Z9" s="4"/>
      <c r="AA9" s="9">
        <v>6</v>
      </c>
      <c r="AB9" s="9">
        <v>12</v>
      </c>
      <c r="AC9" s="9">
        <v>4</v>
      </c>
      <c r="AD9" s="282">
        <f t="shared" si="3"/>
        <v>16</v>
      </c>
      <c r="AE9" s="181"/>
    </row>
    <row r="10" spans="1:31" ht="19.5" thickBot="1" x14ac:dyDescent="0.35">
      <c r="A10" s="9"/>
      <c r="B10" s="251" t="s">
        <v>346</v>
      </c>
      <c r="D10" s="23">
        <v>1</v>
      </c>
      <c r="E10" s="23">
        <v>4</v>
      </c>
      <c r="F10" s="23">
        <v>1</v>
      </c>
      <c r="G10" s="23">
        <v>11</v>
      </c>
      <c r="H10" s="23">
        <v>19</v>
      </c>
      <c r="I10" s="37">
        <f t="shared" si="2"/>
        <v>3</v>
      </c>
      <c r="J10" s="298">
        <f>47+G10</f>
        <v>58</v>
      </c>
      <c r="K10" s="114">
        <f>59+H10</f>
        <v>78</v>
      </c>
      <c r="L10" s="113">
        <v>91</v>
      </c>
      <c r="M10" s="299">
        <v>26</v>
      </c>
      <c r="O10" s="82"/>
      <c r="P10" s="44" t="s">
        <v>297</v>
      </c>
      <c r="Q10" s="243" t="s">
        <v>203</v>
      </c>
      <c r="R10" s="243"/>
      <c r="S10" s="245">
        <v>1</v>
      </c>
      <c r="T10" s="221">
        <v>35</v>
      </c>
      <c r="U10" s="42">
        <v>67</v>
      </c>
      <c r="V10" s="42">
        <v>6</v>
      </c>
      <c r="W10" s="42">
        <v>3</v>
      </c>
      <c r="X10" s="212">
        <f t="shared" si="0"/>
        <v>1.9142857142857144</v>
      </c>
      <c r="Y10" s="292" t="s">
        <v>276</v>
      </c>
      <c r="Z10" s="7"/>
      <c r="AA10" s="9">
        <v>5</v>
      </c>
      <c r="AB10" s="9">
        <v>12</v>
      </c>
      <c r="AC10" s="9">
        <v>5</v>
      </c>
      <c r="AD10" s="284">
        <f t="shared" si="3"/>
        <v>15</v>
      </c>
      <c r="AE10" s="181"/>
    </row>
    <row r="11" spans="1:31" ht="19.5" thickBot="1" x14ac:dyDescent="0.35">
      <c r="A11" s="9"/>
      <c r="B11" s="251" t="s">
        <v>583</v>
      </c>
      <c r="C11" s="279"/>
      <c r="D11" s="270">
        <v>1</v>
      </c>
      <c r="E11" s="270">
        <v>4</v>
      </c>
      <c r="F11" s="270">
        <v>1</v>
      </c>
      <c r="G11" s="270">
        <v>9</v>
      </c>
      <c r="H11" s="270">
        <v>19</v>
      </c>
      <c r="I11" s="313">
        <f t="shared" si="2"/>
        <v>3</v>
      </c>
      <c r="J11" s="316">
        <f>49+G11</f>
        <v>58</v>
      </c>
      <c r="K11" s="317">
        <f>32+H11</f>
        <v>51</v>
      </c>
      <c r="L11" s="317">
        <v>103</v>
      </c>
      <c r="M11" s="318">
        <v>26</v>
      </c>
      <c r="O11" s="82"/>
      <c r="P11" s="181"/>
      <c r="Q11" s="208" t="s">
        <v>224</v>
      </c>
      <c r="R11" s="173" t="s">
        <v>1005</v>
      </c>
      <c r="S11" s="173">
        <f>SUM(S2:S10)</f>
        <v>10</v>
      </c>
      <c r="T11" s="207">
        <f>SUM(T2:T10)</f>
        <v>224</v>
      </c>
      <c r="U11" s="207">
        <f>SUM(U2:U10)</f>
        <v>504</v>
      </c>
      <c r="V11" s="207">
        <f>SUM(V2:V10)</f>
        <v>29</v>
      </c>
      <c r="W11" s="207">
        <f>SUM(W2:W10)</f>
        <v>10</v>
      </c>
      <c r="X11" s="214">
        <f>(U11+W11)/T11</f>
        <v>2.2946428571428572</v>
      </c>
      <c r="Y11" s="294"/>
      <c r="Z11" s="294"/>
      <c r="AA11" s="295">
        <f>SUM(AA3:AA10)</f>
        <v>67</v>
      </c>
      <c r="AB11" s="295">
        <f>SUM(AB3:AB10)</f>
        <v>67</v>
      </c>
      <c r="AC11" s="295">
        <f>SUM(AC3:AC10)</f>
        <v>42</v>
      </c>
      <c r="AD11" s="283"/>
      <c r="AE11" s="181"/>
    </row>
    <row r="12" spans="1:31" ht="18.75" thickBot="1" x14ac:dyDescent="0.3">
      <c r="A12" s="9"/>
      <c r="B12" s="22"/>
      <c r="C12" s="22"/>
      <c r="D12" s="288">
        <f>SUM(D4:D11)</f>
        <v>20</v>
      </c>
      <c r="E12" s="288">
        <f>SUM(E4:E11)</f>
        <v>20</v>
      </c>
      <c r="F12" s="288">
        <f>SUM(F4:F11)</f>
        <v>8</v>
      </c>
      <c r="G12" s="288">
        <f>SUM(G4:G11)</f>
        <v>111</v>
      </c>
      <c r="H12" s="288">
        <f>SUM(H4:H11)</f>
        <v>111</v>
      </c>
      <c r="I12" s="289"/>
      <c r="J12" s="290">
        <f t="shared" ref="J12:K12" si="4">SUM(J4:J11)</f>
        <v>514</v>
      </c>
      <c r="K12" s="290">
        <f t="shared" si="4"/>
        <v>514</v>
      </c>
      <c r="L12" s="290">
        <f>SUM(L4:L11)</f>
        <v>808</v>
      </c>
      <c r="M12" s="290">
        <f>SUM(M4:M11)</f>
        <v>181</v>
      </c>
      <c r="O12" s="82"/>
      <c r="AE12" s="181"/>
    </row>
    <row r="13" spans="1:31" ht="16.5" thickTop="1" x14ac:dyDescent="0.25">
      <c r="A13" s="4"/>
      <c r="B13" s="4"/>
      <c r="M13" s="4"/>
      <c r="O13" s="232"/>
      <c r="P13" s="57" t="s">
        <v>208</v>
      </c>
      <c r="Q13" s="57"/>
      <c r="R13" s="173" t="s">
        <v>880</v>
      </c>
      <c r="S13" s="173" t="s">
        <v>240</v>
      </c>
      <c r="T13" s="173" t="s">
        <v>241</v>
      </c>
      <c r="U13" s="173" t="s">
        <v>247</v>
      </c>
      <c r="V13" s="173" t="s">
        <v>182</v>
      </c>
      <c r="W13" s="168"/>
      <c r="X13" s="57" t="s">
        <v>208</v>
      </c>
      <c r="Y13" s="57"/>
      <c r="Z13" s="173" t="s">
        <v>246</v>
      </c>
      <c r="AA13" s="173" t="s">
        <v>240</v>
      </c>
      <c r="AB13" s="173" t="s">
        <v>241</v>
      </c>
      <c r="AC13" s="173" t="s">
        <v>247</v>
      </c>
      <c r="AD13" s="173" t="s">
        <v>182</v>
      </c>
      <c r="AE13" s="181"/>
    </row>
    <row r="14" spans="1:31" ht="15.6" customHeight="1" x14ac:dyDescent="0.3">
      <c r="A14" s="74" t="s">
        <v>1371</v>
      </c>
      <c r="B14" s="74"/>
      <c r="C14" s="164"/>
      <c r="D14" s="78"/>
      <c r="E14" s="71" t="s">
        <v>239</v>
      </c>
      <c r="F14" s="70"/>
      <c r="G14" s="70"/>
      <c r="H14" s="70"/>
      <c r="I14" s="70"/>
      <c r="J14" s="72"/>
      <c r="K14" s="70"/>
      <c r="L14" s="70"/>
      <c r="M14" s="70"/>
      <c r="O14" s="232"/>
      <c r="P14" s="239" t="s">
        <v>319</v>
      </c>
      <c r="Q14" s="238"/>
      <c r="R14" s="243" t="s">
        <v>1011</v>
      </c>
      <c r="S14" s="245">
        <v>11</v>
      </c>
      <c r="T14" s="245">
        <v>15</v>
      </c>
      <c r="U14" s="173">
        <f t="shared" ref="U14:U24" si="5">SUM(S14:T14)</f>
        <v>26</v>
      </c>
      <c r="V14" s="42">
        <v>3</v>
      </c>
      <c r="W14" s="173"/>
      <c r="X14" s="238" t="s">
        <v>306</v>
      </c>
      <c r="Y14" s="238"/>
      <c r="Z14" s="243" t="s">
        <v>1013</v>
      </c>
      <c r="AA14" s="245">
        <v>9</v>
      </c>
      <c r="AB14" s="245">
        <v>11</v>
      </c>
      <c r="AC14" s="173">
        <f t="shared" ref="AC14:AC20" si="6">SUM(AA14:AB14)</f>
        <v>20</v>
      </c>
      <c r="AD14" s="42">
        <v>3</v>
      </c>
      <c r="AE14" s="181"/>
    </row>
    <row r="15" spans="1:31" ht="15.6" customHeight="1" x14ac:dyDescent="0.3">
      <c r="A15" s="49" t="s">
        <v>227</v>
      </c>
      <c r="B15" s="35" t="s">
        <v>313</v>
      </c>
      <c r="C15" s="69"/>
      <c r="D15" s="23">
        <v>4</v>
      </c>
      <c r="E15" s="9">
        <v>1</v>
      </c>
      <c r="F15" s="44" t="s">
        <v>1198</v>
      </c>
      <c r="J15" s="4"/>
      <c r="O15" s="232"/>
      <c r="P15" s="44" t="s">
        <v>849</v>
      </c>
      <c r="Q15" s="243" t="s">
        <v>256</v>
      </c>
      <c r="R15" s="244" t="s">
        <v>319</v>
      </c>
      <c r="S15" s="221">
        <v>17</v>
      </c>
      <c r="T15" s="221">
        <v>14</v>
      </c>
      <c r="U15" s="173">
        <f t="shared" si="5"/>
        <v>31</v>
      </c>
      <c r="V15" s="42">
        <v>4</v>
      </c>
      <c r="W15" s="173"/>
      <c r="X15" s="44" t="s">
        <v>869</v>
      </c>
      <c r="Y15" s="159" t="s">
        <v>383</v>
      </c>
      <c r="Z15" s="44" t="s">
        <v>306</v>
      </c>
      <c r="AA15" s="42">
        <v>18</v>
      </c>
      <c r="AB15" s="221">
        <v>14</v>
      </c>
      <c r="AC15" s="173">
        <f t="shared" si="6"/>
        <v>32</v>
      </c>
      <c r="AD15" s="42">
        <v>6</v>
      </c>
      <c r="AE15" s="181"/>
    </row>
    <row r="16" spans="1:31" ht="15.6" customHeight="1" x14ac:dyDescent="0.25">
      <c r="A16" s="42" t="s">
        <v>226</v>
      </c>
      <c r="B16" s="44" t="s">
        <v>272</v>
      </c>
      <c r="C16" s="44"/>
      <c r="D16" s="23"/>
      <c r="E16" s="9">
        <v>1</v>
      </c>
      <c r="F16" s="44" t="s">
        <v>1374</v>
      </c>
      <c r="J16" s="4"/>
      <c r="O16" s="232"/>
      <c r="P16" s="157" t="s">
        <v>1008</v>
      </c>
      <c r="Q16" s="157" t="s">
        <v>381</v>
      </c>
      <c r="R16" s="244" t="s">
        <v>319</v>
      </c>
      <c r="S16" s="42">
        <v>10</v>
      </c>
      <c r="T16" s="42">
        <v>12</v>
      </c>
      <c r="U16" s="173">
        <f t="shared" si="5"/>
        <v>22</v>
      </c>
      <c r="V16" s="42">
        <v>1</v>
      </c>
      <c r="W16" s="173"/>
      <c r="X16" s="44" t="s">
        <v>870</v>
      </c>
      <c r="Y16" s="44" t="s">
        <v>301</v>
      </c>
      <c r="Z16" s="44" t="s">
        <v>306</v>
      </c>
      <c r="AA16" s="42">
        <v>8</v>
      </c>
      <c r="AB16" s="42">
        <v>16</v>
      </c>
      <c r="AC16" s="173">
        <f>SUM(AA16:AB16)</f>
        <v>24</v>
      </c>
      <c r="AD16" s="42">
        <v>2</v>
      </c>
      <c r="AE16" s="181"/>
    </row>
    <row r="17" spans="1:31" ht="15.6" customHeight="1" x14ac:dyDescent="0.25">
      <c r="A17" s="42"/>
      <c r="B17" s="44"/>
      <c r="C17" s="44"/>
      <c r="D17" s="51"/>
      <c r="E17" s="9">
        <v>1</v>
      </c>
      <c r="F17" s="44" t="s">
        <v>1391</v>
      </c>
      <c r="J17" s="4"/>
      <c r="N17" s="8"/>
      <c r="O17" s="232"/>
      <c r="P17" s="44" t="s">
        <v>1010</v>
      </c>
      <c r="Q17" s="244" t="s">
        <v>791</v>
      </c>
      <c r="R17" s="244" t="s">
        <v>319</v>
      </c>
      <c r="S17" s="42">
        <v>9</v>
      </c>
      <c r="T17" s="42">
        <v>6</v>
      </c>
      <c r="U17" s="173">
        <f t="shared" si="5"/>
        <v>15</v>
      </c>
      <c r="V17" s="42">
        <v>2</v>
      </c>
      <c r="W17" s="173"/>
      <c r="X17" s="44" t="s">
        <v>862</v>
      </c>
      <c r="Y17" s="51" t="s">
        <v>205</v>
      </c>
      <c r="Z17" s="44" t="s">
        <v>306</v>
      </c>
      <c r="AA17" s="42">
        <v>8</v>
      </c>
      <c r="AB17" s="221">
        <v>16</v>
      </c>
      <c r="AC17" s="173">
        <f>SUM(AA17:AB17)</f>
        <v>24</v>
      </c>
      <c r="AD17" s="42"/>
      <c r="AE17" s="181"/>
    </row>
    <row r="18" spans="1:31" ht="15.6" customHeight="1" x14ac:dyDescent="0.25">
      <c r="E18" s="9">
        <v>2</v>
      </c>
      <c r="F18" s="44" t="s">
        <v>1375</v>
      </c>
      <c r="N18" s="9"/>
      <c r="O18" s="232"/>
      <c r="P18" s="44" t="s">
        <v>848</v>
      </c>
      <c r="Q18" s="44" t="s">
        <v>379</v>
      </c>
      <c r="R18" s="44" t="s">
        <v>319</v>
      </c>
      <c r="S18" s="42">
        <v>6</v>
      </c>
      <c r="T18" s="42">
        <v>7</v>
      </c>
      <c r="U18" s="173">
        <f t="shared" si="5"/>
        <v>13</v>
      </c>
      <c r="V18" s="42"/>
      <c r="W18" s="173"/>
      <c r="X18" s="44" t="s">
        <v>863</v>
      </c>
      <c r="Y18" s="44" t="s">
        <v>293</v>
      </c>
      <c r="Z18" s="44" t="s">
        <v>306</v>
      </c>
      <c r="AA18" s="221">
        <v>15</v>
      </c>
      <c r="AB18" s="221">
        <v>8</v>
      </c>
      <c r="AC18" s="173">
        <f>SUM(AA18:AB18)</f>
        <v>23</v>
      </c>
      <c r="AD18" s="202"/>
      <c r="AE18" s="181"/>
    </row>
    <row r="19" spans="1:31" ht="15.6" customHeight="1" x14ac:dyDescent="0.25">
      <c r="N19" s="9"/>
      <c r="O19" s="232"/>
      <c r="P19" s="44" t="s">
        <v>850</v>
      </c>
      <c r="Q19" s="51" t="s">
        <v>361</v>
      </c>
      <c r="R19" s="51" t="s">
        <v>319</v>
      </c>
      <c r="S19" s="42">
        <v>1</v>
      </c>
      <c r="T19" s="221">
        <v>10</v>
      </c>
      <c r="U19" s="173">
        <f>SUM(S19:T19)</f>
        <v>11</v>
      </c>
      <c r="V19" s="221"/>
      <c r="W19" s="173"/>
      <c r="X19" s="44" t="s">
        <v>867</v>
      </c>
      <c r="Y19" s="44" t="s">
        <v>232</v>
      </c>
      <c r="Z19" s="51" t="s">
        <v>306</v>
      </c>
      <c r="AA19" s="42">
        <v>7</v>
      </c>
      <c r="AB19" s="42">
        <v>12</v>
      </c>
      <c r="AC19" s="173">
        <f>SUM(AA19:AB19)</f>
        <v>19</v>
      </c>
      <c r="AD19" s="42">
        <v>2</v>
      </c>
      <c r="AE19" s="181"/>
    </row>
    <row r="20" spans="1:31" ht="15.6" customHeight="1" x14ac:dyDescent="0.3">
      <c r="A20" s="42" t="s">
        <v>326</v>
      </c>
      <c r="B20" s="35" t="s">
        <v>364</v>
      </c>
      <c r="C20" s="92"/>
      <c r="D20" s="113">
        <v>4</v>
      </c>
      <c r="E20" s="9">
        <v>1</v>
      </c>
      <c r="F20" s="44" t="s">
        <v>1376</v>
      </c>
      <c r="N20" s="8"/>
      <c r="O20" s="232"/>
      <c r="P20" s="44" t="s">
        <v>845</v>
      </c>
      <c r="Q20" s="44" t="s">
        <v>420</v>
      </c>
      <c r="R20" s="51" t="s">
        <v>319</v>
      </c>
      <c r="S20" s="42">
        <v>1</v>
      </c>
      <c r="T20" s="42">
        <v>10</v>
      </c>
      <c r="U20" s="173">
        <f>SUM(S20:T20)</f>
        <v>11</v>
      </c>
      <c r="V20" s="42"/>
      <c r="W20" s="173"/>
      <c r="X20" s="157" t="s">
        <v>868</v>
      </c>
      <c r="Y20" s="157" t="s">
        <v>310</v>
      </c>
      <c r="Z20" s="44" t="s">
        <v>306</v>
      </c>
      <c r="AA20" s="42">
        <v>2</v>
      </c>
      <c r="AB20" s="221">
        <v>7</v>
      </c>
      <c r="AC20" s="173">
        <f t="shared" si="6"/>
        <v>9</v>
      </c>
      <c r="AD20" s="42"/>
      <c r="AE20" s="62"/>
    </row>
    <row r="21" spans="1:31" ht="15.6" customHeight="1" x14ac:dyDescent="0.25">
      <c r="A21" s="202" t="s">
        <v>226</v>
      </c>
      <c r="B21" s="44" t="s">
        <v>1064</v>
      </c>
      <c r="C21" s="44" t="s">
        <v>365</v>
      </c>
      <c r="D21" s="113"/>
      <c r="E21" s="9">
        <v>1</v>
      </c>
      <c r="F21" s="44" t="s">
        <v>1377</v>
      </c>
      <c r="N21" s="8"/>
      <c r="O21" s="233"/>
      <c r="P21" s="44" t="s">
        <v>844</v>
      </c>
      <c r="Q21" s="51" t="s">
        <v>298</v>
      </c>
      <c r="R21" s="44" t="s">
        <v>319</v>
      </c>
      <c r="S21" s="42">
        <v>7</v>
      </c>
      <c r="T21" s="42">
        <v>3</v>
      </c>
      <c r="U21" s="173">
        <f>SUM(S21:T21)</f>
        <v>10</v>
      </c>
      <c r="V21" s="42">
        <v>1</v>
      </c>
      <c r="W21" s="173"/>
      <c r="X21" s="44" t="s">
        <v>866</v>
      </c>
      <c r="Y21" s="44" t="s">
        <v>311</v>
      </c>
      <c r="Z21" s="220" t="s">
        <v>306</v>
      </c>
      <c r="AA21" s="42">
        <v>2</v>
      </c>
      <c r="AB21" s="42">
        <v>6</v>
      </c>
      <c r="AC21" s="173">
        <f>SUM(AA21:AB21)</f>
        <v>8</v>
      </c>
      <c r="AD21" s="42">
        <v>7</v>
      </c>
      <c r="AE21" s="61"/>
    </row>
    <row r="22" spans="1:31" ht="15.6" customHeight="1" x14ac:dyDescent="0.25">
      <c r="B22" s="44"/>
      <c r="C22" s="44"/>
      <c r="E22" s="9">
        <v>2</v>
      </c>
      <c r="F22" s="44" t="s">
        <v>1379</v>
      </c>
      <c r="N22" s="9"/>
      <c r="O22" s="232"/>
      <c r="P22" s="44" t="s">
        <v>843</v>
      </c>
      <c r="Q22" s="44" t="s">
        <v>385</v>
      </c>
      <c r="R22" s="44" t="s">
        <v>319</v>
      </c>
      <c r="S22" s="42"/>
      <c r="T22" s="221">
        <v>6</v>
      </c>
      <c r="U22" s="173">
        <f t="shared" si="5"/>
        <v>6</v>
      </c>
      <c r="V22" s="42">
        <v>2</v>
      </c>
      <c r="W22" s="173"/>
      <c r="X22" s="44" t="s">
        <v>861</v>
      </c>
      <c r="Y22" s="44" t="s">
        <v>323</v>
      </c>
      <c r="Z22" s="44" t="s">
        <v>306</v>
      </c>
      <c r="AA22" s="42">
        <v>1</v>
      </c>
      <c r="AB22" s="42">
        <v>6</v>
      </c>
      <c r="AC22" s="173">
        <f>SUM(AA22:AB22)</f>
        <v>7</v>
      </c>
      <c r="AD22" s="42"/>
      <c r="AE22" s="230"/>
    </row>
    <row r="23" spans="1:31" ht="15.6" customHeight="1" x14ac:dyDescent="0.25">
      <c r="E23" s="9">
        <v>2</v>
      </c>
      <c r="F23" s="44" t="s">
        <v>1378</v>
      </c>
      <c r="N23" s="8"/>
      <c r="O23" s="233"/>
      <c r="P23" s="44" t="s">
        <v>847</v>
      </c>
      <c r="Q23" s="44" t="s">
        <v>220</v>
      </c>
      <c r="R23" s="44" t="s">
        <v>319</v>
      </c>
      <c r="S23" s="42">
        <v>1</v>
      </c>
      <c r="T23" s="42">
        <v>2</v>
      </c>
      <c r="U23" s="173">
        <f t="shared" si="5"/>
        <v>3</v>
      </c>
      <c r="V23" s="42">
        <v>1</v>
      </c>
      <c r="W23" s="173"/>
      <c r="X23" s="44" t="s">
        <v>159</v>
      </c>
      <c r="Y23" s="44" t="s">
        <v>160</v>
      </c>
      <c r="Z23" s="51" t="s">
        <v>306</v>
      </c>
      <c r="AA23" s="42"/>
      <c r="AB23" s="221">
        <v>6</v>
      </c>
      <c r="AC23" s="173">
        <f>SUM(AA23:AB23)</f>
        <v>6</v>
      </c>
      <c r="AD23" s="42">
        <v>3</v>
      </c>
      <c r="AE23" s="230"/>
    </row>
    <row r="24" spans="1:31" ht="15.6" customHeight="1" x14ac:dyDescent="0.25">
      <c r="F24" s="44"/>
      <c r="N24" s="9"/>
      <c r="O24" s="233"/>
      <c r="P24" s="157" t="s">
        <v>1009</v>
      </c>
      <c r="Q24" s="157" t="s">
        <v>376</v>
      </c>
      <c r="R24" s="220" t="s">
        <v>319</v>
      </c>
      <c r="S24" s="221">
        <v>1</v>
      </c>
      <c r="T24" s="42">
        <v>1</v>
      </c>
      <c r="U24" s="173">
        <f t="shared" si="5"/>
        <v>2</v>
      </c>
      <c r="V24" s="42">
        <v>2</v>
      </c>
      <c r="W24" s="173"/>
      <c r="X24" s="44" t="s">
        <v>864</v>
      </c>
      <c r="Y24" s="159" t="s">
        <v>308</v>
      </c>
      <c r="Z24" s="51" t="s">
        <v>306</v>
      </c>
      <c r="AA24" s="221"/>
      <c r="AB24" s="221">
        <v>4</v>
      </c>
      <c r="AC24" s="173">
        <f>SUM(AA24:AB24)</f>
        <v>4</v>
      </c>
      <c r="AD24" s="42"/>
      <c r="AE24" s="230"/>
    </row>
    <row r="25" spans="1:31" ht="15.6" customHeight="1" thickBot="1" x14ac:dyDescent="0.35">
      <c r="A25" s="73"/>
      <c r="B25" s="156"/>
      <c r="C25" s="75"/>
      <c r="D25" s="148"/>
      <c r="E25" s="71" t="s">
        <v>239</v>
      </c>
      <c r="F25" s="71"/>
      <c r="G25" s="70"/>
      <c r="H25" s="70"/>
      <c r="I25" s="70"/>
      <c r="J25" s="72"/>
      <c r="K25" s="70"/>
      <c r="L25" s="70"/>
      <c r="M25" s="70"/>
      <c r="N25" s="9"/>
      <c r="O25" s="233"/>
      <c r="P25" s="240" t="s">
        <v>1012</v>
      </c>
      <c r="Q25" s="241"/>
      <c r="R25" s="241" t="s">
        <v>319</v>
      </c>
      <c r="S25" s="242">
        <f>SUM(S14:S24)</f>
        <v>64</v>
      </c>
      <c r="T25" s="242">
        <f>SUM(T14:T24)</f>
        <v>86</v>
      </c>
      <c r="U25" s="242">
        <f>SUM(U14:U24)</f>
        <v>150</v>
      </c>
      <c r="V25" s="242">
        <f>SUM(V14:V24)</f>
        <v>16</v>
      </c>
      <c r="W25" s="173"/>
      <c r="X25" s="240" t="s">
        <v>1014</v>
      </c>
      <c r="Y25" s="240"/>
      <c r="Z25" s="240" t="s">
        <v>306</v>
      </c>
      <c r="AA25" s="242">
        <f>SUM(AA14:AA24)</f>
        <v>70</v>
      </c>
      <c r="AB25" s="242">
        <f>SUM(AB14:AB24)</f>
        <v>106</v>
      </c>
      <c r="AC25" s="242">
        <f>SUM(AC14:AC24)</f>
        <v>176</v>
      </c>
      <c r="AD25" s="242">
        <f>SUM(AD14:AD24)</f>
        <v>23</v>
      </c>
      <c r="AE25" s="230"/>
    </row>
    <row r="26" spans="1:31" ht="15.6" customHeight="1" x14ac:dyDescent="0.3">
      <c r="A26" s="49" t="s">
        <v>228</v>
      </c>
      <c r="B26" s="35" t="s">
        <v>372</v>
      </c>
      <c r="D26" s="23">
        <v>2</v>
      </c>
      <c r="E26" s="8">
        <v>1</v>
      </c>
      <c r="F26" s="44" t="s">
        <v>1380</v>
      </c>
      <c r="G26" s="44"/>
      <c r="M26" s="39"/>
      <c r="N26" s="9"/>
      <c r="O26" s="233"/>
      <c r="P26" s="238" t="s">
        <v>305</v>
      </c>
      <c r="Q26" s="239"/>
      <c r="R26" s="244" t="s">
        <v>1015</v>
      </c>
      <c r="S26" s="245">
        <v>7</v>
      </c>
      <c r="T26" s="245">
        <v>13</v>
      </c>
      <c r="U26" s="173">
        <f t="shared" ref="U26:U32" si="7">SUM(S26:T26)</f>
        <v>20</v>
      </c>
      <c r="V26" s="245">
        <v>2</v>
      </c>
      <c r="W26" s="173"/>
      <c r="X26" s="238" t="s">
        <v>758</v>
      </c>
      <c r="Y26" s="238"/>
      <c r="Z26" s="243" t="s">
        <v>1020</v>
      </c>
      <c r="AA26" s="245">
        <v>5</v>
      </c>
      <c r="AB26" s="245">
        <v>9</v>
      </c>
      <c r="AC26" s="173">
        <f t="shared" ref="AC26:AC36" si="8">SUM(AA26:AB26)</f>
        <v>14</v>
      </c>
      <c r="AD26" s="245">
        <v>1</v>
      </c>
      <c r="AE26" s="230"/>
    </row>
    <row r="27" spans="1:31" ht="15.6" customHeight="1" x14ac:dyDescent="0.25">
      <c r="A27" s="52" t="s">
        <v>226</v>
      </c>
      <c r="B27" s="44" t="s">
        <v>790</v>
      </c>
      <c r="C27" s="44" t="s">
        <v>1081</v>
      </c>
      <c r="E27" s="8">
        <v>2</v>
      </c>
      <c r="F27" s="44" t="s">
        <v>1381</v>
      </c>
      <c r="N27" s="9"/>
      <c r="O27" s="232"/>
      <c r="P27" s="157" t="s">
        <v>860</v>
      </c>
      <c r="Q27" s="44" t="s">
        <v>320</v>
      </c>
      <c r="R27" s="44" t="s">
        <v>305</v>
      </c>
      <c r="S27" s="42">
        <v>22</v>
      </c>
      <c r="T27" s="42">
        <v>14</v>
      </c>
      <c r="U27" s="173">
        <f t="shared" si="7"/>
        <v>36</v>
      </c>
      <c r="V27" s="42"/>
      <c r="W27" s="173"/>
      <c r="X27" s="46" t="s">
        <v>878</v>
      </c>
      <c r="Y27" s="46" t="s">
        <v>794</v>
      </c>
      <c r="Z27" s="44" t="s">
        <v>243</v>
      </c>
      <c r="AA27" s="42">
        <v>14</v>
      </c>
      <c r="AB27" s="42">
        <v>21</v>
      </c>
      <c r="AC27" s="173">
        <f t="shared" si="8"/>
        <v>35</v>
      </c>
      <c r="AD27" s="42">
        <v>5</v>
      </c>
      <c r="AE27" s="230"/>
    </row>
    <row r="28" spans="1:31" ht="15.6" customHeight="1" x14ac:dyDescent="0.25">
      <c r="N28" s="9"/>
      <c r="O28" s="232"/>
      <c r="P28" s="157" t="s">
        <v>859</v>
      </c>
      <c r="Q28" s="44" t="s">
        <v>792</v>
      </c>
      <c r="R28" s="44" t="s">
        <v>305</v>
      </c>
      <c r="S28" s="42">
        <v>13</v>
      </c>
      <c r="T28" s="42">
        <v>12</v>
      </c>
      <c r="U28" s="173">
        <f t="shared" si="7"/>
        <v>25</v>
      </c>
      <c r="V28" s="42"/>
      <c r="W28" s="173"/>
      <c r="X28" s="44" t="s">
        <v>876</v>
      </c>
      <c r="Y28" s="44" t="s">
        <v>367</v>
      </c>
      <c r="Z28" s="243" t="s">
        <v>243</v>
      </c>
      <c r="AA28" s="42">
        <v>13</v>
      </c>
      <c r="AB28" s="42">
        <v>11</v>
      </c>
      <c r="AC28" s="173">
        <f t="shared" si="8"/>
        <v>24</v>
      </c>
      <c r="AD28" s="42">
        <v>1</v>
      </c>
      <c r="AE28" s="230"/>
    </row>
    <row r="29" spans="1:31" ht="15.6" customHeight="1" x14ac:dyDescent="0.3">
      <c r="A29" s="42"/>
      <c r="B29" s="35" t="s">
        <v>363</v>
      </c>
      <c r="D29" s="23">
        <v>2</v>
      </c>
      <c r="E29" s="8">
        <v>1</v>
      </c>
      <c r="F29" s="44" t="s">
        <v>1382</v>
      </c>
      <c r="N29" s="9"/>
      <c r="O29" s="232"/>
      <c r="P29" s="44" t="s">
        <v>901</v>
      </c>
      <c r="Q29" s="44" t="s">
        <v>790</v>
      </c>
      <c r="R29" s="44" t="s">
        <v>305</v>
      </c>
      <c r="S29" s="42">
        <v>11</v>
      </c>
      <c r="T29" s="221">
        <v>13</v>
      </c>
      <c r="U29" s="173">
        <f t="shared" si="7"/>
        <v>24</v>
      </c>
      <c r="V29" s="42">
        <v>3</v>
      </c>
      <c r="W29" s="173"/>
      <c r="X29" s="44" t="s">
        <v>926</v>
      </c>
      <c r="Y29" s="44" t="s">
        <v>289</v>
      </c>
      <c r="Z29" s="44" t="s">
        <v>243</v>
      </c>
      <c r="AA29" s="42">
        <v>8</v>
      </c>
      <c r="AB29" s="221">
        <v>13</v>
      </c>
      <c r="AC29" s="173">
        <f t="shared" si="8"/>
        <v>21</v>
      </c>
      <c r="AD29" s="42">
        <v>3</v>
      </c>
      <c r="AE29" s="230"/>
    </row>
    <row r="30" spans="1:31" ht="15.6" customHeight="1" x14ac:dyDescent="0.25">
      <c r="A30" s="52" t="s">
        <v>226</v>
      </c>
      <c r="B30" s="44" t="s">
        <v>544</v>
      </c>
      <c r="C30" s="44" t="s">
        <v>433</v>
      </c>
      <c r="E30" s="93">
        <v>1</v>
      </c>
      <c r="F30" s="44" t="s">
        <v>1383</v>
      </c>
      <c r="N30" s="9"/>
      <c r="O30" s="232"/>
      <c r="P30" s="44" t="s">
        <v>856</v>
      </c>
      <c r="Q30" s="44" t="s">
        <v>261</v>
      </c>
      <c r="R30" s="44" t="s">
        <v>305</v>
      </c>
      <c r="S30" s="42">
        <v>8</v>
      </c>
      <c r="T30" s="42">
        <v>7</v>
      </c>
      <c r="U30" s="173">
        <f t="shared" si="7"/>
        <v>15</v>
      </c>
      <c r="V30" s="42"/>
      <c r="W30" s="173"/>
      <c r="X30" s="44" t="s">
        <v>864</v>
      </c>
      <c r="Y30" s="51" t="s">
        <v>914</v>
      </c>
      <c r="Z30" s="51" t="s">
        <v>243</v>
      </c>
      <c r="AA30" s="42">
        <v>3</v>
      </c>
      <c r="AB30" s="42">
        <v>17</v>
      </c>
      <c r="AC30" s="173">
        <f t="shared" si="8"/>
        <v>20</v>
      </c>
      <c r="AD30" s="42">
        <v>2</v>
      </c>
      <c r="AE30" s="230"/>
    </row>
    <row r="31" spans="1:31" ht="15.6" customHeight="1" x14ac:dyDescent="0.25">
      <c r="B31" s="44" t="s">
        <v>691</v>
      </c>
      <c r="C31" s="44" t="s">
        <v>397</v>
      </c>
      <c r="E31" s="93"/>
      <c r="F31" s="44"/>
      <c r="N31" s="9"/>
      <c r="O31" s="232"/>
      <c r="P31" s="44" t="s">
        <v>853</v>
      </c>
      <c r="Q31" s="159" t="s">
        <v>274</v>
      </c>
      <c r="R31" s="51" t="s">
        <v>305</v>
      </c>
      <c r="S31" s="42">
        <v>3</v>
      </c>
      <c r="T31" s="42">
        <v>11</v>
      </c>
      <c r="U31" s="173">
        <f t="shared" si="7"/>
        <v>14</v>
      </c>
      <c r="V31" s="42">
        <v>1</v>
      </c>
      <c r="W31" s="173"/>
      <c r="X31" s="44" t="s">
        <v>879</v>
      </c>
      <c r="Y31" s="44" t="s">
        <v>303</v>
      </c>
      <c r="Z31" s="44" t="s">
        <v>243</v>
      </c>
      <c r="AA31" s="42">
        <v>5</v>
      </c>
      <c r="AB31" s="221">
        <v>13</v>
      </c>
      <c r="AC31" s="173">
        <f t="shared" si="8"/>
        <v>18</v>
      </c>
      <c r="AD31" s="42">
        <v>2</v>
      </c>
      <c r="AE31" s="230"/>
    </row>
    <row r="32" spans="1:31" ht="15.6" customHeight="1" x14ac:dyDescent="0.3">
      <c r="B32" s="35"/>
      <c r="F32" s="44"/>
      <c r="N32" s="8"/>
      <c r="O32" s="233"/>
      <c r="P32" s="44" t="s">
        <v>858</v>
      </c>
      <c r="Q32" s="44" t="s">
        <v>333</v>
      </c>
      <c r="R32" s="44" t="s">
        <v>305</v>
      </c>
      <c r="S32" s="42">
        <v>2</v>
      </c>
      <c r="T32" s="42">
        <v>7</v>
      </c>
      <c r="U32" s="173">
        <f t="shared" si="7"/>
        <v>9</v>
      </c>
      <c r="V32" s="42"/>
      <c r="W32" s="173"/>
      <c r="X32" s="44" t="s">
        <v>873</v>
      </c>
      <c r="Y32" s="44" t="s">
        <v>219</v>
      </c>
      <c r="Z32" s="44" t="s">
        <v>243</v>
      </c>
      <c r="AA32" s="42">
        <v>8</v>
      </c>
      <c r="AB32" s="42">
        <v>3</v>
      </c>
      <c r="AC32" s="173">
        <f t="shared" si="8"/>
        <v>11</v>
      </c>
      <c r="AD32" s="42"/>
      <c r="AE32" s="230"/>
    </row>
    <row r="33" spans="1:31" ht="15.6" customHeight="1" x14ac:dyDescent="0.3">
      <c r="A33" s="76" t="s">
        <v>327</v>
      </c>
      <c r="B33" s="156"/>
      <c r="C33" s="155"/>
      <c r="D33" s="148"/>
      <c r="E33" s="71" t="s">
        <v>239</v>
      </c>
      <c r="F33" s="71"/>
      <c r="G33" s="78"/>
      <c r="H33" s="78"/>
      <c r="I33" s="78"/>
      <c r="J33" s="79"/>
      <c r="K33" s="78"/>
      <c r="L33" s="78"/>
      <c r="M33" s="78"/>
      <c r="N33" s="9"/>
      <c r="O33" s="233"/>
      <c r="P33" s="44" t="s">
        <v>855</v>
      </c>
      <c r="Q33" s="88" t="s">
        <v>221</v>
      </c>
      <c r="R33" s="44" t="s">
        <v>305</v>
      </c>
      <c r="S33" s="42"/>
      <c r="T33" s="42">
        <v>9</v>
      </c>
      <c r="U33" s="173">
        <f>SUM(S33:T33)</f>
        <v>9</v>
      </c>
      <c r="V33" s="42">
        <v>1</v>
      </c>
      <c r="W33" s="173"/>
      <c r="X33" s="44" t="s">
        <v>875</v>
      </c>
      <c r="Y33" s="44" t="s">
        <v>328</v>
      </c>
      <c r="Z33" s="44" t="s">
        <v>243</v>
      </c>
      <c r="AA33" s="42">
        <v>1</v>
      </c>
      <c r="AB33" s="42">
        <v>7</v>
      </c>
      <c r="AC33" s="173">
        <f t="shared" si="8"/>
        <v>8</v>
      </c>
      <c r="AD33" s="42">
        <v>4</v>
      </c>
      <c r="AE33" s="230"/>
    </row>
    <row r="34" spans="1:31" ht="15.6" customHeight="1" x14ac:dyDescent="0.3">
      <c r="A34" s="49" t="s">
        <v>229</v>
      </c>
      <c r="B34" s="35" t="s">
        <v>278</v>
      </c>
      <c r="D34" s="23">
        <v>2</v>
      </c>
      <c r="E34" s="8">
        <v>1</v>
      </c>
      <c r="F34" s="243" t="s">
        <v>1392</v>
      </c>
      <c r="G34" s="351"/>
      <c r="H34" s="351"/>
      <c r="I34" s="253"/>
      <c r="J34" s="253"/>
      <c r="K34" s="253"/>
      <c r="L34" s="253"/>
      <c r="M34" s="94"/>
      <c r="N34" s="9"/>
      <c r="O34" s="232"/>
      <c r="P34" s="44" t="s">
        <v>795</v>
      </c>
      <c r="Q34" s="44" t="s">
        <v>1184</v>
      </c>
      <c r="R34" s="44" t="s">
        <v>305</v>
      </c>
      <c r="S34" s="221">
        <v>3</v>
      </c>
      <c r="T34" s="42">
        <v>4</v>
      </c>
      <c r="U34" s="173">
        <f>SUM(S34:T34)</f>
        <v>7</v>
      </c>
      <c r="V34" s="42"/>
      <c r="W34" s="173"/>
      <c r="X34" s="44" t="s">
        <v>874</v>
      </c>
      <c r="Y34" s="44" t="s">
        <v>212</v>
      </c>
      <c r="Z34" s="44" t="s">
        <v>243</v>
      </c>
      <c r="AA34" s="42">
        <v>1</v>
      </c>
      <c r="AB34" s="221">
        <v>4</v>
      </c>
      <c r="AC34" s="173">
        <f t="shared" si="8"/>
        <v>5</v>
      </c>
      <c r="AD34" s="42">
        <v>5</v>
      </c>
      <c r="AE34" s="230"/>
    </row>
    <row r="35" spans="1:31" ht="15.6" customHeight="1" x14ac:dyDescent="0.25">
      <c r="A35" s="42" t="s">
        <v>226</v>
      </c>
      <c r="B35" s="44" t="s">
        <v>249</v>
      </c>
      <c r="C35" s="44" t="s">
        <v>1087</v>
      </c>
      <c r="D35" s="9"/>
      <c r="E35" s="8">
        <v>2</v>
      </c>
      <c r="F35" s="243" t="s">
        <v>1393</v>
      </c>
      <c r="G35" s="253"/>
      <c r="H35" s="253"/>
      <c r="I35" s="253"/>
      <c r="J35" s="253"/>
      <c r="K35" s="253"/>
      <c r="L35" s="253"/>
      <c r="N35" s="9"/>
      <c r="O35" s="232"/>
      <c r="P35" s="44" t="s">
        <v>852</v>
      </c>
      <c r="Q35" s="44" t="s">
        <v>234</v>
      </c>
      <c r="R35" s="44" t="s">
        <v>305</v>
      </c>
      <c r="S35" s="42"/>
      <c r="T35" s="42">
        <v>7</v>
      </c>
      <c r="U35" s="173">
        <f>SUM(S35:T35)</f>
        <v>7</v>
      </c>
      <c r="V35" s="42"/>
      <c r="W35" s="173"/>
      <c r="X35" s="44" t="s">
        <v>872</v>
      </c>
      <c r="Y35" s="44" t="s">
        <v>211</v>
      </c>
      <c r="Z35" s="44" t="s">
        <v>243</v>
      </c>
      <c r="AA35" s="42"/>
      <c r="AB35" s="42">
        <v>3</v>
      </c>
      <c r="AC35" s="173">
        <f t="shared" si="8"/>
        <v>3</v>
      </c>
      <c r="AD35" s="42">
        <v>3</v>
      </c>
      <c r="AE35" s="230"/>
    </row>
    <row r="36" spans="1:31" ht="15.6" customHeight="1" x14ac:dyDescent="0.25">
      <c r="B36" s="44" t="s">
        <v>406</v>
      </c>
      <c r="C36" s="44" t="s">
        <v>366</v>
      </c>
      <c r="N36" s="9"/>
      <c r="O36" s="233"/>
      <c r="P36" s="44" t="s">
        <v>854</v>
      </c>
      <c r="Q36" s="44" t="s">
        <v>214</v>
      </c>
      <c r="R36" s="44" t="s">
        <v>305</v>
      </c>
      <c r="S36" s="221"/>
      <c r="T36" s="42">
        <v>7</v>
      </c>
      <c r="U36" s="173">
        <f>SUM(S36:T36)</f>
        <v>7</v>
      </c>
      <c r="V36" s="42">
        <v>2</v>
      </c>
      <c r="W36" s="173"/>
      <c r="X36" s="44" t="s">
        <v>1224</v>
      </c>
      <c r="Y36" s="51" t="s">
        <v>1036</v>
      </c>
      <c r="Z36" s="51" t="s">
        <v>243</v>
      </c>
      <c r="AA36" s="42"/>
      <c r="AB36" s="221">
        <v>2</v>
      </c>
      <c r="AC36" s="173">
        <f t="shared" si="8"/>
        <v>2</v>
      </c>
      <c r="AD36" s="42"/>
      <c r="AE36" s="230"/>
    </row>
    <row r="37" spans="1:31" ht="15.6" customHeight="1" thickBot="1" x14ac:dyDescent="0.3">
      <c r="N37" s="9"/>
      <c r="O37" s="233"/>
      <c r="P37" s="240" t="s">
        <v>1012</v>
      </c>
      <c r="Q37" s="240"/>
      <c r="R37" s="240" t="s">
        <v>305</v>
      </c>
      <c r="S37" s="242">
        <f>SUM(S26:S36)</f>
        <v>69</v>
      </c>
      <c r="T37" s="242">
        <f>SUM(T26:T36)</f>
        <v>104</v>
      </c>
      <c r="U37" s="242">
        <f>SUM(U26:U36)</f>
        <v>173</v>
      </c>
      <c r="V37" s="242">
        <f>SUM(V26:V36)</f>
        <v>9</v>
      </c>
      <c r="W37" s="173"/>
      <c r="X37" s="240" t="s">
        <v>1014</v>
      </c>
      <c r="Y37" s="240"/>
      <c r="Z37" s="240" t="s">
        <v>243</v>
      </c>
      <c r="AA37" s="242">
        <f>SUM(AA26:AA36)</f>
        <v>58</v>
      </c>
      <c r="AB37" s="242">
        <f>SUM(AB26:AB36)</f>
        <v>103</v>
      </c>
      <c r="AC37" s="242">
        <f>SUM(AC26:AC36)</f>
        <v>161</v>
      </c>
      <c r="AD37" s="242">
        <f>SUM(AD26:AD36)</f>
        <v>26</v>
      </c>
      <c r="AE37" s="230"/>
    </row>
    <row r="38" spans="1:31" ht="15.6" customHeight="1" x14ac:dyDescent="0.3">
      <c r="A38" s="52"/>
      <c r="B38" s="35" t="s">
        <v>318</v>
      </c>
      <c r="C38" s="46"/>
      <c r="D38" s="114">
        <v>3</v>
      </c>
      <c r="E38" s="8">
        <v>1</v>
      </c>
      <c r="F38" s="243" t="s">
        <v>1386</v>
      </c>
      <c r="N38" s="8"/>
      <c r="O38" s="233"/>
      <c r="P38" s="238" t="s">
        <v>283</v>
      </c>
      <c r="Q38" s="238"/>
      <c r="R38" s="243" t="s">
        <v>1019</v>
      </c>
      <c r="S38" s="245">
        <v>4</v>
      </c>
      <c r="T38" s="245">
        <v>7</v>
      </c>
      <c r="U38" s="173">
        <f t="shared" ref="U38:U48" si="9">SUM(S38:T38)</f>
        <v>11</v>
      </c>
      <c r="V38" s="245">
        <v>6</v>
      </c>
      <c r="W38" s="173"/>
      <c r="X38" s="238" t="s">
        <v>242</v>
      </c>
      <c r="Y38" s="238"/>
      <c r="Z38" s="246" t="s">
        <v>1016</v>
      </c>
      <c r="AA38" s="245">
        <v>9</v>
      </c>
      <c r="AB38" s="245">
        <v>5</v>
      </c>
      <c r="AC38" s="173">
        <f t="shared" ref="AC38:AC48" si="10">SUM(AA38:AB38)</f>
        <v>14</v>
      </c>
      <c r="AD38" s="245"/>
      <c r="AE38" s="230"/>
    </row>
    <row r="39" spans="1:31" ht="15.6" customHeight="1" x14ac:dyDescent="0.25">
      <c r="A39" s="52" t="s">
        <v>226</v>
      </c>
      <c r="B39" s="44" t="s">
        <v>256</v>
      </c>
      <c r="C39" s="60" t="s">
        <v>366</v>
      </c>
      <c r="D39" s="114"/>
      <c r="E39" s="93">
        <v>2</v>
      </c>
      <c r="F39" s="243" t="s">
        <v>1387</v>
      </c>
      <c r="N39" s="9"/>
      <c r="O39" s="233"/>
      <c r="P39" s="44" t="s">
        <v>811</v>
      </c>
      <c r="Q39" s="243" t="s">
        <v>299</v>
      </c>
      <c r="R39" s="51" t="s">
        <v>250</v>
      </c>
      <c r="S39" s="221">
        <v>9</v>
      </c>
      <c r="T39" s="221">
        <v>20</v>
      </c>
      <c r="U39" s="173">
        <f t="shared" si="9"/>
        <v>29</v>
      </c>
      <c r="V39" s="42"/>
      <c r="W39" s="173"/>
      <c r="X39" s="44" t="s">
        <v>943</v>
      </c>
      <c r="Y39" s="44" t="s">
        <v>908</v>
      </c>
      <c r="Z39" s="44" t="s">
        <v>242</v>
      </c>
      <c r="AA39" s="42">
        <v>23</v>
      </c>
      <c r="AB39" s="221">
        <v>20</v>
      </c>
      <c r="AC39" s="173">
        <f t="shared" si="10"/>
        <v>43</v>
      </c>
      <c r="AD39" s="42"/>
      <c r="AE39" s="230"/>
    </row>
    <row r="40" spans="1:31" ht="15.6" customHeight="1" x14ac:dyDescent="0.25">
      <c r="B40" s="44" t="s">
        <v>1384</v>
      </c>
      <c r="C40" s="60" t="s">
        <v>394</v>
      </c>
      <c r="E40" s="93">
        <v>2</v>
      </c>
      <c r="F40" s="243" t="s">
        <v>1385</v>
      </c>
      <c r="N40" s="8"/>
      <c r="O40" s="233"/>
      <c r="P40" s="44" t="s">
        <v>810</v>
      </c>
      <c r="Q40" s="44" t="s">
        <v>299</v>
      </c>
      <c r="R40" s="51" t="s">
        <v>250</v>
      </c>
      <c r="S40" s="42">
        <v>15</v>
      </c>
      <c r="T40" s="221">
        <v>6</v>
      </c>
      <c r="U40" s="173">
        <f t="shared" si="9"/>
        <v>21</v>
      </c>
      <c r="V40" s="42">
        <v>1</v>
      </c>
      <c r="W40" s="173"/>
      <c r="X40" s="44" t="s">
        <v>827</v>
      </c>
      <c r="Y40" s="44" t="s">
        <v>304</v>
      </c>
      <c r="Z40" s="44" t="s">
        <v>242</v>
      </c>
      <c r="AA40" s="42">
        <v>14</v>
      </c>
      <c r="AB40" s="221">
        <v>21</v>
      </c>
      <c r="AC40" s="173">
        <f>SUM(AA40:AB40)</f>
        <v>35</v>
      </c>
      <c r="AD40" s="42">
        <v>7</v>
      </c>
      <c r="AE40" s="230"/>
    </row>
    <row r="41" spans="1:31" ht="15.6" customHeight="1" x14ac:dyDescent="0.25">
      <c r="N41" s="9"/>
      <c r="O41" s="232"/>
      <c r="P41" s="44" t="s">
        <v>814</v>
      </c>
      <c r="Q41" s="44" t="s">
        <v>325</v>
      </c>
      <c r="R41" s="44" t="s">
        <v>250</v>
      </c>
      <c r="S41" s="52">
        <v>6</v>
      </c>
      <c r="T41" s="202">
        <v>7</v>
      </c>
      <c r="U41" s="173">
        <f>SUM(S41:T41)</f>
        <v>13</v>
      </c>
      <c r="V41" s="42">
        <v>2</v>
      </c>
      <c r="W41" s="173"/>
      <c r="X41" s="46" t="s">
        <v>829</v>
      </c>
      <c r="Y41" s="46" t="s">
        <v>249</v>
      </c>
      <c r="Z41" s="220" t="s">
        <v>242</v>
      </c>
      <c r="AA41" s="42">
        <v>20</v>
      </c>
      <c r="AB41" s="42">
        <v>14</v>
      </c>
      <c r="AC41" s="173">
        <f>SUM(AA41:AB41)</f>
        <v>34</v>
      </c>
      <c r="AD41" s="42">
        <v>4</v>
      </c>
      <c r="AE41" s="230"/>
    </row>
    <row r="42" spans="1:31" ht="15.6" customHeight="1" x14ac:dyDescent="0.3">
      <c r="A42" s="76"/>
      <c r="B42" s="156"/>
      <c r="C42" s="71"/>
      <c r="D42" s="148"/>
      <c r="E42" s="71" t="s">
        <v>239</v>
      </c>
      <c r="F42" s="77"/>
      <c r="G42" s="78"/>
      <c r="H42" s="78"/>
      <c r="I42" s="78"/>
      <c r="J42" s="79"/>
      <c r="K42" s="78"/>
      <c r="L42" s="78"/>
      <c r="M42" s="78"/>
      <c r="N42" s="9"/>
      <c r="O42" s="232"/>
      <c r="P42" s="44" t="s">
        <v>815</v>
      </c>
      <c r="Q42" s="159" t="s">
        <v>380</v>
      </c>
      <c r="R42" s="44" t="s">
        <v>250</v>
      </c>
      <c r="S42" s="42">
        <v>3</v>
      </c>
      <c r="T42" s="42">
        <v>3</v>
      </c>
      <c r="U42" s="173">
        <f>SUM(S42:T42)</f>
        <v>6</v>
      </c>
      <c r="V42" s="42">
        <v>2</v>
      </c>
      <c r="W42" s="173"/>
      <c r="X42" s="157" t="s">
        <v>825</v>
      </c>
      <c r="Y42" s="157" t="s">
        <v>260</v>
      </c>
      <c r="Z42" s="46" t="s">
        <v>242</v>
      </c>
      <c r="AA42" s="42">
        <v>5</v>
      </c>
      <c r="AB42" s="42">
        <v>24</v>
      </c>
      <c r="AC42" s="173">
        <f>SUM(AA42:AB42)</f>
        <v>29</v>
      </c>
      <c r="AD42" s="42">
        <v>1</v>
      </c>
      <c r="AE42" s="230"/>
    </row>
    <row r="43" spans="1:31" ht="15.6" customHeight="1" x14ac:dyDescent="0.3">
      <c r="A43" s="49" t="s">
        <v>230</v>
      </c>
      <c r="B43" s="35" t="s">
        <v>277</v>
      </c>
      <c r="C43" s="44"/>
      <c r="D43" s="23">
        <v>1</v>
      </c>
      <c r="E43" s="9">
        <v>2</v>
      </c>
      <c r="F43" s="44" t="s">
        <v>1373</v>
      </c>
      <c r="G43" s="43"/>
      <c r="H43" s="47"/>
      <c r="I43" s="47"/>
      <c r="J43" s="48"/>
      <c r="K43" s="47"/>
      <c r="L43" s="47"/>
      <c r="M43" s="47"/>
      <c r="N43" s="8"/>
      <c r="O43" s="233"/>
      <c r="P43" s="44" t="s">
        <v>809</v>
      </c>
      <c r="Q43" s="44" t="s">
        <v>251</v>
      </c>
      <c r="R43" s="44" t="s">
        <v>250</v>
      </c>
      <c r="S43" s="42">
        <v>1</v>
      </c>
      <c r="T43" s="42">
        <v>7</v>
      </c>
      <c r="U43" s="173">
        <f>SUM(S43:T43)</f>
        <v>8</v>
      </c>
      <c r="V43" s="42">
        <v>2</v>
      </c>
      <c r="W43" s="173"/>
      <c r="X43" s="44" t="s">
        <v>828</v>
      </c>
      <c r="Y43" s="44" t="s">
        <v>258</v>
      </c>
      <c r="Z43" s="44" t="s">
        <v>242</v>
      </c>
      <c r="AA43" s="42">
        <v>9</v>
      </c>
      <c r="AB43" s="221">
        <v>19</v>
      </c>
      <c r="AC43" s="173">
        <f>SUM(AA43:AB43)</f>
        <v>28</v>
      </c>
      <c r="AD43" s="42">
        <v>1</v>
      </c>
      <c r="AE43" s="230"/>
    </row>
    <row r="44" spans="1:31" ht="15.6" customHeight="1" x14ac:dyDescent="0.25">
      <c r="A44" s="52" t="s">
        <v>226</v>
      </c>
      <c r="B44" s="157" t="s">
        <v>328</v>
      </c>
      <c r="C44" s="46" t="s">
        <v>369</v>
      </c>
      <c r="D44" s="23"/>
      <c r="E44" s="9"/>
      <c r="F44" s="44"/>
      <c r="G44" s="43"/>
      <c r="H44" s="47"/>
      <c r="I44" s="43"/>
      <c r="J44" s="45"/>
      <c r="K44" s="47"/>
      <c r="L44" s="47"/>
      <c r="M44" s="39"/>
      <c r="N44" s="9"/>
      <c r="O44" s="233"/>
      <c r="P44" s="44" t="s">
        <v>807</v>
      </c>
      <c r="Q44" s="159" t="s">
        <v>370</v>
      </c>
      <c r="R44" s="44" t="s">
        <v>250</v>
      </c>
      <c r="S44" s="42">
        <v>2</v>
      </c>
      <c r="T44" s="42">
        <v>3</v>
      </c>
      <c r="U44" s="173">
        <f>SUM(S44:T44)</f>
        <v>5</v>
      </c>
      <c r="V44" s="42">
        <v>3</v>
      </c>
      <c r="W44" s="173"/>
      <c r="X44" s="44" t="s">
        <v>832</v>
      </c>
      <c r="Y44" s="44" t="s">
        <v>359</v>
      </c>
      <c r="Z44" s="44" t="s">
        <v>242</v>
      </c>
      <c r="AA44" s="42">
        <v>3</v>
      </c>
      <c r="AB44" s="42">
        <v>10</v>
      </c>
      <c r="AC44" s="173">
        <f t="shared" si="10"/>
        <v>13</v>
      </c>
      <c r="AD44" s="42">
        <v>2</v>
      </c>
      <c r="AE44" s="230"/>
    </row>
    <row r="45" spans="1:31" ht="15.6" customHeight="1" x14ac:dyDescent="0.25">
      <c r="B45" s="157" t="s">
        <v>289</v>
      </c>
      <c r="C45" s="44" t="s">
        <v>404</v>
      </c>
      <c r="E45" s="93"/>
      <c r="N45" s="9"/>
      <c r="O45" s="232"/>
      <c r="P45" s="44" t="s">
        <v>812</v>
      </c>
      <c r="Q45" s="44" t="s">
        <v>215</v>
      </c>
      <c r="R45" s="44" t="s">
        <v>250</v>
      </c>
      <c r="S45" s="42"/>
      <c r="T45" s="221">
        <v>5</v>
      </c>
      <c r="U45" s="173">
        <f>SUM(S45:T45)</f>
        <v>5</v>
      </c>
      <c r="V45" s="42">
        <v>5</v>
      </c>
      <c r="W45" s="173"/>
      <c r="X45" s="44" t="s">
        <v>830</v>
      </c>
      <c r="Y45" s="88" t="s">
        <v>288</v>
      </c>
      <c r="Z45" s="44" t="s">
        <v>242</v>
      </c>
      <c r="AA45" s="42"/>
      <c r="AB45" s="221">
        <v>13</v>
      </c>
      <c r="AC45" s="173">
        <f>SUM(AA45:AB45)</f>
        <v>13</v>
      </c>
      <c r="AD45" s="42">
        <v>1</v>
      </c>
      <c r="AE45" s="230"/>
    </row>
    <row r="46" spans="1:31" ht="17.25" customHeight="1" x14ac:dyDescent="0.25">
      <c r="N46" s="8"/>
      <c r="O46" s="232"/>
      <c r="P46" s="44" t="s">
        <v>813</v>
      </c>
      <c r="Q46" s="44" t="s">
        <v>259</v>
      </c>
      <c r="R46" s="51" t="s">
        <v>250</v>
      </c>
      <c r="S46" s="221">
        <v>1</v>
      </c>
      <c r="T46" s="42">
        <v>3</v>
      </c>
      <c r="U46" s="173">
        <f t="shared" si="9"/>
        <v>4</v>
      </c>
      <c r="V46" s="42"/>
      <c r="W46" s="173"/>
      <c r="X46" s="44" t="s">
        <v>831</v>
      </c>
      <c r="Y46" s="44" t="s">
        <v>382</v>
      </c>
      <c r="Z46" s="44" t="s">
        <v>242</v>
      </c>
      <c r="AA46" s="42">
        <v>4</v>
      </c>
      <c r="AB46" s="42">
        <v>8</v>
      </c>
      <c r="AC46" s="173">
        <f>SUM(AA46:AB46)</f>
        <v>12</v>
      </c>
      <c r="AD46" s="42">
        <v>2</v>
      </c>
      <c r="AE46" s="230"/>
    </row>
    <row r="47" spans="1:31" ht="15.6" customHeight="1" x14ac:dyDescent="0.3">
      <c r="B47" s="35" t="s">
        <v>276</v>
      </c>
      <c r="C47" s="59"/>
      <c r="D47" s="234">
        <v>1</v>
      </c>
      <c r="E47" s="9">
        <v>1</v>
      </c>
      <c r="F47" s="243" t="s">
        <v>97</v>
      </c>
      <c r="N47" s="8"/>
      <c r="O47" s="233"/>
      <c r="P47" s="44" t="s">
        <v>806</v>
      </c>
      <c r="Q47" s="51" t="s">
        <v>787</v>
      </c>
      <c r="R47" s="44" t="s">
        <v>250</v>
      </c>
      <c r="S47" s="42">
        <v>1</v>
      </c>
      <c r="T47" s="221">
        <v>1</v>
      </c>
      <c r="U47" s="173">
        <f t="shared" si="9"/>
        <v>2</v>
      </c>
      <c r="V47" s="42"/>
      <c r="W47" s="173"/>
      <c r="X47" s="44" t="s">
        <v>826</v>
      </c>
      <c r="Y47" s="44" t="s">
        <v>218</v>
      </c>
      <c r="Z47" s="51" t="s">
        <v>242</v>
      </c>
      <c r="AA47" s="42">
        <v>1</v>
      </c>
      <c r="AB47" s="221">
        <v>6</v>
      </c>
      <c r="AC47" s="173">
        <f>SUM(AA47:AB47)</f>
        <v>7</v>
      </c>
      <c r="AD47" s="42">
        <v>2</v>
      </c>
      <c r="AE47" s="230"/>
    </row>
    <row r="48" spans="1:31" ht="15.6" customHeight="1" x14ac:dyDescent="0.25">
      <c r="A48" s="202" t="s">
        <v>226</v>
      </c>
      <c r="B48" s="88" t="s">
        <v>325</v>
      </c>
      <c r="C48" s="46" t="s">
        <v>369</v>
      </c>
      <c r="D48" s="234"/>
      <c r="E48" s="9"/>
      <c r="F48" s="44"/>
      <c r="N48" s="9"/>
      <c r="O48" s="232"/>
      <c r="P48" s="44" t="s">
        <v>808</v>
      </c>
      <c r="Q48" s="44" t="s">
        <v>250</v>
      </c>
      <c r="R48" s="44" t="s">
        <v>250</v>
      </c>
      <c r="S48" s="42"/>
      <c r="T48" s="221"/>
      <c r="U48" s="173">
        <f t="shared" si="9"/>
        <v>0</v>
      </c>
      <c r="V48" s="42"/>
      <c r="W48" s="173"/>
      <c r="X48" s="44" t="s">
        <v>833</v>
      </c>
      <c r="Y48" s="44" t="s">
        <v>204</v>
      </c>
      <c r="Z48" s="44" t="s">
        <v>242</v>
      </c>
      <c r="AA48" s="42"/>
      <c r="AB48" s="42">
        <v>6</v>
      </c>
      <c r="AC48" s="173">
        <f t="shared" si="10"/>
        <v>6</v>
      </c>
      <c r="AD48" s="42">
        <v>6</v>
      </c>
      <c r="AE48" s="230"/>
    </row>
    <row r="49" spans="1:31" ht="16.899999999999999" customHeight="1" thickBot="1" x14ac:dyDescent="0.3">
      <c r="B49" s="88" t="s">
        <v>325</v>
      </c>
      <c r="C49" s="46" t="s">
        <v>404</v>
      </c>
      <c r="F49" s="44"/>
      <c r="N49" s="9"/>
      <c r="O49" s="233"/>
      <c r="P49" s="240" t="s">
        <v>1012</v>
      </c>
      <c r="Q49" s="240"/>
      <c r="R49" s="240" t="s">
        <v>250</v>
      </c>
      <c r="S49" s="242">
        <f>SUM(S38:S48)</f>
        <v>42</v>
      </c>
      <c r="T49" s="242">
        <f>SUM(T38:T48)</f>
        <v>62</v>
      </c>
      <c r="U49" s="242">
        <f>SUM(U38:U48)</f>
        <v>104</v>
      </c>
      <c r="V49" s="242">
        <f>SUM(V38:V48)</f>
        <v>21</v>
      </c>
      <c r="W49" s="173"/>
      <c r="X49" s="240" t="s">
        <v>1014</v>
      </c>
      <c r="Y49" s="240"/>
      <c r="Z49" s="240"/>
      <c r="AA49" s="242">
        <f>SUM(AA38:AA48)</f>
        <v>88</v>
      </c>
      <c r="AB49" s="242">
        <f>SUM(AB38:AB48)</f>
        <v>146</v>
      </c>
      <c r="AC49" s="242">
        <f>SUM(AC38:AC48)</f>
        <v>234</v>
      </c>
      <c r="AD49" s="242">
        <f>SUM(AD38:AD48)</f>
        <v>26</v>
      </c>
      <c r="AE49" s="230"/>
    </row>
    <row r="50" spans="1:31" ht="15.6" customHeight="1" x14ac:dyDescent="0.25">
      <c r="N50" s="8"/>
      <c r="O50" s="233"/>
      <c r="P50" s="238" t="s">
        <v>356</v>
      </c>
      <c r="Q50" s="238"/>
      <c r="R50" s="243" t="s">
        <v>1017</v>
      </c>
      <c r="S50" s="245">
        <v>9</v>
      </c>
      <c r="T50" s="245">
        <v>16</v>
      </c>
      <c r="U50" s="173">
        <f t="shared" ref="U50:U61" si="11">SUM(S50:T50)</f>
        <v>25</v>
      </c>
      <c r="V50" s="245">
        <v>3</v>
      </c>
      <c r="W50" s="173"/>
      <c r="X50" s="238" t="s">
        <v>358</v>
      </c>
      <c r="Y50" s="238"/>
      <c r="Z50" s="243" t="s">
        <v>1018</v>
      </c>
      <c r="AA50" s="245">
        <v>11</v>
      </c>
      <c r="AB50" s="245">
        <v>13</v>
      </c>
      <c r="AC50" s="173">
        <f>SUM(AA50:AB50)</f>
        <v>24</v>
      </c>
      <c r="AD50" s="245">
        <v>1</v>
      </c>
      <c r="AE50" s="230"/>
    </row>
    <row r="51" spans="1:31" ht="15.6" customHeight="1" x14ac:dyDescent="0.25">
      <c r="A51" s="107"/>
      <c r="B51" s="108"/>
      <c r="C51" s="108"/>
      <c r="D51" s="149"/>
      <c r="E51" s="109"/>
      <c r="F51" s="108"/>
      <c r="G51" s="110"/>
      <c r="H51" s="110"/>
      <c r="I51" s="110"/>
      <c r="J51" s="111"/>
      <c r="K51" s="110"/>
      <c r="L51" s="110"/>
      <c r="M51" s="109"/>
      <c r="N51" s="9"/>
      <c r="O51" s="232"/>
      <c r="P51" s="44" t="s">
        <v>820</v>
      </c>
      <c r="Q51" s="44" t="s">
        <v>254</v>
      </c>
      <c r="R51" s="243" t="s">
        <v>356</v>
      </c>
      <c r="S51" s="42">
        <v>10</v>
      </c>
      <c r="T51" s="221">
        <v>18</v>
      </c>
      <c r="U51" s="173">
        <f t="shared" si="11"/>
        <v>28</v>
      </c>
      <c r="V51" s="42">
        <v>2</v>
      </c>
      <c r="W51" s="173"/>
      <c r="X51" s="44" t="s">
        <v>836</v>
      </c>
      <c r="Y51" s="159" t="s">
        <v>216</v>
      </c>
      <c r="Z51" s="44" t="s">
        <v>358</v>
      </c>
      <c r="AA51" s="42">
        <v>7</v>
      </c>
      <c r="AB51" s="221">
        <v>10</v>
      </c>
      <c r="AC51" s="173">
        <f>SUM(AA51:AB51)</f>
        <v>17</v>
      </c>
      <c r="AD51" s="42">
        <v>11</v>
      </c>
      <c r="AE51" s="230"/>
    </row>
    <row r="52" spans="1:31" ht="15.6" customHeight="1" x14ac:dyDescent="0.3">
      <c r="C52" s="44" t="s">
        <v>579</v>
      </c>
      <c r="D52" s="102">
        <f>SUM(D15:D51)</f>
        <v>19</v>
      </c>
      <c r="E52" s="22"/>
      <c r="F52" s="44" t="s">
        <v>642</v>
      </c>
      <c r="G52" s="35"/>
      <c r="H52" s="50"/>
      <c r="I52" s="64">
        <v>12</v>
      </c>
      <c r="J52" s="23"/>
      <c r="N52" s="9"/>
      <c r="O52" s="232"/>
      <c r="P52" s="44" t="s">
        <v>821</v>
      </c>
      <c r="Q52" s="51" t="s">
        <v>254</v>
      </c>
      <c r="R52" s="244" t="s">
        <v>356</v>
      </c>
      <c r="S52" s="42">
        <v>7</v>
      </c>
      <c r="T52" s="42">
        <v>16</v>
      </c>
      <c r="U52" s="173">
        <f t="shared" si="11"/>
        <v>23</v>
      </c>
      <c r="V52" s="42">
        <v>5</v>
      </c>
      <c r="W52" s="173"/>
      <c r="X52" s="44" t="s">
        <v>840</v>
      </c>
      <c r="Y52" s="44" t="s">
        <v>293</v>
      </c>
      <c r="Z52" s="51" t="s">
        <v>358</v>
      </c>
      <c r="AA52" s="221">
        <v>9</v>
      </c>
      <c r="AB52" s="42">
        <v>8</v>
      </c>
      <c r="AC52" s="173">
        <f>SUM(AA52:AB52)</f>
        <v>17</v>
      </c>
      <c r="AD52" s="42">
        <v>3</v>
      </c>
      <c r="AE52" s="230"/>
    </row>
    <row r="53" spans="1:31" ht="15.6" customHeight="1" x14ac:dyDescent="0.25">
      <c r="N53" s="9"/>
      <c r="O53" s="63"/>
      <c r="P53" s="44" t="s">
        <v>1043</v>
      </c>
      <c r="Q53" s="44" t="s">
        <v>544</v>
      </c>
      <c r="R53" s="44" t="s">
        <v>356</v>
      </c>
      <c r="S53" s="42">
        <v>9</v>
      </c>
      <c r="T53" s="221">
        <v>10</v>
      </c>
      <c r="U53" s="173">
        <f t="shared" si="11"/>
        <v>19</v>
      </c>
      <c r="V53" s="42">
        <v>3</v>
      </c>
      <c r="W53" s="173"/>
      <c r="X53" s="44" t="s">
        <v>842</v>
      </c>
      <c r="Y53" s="44" t="s">
        <v>598</v>
      </c>
      <c r="Z53" s="44" t="s">
        <v>358</v>
      </c>
      <c r="AA53" s="42">
        <v>6</v>
      </c>
      <c r="AB53" s="221">
        <v>10</v>
      </c>
      <c r="AC53" s="173">
        <f t="shared" ref="AC53:AC60" si="12">SUM(AA53:AB53)</f>
        <v>16</v>
      </c>
      <c r="AD53" s="42">
        <v>1</v>
      </c>
      <c r="AE53" s="230"/>
    </row>
    <row r="54" spans="1:31" ht="15.6" customHeight="1" x14ac:dyDescent="0.3">
      <c r="B54" s="35" t="s">
        <v>1388</v>
      </c>
      <c r="C54" s="35"/>
      <c r="D54" s="35"/>
      <c r="E54" s="35"/>
      <c r="F54" s="129"/>
      <c r="G54" s="129"/>
      <c r="H54" s="129"/>
      <c r="I54" s="129"/>
      <c r="J54" s="129"/>
      <c r="K54" s="129"/>
      <c r="M54" s="253"/>
      <c r="N54" s="8"/>
      <c r="O54" s="232"/>
      <c r="P54" s="44" t="s">
        <v>819</v>
      </c>
      <c r="Q54" s="51" t="s">
        <v>217</v>
      </c>
      <c r="R54" s="51" t="s">
        <v>356</v>
      </c>
      <c r="S54" s="42">
        <v>6</v>
      </c>
      <c r="T54" s="221">
        <v>9</v>
      </c>
      <c r="U54" s="173">
        <f>SUM(S54:T54)</f>
        <v>15</v>
      </c>
      <c r="V54" s="42">
        <v>1</v>
      </c>
      <c r="W54" s="173"/>
      <c r="X54" s="44" t="s">
        <v>841</v>
      </c>
      <c r="Y54" s="44" t="s">
        <v>248</v>
      </c>
      <c r="Z54" s="44" t="s">
        <v>358</v>
      </c>
      <c r="AA54" s="42">
        <v>8</v>
      </c>
      <c r="AB54" s="221">
        <v>6</v>
      </c>
      <c r="AC54" s="173">
        <f>SUM(AA54:AB54)</f>
        <v>14</v>
      </c>
      <c r="AD54" s="43"/>
      <c r="AE54" s="230"/>
    </row>
    <row r="55" spans="1:31" ht="15.6" customHeight="1" x14ac:dyDescent="0.25">
      <c r="A55" s="296"/>
      <c r="N55" s="8"/>
      <c r="O55" s="232"/>
      <c r="P55" s="44" t="s">
        <v>818</v>
      </c>
      <c r="Q55" s="44" t="s">
        <v>209</v>
      </c>
      <c r="R55" s="44" t="s">
        <v>356</v>
      </c>
      <c r="S55" s="42">
        <v>4</v>
      </c>
      <c r="T55" s="221">
        <v>11</v>
      </c>
      <c r="U55" s="173">
        <f>SUM(S55:T55)</f>
        <v>15</v>
      </c>
      <c r="V55" s="42">
        <v>4</v>
      </c>
      <c r="W55" s="173"/>
      <c r="X55" s="44" t="s">
        <v>837</v>
      </c>
      <c r="Y55" s="44" t="s">
        <v>798</v>
      </c>
      <c r="Z55" s="44" t="s">
        <v>358</v>
      </c>
      <c r="AA55" s="42">
        <v>4</v>
      </c>
      <c r="AB55" s="42">
        <v>10</v>
      </c>
      <c r="AC55" s="173">
        <f>SUM(AA55:AB55)</f>
        <v>14</v>
      </c>
      <c r="AD55" s="221">
        <v>4</v>
      </c>
      <c r="AE55" s="230"/>
    </row>
    <row r="56" spans="1:31" ht="15.6" customHeight="1" x14ac:dyDescent="0.3">
      <c r="A56" s="296"/>
      <c r="B56" s="348" t="s">
        <v>1397</v>
      </c>
      <c r="C56" s="348"/>
      <c r="D56" s="348"/>
      <c r="E56" s="348"/>
      <c r="F56" s="348"/>
      <c r="G56" s="348"/>
      <c r="H56" s="348"/>
      <c r="I56" s="348"/>
      <c r="J56" s="348"/>
      <c r="K56" s="348"/>
      <c r="L56" s="348"/>
      <c r="M56" s="50"/>
      <c r="N56" s="8"/>
      <c r="O56" s="233"/>
      <c r="P56" s="44" t="s">
        <v>918</v>
      </c>
      <c r="Q56" s="159" t="s">
        <v>691</v>
      </c>
      <c r="R56" s="44" t="s">
        <v>356</v>
      </c>
      <c r="S56" s="42">
        <v>7</v>
      </c>
      <c r="T56" s="42">
        <v>7</v>
      </c>
      <c r="U56" s="173">
        <f>SUM(S56:T56)</f>
        <v>14</v>
      </c>
      <c r="V56" s="42">
        <v>4</v>
      </c>
      <c r="W56" s="173"/>
      <c r="X56" s="44" t="s">
        <v>835</v>
      </c>
      <c r="Y56" s="88" t="s">
        <v>309</v>
      </c>
      <c r="Z56" s="44" t="s">
        <v>358</v>
      </c>
      <c r="AA56" s="42">
        <v>3</v>
      </c>
      <c r="AB56" s="221">
        <v>8</v>
      </c>
      <c r="AC56" s="173">
        <f>SUM(AA56:AB56)</f>
        <v>11</v>
      </c>
      <c r="AD56" s="42">
        <v>3</v>
      </c>
      <c r="AE56" s="230"/>
    </row>
    <row r="57" spans="1:31" ht="15.6" customHeight="1" x14ac:dyDescent="0.3">
      <c r="A57" s="296"/>
      <c r="B57" s="348" t="s">
        <v>1398</v>
      </c>
      <c r="C57" s="348"/>
      <c r="D57" s="348"/>
      <c r="E57" s="348"/>
      <c r="F57" s="348"/>
      <c r="G57" s="348"/>
      <c r="H57" s="348"/>
      <c r="I57" s="348"/>
      <c r="J57" s="348"/>
      <c r="K57" s="348"/>
      <c r="L57" s="348"/>
      <c r="M57" s="50"/>
      <c r="N57" s="9"/>
      <c r="O57" s="233"/>
      <c r="P57" s="44" t="s">
        <v>823</v>
      </c>
      <c r="Q57" s="44" t="s">
        <v>292</v>
      </c>
      <c r="R57" s="243" t="s">
        <v>356</v>
      </c>
      <c r="S57" s="42">
        <v>6</v>
      </c>
      <c r="T57" s="221">
        <v>8</v>
      </c>
      <c r="U57" s="173">
        <f>SUM(S57:T57)</f>
        <v>14</v>
      </c>
      <c r="V57" s="43"/>
      <c r="W57" s="173"/>
      <c r="X57" s="44" t="s">
        <v>838</v>
      </c>
      <c r="Y57" s="44" t="s">
        <v>290</v>
      </c>
      <c r="Z57" s="44" t="s">
        <v>358</v>
      </c>
      <c r="AA57" s="42">
        <v>5</v>
      </c>
      <c r="AB57" s="221">
        <v>5</v>
      </c>
      <c r="AC57" s="173">
        <f>SUM(AA57:AB57)</f>
        <v>10</v>
      </c>
      <c r="AD57" s="42">
        <v>1</v>
      </c>
      <c r="AE57" s="230"/>
    </row>
    <row r="58" spans="1:31" ht="15.6" customHeight="1" x14ac:dyDescent="0.3">
      <c r="A58" s="296"/>
      <c r="B58" s="349" t="s">
        <v>1399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22"/>
      <c r="N58" s="9"/>
      <c r="O58" s="233"/>
      <c r="P58" s="44" t="s">
        <v>822</v>
      </c>
      <c r="Q58" s="44" t="s">
        <v>238</v>
      </c>
      <c r="R58" s="44" t="s">
        <v>356</v>
      </c>
      <c r="S58" s="42">
        <v>4</v>
      </c>
      <c r="T58" s="42">
        <v>5</v>
      </c>
      <c r="U58" s="173">
        <f t="shared" si="11"/>
        <v>9</v>
      </c>
      <c r="V58" s="42">
        <v>3</v>
      </c>
      <c r="W58" s="173"/>
      <c r="X58" s="44" t="s">
        <v>1084</v>
      </c>
      <c r="Y58" s="161" t="s">
        <v>314</v>
      </c>
      <c r="Z58" s="44" t="s">
        <v>358</v>
      </c>
      <c r="AA58" s="42">
        <v>2</v>
      </c>
      <c r="AB58" s="221">
        <v>7</v>
      </c>
      <c r="AC58" s="173">
        <f>SUM(AA58:AB58)</f>
        <v>9</v>
      </c>
      <c r="AD58" s="42">
        <v>2</v>
      </c>
      <c r="AE58" s="230"/>
    </row>
    <row r="59" spans="1:31" ht="15.6" customHeight="1" x14ac:dyDescent="0.3">
      <c r="A59" s="296"/>
      <c r="B59" s="350"/>
      <c r="C59" s="350"/>
      <c r="D59" s="350"/>
      <c r="E59" s="350"/>
      <c r="F59" s="350"/>
      <c r="G59" s="350"/>
      <c r="H59" s="350"/>
      <c r="I59" s="350"/>
      <c r="J59" s="350"/>
      <c r="K59" s="350"/>
      <c r="L59" s="350"/>
      <c r="M59" s="22"/>
      <c r="N59" s="9"/>
      <c r="O59" s="232"/>
      <c r="P59" s="44" t="s">
        <v>882</v>
      </c>
      <c r="Q59" s="44" t="s">
        <v>756</v>
      </c>
      <c r="R59" s="44" t="s">
        <v>356</v>
      </c>
      <c r="S59" s="42">
        <v>1</v>
      </c>
      <c r="T59" s="42">
        <v>6</v>
      </c>
      <c r="U59" s="173">
        <f t="shared" si="11"/>
        <v>7</v>
      </c>
      <c r="V59" s="42">
        <v>5</v>
      </c>
      <c r="W59" s="173"/>
      <c r="X59" s="44" t="s">
        <v>839</v>
      </c>
      <c r="Y59" s="44" t="s">
        <v>295</v>
      </c>
      <c r="Z59" s="44" t="s">
        <v>358</v>
      </c>
      <c r="AA59" s="42"/>
      <c r="AB59" s="42">
        <v>9</v>
      </c>
      <c r="AC59" s="173">
        <f t="shared" si="12"/>
        <v>9</v>
      </c>
      <c r="AD59" s="42"/>
      <c r="AE59" s="230"/>
    </row>
    <row r="60" spans="1:31" ht="16.149999999999999" customHeight="1" thickBot="1" x14ac:dyDescent="0.35">
      <c r="A60" s="4"/>
      <c r="B60" s="348" t="s">
        <v>1389</v>
      </c>
      <c r="C60" s="348"/>
      <c r="D60" s="348"/>
      <c r="E60" s="348"/>
      <c r="F60" s="348"/>
      <c r="G60" s="348"/>
      <c r="H60" s="348"/>
      <c r="I60" s="348"/>
      <c r="J60" s="348"/>
      <c r="K60" s="348"/>
      <c r="L60" s="350"/>
      <c r="M60" s="254"/>
      <c r="N60" s="9"/>
      <c r="O60" s="233"/>
      <c r="P60" s="44" t="s">
        <v>816</v>
      </c>
      <c r="Q60" s="44" t="s">
        <v>213</v>
      </c>
      <c r="R60" s="44" t="s">
        <v>356</v>
      </c>
      <c r="S60" s="42">
        <v>2</v>
      </c>
      <c r="T60" s="221">
        <v>2</v>
      </c>
      <c r="U60" s="173">
        <f t="shared" si="11"/>
        <v>4</v>
      </c>
      <c r="V60" s="42">
        <v>3</v>
      </c>
      <c r="W60" s="173"/>
      <c r="X60" s="44" t="s">
        <v>925</v>
      </c>
      <c r="Y60" s="44" t="s">
        <v>300</v>
      </c>
      <c r="Z60" s="44" t="s">
        <v>358</v>
      </c>
      <c r="AA60" s="42">
        <v>3</v>
      </c>
      <c r="AB60" s="42">
        <v>5</v>
      </c>
      <c r="AC60" s="173">
        <f t="shared" si="12"/>
        <v>8</v>
      </c>
      <c r="AD60" s="221"/>
      <c r="AE60" s="230"/>
    </row>
    <row r="61" spans="1:31" ht="18.600000000000001" customHeight="1" thickTop="1" thickBot="1" x14ac:dyDescent="0.35">
      <c r="A61" s="4"/>
      <c r="B61" s="348" t="s">
        <v>1390</v>
      </c>
      <c r="C61" s="348"/>
      <c r="D61" s="348"/>
      <c r="E61" s="348"/>
      <c r="F61" s="348"/>
      <c r="G61" s="348"/>
      <c r="H61" s="350"/>
      <c r="I61" s="350"/>
      <c r="J61" s="350"/>
      <c r="K61" s="350"/>
      <c r="L61" s="350"/>
      <c r="M61" s="64"/>
      <c r="N61" s="9"/>
      <c r="O61" s="63"/>
      <c r="P61" s="44" t="s">
        <v>817</v>
      </c>
      <c r="Q61" s="44" t="s">
        <v>257</v>
      </c>
      <c r="R61" s="44" t="s">
        <v>356</v>
      </c>
      <c r="S61" s="42"/>
      <c r="T61" s="221">
        <v>2</v>
      </c>
      <c r="U61" s="173">
        <f t="shared" si="11"/>
        <v>2</v>
      </c>
      <c r="V61" s="42">
        <v>1</v>
      </c>
      <c r="W61" s="173"/>
      <c r="X61" s="157" t="s">
        <v>1014</v>
      </c>
      <c r="Y61" s="222"/>
      <c r="Z61" s="157" t="s">
        <v>358</v>
      </c>
      <c r="AA61" s="267">
        <f>SUM(AA50:AA60)</f>
        <v>58</v>
      </c>
      <c r="AB61" s="267">
        <f>SUM(AB50:AB60)</f>
        <v>91</v>
      </c>
      <c r="AC61" s="268">
        <f>SUM(AC50:AC60)</f>
        <v>149</v>
      </c>
      <c r="AD61" s="269">
        <f>SUM(AD50:AD60)</f>
        <v>26</v>
      </c>
      <c r="AE61" s="230"/>
    </row>
    <row r="62" spans="1:31" ht="15.6" customHeight="1" thickTop="1" thickBot="1" x14ac:dyDescent="0.3">
      <c r="A62" s="4"/>
      <c r="N62" s="9"/>
      <c r="O62" s="230"/>
      <c r="P62" s="157" t="s">
        <v>1012</v>
      </c>
      <c r="Q62" s="157"/>
      <c r="R62" s="157" t="s">
        <v>356</v>
      </c>
      <c r="S62" s="221">
        <f>SUM(S50:S61)</f>
        <v>65</v>
      </c>
      <c r="T62" s="221">
        <f>SUM(T50:T61)</f>
        <v>110</v>
      </c>
      <c r="U62" s="173">
        <f>SUM(U50:U60)</f>
        <v>173</v>
      </c>
      <c r="V62" s="42">
        <f>SUM(V50:V61)</f>
        <v>34</v>
      </c>
      <c r="W62" s="173"/>
      <c r="X62" s="230"/>
      <c r="Y62" s="230"/>
      <c r="Z62" s="230"/>
      <c r="AA62" s="230"/>
      <c r="AB62" s="230"/>
      <c r="AC62" s="230"/>
      <c r="AD62" s="230"/>
      <c r="AE62" s="230"/>
    </row>
    <row r="63" spans="1:31" ht="15.6" customHeight="1" thickBot="1" x14ac:dyDescent="0.35">
      <c r="A63" s="171"/>
      <c r="B63" s="171"/>
      <c r="C63" s="170" t="s">
        <v>1185</v>
      </c>
      <c r="D63" s="49" t="s">
        <v>246</v>
      </c>
      <c r="E63" s="49" t="s">
        <v>240</v>
      </c>
      <c r="F63" s="49" t="s">
        <v>241</v>
      </c>
      <c r="G63" s="170" t="s">
        <v>247</v>
      </c>
      <c r="H63" s="170" t="s">
        <v>182</v>
      </c>
      <c r="I63" s="208"/>
      <c r="J63" s="208" t="s">
        <v>1063</v>
      </c>
      <c r="K63" s="208"/>
      <c r="L63" s="49" t="s">
        <v>601</v>
      </c>
      <c r="M63" s="170"/>
      <c r="N63" s="9"/>
      <c r="O63" s="63"/>
      <c r="P63" s="57" t="s">
        <v>1041</v>
      </c>
      <c r="Q63" s="168"/>
      <c r="R63" s="168"/>
      <c r="S63" s="207">
        <f>S25+S37+S49+S62</f>
        <v>240</v>
      </c>
      <c r="T63" s="207">
        <f>T25+T37+T49+T62</f>
        <v>362</v>
      </c>
      <c r="U63" s="207">
        <f>U25+U37+U49+U62</f>
        <v>600</v>
      </c>
      <c r="V63" s="207">
        <f>V25+V37+V49+V62</f>
        <v>80</v>
      </c>
      <c r="W63" s="173"/>
      <c r="X63" s="57" t="s">
        <v>1042</v>
      </c>
      <c r="Y63" s="57"/>
      <c r="Z63" s="57"/>
      <c r="AA63" s="207">
        <f>AA25+AA37+AA49+AA61</f>
        <v>274</v>
      </c>
      <c r="AB63" s="207">
        <f>AB25+AB37+AB49+AB61</f>
        <v>446</v>
      </c>
      <c r="AC63" s="207">
        <f>AC25+AC37+AC49+AC61</f>
        <v>720</v>
      </c>
      <c r="AD63" s="207">
        <f>AD25+AD37+AD49+AD61</f>
        <v>101</v>
      </c>
      <c r="AE63" s="230"/>
    </row>
    <row r="64" spans="1:31" ht="15.6" customHeight="1" thickTop="1" thickBot="1" x14ac:dyDescent="0.35">
      <c r="C64" s="243" t="s">
        <v>908</v>
      </c>
      <c r="D64" s="243" t="s">
        <v>242</v>
      </c>
      <c r="E64" s="42">
        <v>23</v>
      </c>
      <c r="F64" s="221">
        <v>20</v>
      </c>
      <c r="G64" s="173">
        <f>SUM(E64:F64)</f>
        <v>43</v>
      </c>
      <c r="H64" s="42"/>
      <c r="I64" s="42"/>
      <c r="J64" s="42">
        <v>1</v>
      </c>
      <c r="K64" s="64"/>
      <c r="L64" s="170" t="s">
        <v>802</v>
      </c>
      <c r="N64" s="9"/>
      <c r="O64" s="181"/>
      <c r="P64" s="43"/>
      <c r="Q64" s="43"/>
      <c r="R64" s="43"/>
      <c r="S64" s="43"/>
      <c r="T64" s="43"/>
      <c r="U64" s="43"/>
      <c r="V64" s="43"/>
      <c r="W64" s="43"/>
      <c r="X64" s="209" t="s">
        <v>799</v>
      </c>
      <c r="Y64" s="201"/>
      <c r="Z64" s="201"/>
      <c r="AA64" s="210">
        <f>S63+AA63</f>
        <v>514</v>
      </c>
      <c r="AB64" s="210">
        <f>T63+AB63</f>
        <v>808</v>
      </c>
      <c r="AC64" s="210">
        <f>U63+AC63</f>
        <v>1320</v>
      </c>
      <c r="AD64" s="210">
        <f>V63+AD63</f>
        <v>181</v>
      </c>
      <c r="AE64" s="211"/>
    </row>
    <row r="65" spans="1:31" ht="15.6" customHeight="1" thickTop="1" x14ac:dyDescent="0.2">
      <c r="C65" s="243" t="s">
        <v>320</v>
      </c>
      <c r="D65" s="243" t="s">
        <v>305</v>
      </c>
      <c r="E65" s="42">
        <v>22</v>
      </c>
      <c r="F65" s="42">
        <v>14</v>
      </c>
      <c r="G65" s="173">
        <f>SUM(E65:F65)</f>
        <v>36</v>
      </c>
      <c r="H65" s="42"/>
      <c r="I65" s="42"/>
      <c r="J65" s="42">
        <v>2</v>
      </c>
      <c r="K65" s="44"/>
      <c r="L65" s="44" t="s">
        <v>272</v>
      </c>
      <c r="M65" s="243"/>
      <c r="O65" s="181"/>
      <c r="Q65" s="43"/>
      <c r="R65" s="43"/>
      <c r="S65" s="43"/>
      <c r="T65" s="43"/>
      <c r="U65" s="43"/>
      <c r="V65" s="43"/>
      <c r="W65" s="43"/>
      <c r="AE65" s="211"/>
    </row>
    <row r="66" spans="1:31" ht="15.6" customHeight="1" x14ac:dyDescent="0.2">
      <c r="C66" s="246" t="s">
        <v>794</v>
      </c>
      <c r="D66" s="243" t="s">
        <v>243</v>
      </c>
      <c r="E66" s="42">
        <v>14</v>
      </c>
      <c r="F66" s="42">
        <v>21</v>
      </c>
      <c r="G66" s="173">
        <f>SUM(E66:F66)</f>
        <v>35</v>
      </c>
      <c r="H66" s="42">
        <v>5</v>
      </c>
      <c r="I66" s="42"/>
      <c r="J66" s="42">
        <v>3</v>
      </c>
      <c r="K66" s="44"/>
      <c r="L66" s="44"/>
      <c r="M66" s="243"/>
      <c r="O66" s="181"/>
      <c r="Q66" s="43"/>
      <c r="R66" s="43"/>
      <c r="S66" s="43"/>
      <c r="T66" s="43"/>
      <c r="U66" s="43"/>
      <c r="V66" s="43"/>
      <c r="W66" s="43"/>
      <c r="X66" s="253"/>
      <c r="Y66" s="253"/>
      <c r="AE66" s="211"/>
    </row>
    <row r="67" spans="1:31" ht="15.6" customHeight="1" x14ac:dyDescent="0.2">
      <c r="C67" s="243" t="s">
        <v>406</v>
      </c>
      <c r="D67" s="243" t="s">
        <v>242</v>
      </c>
      <c r="E67" s="42">
        <v>14</v>
      </c>
      <c r="F67" s="221">
        <v>21</v>
      </c>
      <c r="G67" s="173">
        <f>SUM(E67:F67)</f>
        <v>35</v>
      </c>
      <c r="H67" s="42">
        <v>7</v>
      </c>
      <c r="I67" s="42"/>
      <c r="J67" s="42">
        <v>4</v>
      </c>
      <c r="K67" s="43"/>
      <c r="L67" s="243"/>
      <c r="M67" s="44"/>
      <c r="O67" s="181"/>
      <c r="Q67" s="43"/>
      <c r="R67" s="43"/>
      <c r="S67" s="43"/>
      <c r="T67" s="43"/>
      <c r="U67" s="43"/>
      <c r="V67" s="43"/>
      <c r="W67" s="43"/>
      <c r="AE67" s="211"/>
    </row>
    <row r="68" spans="1:31" ht="15.6" customHeight="1" x14ac:dyDescent="0.3">
      <c r="C68" s="246" t="s">
        <v>249</v>
      </c>
      <c r="D68" s="244" t="s">
        <v>242</v>
      </c>
      <c r="E68" s="42">
        <v>20</v>
      </c>
      <c r="F68" s="42">
        <v>14</v>
      </c>
      <c r="G68" s="173">
        <f t="shared" ref="G68:G75" si="13">SUM(E68:F68)</f>
        <v>34</v>
      </c>
      <c r="H68" s="42">
        <v>4</v>
      </c>
      <c r="I68" s="42"/>
      <c r="J68" s="42">
        <v>5</v>
      </c>
      <c r="K68" s="43"/>
      <c r="L68" s="170" t="s">
        <v>273</v>
      </c>
      <c r="O68" s="181"/>
      <c r="Q68" s="43"/>
      <c r="R68" s="211" t="s">
        <v>1204</v>
      </c>
      <c r="S68" s="43"/>
      <c r="T68" s="43"/>
      <c r="U68" s="43"/>
      <c r="V68" s="43"/>
      <c r="W68" s="43"/>
      <c r="Y68" s="129" t="s">
        <v>1368</v>
      </c>
      <c r="Z68" s="211" t="s">
        <v>1204</v>
      </c>
      <c r="AE68" s="211"/>
    </row>
    <row r="69" spans="1:31" ht="15.6" customHeight="1" x14ac:dyDescent="0.2">
      <c r="C69" s="320" t="s">
        <v>383</v>
      </c>
      <c r="D69" s="243" t="s">
        <v>306</v>
      </c>
      <c r="E69" s="42">
        <v>18</v>
      </c>
      <c r="F69" s="221">
        <v>14</v>
      </c>
      <c r="G69" s="173">
        <f t="shared" si="13"/>
        <v>32</v>
      </c>
      <c r="H69" s="42">
        <v>6</v>
      </c>
      <c r="I69" s="42"/>
      <c r="J69" s="42">
        <v>6</v>
      </c>
      <c r="K69" s="43"/>
      <c r="L69" s="46" t="s">
        <v>272</v>
      </c>
      <c r="M69" s="220"/>
      <c r="O69" s="181"/>
      <c r="R69" s="211" t="s">
        <v>1342</v>
      </c>
      <c r="Z69" s="211" t="s">
        <v>1366</v>
      </c>
      <c r="AE69" s="211"/>
    </row>
    <row r="70" spans="1:31" ht="15.6" customHeight="1" x14ac:dyDescent="0.3">
      <c r="C70" s="243" t="s">
        <v>256</v>
      </c>
      <c r="D70" s="244" t="s">
        <v>319</v>
      </c>
      <c r="E70" s="245">
        <v>17</v>
      </c>
      <c r="F70" s="245">
        <v>14</v>
      </c>
      <c r="G70" s="173">
        <f>SUM(E70:F70)</f>
        <v>31</v>
      </c>
      <c r="H70" s="42">
        <v>4</v>
      </c>
      <c r="I70" s="309"/>
      <c r="J70" s="42">
        <v>7</v>
      </c>
      <c r="M70" s="44"/>
      <c r="O70" s="181"/>
      <c r="P70" s="163" t="s">
        <v>1343</v>
      </c>
      <c r="Q70" s="49" t="s">
        <v>1002</v>
      </c>
      <c r="R70" s="21">
        <v>41372</v>
      </c>
      <c r="S70" s="57"/>
      <c r="T70" s="57"/>
      <c r="U70" s="57"/>
      <c r="V70" s="171"/>
      <c r="W70" s="171"/>
      <c r="X70" s="163" t="s">
        <v>1367</v>
      </c>
      <c r="Y70" s="49" t="s">
        <v>1002</v>
      </c>
      <c r="Z70" s="21">
        <v>41379</v>
      </c>
      <c r="AA70" s="211"/>
      <c r="AB70" s="211"/>
      <c r="AC70" s="211"/>
      <c r="AD70" s="211"/>
      <c r="AE70" s="211"/>
    </row>
    <row r="71" spans="1:31" ht="18.75" x14ac:dyDescent="0.3">
      <c r="C71" s="243" t="s">
        <v>556</v>
      </c>
      <c r="D71" s="244" t="s">
        <v>250</v>
      </c>
      <c r="E71" s="221">
        <v>9</v>
      </c>
      <c r="F71" s="221">
        <v>20</v>
      </c>
      <c r="G71" s="173">
        <f>SUM(E71:F71)</f>
        <v>29</v>
      </c>
      <c r="H71" s="42"/>
      <c r="I71" s="42"/>
      <c r="J71" s="42">
        <v>9</v>
      </c>
      <c r="L71" s="106"/>
      <c r="M71" s="44"/>
      <c r="O71" s="181"/>
      <c r="P71" s="162" t="s">
        <v>270</v>
      </c>
      <c r="Q71" s="162" t="s">
        <v>268</v>
      </c>
      <c r="R71" s="162" t="s">
        <v>296</v>
      </c>
      <c r="S71" s="44"/>
      <c r="T71" s="44"/>
      <c r="U71" s="44"/>
      <c r="V71" s="50"/>
      <c r="W71" s="50"/>
      <c r="X71" s="162" t="s">
        <v>270</v>
      </c>
      <c r="Y71" s="162" t="s">
        <v>268</v>
      </c>
      <c r="Z71" s="162" t="s">
        <v>296</v>
      </c>
      <c r="AA71" s="43"/>
      <c r="AB71" s="43"/>
      <c r="AC71" s="43"/>
      <c r="AD71" s="43"/>
      <c r="AE71" s="211"/>
    </row>
    <row r="72" spans="1:31" ht="18.75" x14ac:dyDescent="0.3">
      <c r="C72" s="243" t="s">
        <v>260</v>
      </c>
      <c r="D72" s="246" t="s">
        <v>242</v>
      </c>
      <c r="E72" s="42">
        <v>5</v>
      </c>
      <c r="F72" s="42">
        <v>24</v>
      </c>
      <c r="G72" s="173">
        <f>SUM(E72:F72)</f>
        <v>29</v>
      </c>
      <c r="H72" s="42">
        <v>1</v>
      </c>
      <c r="I72" s="42"/>
      <c r="J72" s="42">
        <v>8</v>
      </c>
      <c r="K72" s="43"/>
      <c r="L72" s="170" t="s">
        <v>348</v>
      </c>
      <c r="M72" s="44"/>
      <c r="O72" s="181"/>
      <c r="P72" s="198">
        <v>0.38541666666666669</v>
      </c>
      <c r="Q72" s="64" t="s">
        <v>315</v>
      </c>
      <c r="R72" s="27" t="s">
        <v>445</v>
      </c>
      <c r="S72" s="44"/>
      <c r="T72" s="44"/>
      <c r="U72" s="44"/>
      <c r="V72" s="50"/>
      <c r="W72" s="50"/>
      <c r="X72" s="198">
        <v>0.38541666666666669</v>
      </c>
      <c r="Y72" s="64" t="s">
        <v>315</v>
      </c>
      <c r="Z72" s="27" t="s">
        <v>1369</v>
      </c>
      <c r="AA72" s="60"/>
      <c r="AB72" s="202"/>
      <c r="AC72" s="42"/>
      <c r="AD72" s="43"/>
      <c r="AE72" s="211"/>
    </row>
    <row r="73" spans="1:31" ht="18.75" x14ac:dyDescent="0.3">
      <c r="C73" s="243" t="s">
        <v>525</v>
      </c>
      <c r="D73" s="243" t="s">
        <v>356</v>
      </c>
      <c r="E73" s="245">
        <v>10</v>
      </c>
      <c r="F73" s="245">
        <v>18</v>
      </c>
      <c r="G73" s="173">
        <f>SUM(E73:F73)</f>
        <v>28</v>
      </c>
      <c r="H73" s="42">
        <v>2</v>
      </c>
      <c r="I73" s="42"/>
      <c r="J73" s="42">
        <v>11</v>
      </c>
      <c r="K73" s="43"/>
      <c r="L73" s="44" t="s">
        <v>272</v>
      </c>
      <c r="M73" s="44"/>
      <c r="O73" s="181"/>
      <c r="P73" s="198">
        <v>0.38541666666666669</v>
      </c>
      <c r="Q73" s="64" t="s">
        <v>316</v>
      </c>
      <c r="R73" s="27" t="s">
        <v>446</v>
      </c>
      <c r="S73" s="44"/>
      <c r="T73" s="44"/>
      <c r="U73" s="44"/>
      <c r="V73" s="50"/>
      <c r="W73" s="50"/>
      <c r="X73" s="198">
        <v>0.38541666666666669</v>
      </c>
      <c r="Y73" s="64" t="s">
        <v>316</v>
      </c>
      <c r="Z73" s="27" t="s">
        <v>1370</v>
      </c>
      <c r="AA73" s="60"/>
      <c r="AB73" s="221"/>
      <c r="AC73" s="42"/>
      <c r="AD73" s="43"/>
      <c r="AE73" s="211"/>
    </row>
    <row r="74" spans="1:31" ht="18.75" x14ac:dyDescent="0.3">
      <c r="C74" s="243" t="s">
        <v>258</v>
      </c>
      <c r="D74" s="44" t="s">
        <v>242</v>
      </c>
      <c r="E74" s="42">
        <v>9</v>
      </c>
      <c r="F74" s="221">
        <v>19</v>
      </c>
      <c r="G74" s="173">
        <f>SUM(E74:F74)</f>
        <v>28</v>
      </c>
      <c r="H74" s="42">
        <v>1</v>
      </c>
      <c r="I74" s="42"/>
      <c r="J74" s="42">
        <v>10</v>
      </c>
      <c r="K74" s="43"/>
      <c r="M74" s="44"/>
      <c r="O74" s="181"/>
      <c r="P74" s="198">
        <v>0.42708333333333331</v>
      </c>
      <c r="Q74" s="64" t="s">
        <v>315</v>
      </c>
      <c r="R74" s="27" t="s">
        <v>416</v>
      </c>
      <c r="S74" s="44"/>
      <c r="T74" s="44"/>
      <c r="U74" s="44"/>
      <c r="V74" s="50"/>
      <c r="W74" s="50"/>
      <c r="X74" s="198">
        <v>0.42708333333333331</v>
      </c>
      <c r="Y74" s="64" t="s">
        <v>315</v>
      </c>
      <c r="Z74" s="27"/>
      <c r="AA74" s="60"/>
      <c r="AB74" s="42"/>
      <c r="AC74" s="42"/>
      <c r="AD74" s="43"/>
      <c r="AE74" s="211"/>
    </row>
    <row r="75" spans="1:31" ht="18.75" x14ac:dyDescent="0.3">
      <c r="C75" s="44" t="s">
        <v>792</v>
      </c>
      <c r="D75" s="44" t="s">
        <v>305</v>
      </c>
      <c r="E75" s="42">
        <v>13</v>
      </c>
      <c r="F75" s="42">
        <v>12</v>
      </c>
      <c r="G75" s="173">
        <f t="shared" si="13"/>
        <v>25</v>
      </c>
      <c r="H75" s="42"/>
      <c r="I75" s="42"/>
      <c r="J75" s="42">
        <v>12</v>
      </c>
      <c r="K75" s="43"/>
      <c r="L75" s="44"/>
      <c r="M75" s="44"/>
      <c r="O75" s="181"/>
      <c r="P75" s="198">
        <v>0.42708333333333331</v>
      </c>
      <c r="Q75" s="64" t="s">
        <v>316</v>
      </c>
      <c r="R75" s="27" t="s">
        <v>402</v>
      </c>
      <c r="S75" s="43"/>
      <c r="T75" s="43"/>
      <c r="U75" s="43"/>
      <c r="V75" s="43"/>
      <c r="W75" s="43"/>
      <c r="X75" s="198">
        <v>0.42708333333333331</v>
      </c>
      <c r="Y75" s="64" t="s">
        <v>316</v>
      </c>
      <c r="Z75" s="27"/>
      <c r="AA75" s="60"/>
      <c r="AB75" s="43"/>
      <c r="AC75" s="43"/>
      <c r="AD75" s="43"/>
      <c r="AE75" s="211"/>
    </row>
    <row r="76" spans="1:31" ht="15.75" x14ac:dyDescent="0.25">
      <c r="A76" s="151"/>
      <c r="B76" s="151"/>
      <c r="C76" s="151"/>
      <c r="D76" s="151"/>
      <c r="E76" s="151"/>
      <c r="F76" s="151"/>
      <c r="G76" s="173"/>
      <c r="H76" s="173"/>
      <c r="I76" s="151"/>
      <c r="J76" s="151"/>
      <c r="K76" s="151"/>
      <c r="L76" s="151"/>
      <c r="M76" s="151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1"/>
      <c r="AE76" s="211"/>
    </row>
    <row r="77" spans="1:31" ht="18" x14ac:dyDescent="0.25">
      <c r="A77" s="36"/>
      <c r="B77" s="84"/>
      <c r="C77" s="36"/>
      <c r="D77" s="36"/>
      <c r="E77" s="34"/>
      <c r="F77" s="83"/>
      <c r="G77" s="95"/>
      <c r="H77" s="36"/>
      <c r="I77" s="83"/>
      <c r="J77" s="83"/>
      <c r="K77" s="83"/>
      <c r="P77" s="67"/>
      <c r="Q77" s="67"/>
      <c r="R77" s="40"/>
    </row>
    <row r="78" spans="1:31" ht="18" x14ac:dyDescent="0.25">
      <c r="A78" s="36"/>
      <c r="B78" s="84"/>
      <c r="C78" s="36"/>
      <c r="D78" s="36"/>
      <c r="E78" s="34"/>
      <c r="F78" s="83"/>
      <c r="G78" s="95"/>
      <c r="H78" s="36"/>
      <c r="I78" s="83"/>
      <c r="J78" s="83"/>
      <c r="K78" s="83"/>
      <c r="P78" s="7"/>
      <c r="Q78" s="7"/>
      <c r="R78" s="7"/>
    </row>
    <row r="79" spans="1:31" ht="18" x14ac:dyDescent="0.25">
      <c r="A79" s="36"/>
      <c r="B79" s="84"/>
      <c r="C79" s="36"/>
      <c r="D79" s="36"/>
      <c r="E79" s="34"/>
      <c r="F79" s="83"/>
      <c r="G79" s="36"/>
      <c r="H79" s="83"/>
      <c r="I79" s="83"/>
      <c r="J79" s="34"/>
      <c r="K79" s="83"/>
      <c r="P79" s="5"/>
      <c r="Q79" s="5"/>
      <c r="R79" s="7"/>
    </row>
    <row r="80" spans="1:31" ht="18" x14ac:dyDescent="0.25">
      <c r="A80" s="36"/>
      <c r="B80" s="84"/>
      <c r="C80" s="36"/>
      <c r="D80" s="36"/>
      <c r="E80" s="34"/>
      <c r="F80" s="36"/>
      <c r="G80" s="36"/>
      <c r="H80" s="36"/>
      <c r="I80" s="83"/>
      <c r="J80" s="83"/>
      <c r="K80" s="83"/>
      <c r="P80" s="5"/>
      <c r="Q80" s="5"/>
      <c r="R80" s="7"/>
    </row>
    <row r="81" spans="1:18" ht="18" x14ac:dyDescent="0.25">
      <c r="A81" s="36"/>
      <c r="B81" s="84"/>
      <c r="C81" s="38"/>
      <c r="D81" s="38"/>
      <c r="E81" s="34"/>
      <c r="F81" s="36"/>
      <c r="G81" s="95"/>
      <c r="H81" s="36"/>
      <c r="I81" s="83"/>
      <c r="J81" s="83"/>
      <c r="K81" s="83"/>
      <c r="P81" s="5"/>
      <c r="Q81" s="5"/>
      <c r="R81" s="7"/>
    </row>
    <row r="82" spans="1:18" ht="18" x14ac:dyDescent="0.25">
      <c r="A82" s="36"/>
      <c r="B82" s="84"/>
      <c r="C82" s="36"/>
      <c r="D82" s="34"/>
      <c r="E82" s="34"/>
      <c r="F82" s="83"/>
      <c r="G82" s="36"/>
      <c r="H82" s="83"/>
      <c r="I82" s="83"/>
      <c r="J82" s="83"/>
      <c r="K82" s="83"/>
      <c r="P82" s="7"/>
      <c r="Q82" s="7"/>
      <c r="R82" s="7"/>
    </row>
    <row r="83" spans="1:18" ht="18" x14ac:dyDescent="0.25">
      <c r="A83" s="36"/>
      <c r="B83" s="84"/>
      <c r="C83" s="36"/>
      <c r="D83" s="34"/>
      <c r="E83" s="34"/>
      <c r="F83" s="36"/>
      <c r="G83" s="95"/>
      <c r="H83" s="36"/>
      <c r="I83" s="83"/>
      <c r="J83" s="83"/>
      <c r="K83" s="83"/>
      <c r="P83" s="7"/>
      <c r="Q83" s="7"/>
      <c r="R83" s="7"/>
    </row>
    <row r="84" spans="1:18" ht="18" x14ac:dyDescent="0.25">
      <c r="A84" s="36"/>
      <c r="B84" s="84"/>
      <c r="C84" s="34"/>
      <c r="D84" s="34"/>
      <c r="E84" s="34"/>
      <c r="F84" s="36"/>
      <c r="G84" s="95"/>
      <c r="H84" s="36"/>
      <c r="I84" s="83"/>
      <c r="J84" s="83"/>
      <c r="K84" s="83"/>
    </row>
    <row r="85" spans="1:18" ht="18" x14ac:dyDescent="0.25">
      <c r="A85" s="36"/>
      <c r="B85" s="84"/>
      <c r="C85" s="34"/>
      <c r="D85" s="34"/>
      <c r="E85" s="34"/>
      <c r="F85" s="36"/>
      <c r="G85" s="95"/>
      <c r="H85" s="36"/>
      <c r="I85" s="83"/>
      <c r="J85" s="83"/>
      <c r="K85" s="83"/>
    </row>
    <row r="86" spans="1:18" ht="23.25" x14ac:dyDescent="0.35">
      <c r="A86" s="86"/>
      <c r="B86" s="89"/>
      <c r="C86" s="34"/>
      <c r="D86" s="34"/>
      <c r="E86" s="34"/>
      <c r="F86" s="36"/>
      <c r="G86" s="95"/>
      <c r="H86" s="36"/>
      <c r="I86" s="83"/>
      <c r="J86" s="83"/>
      <c r="K86" s="83"/>
    </row>
    <row r="87" spans="1:18" ht="18" x14ac:dyDescent="0.25">
      <c r="A87" s="36"/>
      <c r="B87" s="84"/>
      <c r="C87" s="36"/>
      <c r="D87" s="84"/>
      <c r="E87" s="34"/>
      <c r="F87" s="83"/>
      <c r="G87" s="36"/>
      <c r="H87" s="36"/>
      <c r="I87" s="83"/>
      <c r="J87" s="34"/>
      <c r="K87" s="83"/>
    </row>
    <row r="88" spans="1:18" ht="18" x14ac:dyDescent="0.25">
      <c r="A88" s="36"/>
      <c r="B88" s="34"/>
      <c r="C88" s="34"/>
      <c r="D88" s="34"/>
      <c r="E88" s="34"/>
      <c r="F88" s="34"/>
      <c r="G88" s="36"/>
      <c r="H88" s="34"/>
      <c r="I88" s="34"/>
      <c r="J88" s="34"/>
      <c r="K88" s="83"/>
    </row>
    <row r="89" spans="1:18" ht="18" x14ac:dyDescent="0.25">
      <c r="A89" s="36"/>
      <c r="B89" s="84"/>
      <c r="C89" s="84"/>
      <c r="D89" s="84"/>
      <c r="E89" s="83"/>
      <c r="F89" s="83"/>
      <c r="G89" s="36"/>
      <c r="H89" s="83"/>
      <c r="I89" s="83"/>
      <c r="J89" s="34"/>
      <c r="K89" s="83"/>
    </row>
    <row r="90" spans="1:18" ht="18" x14ac:dyDescent="0.25">
      <c r="A90" s="83"/>
      <c r="B90" s="34"/>
      <c r="C90" s="84"/>
      <c r="D90" s="84"/>
      <c r="E90" s="34"/>
      <c r="F90" s="36"/>
      <c r="G90" s="95"/>
      <c r="H90" s="36"/>
      <c r="I90" s="83"/>
      <c r="J90" s="83"/>
      <c r="K90" s="83"/>
    </row>
    <row r="91" spans="1:18" ht="23.25" x14ac:dyDescent="0.35">
      <c r="A91" s="83"/>
      <c r="B91" s="58"/>
      <c r="C91" s="89"/>
      <c r="D91" s="89"/>
      <c r="E91" s="58"/>
      <c r="F91" s="36"/>
      <c r="G91" s="95"/>
      <c r="H91" s="36"/>
      <c r="I91" s="83"/>
      <c r="J91" s="83"/>
      <c r="K91" s="83"/>
    </row>
    <row r="92" spans="1:18" ht="18" x14ac:dyDescent="0.25">
      <c r="A92" s="83"/>
      <c r="B92" s="34"/>
      <c r="C92" s="84"/>
      <c r="D92" s="84"/>
      <c r="E92" s="34"/>
      <c r="F92" s="36"/>
      <c r="G92" s="95"/>
      <c r="H92" s="36"/>
      <c r="I92" s="83"/>
      <c r="J92" s="83"/>
      <c r="K92" s="83"/>
    </row>
    <row r="93" spans="1:18" ht="18" x14ac:dyDescent="0.25">
      <c r="A93" s="36"/>
      <c r="B93" s="34"/>
      <c r="C93" s="34"/>
      <c r="D93" s="34"/>
      <c r="E93" s="34"/>
      <c r="F93" s="36"/>
      <c r="G93" s="95"/>
      <c r="H93" s="36"/>
      <c r="I93" s="83"/>
      <c r="J93" s="34"/>
      <c r="K93" s="34"/>
      <c r="L93" s="1"/>
    </row>
    <row r="94" spans="1:18" ht="18" x14ac:dyDescent="0.25">
      <c r="A94" s="36"/>
      <c r="B94" s="34"/>
      <c r="C94" s="87"/>
      <c r="D94" s="34"/>
      <c r="E94" s="34"/>
      <c r="F94" s="36"/>
      <c r="G94" s="95"/>
      <c r="H94" s="36"/>
      <c r="I94" s="83"/>
      <c r="J94" s="34"/>
      <c r="K94" s="34"/>
      <c r="L94" s="1"/>
    </row>
    <row r="95" spans="1:18" ht="18" x14ac:dyDescent="0.25">
      <c r="A95" s="36"/>
      <c r="B95" s="34"/>
      <c r="C95" s="87"/>
      <c r="D95" s="84"/>
      <c r="E95" s="36"/>
      <c r="F95" s="36"/>
      <c r="G95" s="95"/>
      <c r="H95" s="36"/>
      <c r="I95" s="83"/>
      <c r="J95" s="34"/>
      <c r="K95" s="34"/>
      <c r="L95" s="1"/>
    </row>
    <row r="96" spans="1:18" ht="18" x14ac:dyDescent="0.25">
      <c r="A96" s="36"/>
      <c r="B96" s="34"/>
      <c r="C96" s="87"/>
      <c r="D96" s="84"/>
      <c r="E96" s="36"/>
      <c r="F96" s="36"/>
      <c r="G96" s="95"/>
      <c r="H96" s="36"/>
      <c r="I96" s="83"/>
      <c r="J96" s="34"/>
      <c r="K96" s="34"/>
      <c r="L96" s="1"/>
    </row>
    <row r="97" spans="1:12" ht="18" x14ac:dyDescent="0.25">
      <c r="A97" s="36"/>
      <c r="B97" s="34"/>
      <c r="C97" s="87"/>
      <c r="D97" s="84"/>
      <c r="E97" s="34"/>
      <c r="F97" s="36"/>
      <c r="G97" s="95"/>
      <c r="H97" s="36"/>
      <c r="I97" s="83"/>
      <c r="J97" s="34"/>
      <c r="K97" s="34"/>
      <c r="L97" s="1"/>
    </row>
    <row r="98" spans="1:12" ht="18" x14ac:dyDescent="0.25">
      <c r="A98" s="95"/>
      <c r="B98" s="96"/>
      <c r="C98" s="97"/>
      <c r="D98" s="98"/>
      <c r="E98" s="95"/>
      <c r="F98" s="95"/>
      <c r="G98" s="95"/>
      <c r="H98" s="95"/>
      <c r="I98" s="99"/>
      <c r="J98" s="96"/>
      <c r="K98" s="96"/>
      <c r="L98" s="100"/>
    </row>
    <row r="99" spans="1:12" ht="18" x14ac:dyDescent="0.25">
      <c r="A99" s="36"/>
      <c r="B99" s="34"/>
      <c r="C99" s="87"/>
      <c r="D99" s="84"/>
      <c r="E99" s="36"/>
      <c r="F99" s="36"/>
      <c r="G99" s="95"/>
      <c r="H99" s="36"/>
      <c r="I99" s="83"/>
      <c r="J99" s="34"/>
      <c r="K99" s="34"/>
      <c r="L99" s="1"/>
    </row>
    <row r="100" spans="1:12" ht="18" x14ac:dyDescent="0.25">
      <c r="A100" s="36"/>
      <c r="B100" s="34"/>
      <c r="C100" s="87"/>
      <c r="D100" s="84"/>
      <c r="E100" s="34"/>
      <c r="F100" s="36"/>
      <c r="G100" s="95"/>
      <c r="H100" s="36"/>
      <c r="I100" s="83"/>
      <c r="J100" s="34"/>
      <c r="K100" s="34"/>
      <c r="L100" s="1"/>
    </row>
  </sheetData>
  <sortState ref="W22:AD23">
    <sortCondition ref="W21"/>
  </sortState>
  <pageMargins left="0.25" right="0.25" top="0.25" bottom="0.25" header="0.5" footer="0.5"/>
  <pageSetup scale="65" fitToWidth="0" fitToHeight="0" orientation="portrait" r:id="rId1"/>
  <headerFooter alignWithMargins="0"/>
  <colBreaks count="1" manualBreakCount="1">
    <brk id="1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view="pageBreakPreview" topLeftCell="A16" zoomScale="77" zoomScaleNormal="75" zoomScaleSheetLayoutView="77" workbookViewId="0">
      <selection activeCell="F28" sqref="F28:F29"/>
    </sheetView>
  </sheetViews>
  <sheetFormatPr defaultRowHeight="12.75" x14ac:dyDescent="0.2"/>
  <cols>
    <col min="1" max="1" width="13.140625" customWidth="1"/>
    <col min="2" max="2" width="16.42578125" customWidth="1"/>
    <col min="3" max="3" width="16.140625" customWidth="1"/>
    <col min="4" max="4" width="13.8554687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26.42578125" customWidth="1"/>
    <col min="14" max="14" width="0.85546875" customWidth="1"/>
    <col min="15" max="15" width="3" customWidth="1"/>
    <col min="16" max="16" width="14.7109375" customWidth="1"/>
    <col min="17" max="17" width="15" customWidth="1"/>
    <col min="18" max="18" width="15.42578125" customWidth="1"/>
    <col min="19" max="19" width="7" customWidth="1"/>
    <col min="20" max="20" width="6.85546875" customWidth="1"/>
    <col min="21" max="21" width="7.140625" customWidth="1"/>
    <col min="22" max="22" width="6.85546875" customWidth="1"/>
    <col min="23" max="23" width="4.7109375" customWidth="1"/>
    <col min="24" max="24" width="12.85546875" customWidth="1"/>
    <col min="25" max="25" width="19.28515625" customWidth="1"/>
    <col min="26" max="26" width="15.5703125" customWidth="1"/>
    <col min="27" max="27" width="7.42578125" customWidth="1"/>
    <col min="28" max="28" width="6.5703125" customWidth="1"/>
    <col min="29" max="29" width="6.85546875" customWidth="1"/>
    <col min="30" max="30" width="6.5703125" customWidth="1"/>
    <col min="31" max="31" width="2" customWidth="1"/>
  </cols>
  <sheetData>
    <row r="1" spans="1:31" ht="24" customHeight="1" x14ac:dyDescent="0.35">
      <c r="A1" s="30"/>
      <c r="B1" s="256"/>
      <c r="C1" s="256"/>
      <c r="D1" s="256"/>
      <c r="E1" s="256"/>
      <c r="F1" s="256"/>
      <c r="G1" s="257" t="s">
        <v>286</v>
      </c>
      <c r="H1" s="257"/>
      <c r="I1" s="257"/>
      <c r="J1" s="257"/>
      <c r="K1" s="257"/>
      <c r="L1" s="256"/>
      <c r="M1" s="260">
        <v>41365</v>
      </c>
      <c r="O1" s="181"/>
      <c r="P1" s="57" t="s">
        <v>262</v>
      </c>
      <c r="Q1" s="57"/>
      <c r="R1" s="57" t="s">
        <v>246</v>
      </c>
      <c r="S1" s="255" t="s">
        <v>287</v>
      </c>
      <c r="T1" s="173" t="s">
        <v>264</v>
      </c>
      <c r="U1" s="173" t="s">
        <v>263</v>
      </c>
      <c r="V1" s="173" t="s">
        <v>265</v>
      </c>
      <c r="W1" s="173" t="s">
        <v>266</v>
      </c>
      <c r="X1" s="173" t="s">
        <v>267</v>
      </c>
      <c r="Y1" s="291" t="s">
        <v>1239</v>
      </c>
      <c r="Z1" s="173"/>
      <c r="AA1" s="282"/>
      <c r="AB1" s="282" t="s">
        <v>1238</v>
      </c>
      <c r="AC1" s="173"/>
      <c r="AD1" s="173"/>
      <c r="AE1" s="181"/>
    </row>
    <row r="2" spans="1:31" ht="18.600000000000001" customHeight="1" thickBot="1" x14ac:dyDescent="0.35">
      <c r="A2" s="14"/>
      <c r="B2" s="258" t="s">
        <v>1344</v>
      </c>
      <c r="C2" s="257"/>
      <c r="D2" s="256"/>
      <c r="E2" s="256"/>
      <c r="F2" s="256"/>
      <c r="G2" s="259" t="s">
        <v>797</v>
      </c>
      <c r="H2" s="257"/>
      <c r="I2" s="257"/>
      <c r="J2" s="303"/>
      <c r="K2" s="304" t="s">
        <v>1245</v>
      </c>
      <c r="L2" s="305"/>
      <c r="M2" s="306"/>
      <c r="O2" s="230"/>
      <c r="P2" s="44" t="s">
        <v>223</v>
      </c>
      <c r="Q2" s="44" t="s">
        <v>275</v>
      </c>
      <c r="R2" s="44" t="s">
        <v>243</v>
      </c>
      <c r="S2" s="245">
        <v>1</v>
      </c>
      <c r="T2" s="221">
        <v>25</v>
      </c>
      <c r="U2" s="42">
        <v>49</v>
      </c>
      <c r="V2" s="42">
        <v>2</v>
      </c>
      <c r="W2" s="42">
        <v>0</v>
      </c>
      <c r="X2" s="212">
        <f t="shared" ref="X2:X10" si="0">U2/T2</f>
        <v>1.96</v>
      </c>
      <c r="Y2" s="291"/>
      <c r="Z2" s="173"/>
      <c r="AA2" s="284" t="s">
        <v>279</v>
      </c>
      <c r="AB2" s="284" t="s">
        <v>280</v>
      </c>
      <c r="AC2" s="284" t="s">
        <v>281</v>
      </c>
      <c r="AD2" s="284" t="s">
        <v>1237</v>
      </c>
      <c r="AE2" s="181"/>
    </row>
    <row r="3" spans="1:31" ht="18.75" x14ac:dyDescent="0.3">
      <c r="A3" s="285"/>
      <c r="B3" s="286"/>
      <c r="C3" s="286"/>
      <c r="D3" s="287" t="s">
        <v>279</v>
      </c>
      <c r="E3" s="287" t="s">
        <v>280</v>
      </c>
      <c r="F3" s="287" t="s">
        <v>281</v>
      </c>
      <c r="G3" s="287" t="s">
        <v>282</v>
      </c>
      <c r="H3" s="287" t="s">
        <v>263</v>
      </c>
      <c r="I3" s="287" t="s">
        <v>247</v>
      </c>
      <c r="J3" s="307" t="s">
        <v>282</v>
      </c>
      <c r="K3" s="308" t="s">
        <v>263</v>
      </c>
      <c r="L3" s="308" t="s">
        <v>287</v>
      </c>
      <c r="M3" s="306" t="s">
        <v>244</v>
      </c>
      <c r="O3" s="230"/>
      <c r="P3" s="44" t="s">
        <v>788</v>
      </c>
      <c r="Q3" s="243" t="s">
        <v>789</v>
      </c>
      <c r="R3" s="243" t="s">
        <v>319</v>
      </c>
      <c r="S3" s="245"/>
      <c r="T3" s="221">
        <v>8</v>
      </c>
      <c r="U3" s="42">
        <v>17</v>
      </c>
      <c r="V3" s="42">
        <v>2</v>
      </c>
      <c r="W3" s="42">
        <v>0</v>
      </c>
      <c r="X3" s="212">
        <f>U3/T3</f>
        <v>2.125</v>
      </c>
      <c r="Y3" s="292" t="s">
        <v>583</v>
      </c>
      <c r="Z3" s="7"/>
      <c r="AA3" s="9">
        <v>11</v>
      </c>
      <c r="AB3" s="9">
        <v>5</v>
      </c>
      <c r="AC3" s="9">
        <v>6</v>
      </c>
      <c r="AD3" s="282">
        <f>AA3*2+AC3*1</f>
        <v>28</v>
      </c>
      <c r="AE3" s="181"/>
    </row>
    <row r="4" spans="1:31" ht="18.75" x14ac:dyDescent="0.3">
      <c r="A4" s="9"/>
      <c r="B4" s="251" t="s">
        <v>784</v>
      </c>
      <c r="C4" s="253"/>
      <c r="D4" s="270">
        <v>4</v>
      </c>
      <c r="E4" s="270">
        <v>0</v>
      </c>
      <c r="F4" s="270">
        <v>1</v>
      </c>
      <c r="G4" s="270">
        <v>11</v>
      </c>
      <c r="H4" s="270">
        <v>3</v>
      </c>
      <c r="I4" s="313">
        <f t="shared" ref="I4:I11" si="1">D4*2+F4*1</f>
        <v>9</v>
      </c>
      <c r="J4" s="312">
        <f>56+G4</f>
        <v>67</v>
      </c>
      <c r="K4" s="271">
        <f>63+H4</f>
        <v>66</v>
      </c>
      <c r="L4" s="271">
        <v>102</v>
      </c>
      <c r="M4" s="300">
        <v>8</v>
      </c>
      <c r="N4" s="1"/>
      <c r="O4" s="230"/>
      <c r="P4" s="44" t="s">
        <v>321</v>
      </c>
      <c r="Q4" s="243" t="s">
        <v>785</v>
      </c>
      <c r="R4" s="243" t="s">
        <v>306</v>
      </c>
      <c r="S4" s="245">
        <v>1</v>
      </c>
      <c r="T4" s="221">
        <v>25</v>
      </c>
      <c r="U4" s="42">
        <v>56</v>
      </c>
      <c r="V4" s="42">
        <v>3</v>
      </c>
      <c r="W4" s="42">
        <v>1</v>
      </c>
      <c r="X4" s="212">
        <f>U4/T4</f>
        <v>2.2400000000000002</v>
      </c>
      <c r="Y4" s="292" t="s">
        <v>278</v>
      </c>
      <c r="Z4" s="7"/>
      <c r="AA4" s="9">
        <v>11</v>
      </c>
      <c r="AB4" s="9">
        <v>5</v>
      </c>
      <c r="AC4" s="9">
        <v>6</v>
      </c>
      <c r="AD4" s="282">
        <f t="shared" ref="AD4:AD10" si="2">AA4*2+AC4*1</f>
        <v>28</v>
      </c>
      <c r="AE4" s="181"/>
    </row>
    <row r="5" spans="1:31" ht="18.75" x14ac:dyDescent="0.3">
      <c r="A5" s="9"/>
      <c r="B5" s="251" t="s">
        <v>278</v>
      </c>
      <c r="C5" s="25"/>
      <c r="D5" s="23">
        <v>3</v>
      </c>
      <c r="E5" s="23">
        <v>2</v>
      </c>
      <c r="F5" s="23">
        <v>0</v>
      </c>
      <c r="G5" s="23">
        <v>16</v>
      </c>
      <c r="H5" s="23">
        <v>13</v>
      </c>
      <c r="I5" s="313">
        <f t="shared" si="1"/>
        <v>6</v>
      </c>
      <c r="J5" s="298">
        <f>70+G5</f>
        <v>86</v>
      </c>
      <c r="K5" s="114">
        <f>53+H5</f>
        <v>66</v>
      </c>
      <c r="L5" s="113">
        <v>143</v>
      </c>
      <c r="M5" s="299">
        <v>24</v>
      </c>
      <c r="O5" s="230"/>
      <c r="P5" s="44" t="s">
        <v>210</v>
      </c>
      <c r="Q5" s="243" t="s">
        <v>317</v>
      </c>
      <c r="R5" s="243" t="s">
        <v>283</v>
      </c>
      <c r="S5" s="245">
        <v>1</v>
      </c>
      <c r="T5" s="221">
        <v>23</v>
      </c>
      <c r="U5" s="42">
        <v>52</v>
      </c>
      <c r="V5" s="42">
        <v>3</v>
      </c>
      <c r="W5" s="42">
        <v>2</v>
      </c>
      <c r="X5" s="212">
        <f>U5/T5</f>
        <v>2.2608695652173911</v>
      </c>
      <c r="Y5" s="293" t="s">
        <v>344</v>
      </c>
      <c r="Z5" s="280"/>
      <c r="AA5" s="9">
        <v>9</v>
      </c>
      <c r="AB5" s="9">
        <v>7</v>
      </c>
      <c r="AC5" s="9">
        <v>6</v>
      </c>
      <c r="AD5" s="282">
        <f t="shared" si="2"/>
        <v>24</v>
      </c>
      <c r="AE5" s="181"/>
    </row>
    <row r="6" spans="1:31" ht="18.75" x14ac:dyDescent="0.3">
      <c r="A6" s="9"/>
      <c r="B6" s="251" t="s">
        <v>344</v>
      </c>
      <c r="C6" s="252"/>
      <c r="D6" s="270">
        <v>3</v>
      </c>
      <c r="E6" s="270">
        <v>2</v>
      </c>
      <c r="F6" s="270">
        <v>0</v>
      </c>
      <c r="G6" s="270">
        <v>15</v>
      </c>
      <c r="H6" s="270">
        <v>11</v>
      </c>
      <c r="I6" s="313">
        <f t="shared" si="1"/>
        <v>6</v>
      </c>
      <c r="J6" s="312">
        <f>48+G6</f>
        <v>63</v>
      </c>
      <c r="K6" s="271">
        <f>49+H6</f>
        <v>60</v>
      </c>
      <c r="L6" s="271">
        <v>108</v>
      </c>
      <c r="M6" s="300">
        <v>32</v>
      </c>
      <c r="O6" s="230"/>
      <c r="P6" s="44" t="s">
        <v>252</v>
      </c>
      <c r="Q6" s="243" t="s">
        <v>304</v>
      </c>
      <c r="R6" s="243" t="s">
        <v>356</v>
      </c>
      <c r="S6" s="245"/>
      <c r="T6" s="221">
        <v>25</v>
      </c>
      <c r="U6" s="42">
        <v>57</v>
      </c>
      <c r="V6" s="42">
        <v>3</v>
      </c>
      <c r="W6" s="42">
        <v>0</v>
      </c>
      <c r="X6" s="212">
        <f t="shared" si="0"/>
        <v>2.2799999999999998</v>
      </c>
      <c r="Y6" s="293" t="s">
        <v>318</v>
      </c>
      <c r="Z6" s="281"/>
      <c r="AA6" s="9">
        <v>8</v>
      </c>
      <c r="AB6" s="9">
        <v>7</v>
      </c>
      <c r="AC6" s="9">
        <v>7</v>
      </c>
      <c r="AD6" s="282">
        <f t="shared" si="2"/>
        <v>23</v>
      </c>
      <c r="AE6" s="181"/>
    </row>
    <row r="7" spans="1:31" ht="18.75" x14ac:dyDescent="0.3">
      <c r="A7" s="9"/>
      <c r="B7" s="251" t="s">
        <v>318</v>
      </c>
      <c r="C7" s="279"/>
      <c r="D7" s="270">
        <v>3</v>
      </c>
      <c r="E7" s="270">
        <v>2</v>
      </c>
      <c r="F7" s="270">
        <v>0</v>
      </c>
      <c r="G7" s="270">
        <v>13</v>
      </c>
      <c r="H7" s="270">
        <v>11</v>
      </c>
      <c r="I7" s="313">
        <f t="shared" si="1"/>
        <v>6</v>
      </c>
      <c r="J7" s="312">
        <f>48+G7</f>
        <v>61</v>
      </c>
      <c r="K7" s="271">
        <f>46+H7</f>
        <v>57</v>
      </c>
      <c r="L7" s="271">
        <v>82</v>
      </c>
      <c r="M7" s="300">
        <v>14</v>
      </c>
      <c r="N7" s="9"/>
      <c r="O7" s="230"/>
      <c r="P7" s="44" t="s">
        <v>255</v>
      </c>
      <c r="Q7" s="243" t="s">
        <v>285</v>
      </c>
      <c r="R7" s="44" t="s">
        <v>242</v>
      </c>
      <c r="S7" s="245">
        <v>1</v>
      </c>
      <c r="T7" s="221">
        <v>27</v>
      </c>
      <c r="U7" s="42">
        <v>65</v>
      </c>
      <c r="V7" s="42">
        <v>5</v>
      </c>
      <c r="W7" s="42">
        <v>1</v>
      </c>
      <c r="X7" s="212">
        <f t="shared" si="0"/>
        <v>2.4074074074074074</v>
      </c>
      <c r="Y7" s="293" t="s">
        <v>313</v>
      </c>
      <c r="Z7" s="7"/>
      <c r="AA7" s="9">
        <v>9</v>
      </c>
      <c r="AB7" s="9">
        <v>9</v>
      </c>
      <c r="AC7" s="9">
        <v>4</v>
      </c>
      <c r="AD7" s="282">
        <f t="shared" si="2"/>
        <v>22</v>
      </c>
      <c r="AE7" s="181"/>
    </row>
    <row r="8" spans="1:31" ht="18.75" x14ac:dyDescent="0.3">
      <c r="A8" s="9"/>
      <c r="B8" s="251" t="s">
        <v>276</v>
      </c>
      <c r="C8" s="25"/>
      <c r="D8" s="23">
        <v>2</v>
      </c>
      <c r="E8" s="23">
        <v>2</v>
      </c>
      <c r="F8" s="23">
        <v>1</v>
      </c>
      <c r="G8" s="23">
        <v>9</v>
      </c>
      <c r="H8" s="23">
        <v>9</v>
      </c>
      <c r="I8" s="313">
        <f t="shared" si="1"/>
        <v>5</v>
      </c>
      <c r="J8" s="298">
        <f>32+G8</f>
        <v>41</v>
      </c>
      <c r="K8" s="114">
        <f>53+H8</f>
        <v>62</v>
      </c>
      <c r="L8" s="113">
        <v>61</v>
      </c>
      <c r="M8" s="299">
        <v>19</v>
      </c>
      <c r="O8" s="230"/>
      <c r="P8" s="51" t="s">
        <v>355</v>
      </c>
      <c r="Q8" s="243" t="s">
        <v>284</v>
      </c>
      <c r="R8" s="243" t="s">
        <v>305</v>
      </c>
      <c r="S8" s="245">
        <v>1</v>
      </c>
      <c r="T8" s="221">
        <v>26</v>
      </c>
      <c r="U8" s="42">
        <v>63</v>
      </c>
      <c r="V8" s="42">
        <v>2</v>
      </c>
      <c r="W8" s="42">
        <v>2</v>
      </c>
      <c r="X8" s="212">
        <f t="shared" si="0"/>
        <v>2.4230769230769229</v>
      </c>
      <c r="Y8" s="293" t="s">
        <v>346</v>
      </c>
      <c r="Z8" s="4"/>
      <c r="AA8" s="9">
        <v>8</v>
      </c>
      <c r="AB8" s="9">
        <v>10</v>
      </c>
      <c r="AC8" s="9">
        <v>4</v>
      </c>
      <c r="AD8" s="282">
        <f t="shared" si="2"/>
        <v>20</v>
      </c>
      <c r="AE8" s="181"/>
    </row>
    <row r="9" spans="1:31" ht="18.75" x14ac:dyDescent="0.3">
      <c r="A9" s="9"/>
      <c r="B9" s="251" t="s">
        <v>313</v>
      </c>
      <c r="C9" s="25"/>
      <c r="D9" s="23">
        <v>2</v>
      </c>
      <c r="E9" s="23">
        <v>3</v>
      </c>
      <c r="F9" s="23">
        <v>0</v>
      </c>
      <c r="G9" s="23">
        <v>13</v>
      </c>
      <c r="H9" s="23">
        <v>12</v>
      </c>
      <c r="I9" s="313">
        <f t="shared" si="1"/>
        <v>4</v>
      </c>
      <c r="J9" s="298">
        <f>53+G9</f>
        <v>66</v>
      </c>
      <c r="K9" s="114">
        <f>48+H9</f>
        <v>60</v>
      </c>
      <c r="L9" s="113">
        <v>100</v>
      </c>
      <c r="M9" s="299">
        <v>23</v>
      </c>
      <c r="O9" s="230"/>
      <c r="P9" s="44" t="s">
        <v>291</v>
      </c>
      <c r="Q9" s="243" t="s">
        <v>329</v>
      </c>
      <c r="R9" s="243" t="s">
        <v>358</v>
      </c>
      <c r="S9" s="245">
        <v>3</v>
      </c>
      <c r="T9" s="221">
        <v>22</v>
      </c>
      <c r="U9" s="42">
        <v>59</v>
      </c>
      <c r="V9" s="42">
        <v>3</v>
      </c>
      <c r="W9" s="42">
        <v>1</v>
      </c>
      <c r="X9" s="212">
        <f t="shared" si="0"/>
        <v>2.6818181818181817</v>
      </c>
      <c r="Y9" s="292" t="s">
        <v>784</v>
      </c>
      <c r="Z9" s="4"/>
      <c r="AA9" s="9">
        <v>6</v>
      </c>
      <c r="AB9" s="9">
        <v>12</v>
      </c>
      <c r="AC9" s="9">
        <v>4</v>
      </c>
      <c r="AD9" s="282">
        <f t="shared" si="2"/>
        <v>16</v>
      </c>
      <c r="AE9" s="181"/>
    </row>
    <row r="10" spans="1:31" ht="19.5" thickBot="1" x14ac:dyDescent="0.35">
      <c r="A10" s="9"/>
      <c r="B10" s="251" t="s">
        <v>583</v>
      </c>
      <c r="C10" s="279"/>
      <c r="D10" s="270">
        <v>1</v>
      </c>
      <c r="E10" s="270">
        <v>4</v>
      </c>
      <c r="F10" s="270">
        <v>0</v>
      </c>
      <c r="G10" s="270">
        <v>8</v>
      </c>
      <c r="H10" s="270">
        <v>18</v>
      </c>
      <c r="I10" s="313">
        <f t="shared" si="1"/>
        <v>2</v>
      </c>
      <c r="J10" s="312">
        <f>49+G10</f>
        <v>57</v>
      </c>
      <c r="K10" s="271">
        <f>32+H10</f>
        <v>50</v>
      </c>
      <c r="L10" s="271">
        <v>101</v>
      </c>
      <c r="M10" s="300">
        <v>24</v>
      </c>
      <c r="O10" s="82"/>
      <c r="P10" s="44" t="s">
        <v>297</v>
      </c>
      <c r="Q10" s="243" t="s">
        <v>203</v>
      </c>
      <c r="R10" s="243"/>
      <c r="S10" s="245">
        <v>1</v>
      </c>
      <c r="T10" s="221">
        <v>35</v>
      </c>
      <c r="U10" s="42">
        <v>67</v>
      </c>
      <c r="V10" s="42">
        <v>6</v>
      </c>
      <c r="W10" s="42">
        <v>3</v>
      </c>
      <c r="X10" s="212">
        <f t="shared" si="0"/>
        <v>1.9142857142857144</v>
      </c>
      <c r="Y10" s="292" t="s">
        <v>276</v>
      </c>
      <c r="Z10" s="7"/>
      <c r="AA10" s="9">
        <v>5</v>
      </c>
      <c r="AB10" s="9">
        <v>12</v>
      </c>
      <c r="AC10" s="9">
        <v>5</v>
      </c>
      <c r="AD10" s="284">
        <f t="shared" si="2"/>
        <v>15</v>
      </c>
      <c r="AE10" s="181"/>
    </row>
    <row r="11" spans="1:31" ht="19.5" thickBot="1" x14ac:dyDescent="0.35">
      <c r="A11" s="9"/>
      <c r="B11" s="251" t="s">
        <v>346</v>
      </c>
      <c r="D11" s="23">
        <v>1</v>
      </c>
      <c r="E11" s="23">
        <v>4</v>
      </c>
      <c r="F11" s="23">
        <v>0</v>
      </c>
      <c r="G11" s="23">
        <v>7</v>
      </c>
      <c r="H11" s="23">
        <v>15</v>
      </c>
      <c r="I11" s="37">
        <f t="shared" si="1"/>
        <v>2</v>
      </c>
      <c r="J11" s="301">
        <f>47+G11</f>
        <v>54</v>
      </c>
      <c r="K11" s="53">
        <f>59+H11</f>
        <v>74</v>
      </c>
      <c r="L11" s="138">
        <v>86</v>
      </c>
      <c r="M11" s="302">
        <v>25</v>
      </c>
      <c r="O11" s="82"/>
      <c r="P11" s="181"/>
      <c r="Q11" s="208" t="s">
        <v>224</v>
      </c>
      <c r="R11" s="173" t="s">
        <v>1005</v>
      </c>
      <c r="S11" s="173">
        <f>SUM(S2:S10)</f>
        <v>9</v>
      </c>
      <c r="T11" s="207">
        <f>SUM(T2:T10)</f>
        <v>216</v>
      </c>
      <c r="U11" s="207">
        <f>SUM(U2:U10)</f>
        <v>485</v>
      </c>
      <c r="V11" s="207">
        <f>SUM(V2:V10)</f>
        <v>29</v>
      </c>
      <c r="W11" s="207">
        <f>SUM(W2:W10)</f>
        <v>10</v>
      </c>
      <c r="X11" s="214">
        <f>(U11+W11)/T11</f>
        <v>2.2916666666666665</v>
      </c>
      <c r="Y11" s="294"/>
      <c r="Z11" s="294"/>
      <c r="AA11" s="295">
        <f>SUM(AA3:AA10)</f>
        <v>67</v>
      </c>
      <c r="AB11" s="295">
        <f>SUM(AB3:AB10)</f>
        <v>67</v>
      </c>
      <c r="AC11" s="295">
        <f>SUM(AC3:AC10)</f>
        <v>42</v>
      </c>
      <c r="AD11" s="283"/>
      <c r="AE11" s="181"/>
    </row>
    <row r="12" spans="1:31" ht="18.75" thickBot="1" x14ac:dyDescent="0.3">
      <c r="A12" s="9"/>
      <c r="B12" s="22"/>
      <c r="C12" s="22"/>
      <c r="D12" s="288">
        <f>SUM(D4:D11)</f>
        <v>19</v>
      </c>
      <c r="E12" s="288">
        <f>SUM(E4:E11)</f>
        <v>19</v>
      </c>
      <c r="F12" s="288">
        <f>SUM(F4:F11)</f>
        <v>2</v>
      </c>
      <c r="G12" s="288">
        <f>SUM(G4:G11)</f>
        <v>92</v>
      </c>
      <c r="H12" s="288">
        <f>SUM(H4:H11)</f>
        <v>92</v>
      </c>
      <c r="I12" s="289"/>
      <c r="J12" s="290">
        <f t="shared" ref="J12:K12" si="3">SUM(J4:J11)</f>
        <v>495</v>
      </c>
      <c r="K12" s="290">
        <f t="shared" si="3"/>
        <v>495</v>
      </c>
      <c r="L12" s="290">
        <f>SUM(L4:L11)</f>
        <v>783</v>
      </c>
      <c r="M12" s="290">
        <f>SUM(M4:M11)</f>
        <v>169</v>
      </c>
      <c r="O12" s="82"/>
      <c r="AE12" s="181"/>
    </row>
    <row r="13" spans="1:31" ht="16.5" thickTop="1" x14ac:dyDescent="0.25">
      <c r="A13" s="4"/>
      <c r="B13" s="4"/>
      <c r="M13" s="4"/>
      <c r="O13" s="232"/>
      <c r="P13" s="57" t="s">
        <v>208</v>
      </c>
      <c r="Q13" s="57"/>
      <c r="R13" s="173" t="s">
        <v>880</v>
      </c>
      <c r="S13" s="173" t="s">
        <v>240</v>
      </c>
      <c r="T13" s="173" t="s">
        <v>241</v>
      </c>
      <c r="U13" s="173" t="s">
        <v>247</v>
      </c>
      <c r="V13" s="173" t="s">
        <v>182</v>
      </c>
      <c r="W13" s="168"/>
      <c r="X13" s="57" t="s">
        <v>208</v>
      </c>
      <c r="Y13" s="57"/>
      <c r="Z13" s="173" t="s">
        <v>246</v>
      </c>
      <c r="AA13" s="173" t="s">
        <v>240</v>
      </c>
      <c r="AB13" s="173" t="s">
        <v>241</v>
      </c>
      <c r="AC13" s="173" t="s">
        <v>247</v>
      </c>
      <c r="AD13" s="173" t="s">
        <v>182</v>
      </c>
      <c r="AE13" s="181"/>
    </row>
    <row r="14" spans="1:31" ht="15.6" customHeight="1" x14ac:dyDescent="0.3">
      <c r="A14" s="74" t="s">
        <v>1345</v>
      </c>
      <c r="B14" s="74"/>
      <c r="C14" s="164"/>
      <c r="D14" s="78"/>
      <c r="E14" s="71" t="s">
        <v>239</v>
      </c>
      <c r="F14" s="70"/>
      <c r="G14" s="70"/>
      <c r="H14" s="70"/>
      <c r="I14" s="70"/>
      <c r="J14" s="72"/>
      <c r="K14" s="70"/>
      <c r="L14" s="70"/>
      <c r="M14" s="70"/>
      <c r="O14" s="232"/>
      <c r="P14" s="239" t="s">
        <v>319</v>
      </c>
      <c r="Q14" s="238"/>
      <c r="R14" s="243" t="s">
        <v>1011</v>
      </c>
      <c r="S14" s="245">
        <v>10</v>
      </c>
      <c r="T14" s="245">
        <v>14</v>
      </c>
      <c r="U14" s="173">
        <f t="shared" ref="U14:U16" si="4">SUM(S14:T14)</f>
        <v>24</v>
      </c>
      <c r="V14" s="42">
        <v>2</v>
      </c>
      <c r="W14" s="173"/>
      <c r="X14" s="238" t="s">
        <v>306</v>
      </c>
      <c r="Y14" s="238"/>
      <c r="Z14" s="243" t="s">
        <v>1013</v>
      </c>
      <c r="AA14" s="245">
        <v>8</v>
      </c>
      <c r="AB14" s="245">
        <v>11</v>
      </c>
      <c r="AC14" s="173">
        <f t="shared" ref="AC14:AC20" si="5">SUM(AA14:AB14)</f>
        <v>19</v>
      </c>
      <c r="AD14" s="42">
        <v>3</v>
      </c>
      <c r="AE14" s="181"/>
    </row>
    <row r="15" spans="1:31" ht="15.6" customHeight="1" x14ac:dyDescent="0.3">
      <c r="A15" s="49" t="s">
        <v>227</v>
      </c>
      <c r="B15" s="35" t="s">
        <v>583</v>
      </c>
      <c r="C15" s="69"/>
      <c r="D15" s="23">
        <v>2</v>
      </c>
      <c r="E15" s="9">
        <v>1</v>
      </c>
      <c r="F15" s="44" t="s">
        <v>1349</v>
      </c>
      <c r="J15" s="4"/>
      <c r="O15" s="232"/>
      <c r="P15" s="44" t="s">
        <v>849</v>
      </c>
      <c r="Q15" s="243" t="s">
        <v>256</v>
      </c>
      <c r="R15" s="244" t="s">
        <v>319</v>
      </c>
      <c r="S15" s="221">
        <v>16</v>
      </c>
      <c r="T15" s="221">
        <v>14</v>
      </c>
      <c r="U15" s="173">
        <f t="shared" si="4"/>
        <v>30</v>
      </c>
      <c r="V15" s="42">
        <v>3</v>
      </c>
      <c r="W15" s="173"/>
      <c r="X15" s="44" t="s">
        <v>869</v>
      </c>
      <c r="Y15" s="159" t="s">
        <v>383</v>
      </c>
      <c r="Z15" s="44" t="s">
        <v>306</v>
      </c>
      <c r="AA15" s="42">
        <v>18</v>
      </c>
      <c r="AB15" s="221">
        <v>13</v>
      </c>
      <c r="AC15" s="173">
        <f t="shared" si="5"/>
        <v>31</v>
      </c>
      <c r="AD15" s="42">
        <v>6</v>
      </c>
      <c r="AE15" s="181"/>
    </row>
    <row r="16" spans="1:31" ht="15.6" customHeight="1" x14ac:dyDescent="0.25">
      <c r="A16" s="42" t="s">
        <v>226</v>
      </c>
      <c r="B16" s="44" t="s">
        <v>303</v>
      </c>
      <c r="C16" s="44" t="s">
        <v>369</v>
      </c>
      <c r="D16" s="23"/>
      <c r="E16" s="9">
        <v>2</v>
      </c>
      <c r="F16" s="44" t="s">
        <v>1351</v>
      </c>
      <c r="J16" s="4"/>
      <c r="O16" s="232"/>
      <c r="P16" s="157" t="s">
        <v>1008</v>
      </c>
      <c r="Q16" s="157" t="s">
        <v>381</v>
      </c>
      <c r="R16" s="244" t="s">
        <v>319</v>
      </c>
      <c r="S16" s="42">
        <v>10</v>
      </c>
      <c r="T16" s="42">
        <v>12</v>
      </c>
      <c r="U16" s="173">
        <f t="shared" si="4"/>
        <v>22</v>
      </c>
      <c r="V16" s="42">
        <v>1</v>
      </c>
      <c r="W16" s="173"/>
      <c r="X16" s="44" t="s">
        <v>870</v>
      </c>
      <c r="Y16" s="44" t="s">
        <v>301</v>
      </c>
      <c r="Z16" s="44" t="s">
        <v>306</v>
      </c>
      <c r="AA16" s="42">
        <v>8</v>
      </c>
      <c r="AB16" s="42">
        <v>15</v>
      </c>
      <c r="AC16" s="173">
        <f>SUM(AA16:AB16)</f>
        <v>23</v>
      </c>
      <c r="AD16" s="42">
        <v>2</v>
      </c>
      <c r="AE16" s="181"/>
    </row>
    <row r="17" spans="1:31" ht="15.6" customHeight="1" x14ac:dyDescent="0.25">
      <c r="A17" s="42"/>
      <c r="B17" s="44"/>
      <c r="C17" s="44"/>
      <c r="D17" s="51"/>
      <c r="E17" s="9"/>
      <c r="F17" s="44"/>
      <c r="J17" s="4"/>
      <c r="N17" s="8"/>
      <c r="O17" s="232"/>
      <c r="P17" s="44" t="s">
        <v>1010</v>
      </c>
      <c r="Q17" s="244" t="s">
        <v>791</v>
      </c>
      <c r="R17" s="244" t="s">
        <v>319</v>
      </c>
      <c r="S17" s="42">
        <v>8</v>
      </c>
      <c r="T17" s="42">
        <v>6</v>
      </c>
      <c r="U17" s="173">
        <f t="shared" ref="U17:U24" si="6">SUM(S17:T17)</f>
        <v>14</v>
      </c>
      <c r="V17" s="42">
        <v>2</v>
      </c>
      <c r="W17" s="173"/>
      <c r="X17" s="44" t="s">
        <v>863</v>
      </c>
      <c r="Y17" s="44" t="s">
        <v>293</v>
      </c>
      <c r="Z17" s="44" t="s">
        <v>306</v>
      </c>
      <c r="AA17" s="221">
        <v>15</v>
      </c>
      <c r="AB17" s="221">
        <v>7</v>
      </c>
      <c r="AC17" s="173">
        <f>SUM(AA17:AB17)</f>
        <v>22</v>
      </c>
      <c r="AD17" s="202"/>
      <c r="AE17" s="181"/>
    </row>
    <row r="18" spans="1:31" ht="15.6" customHeight="1" x14ac:dyDescent="0.3">
      <c r="A18" s="42" t="s">
        <v>326</v>
      </c>
      <c r="B18" s="35" t="s">
        <v>278</v>
      </c>
      <c r="C18" s="92"/>
      <c r="D18" s="113">
        <v>3</v>
      </c>
      <c r="E18" s="9">
        <v>1</v>
      </c>
      <c r="F18" s="44" t="s">
        <v>1350</v>
      </c>
      <c r="N18" s="9"/>
      <c r="O18" s="232"/>
      <c r="P18" s="44" t="s">
        <v>848</v>
      </c>
      <c r="Q18" s="44" t="s">
        <v>379</v>
      </c>
      <c r="R18" s="44" t="s">
        <v>319</v>
      </c>
      <c r="S18" s="42">
        <v>6</v>
      </c>
      <c r="T18" s="42">
        <v>6</v>
      </c>
      <c r="U18" s="173">
        <f t="shared" si="6"/>
        <v>12</v>
      </c>
      <c r="V18" s="42"/>
      <c r="W18" s="173"/>
      <c r="X18" s="44" t="s">
        <v>862</v>
      </c>
      <c r="Y18" s="51" t="s">
        <v>205</v>
      </c>
      <c r="Z18" s="44" t="s">
        <v>306</v>
      </c>
      <c r="AA18" s="42">
        <v>7</v>
      </c>
      <c r="AB18" s="221">
        <v>15</v>
      </c>
      <c r="AC18" s="173">
        <f>SUM(AA18:AB18)</f>
        <v>22</v>
      </c>
      <c r="AD18" s="42"/>
      <c r="AE18" s="181"/>
    </row>
    <row r="19" spans="1:31" ht="15.6" customHeight="1" x14ac:dyDescent="0.25">
      <c r="A19" s="202" t="s">
        <v>226</v>
      </c>
      <c r="B19" s="44" t="s">
        <v>204</v>
      </c>
      <c r="C19" s="44" t="s">
        <v>404</v>
      </c>
      <c r="D19" s="113"/>
      <c r="E19" s="9">
        <v>1</v>
      </c>
      <c r="F19" s="44" t="s">
        <v>1347</v>
      </c>
      <c r="N19" s="9"/>
      <c r="O19" s="233"/>
      <c r="P19" s="44" t="s">
        <v>844</v>
      </c>
      <c r="Q19" s="51" t="s">
        <v>298</v>
      </c>
      <c r="R19" s="44" t="s">
        <v>319</v>
      </c>
      <c r="S19" s="42">
        <v>7</v>
      </c>
      <c r="T19" s="42">
        <v>3</v>
      </c>
      <c r="U19" s="173">
        <f t="shared" si="6"/>
        <v>10</v>
      </c>
      <c r="V19" s="42">
        <v>1</v>
      </c>
      <c r="W19" s="173"/>
      <c r="X19" s="44" t="s">
        <v>867</v>
      </c>
      <c r="Y19" s="44" t="s">
        <v>232</v>
      </c>
      <c r="Z19" s="51" t="s">
        <v>306</v>
      </c>
      <c r="AA19" s="42">
        <v>7</v>
      </c>
      <c r="AB19" s="42">
        <v>10</v>
      </c>
      <c r="AC19" s="173">
        <f>SUM(AA19:AB19)</f>
        <v>17</v>
      </c>
      <c r="AD19" s="42">
        <v>2</v>
      </c>
      <c r="AE19" s="181"/>
    </row>
    <row r="20" spans="1:31" ht="15.6" customHeight="1" x14ac:dyDescent="0.25">
      <c r="E20" s="9">
        <v>2</v>
      </c>
      <c r="F20" s="44" t="s">
        <v>1348</v>
      </c>
      <c r="N20" s="8"/>
      <c r="O20" s="232"/>
      <c r="P20" s="44" t="s">
        <v>850</v>
      </c>
      <c r="Q20" s="51" t="s">
        <v>361</v>
      </c>
      <c r="R20" s="51" t="s">
        <v>319</v>
      </c>
      <c r="S20" s="42">
        <v>1</v>
      </c>
      <c r="T20" s="221">
        <v>9</v>
      </c>
      <c r="U20" s="173">
        <f t="shared" si="6"/>
        <v>10</v>
      </c>
      <c r="V20" s="221"/>
      <c r="W20" s="173"/>
      <c r="X20" s="157" t="s">
        <v>868</v>
      </c>
      <c r="Y20" s="157" t="s">
        <v>310</v>
      </c>
      <c r="Z20" s="44" t="s">
        <v>306</v>
      </c>
      <c r="AA20" s="42">
        <v>2</v>
      </c>
      <c r="AB20" s="221">
        <v>7</v>
      </c>
      <c r="AC20" s="173">
        <f t="shared" si="5"/>
        <v>9</v>
      </c>
      <c r="AD20" s="42"/>
      <c r="AE20" s="62"/>
    </row>
    <row r="21" spans="1:31" ht="15.6" customHeight="1" x14ac:dyDescent="0.25">
      <c r="N21" s="8"/>
      <c r="O21" s="232"/>
      <c r="P21" s="44" t="s">
        <v>845</v>
      </c>
      <c r="Q21" s="44" t="s">
        <v>420</v>
      </c>
      <c r="R21" s="51" t="s">
        <v>319</v>
      </c>
      <c r="S21" s="42">
        <v>1</v>
      </c>
      <c r="T21" s="42">
        <v>9</v>
      </c>
      <c r="U21" s="173">
        <f t="shared" si="6"/>
        <v>10</v>
      </c>
      <c r="V21" s="42"/>
      <c r="W21" s="173"/>
      <c r="X21" s="44" t="s">
        <v>866</v>
      </c>
      <c r="Y21" s="44" t="s">
        <v>311</v>
      </c>
      <c r="Z21" s="220" t="s">
        <v>306</v>
      </c>
      <c r="AA21" s="42">
        <v>1</v>
      </c>
      <c r="AB21" s="42">
        <v>6</v>
      </c>
      <c r="AC21" s="173">
        <f>SUM(AA21:AB21)</f>
        <v>7</v>
      </c>
      <c r="AD21" s="42">
        <v>7</v>
      </c>
      <c r="AE21" s="61"/>
    </row>
    <row r="22" spans="1:31" ht="15.6" customHeight="1" x14ac:dyDescent="0.3">
      <c r="A22" s="73"/>
      <c r="B22" s="156"/>
      <c r="C22" s="75"/>
      <c r="D22" s="148"/>
      <c r="E22" s="71" t="s">
        <v>239</v>
      </c>
      <c r="F22" s="71"/>
      <c r="G22" s="70"/>
      <c r="H22" s="70"/>
      <c r="I22" s="70"/>
      <c r="J22" s="72"/>
      <c r="K22" s="70"/>
      <c r="L22" s="70"/>
      <c r="M22" s="70"/>
      <c r="N22" s="9"/>
      <c r="O22" s="232"/>
      <c r="P22" s="44" t="s">
        <v>843</v>
      </c>
      <c r="Q22" s="44" t="s">
        <v>385</v>
      </c>
      <c r="R22" s="44" t="s">
        <v>319</v>
      </c>
      <c r="S22" s="42"/>
      <c r="T22" s="221">
        <v>6</v>
      </c>
      <c r="U22" s="173">
        <f t="shared" si="6"/>
        <v>6</v>
      </c>
      <c r="V22" s="42">
        <v>2</v>
      </c>
      <c r="W22" s="173"/>
      <c r="X22" s="44" t="s">
        <v>159</v>
      </c>
      <c r="Y22" s="44" t="s">
        <v>160</v>
      </c>
      <c r="Z22" s="51" t="s">
        <v>306</v>
      </c>
      <c r="AA22" s="42"/>
      <c r="AB22" s="221">
        <v>6</v>
      </c>
      <c r="AC22" s="173">
        <f>SUM(AA22:AB22)</f>
        <v>6</v>
      </c>
      <c r="AD22" s="42">
        <v>3</v>
      </c>
      <c r="AE22" s="230"/>
    </row>
    <row r="23" spans="1:31" ht="15.6" customHeight="1" x14ac:dyDescent="0.3">
      <c r="A23" s="49" t="s">
        <v>228</v>
      </c>
      <c r="B23" s="35" t="s">
        <v>276</v>
      </c>
      <c r="D23" s="23">
        <v>2</v>
      </c>
      <c r="E23" s="8">
        <v>2</v>
      </c>
      <c r="F23" s="243" t="s">
        <v>1364</v>
      </c>
      <c r="G23" s="44"/>
      <c r="M23" s="39"/>
      <c r="N23" s="8"/>
      <c r="O23" s="233"/>
      <c r="P23" s="44" t="s">
        <v>847</v>
      </c>
      <c r="Q23" s="44" t="s">
        <v>220</v>
      </c>
      <c r="R23" s="44" t="s">
        <v>319</v>
      </c>
      <c r="S23" s="42">
        <v>1</v>
      </c>
      <c r="T23" s="42">
        <v>2</v>
      </c>
      <c r="U23" s="173">
        <f t="shared" si="6"/>
        <v>3</v>
      </c>
      <c r="V23" s="42">
        <v>1</v>
      </c>
      <c r="W23" s="173"/>
      <c r="X23" s="44" t="s">
        <v>861</v>
      </c>
      <c r="Y23" s="44" t="s">
        <v>323</v>
      </c>
      <c r="Z23" s="44" t="s">
        <v>306</v>
      </c>
      <c r="AA23" s="42"/>
      <c r="AB23" s="42">
        <v>6</v>
      </c>
      <c r="AC23" s="173">
        <f>SUM(AA23:AB23)</f>
        <v>6</v>
      </c>
      <c r="AD23" s="42"/>
      <c r="AE23" s="230"/>
    </row>
    <row r="24" spans="1:31" ht="15.6" customHeight="1" x14ac:dyDescent="0.25">
      <c r="A24" s="52" t="s">
        <v>226</v>
      </c>
      <c r="B24" s="44" t="s">
        <v>272</v>
      </c>
      <c r="C24" s="44"/>
      <c r="E24" s="93">
        <v>2</v>
      </c>
      <c r="F24" s="243" t="s">
        <v>1365</v>
      </c>
      <c r="N24" s="9"/>
      <c r="O24" s="233"/>
      <c r="P24" s="157" t="s">
        <v>1009</v>
      </c>
      <c r="Q24" s="157" t="s">
        <v>376</v>
      </c>
      <c r="R24" s="220" t="s">
        <v>319</v>
      </c>
      <c r="S24" s="221">
        <v>1</v>
      </c>
      <c r="T24" s="42">
        <v>1</v>
      </c>
      <c r="U24" s="173">
        <f t="shared" si="6"/>
        <v>2</v>
      </c>
      <c r="V24" s="42">
        <v>2</v>
      </c>
      <c r="W24" s="173"/>
      <c r="X24" s="44" t="s">
        <v>864</v>
      </c>
      <c r="Y24" s="159" t="s">
        <v>308</v>
      </c>
      <c r="Z24" s="51" t="s">
        <v>306</v>
      </c>
      <c r="AA24" s="221"/>
      <c r="AB24" s="221">
        <v>4</v>
      </c>
      <c r="AC24" s="173">
        <f>SUM(AA24:AB24)</f>
        <v>4</v>
      </c>
      <c r="AD24" s="42"/>
      <c r="AE24" s="230"/>
    </row>
    <row r="25" spans="1:31" ht="15.6" customHeight="1" thickBot="1" x14ac:dyDescent="0.3">
      <c r="B25" s="44"/>
      <c r="C25" s="44"/>
      <c r="E25" s="93"/>
      <c r="F25" s="243"/>
      <c r="N25" s="9"/>
      <c r="O25" s="233"/>
      <c r="P25" s="240" t="s">
        <v>1012</v>
      </c>
      <c r="Q25" s="241"/>
      <c r="R25" s="241" t="s">
        <v>319</v>
      </c>
      <c r="S25" s="242">
        <f>SUM(S14:S24)</f>
        <v>61</v>
      </c>
      <c r="T25" s="242">
        <f>SUM(T14:T24)</f>
        <v>82</v>
      </c>
      <c r="U25" s="242">
        <f>SUM(U14:U24)</f>
        <v>143</v>
      </c>
      <c r="V25" s="242">
        <f>SUM(V14:V24)</f>
        <v>14</v>
      </c>
      <c r="W25" s="173"/>
      <c r="X25" s="240" t="s">
        <v>1014</v>
      </c>
      <c r="Y25" s="240"/>
      <c r="Z25" s="240" t="s">
        <v>306</v>
      </c>
      <c r="AA25" s="242">
        <f>SUM(AA14:AA24)</f>
        <v>66</v>
      </c>
      <c r="AB25" s="242">
        <f>SUM(AB14:AB24)</f>
        <v>100</v>
      </c>
      <c r="AC25" s="242">
        <f>SUM(AC14:AC24)</f>
        <v>166</v>
      </c>
      <c r="AD25" s="242">
        <f>SUM(AD14:AD24)</f>
        <v>23</v>
      </c>
      <c r="AE25" s="230"/>
    </row>
    <row r="26" spans="1:31" ht="15.6" customHeight="1" x14ac:dyDescent="0.3">
      <c r="A26" s="42"/>
      <c r="B26" s="35" t="s">
        <v>318</v>
      </c>
      <c r="D26" s="23">
        <v>5</v>
      </c>
      <c r="E26" s="8">
        <v>1</v>
      </c>
      <c r="F26" s="243" t="s">
        <v>1360</v>
      </c>
      <c r="N26" s="9"/>
      <c r="O26" s="233"/>
      <c r="P26" s="238" t="s">
        <v>305</v>
      </c>
      <c r="Q26" s="239"/>
      <c r="R26" s="244" t="s">
        <v>1015</v>
      </c>
      <c r="S26" s="245">
        <v>7</v>
      </c>
      <c r="T26" s="245">
        <v>13</v>
      </c>
      <c r="U26" s="173">
        <f t="shared" ref="U26:U33" si="7">SUM(S26:T26)</f>
        <v>20</v>
      </c>
      <c r="V26" s="245">
        <v>2</v>
      </c>
      <c r="W26" s="173"/>
      <c r="X26" s="238" t="s">
        <v>758</v>
      </c>
      <c r="Y26" s="238"/>
      <c r="Z26" s="243" t="s">
        <v>1020</v>
      </c>
      <c r="AA26" s="245">
        <v>5</v>
      </c>
      <c r="AB26" s="245">
        <v>9</v>
      </c>
      <c r="AC26" s="173">
        <f t="shared" ref="AC26:AC36" si="8">SUM(AA26:AB26)</f>
        <v>14</v>
      </c>
      <c r="AD26" s="245">
        <v>1</v>
      </c>
      <c r="AE26" s="230"/>
    </row>
    <row r="27" spans="1:31" ht="15.6" customHeight="1" x14ac:dyDescent="0.25">
      <c r="A27" s="52" t="s">
        <v>226</v>
      </c>
      <c r="B27" s="44" t="s">
        <v>272</v>
      </c>
      <c r="C27" s="44"/>
      <c r="E27" s="8">
        <v>1</v>
      </c>
      <c r="F27" s="243" t="s">
        <v>1361</v>
      </c>
      <c r="N27" s="9"/>
      <c r="O27" s="232"/>
      <c r="P27" s="157" t="s">
        <v>860</v>
      </c>
      <c r="Q27" s="44" t="s">
        <v>320</v>
      </c>
      <c r="R27" s="44" t="s">
        <v>305</v>
      </c>
      <c r="S27" s="42">
        <v>22</v>
      </c>
      <c r="T27" s="42">
        <v>14</v>
      </c>
      <c r="U27" s="173">
        <f t="shared" si="7"/>
        <v>36</v>
      </c>
      <c r="V27" s="42"/>
      <c r="W27" s="173"/>
      <c r="X27" s="46" t="s">
        <v>878</v>
      </c>
      <c r="Y27" s="46" t="s">
        <v>794</v>
      </c>
      <c r="Z27" s="44" t="s">
        <v>243</v>
      </c>
      <c r="AA27" s="42">
        <v>14</v>
      </c>
      <c r="AB27" s="42">
        <v>21</v>
      </c>
      <c r="AC27" s="173">
        <f t="shared" si="8"/>
        <v>35</v>
      </c>
      <c r="AD27" s="42">
        <v>5</v>
      </c>
      <c r="AE27" s="230"/>
    </row>
    <row r="28" spans="1:31" ht="15.6" customHeight="1" x14ac:dyDescent="0.25">
      <c r="B28" s="44"/>
      <c r="C28" s="44"/>
      <c r="E28" s="8">
        <v>1</v>
      </c>
      <c r="F28" s="243" t="s">
        <v>1362</v>
      </c>
      <c r="N28" s="9"/>
      <c r="O28" s="232"/>
      <c r="P28" s="157" t="s">
        <v>859</v>
      </c>
      <c r="Q28" s="44" t="s">
        <v>792</v>
      </c>
      <c r="R28" s="44" t="s">
        <v>305</v>
      </c>
      <c r="S28" s="42">
        <v>13</v>
      </c>
      <c r="T28" s="42">
        <v>12</v>
      </c>
      <c r="U28" s="173">
        <f t="shared" si="7"/>
        <v>25</v>
      </c>
      <c r="V28" s="42"/>
      <c r="W28" s="173"/>
      <c r="X28" s="44" t="s">
        <v>876</v>
      </c>
      <c r="Y28" s="44" t="s">
        <v>367</v>
      </c>
      <c r="Z28" s="243" t="s">
        <v>243</v>
      </c>
      <c r="AA28" s="42">
        <v>13</v>
      </c>
      <c r="AB28" s="42">
        <v>11</v>
      </c>
      <c r="AC28" s="173">
        <f t="shared" si="8"/>
        <v>24</v>
      </c>
      <c r="AD28" s="42">
        <v>1</v>
      </c>
      <c r="AE28" s="230"/>
    </row>
    <row r="29" spans="1:31" ht="15.6" customHeight="1" x14ac:dyDescent="0.3">
      <c r="B29" s="35"/>
      <c r="E29" s="8">
        <v>1</v>
      </c>
      <c r="F29" s="243" t="s">
        <v>1363</v>
      </c>
      <c r="N29" s="9"/>
      <c r="O29" s="232"/>
      <c r="P29" s="44" t="s">
        <v>901</v>
      </c>
      <c r="Q29" s="44" t="s">
        <v>790</v>
      </c>
      <c r="R29" s="44" t="s">
        <v>305</v>
      </c>
      <c r="S29" s="42">
        <v>10</v>
      </c>
      <c r="T29" s="221">
        <v>12</v>
      </c>
      <c r="U29" s="173">
        <f t="shared" si="7"/>
        <v>22</v>
      </c>
      <c r="V29" s="42">
        <v>2</v>
      </c>
      <c r="W29" s="173"/>
      <c r="X29" s="44" t="s">
        <v>926</v>
      </c>
      <c r="Y29" s="44" t="s">
        <v>289</v>
      </c>
      <c r="Z29" s="44" t="s">
        <v>243</v>
      </c>
      <c r="AA29" s="42">
        <v>8</v>
      </c>
      <c r="AB29" s="221">
        <v>12</v>
      </c>
      <c r="AC29" s="173">
        <f t="shared" si="8"/>
        <v>20</v>
      </c>
      <c r="AD29" s="42">
        <v>2</v>
      </c>
      <c r="AE29" s="230"/>
    </row>
    <row r="30" spans="1:31" ht="15.6" customHeight="1" x14ac:dyDescent="0.25">
      <c r="E30" s="93">
        <v>2</v>
      </c>
      <c r="F30" s="243" t="s">
        <v>972</v>
      </c>
      <c r="N30" s="9"/>
      <c r="O30" s="232"/>
      <c r="P30" s="44" t="s">
        <v>856</v>
      </c>
      <c r="Q30" s="44" t="s">
        <v>261</v>
      </c>
      <c r="R30" s="44" t="s">
        <v>305</v>
      </c>
      <c r="S30" s="42">
        <v>8</v>
      </c>
      <c r="T30" s="42">
        <v>7</v>
      </c>
      <c r="U30" s="173">
        <f t="shared" si="7"/>
        <v>15</v>
      </c>
      <c r="V30" s="42"/>
      <c r="W30" s="173"/>
      <c r="X30" s="44" t="s">
        <v>864</v>
      </c>
      <c r="Y30" s="51" t="s">
        <v>914</v>
      </c>
      <c r="Z30" s="51" t="s">
        <v>243</v>
      </c>
      <c r="AA30" s="42">
        <v>3</v>
      </c>
      <c r="AB30" s="42">
        <v>17</v>
      </c>
      <c r="AC30" s="173">
        <f t="shared" si="8"/>
        <v>20</v>
      </c>
      <c r="AD30" s="42">
        <v>2</v>
      </c>
      <c r="AE30" s="230"/>
    </row>
    <row r="31" spans="1:31" ht="15.6" customHeight="1" x14ac:dyDescent="0.25">
      <c r="N31" s="9"/>
      <c r="O31" s="232"/>
      <c r="P31" s="44" t="s">
        <v>853</v>
      </c>
      <c r="Q31" s="159" t="s">
        <v>274</v>
      </c>
      <c r="R31" s="51" t="s">
        <v>305</v>
      </c>
      <c r="S31" s="42">
        <v>3</v>
      </c>
      <c r="T31" s="42">
        <v>11</v>
      </c>
      <c r="U31" s="173">
        <f t="shared" si="7"/>
        <v>14</v>
      </c>
      <c r="V31" s="42">
        <v>1</v>
      </c>
      <c r="W31" s="173"/>
      <c r="X31" s="44" t="s">
        <v>879</v>
      </c>
      <c r="Y31" s="44" t="s">
        <v>303</v>
      </c>
      <c r="Z31" s="44" t="s">
        <v>243</v>
      </c>
      <c r="AA31" s="42">
        <v>5</v>
      </c>
      <c r="AB31" s="221">
        <v>12</v>
      </c>
      <c r="AC31" s="173">
        <f t="shared" si="8"/>
        <v>17</v>
      </c>
      <c r="AD31" s="42">
        <v>2</v>
      </c>
      <c r="AE31" s="230"/>
    </row>
    <row r="32" spans="1:31" ht="15.6" customHeight="1" x14ac:dyDescent="0.3">
      <c r="A32" s="76" t="s">
        <v>327</v>
      </c>
      <c r="B32" s="156"/>
      <c r="C32" s="155"/>
      <c r="D32" s="148"/>
      <c r="E32" s="71" t="s">
        <v>239</v>
      </c>
      <c r="F32" s="71"/>
      <c r="G32" s="78"/>
      <c r="H32" s="78"/>
      <c r="I32" s="78"/>
      <c r="J32" s="79"/>
      <c r="K32" s="78"/>
      <c r="L32" s="78"/>
      <c r="M32" s="78"/>
      <c r="N32" s="8"/>
      <c r="O32" s="233"/>
      <c r="P32" s="44" t="s">
        <v>858</v>
      </c>
      <c r="Q32" s="44" t="s">
        <v>333</v>
      </c>
      <c r="R32" s="44" t="s">
        <v>305</v>
      </c>
      <c r="S32" s="42">
        <v>2</v>
      </c>
      <c r="T32" s="42">
        <v>7</v>
      </c>
      <c r="U32" s="173">
        <f t="shared" si="7"/>
        <v>9</v>
      </c>
      <c r="V32" s="42"/>
      <c r="W32" s="173"/>
      <c r="X32" s="44" t="s">
        <v>873</v>
      </c>
      <c r="Y32" s="44" t="s">
        <v>219</v>
      </c>
      <c r="Z32" s="44" t="s">
        <v>243</v>
      </c>
      <c r="AA32" s="42">
        <v>7</v>
      </c>
      <c r="AB32" s="42">
        <v>3</v>
      </c>
      <c r="AC32" s="173">
        <f t="shared" si="8"/>
        <v>10</v>
      </c>
      <c r="AD32" s="42"/>
      <c r="AE32" s="230"/>
    </row>
    <row r="33" spans="1:31" ht="15.6" customHeight="1" x14ac:dyDescent="0.3">
      <c r="A33" s="49" t="s">
        <v>229</v>
      </c>
      <c r="B33" s="35" t="s">
        <v>364</v>
      </c>
      <c r="D33" s="23">
        <v>1</v>
      </c>
      <c r="E33" s="8">
        <v>1</v>
      </c>
      <c r="F33" s="44" t="s">
        <v>1356</v>
      </c>
      <c r="G33" s="158"/>
      <c r="H33" s="158"/>
      <c r="I33" s="94"/>
      <c r="J33" s="94"/>
      <c r="K33" s="94"/>
      <c r="L33" s="94"/>
      <c r="M33" s="94"/>
      <c r="N33" s="9"/>
      <c r="O33" s="233"/>
      <c r="P33" s="44" t="s">
        <v>855</v>
      </c>
      <c r="Q33" s="88" t="s">
        <v>221</v>
      </c>
      <c r="R33" s="44" t="s">
        <v>305</v>
      </c>
      <c r="S33" s="42"/>
      <c r="T33" s="42">
        <v>9</v>
      </c>
      <c r="U33" s="173">
        <f t="shared" si="7"/>
        <v>9</v>
      </c>
      <c r="V33" s="42">
        <v>1</v>
      </c>
      <c r="W33" s="173"/>
      <c r="X33" s="44" t="s">
        <v>875</v>
      </c>
      <c r="Y33" s="44" t="s">
        <v>328</v>
      </c>
      <c r="Z33" s="44" t="s">
        <v>243</v>
      </c>
      <c r="AA33" s="42">
        <v>1</v>
      </c>
      <c r="AB33" s="42">
        <v>7</v>
      </c>
      <c r="AC33" s="173">
        <f t="shared" si="8"/>
        <v>8</v>
      </c>
      <c r="AD33" s="42">
        <v>3</v>
      </c>
      <c r="AE33" s="230"/>
    </row>
    <row r="34" spans="1:31" ht="15.6" customHeight="1" x14ac:dyDescent="0.25">
      <c r="A34" s="42" t="s">
        <v>226</v>
      </c>
      <c r="B34" s="44" t="s">
        <v>272</v>
      </c>
      <c r="C34" s="44"/>
      <c r="D34" s="9"/>
      <c r="E34" s="8"/>
      <c r="F34" s="44"/>
      <c r="N34" s="9"/>
      <c r="O34" s="232"/>
      <c r="P34" s="44" t="s">
        <v>852</v>
      </c>
      <c r="Q34" s="44" t="s">
        <v>234</v>
      </c>
      <c r="R34" s="44" t="s">
        <v>305</v>
      </c>
      <c r="S34" s="42"/>
      <c r="T34" s="42">
        <v>7</v>
      </c>
      <c r="U34" s="173">
        <f>SUM(S34:T34)</f>
        <v>7</v>
      </c>
      <c r="V34" s="42"/>
      <c r="W34" s="173"/>
      <c r="X34" s="44" t="s">
        <v>874</v>
      </c>
      <c r="Y34" s="44" t="s">
        <v>212</v>
      </c>
      <c r="Z34" s="44" t="s">
        <v>243</v>
      </c>
      <c r="AA34" s="42">
        <v>1</v>
      </c>
      <c r="AB34" s="221">
        <v>4</v>
      </c>
      <c r="AC34" s="173">
        <f t="shared" si="8"/>
        <v>5</v>
      </c>
      <c r="AD34" s="42">
        <v>5</v>
      </c>
      <c r="AE34" s="230"/>
    </row>
    <row r="35" spans="1:31" ht="15.6" customHeight="1" x14ac:dyDescent="0.25">
      <c r="B35" s="44"/>
      <c r="C35" s="44"/>
      <c r="E35" s="8"/>
      <c r="N35" s="9"/>
      <c r="O35" s="232"/>
      <c r="P35" s="44" t="s">
        <v>795</v>
      </c>
      <c r="Q35" s="44" t="s">
        <v>1184</v>
      </c>
      <c r="R35" s="44" t="s">
        <v>305</v>
      </c>
      <c r="S35" s="221">
        <v>2</v>
      </c>
      <c r="T35" s="42">
        <v>4</v>
      </c>
      <c r="U35" s="173">
        <f>SUM(S35:T35)</f>
        <v>6</v>
      </c>
      <c r="V35" s="42"/>
      <c r="W35" s="173"/>
      <c r="X35" s="44" t="s">
        <v>872</v>
      </c>
      <c r="Y35" s="44" t="s">
        <v>211</v>
      </c>
      <c r="Z35" s="44" t="s">
        <v>243</v>
      </c>
      <c r="AA35" s="42"/>
      <c r="AB35" s="42">
        <v>3</v>
      </c>
      <c r="AC35" s="173">
        <f t="shared" si="8"/>
        <v>3</v>
      </c>
      <c r="AD35" s="42">
        <v>3</v>
      </c>
      <c r="AE35" s="230"/>
    </row>
    <row r="36" spans="1:31" ht="15.6" customHeight="1" x14ac:dyDescent="0.3">
      <c r="A36" s="52"/>
      <c r="B36" s="35" t="s">
        <v>372</v>
      </c>
      <c r="C36" s="46"/>
      <c r="D36" s="114">
        <v>2</v>
      </c>
      <c r="E36" s="8">
        <v>1</v>
      </c>
      <c r="F36" s="44" t="s">
        <v>1358</v>
      </c>
      <c r="N36" s="9"/>
      <c r="O36" s="233"/>
      <c r="P36" s="44" t="s">
        <v>854</v>
      </c>
      <c r="Q36" s="44" t="s">
        <v>214</v>
      </c>
      <c r="R36" s="44" t="s">
        <v>305</v>
      </c>
      <c r="S36" s="221"/>
      <c r="T36" s="42">
        <v>6</v>
      </c>
      <c r="U36" s="173">
        <f>SUM(S36:T36)</f>
        <v>6</v>
      </c>
      <c r="V36" s="42">
        <v>2</v>
      </c>
      <c r="W36" s="173"/>
      <c r="X36" s="44" t="s">
        <v>1224</v>
      </c>
      <c r="Y36" s="51" t="s">
        <v>1036</v>
      </c>
      <c r="Z36" s="51" t="s">
        <v>243</v>
      </c>
      <c r="AA36" s="42"/>
      <c r="AB36" s="221">
        <v>2</v>
      </c>
      <c r="AC36" s="173">
        <f t="shared" si="8"/>
        <v>2</v>
      </c>
      <c r="AD36" s="42"/>
      <c r="AE36" s="230"/>
    </row>
    <row r="37" spans="1:31" ht="15.6" customHeight="1" thickBot="1" x14ac:dyDescent="0.3">
      <c r="A37" s="52" t="s">
        <v>226</v>
      </c>
      <c r="B37" s="44" t="s">
        <v>1357</v>
      </c>
      <c r="C37" s="60" t="s">
        <v>405</v>
      </c>
      <c r="D37" s="114"/>
      <c r="E37" s="93">
        <v>2</v>
      </c>
      <c r="F37" s="44" t="s">
        <v>1359</v>
      </c>
      <c r="N37" s="9"/>
      <c r="O37" s="233"/>
      <c r="P37" s="240" t="s">
        <v>1012</v>
      </c>
      <c r="Q37" s="240"/>
      <c r="R37" s="240" t="s">
        <v>305</v>
      </c>
      <c r="S37" s="242">
        <f>SUM(S26:S36)</f>
        <v>67</v>
      </c>
      <c r="T37" s="242">
        <f>SUM(T26:T36)</f>
        <v>102</v>
      </c>
      <c r="U37" s="242">
        <f>SUM(U26:U36)</f>
        <v>169</v>
      </c>
      <c r="V37" s="242">
        <f>SUM(V26:V36)</f>
        <v>8</v>
      </c>
      <c r="W37" s="173"/>
      <c r="X37" s="240" t="s">
        <v>1014</v>
      </c>
      <c r="Y37" s="240"/>
      <c r="Z37" s="240" t="s">
        <v>243</v>
      </c>
      <c r="AA37" s="242">
        <f>SUM(AA26:AA36)</f>
        <v>57</v>
      </c>
      <c r="AB37" s="242">
        <f>SUM(AB26:AB36)</f>
        <v>101</v>
      </c>
      <c r="AC37" s="242">
        <f>SUM(AC26:AC36)</f>
        <v>158</v>
      </c>
      <c r="AD37" s="242">
        <f>SUM(AD26:AD36)</f>
        <v>24</v>
      </c>
      <c r="AE37" s="230"/>
    </row>
    <row r="38" spans="1:31" ht="15.6" customHeight="1" x14ac:dyDescent="0.25">
      <c r="N38" s="8"/>
      <c r="O38" s="233"/>
      <c r="P38" s="238" t="s">
        <v>283</v>
      </c>
      <c r="Q38" s="238"/>
      <c r="R38" s="243" t="s">
        <v>1019</v>
      </c>
      <c r="S38" s="245">
        <v>4</v>
      </c>
      <c r="T38" s="245">
        <v>7</v>
      </c>
      <c r="U38" s="173">
        <f t="shared" ref="U38:U48" si="9">SUM(S38:T38)</f>
        <v>11</v>
      </c>
      <c r="V38" s="245">
        <v>6</v>
      </c>
      <c r="W38" s="173"/>
      <c r="X38" s="238" t="s">
        <v>242</v>
      </c>
      <c r="Y38" s="238"/>
      <c r="Z38" s="246" t="s">
        <v>1016</v>
      </c>
      <c r="AA38" s="245">
        <v>8</v>
      </c>
      <c r="AB38" s="245">
        <v>4</v>
      </c>
      <c r="AC38" s="173">
        <f t="shared" ref="AC38:AC48" si="10">SUM(AA38:AB38)</f>
        <v>12</v>
      </c>
      <c r="AD38" s="245"/>
      <c r="AE38" s="230"/>
    </row>
    <row r="39" spans="1:31" ht="15.6" customHeight="1" x14ac:dyDescent="0.3">
      <c r="A39" s="76"/>
      <c r="B39" s="156"/>
      <c r="C39" s="71"/>
      <c r="D39" s="148"/>
      <c r="E39" s="71" t="s">
        <v>239</v>
      </c>
      <c r="F39" s="77"/>
      <c r="G39" s="78"/>
      <c r="H39" s="78"/>
      <c r="I39" s="78"/>
      <c r="J39" s="79"/>
      <c r="K39" s="78"/>
      <c r="L39" s="78"/>
      <c r="M39" s="78"/>
      <c r="N39" s="9"/>
      <c r="O39" s="233"/>
      <c r="P39" s="44" t="s">
        <v>811</v>
      </c>
      <c r="Q39" s="243" t="s">
        <v>299</v>
      </c>
      <c r="R39" s="51" t="s">
        <v>250</v>
      </c>
      <c r="S39" s="221">
        <v>9</v>
      </c>
      <c r="T39" s="221">
        <v>19</v>
      </c>
      <c r="U39" s="173">
        <f t="shared" si="9"/>
        <v>28</v>
      </c>
      <c r="V39" s="42"/>
      <c r="W39" s="173"/>
      <c r="X39" s="44" t="s">
        <v>943</v>
      </c>
      <c r="Y39" s="44" t="s">
        <v>908</v>
      </c>
      <c r="Z39" s="44" t="s">
        <v>242</v>
      </c>
      <c r="AA39" s="42">
        <v>23</v>
      </c>
      <c r="AB39" s="221">
        <v>18</v>
      </c>
      <c r="AC39" s="173">
        <f t="shared" si="10"/>
        <v>41</v>
      </c>
      <c r="AD39" s="42"/>
      <c r="AE39" s="230"/>
    </row>
    <row r="40" spans="1:31" ht="15.6" customHeight="1" x14ac:dyDescent="0.3">
      <c r="A40" s="49" t="s">
        <v>230</v>
      </c>
      <c r="B40" s="35" t="s">
        <v>363</v>
      </c>
      <c r="C40" s="44"/>
      <c r="D40" s="23">
        <v>3</v>
      </c>
      <c r="E40" s="9">
        <v>1</v>
      </c>
      <c r="F40" s="44" t="s">
        <v>1088</v>
      </c>
      <c r="G40" s="43"/>
      <c r="H40" s="47"/>
      <c r="I40" s="47"/>
      <c r="J40" s="48"/>
      <c r="K40" s="47"/>
      <c r="L40" s="47"/>
      <c r="M40" s="47"/>
      <c r="N40" s="8"/>
      <c r="O40" s="233"/>
      <c r="P40" s="44" t="s">
        <v>810</v>
      </c>
      <c r="Q40" s="44" t="s">
        <v>299</v>
      </c>
      <c r="R40" s="51" t="s">
        <v>250</v>
      </c>
      <c r="S40" s="42">
        <v>14</v>
      </c>
      <c r="T40" s="221">
        <v>6</v>
      </c>
      <c r="U40" s="173">
        <f t="shared" si="9"/>
        <v>20</v>
      </c>
      <c r="V40" s="42">
        <v>1</v>
      </c>
      <c r="W40" s="173"/>
      <c r="X40" s="44" t="s">
        <v>827</v>
      </c>
      <c r="Y40" s="44" t="s">
        <v>304</v>
      </c>
      <c r="Z40" s="44" t="s">
        <v>242</v>
      </c>
      <c r="AA40" s="42">
        <v>14</v>
      </c>
      <c r="AB40" s="221">
        <v>21</v>
      </c>
      <c r="AC40" s="173">
        <f>SUM(AA40:AB40)</f>
        <v>35</v>
      </c>
      <c r="AD40" s="42">
        <v>6</v>
      </c>
      <c r="AE40" s="230"/>
    </row>
    <row r="41" spans="1:31" ht="15.6" customHeight="1" x14ac:dyDescent="0.25">
      <c r="A41" s="52" t="s">
        <v>226</v>
      </c>
      <c r="B41" s="157" t="s">
        <v>272</v>
      </c>
      <c r="C41" s="46"/>
      <c r="D41" s="23"/>
      <c r="E41" s="9">
        <v>1</v>
      </c>
      <c r="F41" s="44" t="s">
        <v>1352</v>
      </c>
      <c r="G41" s="43"/>
      <c r="H41" s="47"/>
      <c r="I41" s="43"/>
      <c r="J41" s="45"/>
      <c r="K41" s="47"/>
      <c r="L41" s="47"/>
      <c r="M41" s="39"/>
      <c r="N41" s="9"/>
      <c r="O41" s="232"/>
      <c r="P41" s="44" t="s">
        <v>814</v>
      </c>
      <c r="Q41" s="44" t="s">
        <v>325</v>
      </c>
      <c r="R41" s="44" t="s">
        <v>250</v>
      </c>
      <c r="S41" s="52">
        <v>6</v>
      </c>
      <c r="T41" s="202">
        <v>7</v>
      </c>
      <c r="U41" s="173">
        <f>SUM(S41:T41)</f>
        <v>13</v>
      </c>
      <c r="V41" s="42"/>
      <c r="W41" s="173"/>
      <c r="X41" s="46" t="s">
        <v>829</v>
      </c>
      <c r="Y41" s="46" t="s">
        <v>249</v>
      </c>
      <c r="Z41" s="220" t="s">
        <v>242</v>
      </c>
      <c r="AA41" s="42">
        <v>20</v>
      </c>
      <c r="AB41" s="42">
        <v>14</v>
      </c>
      <c r="AC41" s="173">
        <f>SUM(AA41:AB41)</f>
        <v>34</v>
      </c>
      <c r="AD41" s="42">
        <v>3</v>
      </c>
      <c r="AE41" s="230"/>
    </row>
    <row r="42" spans="1:31" ht="15.6" customHeight="1" x14ac:dyDescent="0.25">
      <c r="B42" s="157"/>
      <c r="C42" s="44"/>
      <c r="E42" s="93">
        <v>2</v>
      </c>
      <c r="F42" s="44" t="s">
        <v>1353</v>
      </c>
      <c r="N42" s="9"/>
      <c r="O42" s="232"/>
      <c r="P42" s="44" t="s">
        <v>815</v>
      </c>
      <c r="Q42" s="159" t="s">
        <v>380</v>
      </c>
      <c r="R42" s="44" t="s">
        <v>250</v>
      </c>
      <c r="S42" s="42">
        <v>3</v>
      </c>
      <c r="T42" s="42">
        <v>3</v>
      </c>
      <c r="U42" s="173">
        <f>SUM(S42:T42)</f>
        <v>6</v>
      </c>
      <c r="V42" s="42">
        <v>2</v>
      </c>
      <c r="W42" s="173"/>
      <c r="X42" s="157" t="s">
        <v>825</v>
      </c>
      <c r="Y42" s="157" t="s">
        <v>260</v>
      </c>
      <c r="Z42" s="46" t="s">
        <v>242</v>
      </c>
      <c r="AA42" s="42">
        <v>5</v>
      </c>
      <c r="AB42" s="42">
        <v>24</v>
      </c>
      <c r="AC42" s="173">
        <f>SUM(AA42:AB42)</f>
        <v>29</v>
      </c>
      <c r="AD42" s="42">
        <v>1</v>
      </c>
      <c r="AE42" s="230"/>
    </row>
    <row r="43" spans="1:31" ht="15.6" customHeight="1" x14ac:dyDescent="0.25">
      <c r="C43" s="44"/>
      <c r="N43" s="8"/>
      <c r="O43" s="233"/>
      <c r="P43" s="44" t="s">
        <v>809</v>
      </c>
      <c r="Q43" s="44" t="s">
        <v>251</v>
      </c>
      <c r="R43" s="44" t="s">
        <v>250</v>
      </c>
      <c r="S43" s="42">
        <v>1</v>
      </c>
      <c r="T43" s="42">
        <v>7</v>
      </c>
      <c r="U43" s="173">
        <f>SUM(S43:T43)</f>
        <v>8</v>
      </c>
      <c r="V43" s="42">
        <v>2</v>
      </c>
      <c r="W43" s="173"/>
      <c r="X43" s="44" t="s">
        <v>828</v>
      </c>
      <c r="Y43" s="44" t="s">
        <v>258</v>
      </c>
      <c r="Z43" s="44" t="s">
        <v>242</v>
      </c>
      <c r="AA43" s="42">
        <v>9</v>
      </c>
      <c r="AB43" s="221">
        <v>19</v>
      </c>
      <c r="AC43" s="173">
        <f>SUM(AA43:AB43)</f>
        <v>28</v>
      </c>
      <c r="AD43" s="42">
        <v>1</v>
      </c>
      <c r="AE43" s="230"/>
    </row>
    <row r="44" spans="1:31" ht="15.6" customHeight="1" x14ac:dyDescent="0.3">
      <c r="B44" s="35" t="s">
        <v>313</v>
      </c>
      <c r="C44" s="59"/>
      <c r="D44" s="234">
        <v>2</v>
      </c>
      <c r="E44" s="9">
        <v>2</v>
      </c>
      <c r="F44" s="44" t="s">
        <v>1354</v>
      </c>
      <c r="N44" s="9"/>
      <c r="O44" s="233"/>
      <c r="P44" s="44" t="s">
        <v>807</v>
      </c>
      <c r="Q44" s="159" t="s">
        <v>370</v>
      </c>
      <c r="R44" s="44" t="s">
        <v>250</v>
      </c>
      <c r="S44" s="42">
        <v>2</v>
      </c>
      <c r="T44" s="42">
        <v>3</v>
      </c>
      <c r="U44" s="173">
        <f>SUM(S44:T44)</f>
        <v>5</v>
      </c>
      <c r="V44" s="42">
        <v>3</v>
      </c>
      <c r="W44" s="173"/>
      <c r="X44" s="44" t="s">
        <v>832</v>
      </c>
      <c r="Y44" s="44" t="s">
        <v>359</v>
      </c>
      <c r="Z44" s="44" t="s">
        <v>242</v>
      </c>
      <c r="AA44" s="42">
        <v>3</v>
      </c>
      <c r="AB44" s="42">
        <v>10</v>
      </c>
      <c r="AC44" s="173">
        <f t="shared" si="10"/>
        <v>13</v>
      </c>
      <c r="AD44" s="42">
        <v>2</v>
      </c>
      <c r="AE44" s="230"/>
    </row>
    <row r="45" spans="1:31" ht="15.6" customHeight="1" x14ac:dyDescent="0.25">
      <c r="A45" s="202" t="s">
        <v>226</v>
      </c>
      <c r="B45" s="88" t="s">
        <v>311</v>
      </c>
      <c r="C45" s="46" t="s">
        <v>369</v>
      </c>
      <c r="D45" s="234"/>
      <c r="E45" s="9">
        <v>2</v>
      </c>
      <c r="F45" s="44" t="s">
        <v>1355</v>
      </c>
      <c r="N45" s="9"/>
      <c r="O45" s="232"/>
      <c r="P45" s="44" t="s">
        <v>812</v>
      </c>
      <c r="Q45" s="44" t="s">
        <v>215</v>
      </c>
      <c r="R45" s="44" t="s">
        <v>250</v>
      </c>
      <c r="S45" s="42"/>
      <c r="T45" s="221">
        <v>5</v>
      </c>
      <c r="U45" s="173">
        <f>SUM(S45:T45)</f>
        <v>5</v>
      </c>
      <c r="V45" s="42">
        <v>5</v>
      </c>
      <c r="W45" s="173"/>
      <c r="X45" s="44" t="s">
        <v>830</v>
      </c>
      <c r="Y45" s="88" t="s">
        <v>288</v>
      </c>
      <c r="Z45" s="44" t="s">
        <v>242</v>
      </c>
      <c r="AA45" s="42"/>
      <c r="AB45" s="221">
        <v>13</v>
      </c>
      <c r="AC45" s="173">
        <f>SUM(AA45:AB45)</f>
        <v>13</v>
      </c>
      <c r="AD45" s="42">
        <v>1</v>
      </c>
      <c r="AE45" s="230"/>
    </row>
    <row r="46" spans="1:31" ht="17.25" customHeight="1" x14ac:dyDescent="0.25">
      <c r="N46" s="8"/>
      <c r="O46" s="232"/>
      <c r="P46" s="44" t="s">
        <v>813</v>
      </c>
      <c r="Q46" s="44" t="s">
        <v>259</v>
      </c>
      <c r="R46" s="51" t="s">
        <v>250</v>
      </c>
      <c r="S46" s="221">
        <v>1</v>
      </c>
      <c r="T46" s="42">
        <v>3</v>
      </c>
      <c r="U46" s="173">
        <f t="shared" si="9"/>
        <v>4</v>
      </c>
      <c r="V46" s="42"/>
      <c r="W46" s="173"/>
      <c r="X46" s="44" t="s">
        <v>831</v>
      </c>
      <c r="Y46" s="44" t="s">
        <v>382</v>
      </c>
      <c r="Z46" s="44" t="s">
        <v>242</v>
      </c>
      <c r="AA46" s="42">
        <v>3</v>
      </c>
      <c r="AB46" s="42">
        <v>8</v>
      </c>
      <c r="AC46" s="173">
        <f>SUM(AA46:AB46)</f>
        <v>11</v>
      </c>
      <c r="AD46" s="42">
        <v>2</v>
      </c>
      <c r="AE46" s="230"/>
    </row>
    <row r="47" spans="1:31" ht="15.6" customHeight="1" x14ac:dyDescent="0.25">
      <c r="A47" s="107"/>
      <c r="B47" s="108"/>
      <c r="C47" s="108"/>
      <c r="D47" s="149"/>
      <c r="E47" s="109"/>
      <c r="F47" s="108"/>
      <c r="G47" s="110"/>
      <c r="H47" s="110"/>
      <c r="I47" s="110"/>
      <c r="J47" s="111"/>
      <c r="K47" s="110"/>
      <c r="L47" s="110"/>
      <c r="M47" s="109"/>
      <c r="N47" s="8"/>
      <c r="O47" s="233"/>
      <c r="P47" s="44" t="s">
        <v>806</v>
      </c>
      <c r="Q47" s="51" t="s">
        <v>787</v>
      </c>
      <c r="R47" s="44" t="s">
        <v>250</v>
      </c>
      <c r="S47" s="42">
        <v>1</v>
      </c>
      <c r="T47" s="221">
        <v>1</v>
      </c>
      <c r="U47" s="173">
        <f t="shared" si="9"/>
        <v>2</v>
      </c>
      <c r="V47" s="42"/>
      <c r="W47" s="173"/>
      <c r="X47" s="44" t="s">
        <v>826</v>
      </c>
      <c r="Y47" s="44" t="s">
        <v>218</v>
      </c>
      <c r="Z47" s="51" t="s">
        <v>242</v>
      </c>
      <c r="AA47" s="42">
        <v>1</v>
      </c>
      <c r="AB47" s="221">
        <v>6</v>
      </c>
      <c r="AC47" s="173">
        <f>SUM(AA47:AB47)</f>
        <v>7</v>
      </c>
      <c r="AD47" s="42">
        <v>2</v>
      </c>
      <c r="AE47" s="230"/>
    </row>
    <row r="48" spans="1:31" ht="15.6" customHeight="1" x14ac:dyDescent="0.3">
      <c r="C48" s="44" t="s">
        <v>579</v>
      </c>
      <c r="D48" s="102">
        <f>SUM(D15:D47)</f>
        <v>20</v>
      </c>
      <c r="E48" s="22"/>
      <c r="F48" s="44" t="s">
        <v>642</v>
      </c>
      <c r="G48" s="35"/>
      <c r="H48" s="50"/>
      <c r="I48" s="64">
        <v>4</v>
      </c>
      <c r="J48" s="23"/>
      <c r="N48" s="9"/>
      <c r="O48" s="232"/>
      <c r="P48" s="44" t="s">
        <v>808</v>
      </c>
      <c r="Q48" s="44" t="s">
        <v>250</v>
      </c>
      <c r="R48" s="44" t="s">
        <v>250</v>
      </c>
      <c r="S48" s="42"/>
      <c r="T48" s="221"/>
      <c r="U48" s="173">
        <f t="shared" si="9"/>
        <v>0</v>
      </c>
      <c r="V48" s="42"/>
      <c r="W48" s="173"/>
      <c r="X48" s="44" t="s">
        <v>833</v>
      </c>
      <c r="Y48" s="44" t="s">
        <v>204</v>
      </c>
      <c r="Z48" s="44" t="s">
        <v>242</v>
      </c>
      <c r="AA48" s="42"/>
      <c r="AB48" s="42">
        <v>6</v>
      </c>
      <c r="AC48" s="173">
        <f t="shared" si="10"/>
        <v>6</v>
      </c>
      <c r="AD48" s="42">
        <v>6</v>
      </c>
      <c r="AE48" s="230"/>
    </row>
    <row r="49" spans="1:31" ht="16.899999999999999" customHeight="1" thickBot="1" x14ac:dyDescent="0.3">
      <c r="N49" s="9"/>
      <c r="O49" s="233"/>
      <c r="P49" s="240" t="s">
        <v>1012</v>
      </c>
      <c r="Q49" s="240"/>
      <c r="R49" s="240" t="s">
        <v>250</v>
      </c>
      <c r="S49" s="242">
        <f>SUM(S38:S48)</f>
        <v>41</v>
      </c>
      <c r="T49" s="242">
        <f>SUM(T38:T48)</f>
        <v>61</v>
      </c>
      <c r="U49" s="242">
        <f>SUM(U38:U48)</f>
        <v>102</v>
      </c>
      <c r="V49" s="242">
        <f>SUM(V38:V48)</f>
        <v>19</v>
      </c>
      <c r="W49" s="173"/>
      <c r="X49" s="240" t="s">
        <v>1014</v>
      </c>
      <c r="Y49" s="240"/>
      <c r="Z49" s="240"/>
      <c r="AA49" s="242">
        <f>SUM(AA38:AA48)</f>
        <v>86</v>
      </c>
      <c r="AB49" s="242">
        <f>SUM(AB38:AB48)</f>
        <v>143</v>
      </c>
      <c r="AC49" s="242">
        <f>SUM(AC38:AC48)</f>
        <v>229</v>
      </c>
      <c r="AD49" s="242">
        <f>SUM(AD38:AD48)</f>
        <v>24</v>
      </c>
      <c r="AE49" s="230"/>
    </row>
    <row r="50" spans="1:31" ht="15.6" customHeight="1" x14ac:dyDescent="0.25">
      <c r="B50" s="335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N50" s="8"/>
      <c r="O50" s="233"/>
      <c r="P50" s="238" t="s">
        <v>356</v>
      </c>
      <c r="Q50" s="238"/>
      <c r="R50" s="243" t="s">
        <v>1017</v>
      </c>
      <c r="S50" s="245">
        <v>9</v>
      </c>
      <c r="T50" s="245">
        <v>15</v>
      </c>
      <c r="U50" s="173">
        <f t="shared" ref="U50:U61" si="11">SUM(S50:T50)</f>
        <v>24</v>
      </c>
      <c r="V50" s="245">
        <v>3</v>
      </c>
      <c r="W50" s="173"/>
      <c r="X50" s="238" t="s">
        <v>358</v>
      </c>
      <c r="Y50" s="238"/>
      <c r="Z50" s="243" t="s">
        <v>1018</v>
      </c>
      <c r="AA50" s="245">
        <v>10</v>
      </c>
      <c r="AB50" s="245">
        <v>12</v>
      </c>
      <c r="AC50" s="173">
        <f>SUM(AA50:AB50)</f>
        <v>22</v>
      </c>
      <c r="AD50" s="245">
        <v>1</v>
      </c>
      <c r="AE50" s="230"/>
    </row>
    <row r="51" spans="1:31" ht="15.6" customHeight="1" x14ac:dyDescent="0.3">
      <c r="B51" s="335"/>
      <c r="C51" s="335"/>
      <c r="D51" s="335"/>
      <c r="E51" s="335"/>
      <c r="F51" s="336" t="s">
        <v>1346</v>
      </c>
      <c r="G51" s="335"/>
      <c r="H51" s="335"/>
      <c r="I51" s="335"/>
      <c r="J51" s="335"/>
      <c r="K51" s="335"/>
      <c r="L51" s="335"/>
      <c r="N51" s="9"/>
      <c r="O51" s="232"/>
      <c r="P51" s="44" t="s">
        <v>820</v>
      </c>
      <c r="Q51" s="44" t="s">
        <v>254</v>
      </c>
      <c r="R51" s="243" t="s">
        <v>356</v>
      </c>
      <c r="S51" s="42">
        <v>9</v>
      </c>
      <c r="T51" s="221">
        <v>18</v>
      </c>
      <c r="U51" s="173">
        <f t="shared" si="11"/>
        <v>27</v>
      </c>
      <c r="V51" s="42">
        <v>2</v>
      </c>
      <c r="W51" s="173"/>
      <c r="X51" s="44" t="s">
        <v>836</v>
      </c>
      <c r="Y51" s="159" t="s">
        <v>216</v>
      </c>
      <c r="Z51" s="44" t="s">
        <v>358</v>
      </c>
      <c r="AA51" s="42">
        <v>6</v>
      </c>
      <c r="AB51" s="221">
        <v>10</v>
      </c>
      <c r="AC51" s="173">
        <f>SUM(AA51:AB51)</f>
        <v>16</v>
      </c>
      <c r="AD51" s="42">
        <v>11</v>
      </c>
      <c r="AE51" s="230"/>
    </row>
    <row r="52" spans="1:31" ht="15.6" customHeight="1" x14ac:dyDescent="0.25">
      <c r="B52" s="335"/>
      <c r="C52" s="335"/>
      <c r="D52" s="335"/>
      <c r="E52" s="335"/>
      <c r="F52" s="335"/>
      <c r="G52" s="335"/>
      <c r="H52" s="335"/>
      <c r="I52" s="335"/>
      <c r="J52" s="335"/>
      <c r="K52" s="335"/>
      <c r="L52" s="335"/>
      <c r="N52" s="9"/>
      <c r="O52" s="232"/>
      <c r="P52" s="44" t="s">
        <v>821</v>
      </c>
      <c r="Q52" s="51" t="s">
        <v>254</v>
      </c>
      <c r="R52" s="244" t="s">
        <v>356</v>
      </c>
      <c r="S52" s="42">
        <v>7</v>
      </c>
      <c r="T52" s="42">
        <v>16</v>
      </c>
      <c r="U52" s="173">
        <f t="shared" si="11"/>
        <v>23</v>
      </c>
      <c r="V52" s="42">
        <v>5</v>
      </c>
      <c r="W52" s="173"/>
      <c r="X52" s="44" t="s">
        <v>840</v>
      </c>
      <c r="Y52" s="44" t="s">
        <v>293</v>
      </c>
      <c r="Z52" s="51" t="s">
        <v>358</v>
      </c>
      <c r="AA52" s="221">
        <v>7</v>
      </c>
      <c r="AB52" s="42">
        <v>8</v>
      </c>
      <c r="AC52" s="173">
        <f>SUM(AA52:AB52)</f>
        <v>15</v>
      </c>
      <c r="AD52" s="42">
        <v>2</v>
      </c>
      <c r="AE52" s="230"/>
    </row>
    <row r="53" spans="1:31" ht="15.6" customHeight="1" x14ac:dyDescent="0.25">
      <c r="B53" s="335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N53" s="9"/>
      <c r="O53" s="63"/>
      <c r="P53" s="44" t="s">
        <v>1043</v>
      </c>
      <c r="Q53" s="44" t="s">
        <v>544</v>
      </c>
      <c r="R53" s="44" t="s">
        <v>356</v>
      </c>
      <c r="S53" s="42">
        <v>9</v>
      </c>
      <c r="T53" s="221">
        <v>10</v>
      </c>
      <c r="U53" s="173">
        <f t="shared" si="11"/>
        <v>19</v>
      </c>
      <c r="V53" s="42">
        <v>2</v>
      </c>
      <c r="W53" s="173"/>
      <c r="X53" s="44" t="s">
        <v>842</v>
      </c>
      <c r="Y53" s="44" t="s">
        <v>598</v>
      </c>
      <c r="Z53" s="44" t="s">
        <v>358</v>
      </c>
      <c r="AA53" s="42">
        <v>6</v>
      </c>
      <c r="AB53" s="221">
        <v>9</v>
      </c>
      <c r="AC53" s="173">
        <f t="shared" ref="AC53:AC60" si="12">SUM(AA53:AB53)</f>
        <v>15</v>
      </c>
      <c r="AD53" s="42">
        <v>1</v>
      </c>
      <c r="AE53" s="230"/>
    </row>
    <row r="54" spans="1:31" ht="15.6" customHeight="1" x14ac:dyDescent="0.3">
      <c r="B54" s="336"/>
      <c r="C54" s="337"/>
      <c r="D54" s="337"/>
      <c r="E54" s="337"/>
      <c r="F54" s="337"/>
      <c r="G54" s="337"/>
      <c r="H54" s="337"/>
      <c r="I54" s="337"/>
      <c r="J54" s="338"/>
      <c r="K54" s="338"/>
      <c r="L54" s="338"/>
      <c r="M54" s="253"/>
      <c r="N54" s="8"/>
      <c r="O54" s="232"/>
      <c r="P54" s="44" t="s">
        <v>818</v>
      </c>
      <c r="Q54" s="44" t="s">
        <v>209</v>
      </c>
      <c r="R54" s="44" t="s">
        <v>356</v>
      </c>
      <c r="S54" s="42">
        <v>4</v>
      </c>
      <c r="T54" s="221">
        <v>11</v>
      </c>
      <c r="U54" s="173">
        <f t="shared" si="11"/>
        <v>15</v>
      </c>
      <c r="V54" s="42">
        <v>4</v>
      </c>
      <c r="W54" s="173"/>
      <c r="X54" s="44" t="s">
        <v>841</v>
      </c>
      <c r="Y54" s="44" t="s">
        <v>248</v>
      </c>
      <c r="Z54" s="44" t="s">
        <v>358</v>
      </c>
      <c r="AA54" s="42">
        <v>8</v>
      </c>
      <c r="AB54" s="221">
        <v>5</v>
      </c>
      <c r="AC54" s="173">
        <f>SUM(AA54:AB54)</f>
        <v>13</v>
      </c>
      <c r="AD54" s="43"/>
      <c r="AE54" s="230"/>
    </row>
    <row r="55" spans="1:31" ht="15.6" customHeight="1" x14ac:dyDescent="0.3">
      <c r="A55" s="296"/>
      <c r="B55" s="335"/>
      <c r="C55" s="337"/>
      <c r="D55" s="337"/>
      <c r="E55" s="337"/>
      <c r="F55" s="336" t="s">
        <v>1346</v>
      </c>
      <c r="G55" s="337"/>
      <c r="H55" s="337"/>
      <c r="I55" s="337"/>
      <c r="J55" s="338"/>
      <c r="K55" s="338"/>
      <c r="L55" s="338"/>
      <c r="M55" s="253"/>
      <c r="N55" s="8"/>
      <c r="O55" s="233"/>
      <c r="P55" s="44" t="s">
        <v>823</v>
      </c>
      <c r="Q55" s="44" t="s">
        <v>292</v>
      </c>
      <c r="R55" s="243" t="s">
        <v>356</v>
      </c>
      <c r="S55" s="42">
        <v>6</v>
      </c>
      <c r="T55" s="221">
        <v>8</v>
      </c>
      <c r="U55" s="173">
        <f t="shared" si="11"/>
        <v>14</v>
      </c>
      <c r="V55" s="43"/>
      <c r="W55" s="173"/>
      <c r="X55" s="44" t="s">
        <v>837</v>
      </c>
      <c r="Y55" s="44" t="s">
        <v>798</v>
      </c>
      <c r="Z55" s="44" t="s">
        <v>358</v>
      </c>
      <c r="AA55" s="42">
        <v>4</v>
      </c>
      <c r="AB55" s="42">
        <v>9</v>
      </c>
      <c r="AC55" s="173">
        <f>SUM(AA55:AB55)</f>
        <v>13</v>
      </c>
      <c r="AD55" s="221">
        <v>4</v>
      </c>
      <c r="AE55" s="230"/>
    </row>
    <row r="56" spans="1:31" ht="15.6" customHeight="1" x14ac:dyDescent="0.3">
      <c r="A56" s="296"/>
      <c r="B56" s="336"/>
      <c r="C56" s="338"/>
      <c r="D56" s="337"/>
      <c r="E56" s="337"/>
      <c r="F56" s="337"/>
      <c r="G56" s="337"/>
      <c r="H56" s="337"/>
      <c r="I56" s="337"/>
      <c r="J56" s="338"/>
      <c r="K56" s="338"/>
      <c r="L56" s="338"/>
      <c r="M56" s="253"/>
      <c r="N56" s="8"/>
      <c r="O56" s="232"/>
      <c r="P56" s="44" t="s">
        <v>819</v>
      </c>
      <c r="Q56" s="51" t="s">
        <v>217</v>
      </c>
      <c r="R56" s="51" t="s">
        <v>356</v>
      </c>
      <c r="S56" s="42">
        <v>6</v>
      </c>
      <c r="T56" s="221">
        <v>8</v>
      </c>
      <c r="U56" s="173">
        <f t="shared" si="11"/>
        <v>14</v>
      </c>
      <c r="V56" s="42">
        <v>1</v>
      </c>
      <c r="W56" s="173"/>
      <c r="X56" s="44" t="s">
        <v>838</v>
      </c>
      <c r="Y56" s="44" t="s">
        <v>290</v>
      </c>
      <c r="Z56" s="44" t="s">
        <v>358</v>
      </c>
      <c r="AA56" s="42">
        <v>5</v>
      </c>
      <c r="AB56" s="221">
        <v>5</v>
      </c>
      <c r="AC56" s="173">
        <f>SUM(AA56:AB56)</f>
        <v>10</v>
      </c>
      <c r="AD56" s="42">
        <v>1</v>
      </c>
      <c r="AE56" s="230"/>
    </row>
    <row r="57" spans="1:31" ht="15.6" customHeight="1" x14ac:dyDescent="0.3">
      <c r="A57" s="296"/>
      <c r="B57" s="335"/>
      <c r="C57" s="339"/>
      <c r="D57" s="340"/>
      <c r="E57" s="341"/>
      <c r="F57" s="339"/>
      <c r="G57" s="342"/>
      <c r="H57" s="343"/>
      <c r="I57" s="344"/>
      <c r="J57" s="345"/>
      <c r="K57" s="335"/>
      <c r="L57" s="335"/>
      <c r="N57" s="9"/>
      <c r="O57" s="233"/>
      <c r="P57" s="44" t="s">
        <v>918</v>
      </c>
      <c r="Q57" s="159" t="s">
        <v>691</v>
      </c>
      <c r="R57" s="44" t="s">
        <v>356</v>
      </c>
      <c r="S57" s="42">
        <v>6</v>
      </c>
      <c r="T57" s="42">
        <v>7</v>
      </c>
      <c r="U57" s="173">
        <f t="shared" si="11"/>
        <v>13</v>
      </c>
      <c r="V57" s="42">
        <v>3</v>
      </c>
      <c r="W57" s="173"/>
      <c r="X57" s="44" t="s">
        <v>835</v>
      </c>
      <c r="Y57" s="88" t="s">
        <v>309</v>
      </c>
      <c r="Z57" s="44" t="s">
        <v>358</v>
      </c>
      <c r="AA57" s="42">
        <v>3</v>
      </c>
      <c r="AB57" s="221">
        <v>7</v>
      </c>
      <c r="AC57" s="173">
        <f>SUM(AA57:AB57)</f>
        <v>10</v>
      </c>
      <c r="AD57" s="42">
        <v>3</v>
      </c>
      <c r="AE57" s="230"/>
    </row>
    <row r="58" spans="1:31" ht="15.6" customHeight="1" x14ac:dyDescent="0.3">
      <c r="A58" s="296"/>
      <c r="B58" s="336" t="s">
        <v>1321</v>
      </c>
      <c r="C58" s="337"/>
      <c r="D58" s="337"/>
      <c r="E58" s="337"/>
      <c r="F58" s="337"/>
      <c r="G58" s="337"/>
      <c r="H58" s="337"/>
      <c r="I58" s="337"/>
      <c r="J58" s="338"/>
      <c r="K58" s="338"/>
      <c r="L58" s="338"/>
      <c r="N58" s="9"/>
      <c r="O58" s="233"/>
      <c r="P58" s="44" t="s">
        <v>822</v>
      </c>
      <c r="Q58" s="44" t="s">
        <v>238</v>
      </c>
      <c r="R58" s="44" t="s">
        <v>356</v>
      </c>
      <c r="S58" s="42">
        <v>4</v>
      </c>
      <c r="T58" s="42">
        <v>5</v>
      </c>
      <c r="U58" s="173">
        <f t="shared" si="11"/>
        <v>9</v>
      </c>
      <c r="V58" s="42">
        <v>3</v>
      </c>
      <c r="W58" s="173"/>
      <c r="X58" s="44" t="s">
        <v>1084</v>
      </c>
      <c r="Y58" s="161" t="s">
        <v>314</v>
      </c>
      <c r="Z58" s="44" t="s">
        <v>358</v>
      </c>
      <c r="AA58" s="42">
        <v>2</v>
      </c>
      <c r="AB58" s="221">
        <v>7</v>
      </c>
      <c r="AC58" s="173">
        <f>SUM(AA58:AB58)</f>
        <v>9</v>
      </c>
      <c r="AD58" s="42">
        <v>2</v>
      </c>
      <c r="AE58" s="230"/>
    </row>
    <row r="59" spans="1:31" ht="15.6" customHeight="1" x14ac:dyDescent="0.25">
      <c r="A59" s="296"/>
      <c r="B59" s="346"/>
      <c r="C59" s="345"/>
      <c r="D59" s="347"/>
      <c r="E59" s="339"/>
      <c r="F59" s="339"/>
      <c r="G59" s="339"/>
      <c r="H59" s="341"/>
      <c r="I59" s="341"/>
      <c r="J59" s="346"/>
      <c r="K59" s="345"/>
      <c r="L59" s="347"/>
      <c r="N59" s="9"/>
      <c r="O59" s="232"/>
      <c r="P59" s="44" t="s">
        <v>882</v>
      </c>
      <c r="Q59" s="44" t="s">
        <v>756</v>
      </c>
      <c r="R59" s="44" t="s">
        <v>356</v>
      </c>
      <c r="S59" s="42">
        <v>1</v>
      </c>
      <c r="T59" s="42">
        <v>6</v>
      </c>
      <c r="U59" s="173">
        <f t="shared" si="11"/>
        <v>7</v>
      </c>
      <c r="V59" s="42">
        <v>5</v>
      </c>
      <c r="W59" s="173"/>
      <c r="X59" s="44" t="s">
        <v>839</v>
      </c>
      <c r="Y59" s="44" t="s">
        <v>295</v>
      </c>
      <c r="Z59" s="44" t="s">
        <v>358</v>
      </c>
      <c r="AA59" s="42"/>
      <c r="AB59" s="42">
        <v>9</v>
      </c>
      <c r="AC59" s="173">
        <f t="shared" si="12"/>
        <v>9</v>
      </c>
      <c r="AD59" s="42"/>
      <c r="AE59" s="230"/>
    </row>
    <row r="60" spans="1:31" ht="16.149999999999999" customHeight="1" thickBot="1" x14ac:dyDescent="0.35">
      <c r="A60" s="4"/>
      <c r="B60" s="336" t="s">
        <v>1293</v>
      </c>
      <c r="C60" s="345"/>
      <c r="D60" s="347"/>
      <c r="E60" s="339"/>
      <c r="F60" s="339"/>
      <c r="G60" s="339"/>
      <c r="H60" s="341"/>
      <c r="I60" s="341"/>
      <c r="J60" s="346"/>
      <c r="K60" s="345"/>
      <c r="L60" s="347"/>
      <c r="N60" s="9"/>
      <c r="O60" s="233"/>
      <c r="P60" s="44" t="s">
        <v>816</v>
      </c>
      <c r="Q60" s="44" t="s">
        <v>213</v>
      </c>
      <c r="R60" s="44" t="s">
        <v>356</v>
      </c>
      <c r="S60" s="42">
        <v>2</v>
      </c>
      <c r="T60" s="221">
        <v>2</v>
      </c>
      <c r="U60" s="173">
        <f t="shared" si="11"/>
        <v>4</v>
      </c>
      <c r="V60" s="42">
        <v>3</v>
      </c>
      <c r="W60" s="173"/>
      <c r="X60" s="44" t="s">
        <v>925</v>
      </c>
      <c r="Y60" s="44" t="s">
        <v>300</v>
      </c>
      <c r="Z60" s="44" t="s">
        <v>358</v>
      </c>
      <c r="AA60" s="42">
        <v>3</v>
      </c>
      <c r="AB60" s="42">
        <v>5</v>
      </c>
      <c r="AC60" s="173">
        <f t="shared" si="12"/>
        <v>8</v>
      </c>
      <c r="AD60" s="221"/>
      <c r="AE60" s="230"/>
    </row>
    <row r="61" spans="1:31" ht="18.600000000000001" customHeight="1" thickTop="1" thickBot="1" x14ac:dyDescent="0.3">
      <c r="A61" s="4"/>
      <c r="B61" s="346"/>
      <c r="C61" s="345"/>
      <c r="D61" s="347"/>
      <c r="E61" s="335"/>
      <c r="F61" s="335"/>
      <c r="G61" s="335"/>
      <c r="H61" s="335"/>
      <c r="I61" s="335"/>
      <c r="J61" s="346"/>
      <c r="K61" s="345"/>
      <c r="L61" s="347"/>
      <c r="M61" s="42"/>
      <c r="N61" s="9"/>
      <c r="O61" s="63"/>
      <c r="P61" s="44" t="s">
        <v>817</v>
      </c>
      <c r="Q61" s="44" t="s">
        <v>257</v>
      </c>
      <c r="R61" s="44" t="s">
        <v>356</v>
      </c>
      <c r="S61" s="42"/>
      <c r="T61" s="221">
        <v>2</v>
      </c>
      <c r="U61" s="173">
        <f t="shared" si="11"/>
        <v>2</v>
      </c>
      <c r="V61" s="42">
        <v>1</v>
      </c>
      <c r="W61" s="173"/>
      <c r="X61" s="157" t="s">
        <v>1014</v>
      </c>
      <c r="Y61" s="222"/>
      <c r="Z61" s="157" t="s">
        <v>358</v>
      </c>
      <c r="AA61" s="267">
        <f>SUM(AA50:AA60)</f>
        <v>54</v>
      </c>
      <c r="AB61" s="267">
        <f>SUM(AB50:AB60)</f>
        <v>86</v>
      </c>
      <c r="AC61" s="268">
        <f>SUM(AC50:AC60)</f>
        <v>140</v>
      </c>
      <c r="AD61" s="269">
        <f>SUM(AD50:AD60)</f>
        <v>25</v>
      </c>
      <c r="AE61" s="230"/>
    </row>
    <row r="62" spans="1:31" ht="15.6" customHeight="1" thickTop="1" thickBot="1" x14ac:dyDescent="0.3">
      <c r="A62" s="4"/>
      <c r="N62" s="9"/>
      <c r="O62" s="230"/>
      <c r="P62" s="157" t="s">
        <v>1012</v>
      </c>
      <c r="Q62" s="157"/>
      <c r="R62" s="157" t="s">
        <v>356</v>
      </c>
      <c r="S62" s="221">
        <f>SUM(S50:S61)</f>
        <v>63</v>
      </c>
      <c r="T62" s="221">
        <f>SUM(T50:T61)</f>
        <v>108</v>
      </c>
      <c r="U62" s="173">
        <f>SUM(U50:U60)</f>
        <v>169</v>
      </c>
      <c r="V62" s="42">
        <f>SUM(V50:V61)</f>
        <v>32</v>
      </c>
      <c r="W62" s="173"/>
      <c r="X62" s="230"/>
      <c r="Y62" s="230"/>
      <c r="Z62" s="230"/>
      <c r="AA62" s="230"/>
      <c r="AB62" s="230"/>
      <c r="AC62" s="230"/>
      <c r="AD62" s="230"/>
      <c r="AE62" s="230"/>
    </row>
    <row r="63" spans="1:31" ht="15.6" customHeight="1" thickBot="1" x14ac:dyDescent="0.35">
      <c r="A63" s="171"/>
      <c r="B63" s="171"/>
      <c r="C63" s="170" t="s">
        <v>1185</v>
      </c>
      <c r="D63" s="49" t="s">
        <v>246</v>
      </c>
      <c r="E63" s="49" t="s">
        <v>240</v>
      </c>
      <c r="F63" s="49" t="s">
        <v>241</v>
      </c>
      <c r="G63" s="170" t="s">
        <v>247</v>
      </c>
      <c r="H63" s="170" t="s">
        <v>182</v>
      </c>
      <c r="I63" s="208"/>
      <c r="J63" s="208" t="s">
        <v>1063</v>
      </c>
      <c r="K63" s="208"/>
      <c r="L63" s="49" t="s">
        <v>595</v>
      </c>
      <c r="M63" s="170"/>
      <c r="N63" s="9"/>
      <c r="O63" s="63"/>
      <c r="P63" s="57" t="s">
        <v>1041</v>
      </c>
      <c r="Q63" s="168"/>
      <c r="R63" s="168"/>
      <c r="S63" s="207">
        <f>S25+S37+S49+S62</f>
        <v>232</v>
      </c>
      <c r="T63" s="207">
        <f>T25+T37+T49+T62</f>
        <v>353</v>
      </c>
      <c r="U63" s="207">
        <f>U25+U37+U49+U62</f>
        <v>583</v>
      </c>
      <c r="V63" s="207">
        <f>V25+V37+V49+V62</f>
        <v>73</v>
      </c>
      <c r="W63" s="173"/>
      <c r="X63" s="57" t="s">
        <v>1042</v>
      </c>
      <c r="Y63" s="57"/>
      <c r="Z63" s="57"/>
      <c r="AA63" s="207">
        <f>AA25+AA37+AA49+AA61</f>
        <v>263</v>
      </c>
      <c r="AB63" s="207">
        <f>AB25+AB37+AB49+AB61</f>
        <v>430</v>
      </c>
      <c r="AC63" s="207">
        <f>AC25+AC37+AC49+AC61</f>
        <v>693</v>
      </c>
      <c r="AD63" s="207">
        <f>AD25+AD37+AD49+AD61</f>
        <v>96</v>
      </c>
      <c r="AE63" s="230"/>
    </row>
    <row r="64" spans="1:31" ht="15.6" customHeight="1" thickTop="1" thickBot="1" x14ac:dyDescent="0.35">
      <c r="C64" s="243" t="s">
        <v>908</v>
      </c>
      <c r="D64" s="243" t="s">
        <v>242</v>
      </c>
      <c r="E64" s="42">
        <v>23</v>
      </c>
      <c r="F64" s="221">
        <v>18</v>
      </c>
      <c r="G64" s="173">
        <f>SUM(E64:F64)</f>
        <v>41</v>
      </c>
      <c r="H64" s="42"/>
      <c r="I64" s="42"/>
      <c r="J64" s="42">
        <v>1</v>
      </c>
      <c r="K64" s="64"/>
      <c r="L64" s="170" t="s">
        <v>802</v>
      </c>
      <c r="N64" s="9"/>
      <c r="O64" s="181"/>
      <c r="P64" s="43"/>
      <c r="Q64" s="43"/>
      <c r="R64" s="43"/>
      <c r="S64" s="43"/>
      <c r="T64" s="43"/>
      <c r="U64" s="43"/>
      <c r="V64" s="43"/>
      <c r="W64" s="43"/>
      <c r="X64" s="209" t="s">
        <v>799</v>
      </c>
      <c r="Y64" s="201"/>
      <c r="Z64" s="201"/>
      <c r="AA64" s="210">
        <f>S63+AA63</f>
        <v>495</v>
      </c>
      <c r="AB64" s="210">
        <f>T63+AB63</f>
        <v>783</v>
      </c>
      <c r="AC64" s="210">
        <f>U63+AC63</f>
        <v>1276</v>
      </c>
      <c r="AD64" s="210">
        <f>V63+AD63</f>
        <v>169</v>
      </c>
      <c r="AE64" s="211"/>
    </row>
    <row r="65" spans="1:31" ht="15.6" customHeight="1" thickTop="1" x14ac:dyDescent="0.2">
      <c r="C65" s="243" t="s">
        <v>320</v>
      </c>
      <c r="D65" s="243" t="s">
        <v>305</v>
      </c>
      <c r="E65" s="42">
        <v>22</v>
      </c>
      <c r="F65" s="42">
        <v>14</v>
      </c>
      <c r="G65" s="173">
        <f>SUM(E65:F65)</f>
        <v>36</v>
      </c>
      <c r="H65" s="42"/>
      <c r="I65" s="42"/>
      <c r="J65" s="42">
        <v>2</v>
      </c>
      <c r="K65" s="44"/>
      <c r="L65" s="44" t="s">
        <v>272</v>
      </c>
      <c r="M65" s="243"/>
      <c r="O65" s="181"/>
      <c r="Q65" s="43"/>
      <c r="R65" s="43"/>
      <c r="S65" s="43"/>
      <c r="T65" s="43"/>
      <c r="U65" s="43"/>
      <c r="V65" s="43"/>
      <c r="W65" s="43"/>
      <c r="AE65" s="211"/>
    </row>
    <row r="66" spans="1:31" ht="15.6" customHeight="1" x14ac:dyDescent="0.2">
      <c r="C66" s="246" t="s">
        <v>794</v>
      </c>
      <c r="D66" s="243" t="s">
        <v>243</v>
      </c>
      <c r="E66" s="42">
        <v>14</v>
      </c>
      <c r="F66" s="42">
        <v>21</v>
      </c>
      <c r="G66" s="173">
        <f>SUM(E66:F66)</f>
        <v>35</v>
      </c>
      <c r="H66" s="42">
        <v>5</v>
      </c>
      <c r="I66" s="42"/>
      <c r="J66" s="42">
        <v>3</v>
      </c>
      <c r="K66" s="44"/>
      <c r="L66" s="44"/>
      <c r="M66" s="243"/>
      <c r="O66" s="181"/>
      <c r="Q66" s="43"/>
      <c r="R66" s="43"/>
      <c r="S66" s="43"/>
      <c r="T66" s="43"/>
      <c r="U66" s="43"/>
      <c r="V66" s="43"/>
      <c r="W66" s="43"/>
      <c r="X66" s="253"/>
      <c r="Y66" s="253"/>
      <c r="AE66" s="211"/>
    </row>
    <row r="67" spans="1:31" ht="15.6" customHeight="1" x14ac:dyDescent="0.2">
      <c r="C67" s="243" t="s">
        <v>406</v>
      </c>
      <c r="D67" s="243" t="s">
        <v>242</v>
      </c>
      <c r="E67" s="42">
        <v>14</v>
      </c>
      <c r="F67" s="221">
        <v>21</v>
      </c>
      <c r="G67" s="173">
        <f>SUM(E67:F67)</f>
        <v>35</v>
      </c>
      <c r="H67" s="42">
        <v>6</v>
      </c>
      <c r="I67" s="42"/>
      <c r="J67" s="42">
        <v>4</v>
      </c>
      <c r="K67" s="43"/>
      <c r="L67" s="243"/>
      <c r="M67" s="44"/>
      <c r="O67" s="181"/>
      <c r="Q67" s="43"/>
      <c r="R67" s="43"/>
      <c r="S67" s="43"/>
      <c r="T67" s="43"/>
      <c r="U67" s="43"/>
      <c r="V67" s="43"/>
      <c r="W67" s="43"/>
      <c r="AE67" s="211"/>
    </row>
    <row r="68" spans="1:31" ht="15.6" customHeight="1" x14ac:dyDescent="0.3">
      <c r="C68" s="246" t="s">
        <v>249</v>
      </c>
      <c r="D68" s="244" t="s">
        <v>242</v>
      </c>
      <c r="E68" s="42">
        <v>20</v>
      </c>
      <c r="F68" s="42">
        <v>14</v>
      </c>
      <c r="G68" s="173">
        <f t="shared" ref="G68" si="13">SUM(E68:F68)</f>
        <v>34</v>
      </c>
      <c r="H68" s="42">
        <v>3</v>
      </c>
      <c r="I68" s="42"/>
      <c r="J68" s="42">
        <v>5</v>
      </c>
      <c r="K68" s="43"/>
      <c r="L68" s="170" t="s">
        <v>273</v>
      </c>
      <c r="O68" s="181"/>
      <c r="Q68" s="43"/>
      <c r="R68" s="211" t="s">
        <v>1204</v>
      </c>
      <c r="S68" s="43"/>
      <c r="T68" s="43"/>
      <c r="U68" s="43"/>
      <c r="V68" s="43"/>
      <c r="W68" s="43"/>
      <c r="Z68" s="211" t="s">
        <v>1204</v>
      </c>
      <c r="AE68" s="211"/>
    </row>
    <row r="69" spans="1:31" ht="15.6" customHeight="1" x14ac:dyDescent="0.2">
      <c r="C69" s="320" t="s">
        <v>383</v>
      </c>
      <c r="D69" s="243" t="s">
        <v>306</v>
      </c>
      <c r="E69" s="42">
        <v>18</v>
      </c>
      <c r="F69" s="221">
        <v>13</v>
      </c>
      <c r="G69" s="173">
        <f t="shared" ref="G69:G75" si="14">SUM(E69:F69)</f>
        <v>31</v>
      </c>
      <c r="H69" s="42">
        <v>6</v>
      </c>
      <c r="I69" s="42"/>
      <c r="J69" s="42">
        <v>6</v>
      </c>
      <c r="K69" s="43"/>
      <c r="L69" s="46" t="s">
        <v>272</v>
      </c>
      <c r="M69" s="220"/>
      <c r="O69" s="181"/>
      <c r="R69" s="211" t="s">
        <v>1327</v>
      </c>
      <c r="Z69" s="211" t="s">
        <v>1342</v>
      </c>
      <c r="AE69" s="211"/>
    </row>
    <row r="70" spans="1:31" ht="15.6" customHeight="1" x14ac:dyDescent="0.3">
      <c r="C70" s="243" t="s">
        <v>256</v>
      </c>
      <c r="D70" s="244" t="s">
        <v>319</v>
      </c>
      <c r="E70" s="245">
        <v>16</v>
      </c>
      <c r="F70" s="245">
        <v>14</v>
      </c>
      <c r="G70" s="173">
        <f t="shared" si="14"/>
        <v>30</v>
      </c>
      <c r="H70" s="42">
        <v>3</v>
      </c>
      <c r="I70" s="309"/>
      <c r="J70" s="42">
        <v>7</v>
      </c>
      <c r="M70" s="44"/>
      <c r="O70" s="181"/>
      <c r="P70" s="163" t="s">
        <v>1326</v>
      </c>
      <c r="Q70" s="49" t="s">
        <v>1002</v>
      </c>
      <c r="R70" s="21">
        <v>41365</v>
      </c>
      <c r="S70" s="57"/>
      <c r="T70" s="57"/>
      <c r="U70" s="57"/>
      <c r="V70" s="171"/>
      <c r="W70" s="171"/>
      <c r="X70" s="163" t="s">
        <v>1343</v>
      </c>
      <c r="Y70" s="49" t="s">
        <v>1002</v>
      </c>
      <c r="Z70" s="21">
        <v>41372</v>
      </c>
      <c r="AA70" s="211"/>
      <c r="AB70" s="211"/>
      <c r="AC70" s="211"/>
      <c r="AD70" s="211"/>
      <c r="AE70" s="211"/>
    </row>
    <row r="71" spans="1:31" ht="18.75" x14ac:dyDescent="0.3">
      <c r="C71" s="243" t="s">
        <v>260</v>
      </c>
      <c r="D71" s="246" t="s">
        <v>242</v>
      </c>
      <c r="E71" s="42">
        <v>5</v>
      </c>
      <c r="F71" s="42">
        <v>24</v>
      </c>
      <c r="G71" s="173">
        <f t="shared" si="14"/>
        <v>29</v>
      </c>
      <c r="H71" s="42">
        <v>1</v>
      </c>
      <c r="I71" s="42"/>
      <c r="J71" s="42">
        <v>9</v>
      </c>
      <c r="L71" s="106"/>
      <c r="M71" s="44"/>
      <c r="O71" s="181"/>
      <c r="P71" s="162" t="s">
        <v>270</v>
      </c>
      <c r="Q71" s="162" t="s">
        <v>268</v>
      </c>
      <c r="R71" s="162" t="s">
        <v>296</v>
      </c>
      <c r="S71" s="44"/>
      <c r="T71" s="44"/>
      <c r="U71" s="44"/>
      <c r="V71" s="50"/>
      <c r="W71" s="50"/>
      <c r="X71" s="162" t="s">
        <v>270</v>
      </c>
      <c r="Y71" s="162" t="s">
        <v>268</v>
      </c>
      <c r="Z71" s="162" t="s">
        <v>296</v>
      </c>
      <c r="AA71" s="43"/>
      <c r="AB71" s="43"/>
      <c r="AC71" s="43"/>
      <c r="AD71" s="43"/>
      <c r="AE71" s="211"/>
    </row>
    <row r="72" spans="1:31" ht="18.75" x14ac:dyDescent="0.3">
      <c r="C72" s="243" t="s">
        <v>556</v>
      </c>
      <c r="D72" s="244" t="s">
        <v>250</v>
      </c>
      <c r="E72" s="221">
        <v>9</v>
      </c>
      <c r="F72" s="221">
        <v>19</v>
      </c>
      <c r="G72" s="173">
        <f t="shared" si="14"/>
        <v>28</v>
      </c>
      <c r="H72" s="42"/>
      <c r="I72" s="42"/>
      <c r="J72" s="42">
        <v>8</v>
      </c>
      <c r="K72" s="43"/>
      <c r="L72" s="170" t="s">
        <v>348</v>
      </c>
      <c r="M72" s="44"/>
      <c r="O72" s="181"/>
      <c r="P72" s="198">
        <v>0.38541666666666669</v>
      </c>
      <c r="Q72" s="64" t="s">
        <v>315</v>
      </c>
      <c r="R72" s="27" t="s">
        <v>648</v>
      </c>
      <c r="S72" s="44"/>
      <c r="T72" s="44"/>
      <c r="U72" s="44"/>
      <c r="V72" s="50"/>
      <c r="W72" s="50"/>
      <c r="X72" s="198">
        <v>0.38541666666666669</v>
      </c>
      <c r="Y72" s="64" t="s">
        <v>315</v>
      </c>
      <c r="Z72" s="27" t="s">
        <v>445</v>
      </c>
      <c r="AA72" s="60"/>
      <c r="AB72" s="202"/>
      <c r="AC72" s="42"/>
      <c r="AD72" s="43"/>
      <c r="AE72" s="211"/>
    </row>
    <row r="73" spans="1:31" ht="18.75" x14ac:dyDescent="0.3">
      <c r="C73" s="243" t="s">
        <v>258</v>
      </c>
      <c r="D73" s="44" t="s">
        <v>242</v>
      </c>
      <c r="E73" s="42">
        <v>9</v>
      </c>
      <c r="F73" s="221">
        <v>19</v>
      </c>
      <c r="G73" s="173">
        <f t="shared" si="14"/>
        <v>28</v>
      </c>
      <c r="H73" s="42">
        <v>1</v>
      </c>
      <c r="I73" s="42"/>
      <c r="J73" s="42">
        <v>10</v>
      </c>
      <c r="K73" s="43"/>
      <c r="L73" s="44" t="s">
        <v>272</v>
      </c>
      <c r="M73" s="44"/>
      <c r="O73" s="181"/>
      <c r="P73" s="198">
        <v>0.38541666666666669</v>
      </c>
      <c r="Q73" s="64" t="s">
        <v>316</v>
      </c>
      <c r="R73" s="27" t="s">
        <v>528</v>
      </c>
      <c r="S73" s="44"/>
      <c r="T73" s="44"/>
      <c r="U73" s="44"/>
      <c r="V73" s="50"/>
      <c r="W73" s="50"/>
      <c r="X73" s="198">
        <v>0.38541666666666669</v>
      </c>
      <c r="Y73" s="64" t="s">
        <v>316</v>
      </c>
      <c r="Z73" s="27" t="s">
        <v>446</v>
      </c>
      <c r="AA73" s="60"/>
      <c r="AB73" s="221"/>
      <c r="AC73" s="42"/>
      <c r="AD73" s="43"/>
      <c r="AE73" s="211"/>
    </row>
    <row r="74" spans="1:31" ht="18.75" x14ac:dyDescent="0.3">
      <c r="C74" s="243" t="s">
        <v>525</v>
      </c>
      <c r="D74" s="243" t="s">
        <v>356</v>
      </c>
      <c r="E74" s="245">
        <v>9</v>
      </c>
      <c r="F74" s="245">
        <v>18</v>
      </c>
      <c r="G74" s="173">
        <f t="shared" si="14"/>
        <v>27</v>
      </c>
      <c r="H74" s="42">
        <v>2</v>
      </c>
      <c r="I74" s="42"/>
      <c r="J74" s="42">
        <v>12</v>
      </c>
      <c r="K74" s="43"/>
      <c r="M74" s="44"/>
      <c r="O74" s="181"/>
      <c r="P74" s="198">
        <v>0.42708333333333331</v>
      </c>
      <c r="Q74" s="64" t="s">
        <v>315</v>
      </c>
      <c r="R74" s="27" t="s">
        <v>330</v>
      </c>
      <c r="S74" s="44"/>
      <c r="T74" s="44"/>
      <c r="U74" s="44"/>
      <c r="V74" s="50"/>
      <c r="W74" s="50"/>
      <c r="X74" s="198">
        <v>0.42708333333333331</v>
      </c>
      <c r="Y74" s="64" t="s">
        <v>315</v>
      </c>
      <c r="Z74" s="27" t="s">
        <v>416</v>
      </c>
      <c r="AA74" s="60"/>
      <c r="AB74" s="42"/>
      <c r="AC74" s="42"/>
      <c r="AD74" s="43"/>
      <c r="AE74" s="211"/>
    </row>
    <row r="75" spans="1:31" ht="18.75" x14ac:dyDescent="0.3">
      <c r="C75" s="44" t="s">
        <v>792</v>
      </c>
      <c r="D75" s="44" t="s">
        <v>305</v>
      </c>
      <c r="E75" s="42">
        <v>13</v>
      </c>
      <c r="F75" s="42">
        <v>12</v>
      </c>
      <c r="G75" s="173">
        <f t="shared" si="14"/>
        <v>25</v>
      </c>
      <c r="H75" s="42"/>
      <c r="I75" s="42"/>
      <c r="J75" s="42">
        <v>11</v>
      </c>
      <c r="K75" s="43"/>
      <c r="L75" s="44"/>
      <c r="M75" s="44"/>
      <c r="O75" s="181"/>
      <c r="P75" s="198">
        <v>0.42708333333333331</v>
      </c>
      <c r="Q75" s="64" t="s">
        <v>316</v>
      </c>
      <c r="R75" s="27" t="s">
        <v>401</v>
      </c>
      <c r="S75" s="43"/>
      <c r="T75" s="43"/>
      <c r="U75" s="43"/>
      <c r="V75" s="43"/>
      <c r="W75" s="43"/>
      <c r="X75" s="198">
        <v>0.42708333333333331</v>
      </c>
      <c r="Y75" s="64" t="s">
        <v>316</v>
      </c>
      <c r="Z75" s="27" t="s">
        <v>402</v>
      </c>
      <c r="AA75" s="60"/>
      <c r="AB75" s="43"/>
      <c r="AC75" s="43"/>
      <c r="AD75" s="43"/>
      <c r="AE75" s="211"/>
    </row>
    <row r="76" spans="1:31" ht="15.75" x14ac:dyDescent="0.25">
      <c r="A76" s="151"/>
      <c r="B76" s="151"/>
      <c r="C76" s="151"/>
      <c r="D76" s="151"/>
      <c r="E76" s="151"/>
      <c r="F76" s="151"/>
      <c r="G76" s="173"/>
      <c r="H76" s="173"/>
      <c r="I76" s="151"/>
      <c r="J76" s="151"/>
      <c r="K76" s="151"/>
      <c r="L76" s="151"/>
      <c r="M76" s="151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1"/>
      <c r="AE76" s="211"/>
    </row>
    <row r="77" spans="1:31" ht="18" x14ac:dyDescent="0.25">
      <c r="A77" s="36"/>
      <c r="B77" s="84"/>
      <c r="C77" s="36"/>
      <c r="D77" s="36"/>
      <c r="E77" s="34"/>
      <c r="F77" s="83"/>
      <c r="G77" s="95"/>
      <c r="H77" s="36"/>
      <c r="I77" s="83"/>
      <c r="J77" s="83"/>
      <c r="K77" s="83"/>
      <c r="P77" s="67"/>
      <c r="Q77" s="67"/>
      <c r="R77" s="40"/>
    </row>
    <row r="78" spans="1:31" ht="18" x14ac:dyDescent="0.25">
      <c r="A78" s="36"/>
      <c r="B78" s="84"/>
      <c r="C78" s="36"/>
      <c r="D78" s="36"/>
      <c r="E78" s="34"/>
      <c r="F78" s="83"/>
      <c r="G78" s="95"/>
      <c r="H78" s="36"/>
      <c r="I78" s="83"/>
      <c r="J78" s="83"/>
      <c r="K78" s="83"/>
      <c r="P78" s="7"/>
      <c r="Q78" s="7"/>
      <c r="R78" s="7"/>
    </row>
    <row r="79" spans="1:31" ht="18" x14ac:dyDescent="0.25">
      <c r="A79" s="36"/>
      <c r="B79" s="84"/>
      <c r="C79" s="36"/>
      <c r="D79" s="36"/>
      <c r="E79" s="34"/>
      <c r="F79" s="83"/>
      <c r="G79" s="36"/>
      <c r="H79" s="83"/>
      <c r="I79" s="83"/>
      <c r="J79" s="34"/>
      <c r="K79" s="83"/>
      <c r="P79" s="5"/>
      <c r="Q79" s="5"/>
      <c r="R79" s="7"/>
    </row>
    <row r="80" spans="1:31" ht="18" x14ac:dyDescent="0.25">
      <c r="A80" s="36"/>
      <c r="B80" s="84"/>
      <c r="C80" s="36"/>
      <c r="D80" s="36"/>
      <c r="E80" s="34"/>
      <c r="F80" s="36"/>
      <c r="G80" s="36"/>
      <c r="H80" s="36"/>
      <c r="I80" s="83"/>
      <c r="J80" s="83"/>
      <c r="K80" s="83"/>
      <c r="P80" s="5"/>
      <c r="Q80" s="5"/>
      <c r="R80" s="7"/>
    </row>
    <row r="81" spans="1:18" ht="18" x14ac:dyDescent="0.25">
      <c r="A81" s="36"/>
      <c r="B81" s="84"/>
      <c r="C81" s="38"/>
      <c r="D81" s="38"/>
      <c r="E81" s="34"/>
      <c r="F81" s="36"/>
      <c r="G81" s="95"/>
      <c r="H81" s="36"/>
      <c r="I81" s="83"/>
      <c r="J81" s="83"/>
      <c r="K81" s="83"/>
      <c r="P81" s="5"/>
      <c r="Q81" s="5"/>
      <c r="R81" s="7"/>
    </row>
    <row r="82" spans="1:18" ht="18" x14ac:dyDescent="0.25">
      <c r="A82" s="36"/>
      <c r="B82" s="84"/>
      <c r="C82" s="36"/>
      <c r="D82" s="34"/>
      <c r="E82" s="34"/>
      <c r="F82" s="83"/>
      <c r="G82" s="36"/>
      <c r="H82" s="83"/>
      <c r="I82" s="83"/>
      <c r="J82" s="83"/>
      <c r="K82" s="83"/>
      <c r="P82" s="7"/>
      <c r="Q82" s="7"/>
      <c r="R82" s="7"/>
    </row>
    <row r="83" spans="1:18" ht="18" x14ac:dyDescent="0.25">
      <c r="A83" s="36"/>
      <c r="B83" s="84"/>
      <c r="C83" s="36"/>
      <c r="D83" s="34"/>
      <c r="E83" s="34"/>
      <c r="F83" s="36"/>
      <c r="G83" s="95"/>
      <c r="H83" s="36"/>
      <c r="I83" s="83"/>
      <c r="J83" s="83"/>
      <c r="K83" s="83"/>
      <c r="P83" s="7"/>
      <c r="Q83" s="7"/>
      <c r="R83" s="7"/>
    </row>
    <row r="84" spans="1:18" ht="18" x14ac:dyDescent="0.25">
      <c r="A84" s="36"/>
      <c r="B84" s="84"/>
      <c r="C84" s="34"/>
      <c r="D84" s="34"/>
      <c r="E84" s="34"/>
      <c r="F84" s="36"/>
      <c r="G84" s="95"/>
      <c r="H84" s="36"/>
      <c r="I84" s="83"/>
      <c r="J84" s="83"/>
      <c r="K84" s="83"/>
    </row>
    <row r="85" spans="1:18" ht="18" x14ac:dyDescent="0.25">
      <c r="A85" s="36"/>
      <c r="B85" s="84"/>
      <c r="C85" s="34"/>
      <c r="D85" s="34"/>
      <c r="E85" s="34"/>
      <c r="F85" s="36"/>
      <c r="G85" s="95"/>
      <c r="H85" s="36"/>
      <c r="I85" s="83"/>
      <c r="J85" s="83"/>
      <c r="K85" s="83"/>
    </row>
    <row r="86" spans="1:18" ht="23.25" x14ac:dyDescent="0.35">
      <c r="A86" s="86"/>
      <c r="B86" s="89"/>
      <c r="C86" s="34"/>
      <c r="D86" s="34"/>
      <c r="E86" s="34"/>
      <c r="F86" s="36"/>
      <c r="G86" s="95"/>
      <c r="H86" s="36"/>
      <c r="I86" s="83"/>
      <c r="J86" s="83"/>
      <c r="K86" s="83"/>
    </row>
    <row r="87" spans="1:18" ht="18" x14ac:dyDescent="0.25">
      <c r="A87" s="36"/>
      <c r="B87" s="84"/>
      <c r="C87" s="36"/>
      <c r="D87" s="84"/>
      <c r="E87" s="34"/>
      <c r="F87" s="83"/>
      <c r="G87" s="36"/>
      <c r="H87" s="36"/>
      <c r="I87" s="83"/>
      <c r="J87" s="34"/>
      <c r="K87" s="83"/>
    </row>
    <row r="88" spans="1:18" ht="18" x14ac:dyDescent="0.25">
      <c r="A88" s="36"/>
      <c r="B88" s="34"/>
      <c r="C88" s="34"/>
      <c r="D88" s="34"/>
      <c r="E88" s="34"/>
      <c r="F88" s="34"/>
      <c r="G88" s="36"/>
      <c r="H88" s="34"/>
      <c r="I88" s="34"/>
      <c r="J88" s="34"/>
      <c r="K88" s="83"/>
    </row>
    <row r="89" spans="1:18" ht="18" x14ac:dyDescent="0.25">
      <c r="A89" s="36"/>
      <c r="B89" s="84"/>
      <c r="C89" s="84"/>
      <c r="D89" s="84"/>
      <c r="E89" s="83"/>
      <c r="F89" s="83"/>
      <c r="G89" s="36"/>
      <c r="H89" s="83"/>
      <c r="I89" s="83"/>
      <c r="J89" s="34"/>
      <c r="K89" s="83"/>
    </row>
    <row r="90" spans="1:18" ht="18" x14ac:dyDescent="0.25">
      <c r="A90" s="83"/>
      <c r="B90" s="34"/>
      <c r="C90" s="84"/>
      <c r="D90" s="84"/>
      <c r="E90" s="34"/>
      <c r="F90" s="36"/>
      <c r="G90" s="95"/>
      <c r="H90" s="36"/>
      <c r="I90" s="83"/>
      <c r="J90" s="83"/>
      <c r="K90" s="83"/>
    </row>
    <row r="91" spans="1:18" ht="23.25" x14ac:dyDescent="0.35">
      <c r="A91" s="83"/>
      <c r="B91" s="58"/>
      <c r="C91" s="89"/>
      <c r="D91" s="89"/>
      <c r="E91" s="58"/>
      <c r="F91" s="36"/>
      <c r="G91" s="95"/>
      <c r="H91" s="36"/>
      <c r="I91" s="83"/>
      <c r="J91" s="83"/>
      <c r="K91" s="83"/>
    </row>
    <row r="92" spans="1:18" ht="18" x14ac:dyDescent="0.25">
      <c r="A92" s="83"/>
      <c r="B92" s="34"/>
      <c r="C92" s="84"/>
      <c r="D92" s="84"/>
      <c r="E92" s="34"/>
      <c r="F92" s="36"/>
      <c r="G92" s="95"/>
      <c r="H92" s="36"/>
      <c r="I92" s="83"/>
      <c r="J92" s="83"/>
      <c r="K92" s="83"/>
    </row>
    <row r="93" spans="1:18" ht="18" x14ac:dyDescent="0.25">
      <c r="A93" s="36"/>
      <c r="B93" s="34"/>
      <c r="C93" s="34"/>
      <c r="D93" s="34"/>
      <c r="E93" s="34"/>
      <c r="F93" s="36"/>
      <c r="G93" s="95"/>
      <c r="H93" s="36"/>
      <c r="I93" s="83"/>
      <c r="J93" s="34"/>
      <c r="K93" s="34"/>
      <c r="L93" s="1"/>
    </row>
    <row r="94" spans="1:18" ht="18" x14ac:dyDescent="0.25">
      <c r="A94" s="36"/>
      <c r="B94" s="34"/>
      <c r="C94" s="87"/>
      <c r="D94" s="34"/>
      <c r="E94" s="34"/>
      <c r="F94" s="36"/>
      <c r="G94" s="95"/>
      <c r="H94" s="36"/>
      <c r="I94" s="83"/>
      <c r="J94" s="34"/>
      <c r="K94" s="34"/>
      <c r="L94" s="1"/>
    </row>
    <row r="95" spans="1:18" ht="18" x14ac:dyDescent="0.25">
      <c r="A95" s="36"/>
      <c r="B95" s="34"/>
      <c r="C95" s="87"/>
      <c r="D95" s="84"/>
      <c r="E95" s="36"/>
      <c r="F95" s="36"/>
      <c r="G95" s="95"/>
      <c r="H95" s="36"/>
      <c r="I95" s="83"/>
      <c r="J95" s="34"/>
      <c r="K95" s="34"/>
      <c r="L95" s="1"/>
    </row>
    <row r="96" spans="1:18" ht="18" x14ac:dyDescent="0.25">
      <c r="A96" s="36"/>
      <c r="B96" s="34"/>
      <c r="C96" s="87"/>
      <c r="D96" s="84"/>
      <c r="E96" s="36"/>
      <c r="F96" s="36"/>
      <c r="G96" s="95"/>
      <c r="H96" s="36"/>
      <c r="I96" s="83"/>
      <c r="J96" s="34"/>
      <c r="K96" s="34"/>
      <c r="L96" s="1"/>
    </row>
    <row r="97" spans="1:12" ht="18" x14ac:dyDescent="0.25">
      <c r="A97" s="36"/>
      <c r="B97" s="34"/>
      <c r="C97" s="87"/>
      <c r="D97" s="84"/>
      <c r="E97" s="34"/>
      <c r="F97" s="36"/>
      <c r="G97" s="95"/>
      <c r="H97" s="36"/>
      <c r="I97" s="83"/>
      <c r="J97" s="34"/>
      <c r="K97" s="34"/>
      <c r="L97" s="1"/>
    </row>
    <row r="98" spans="1:12" ht="18" x14ac:dyDescent="0.25">
      <c r="A98" s="95"/>
      <c r="B98" s="96"/>
      <c r="C98" s="97"/>
      <c r="D98" s="98"/>
      <c r="E98" s="95"/>
      <c r="F98" s="95"/>
      <c r="G98" s="95"/>
      <c r="H98" s="95"/>
      <c r="I98" s="99"/>
      <c r="J98" s="96"/>
      <c r="K98" s="96"/>
      <c r="L98" s="100"/>
    </row>
    <row r="99" spans="1:12" ht="18" x14ac:dyDescent="0.25">
      <c r="A99" s="36"/>
      <c r="B99" s="34"/>
      <c r="C99" s="87"/>
      <c r="D99" s="84"/>
      <c r="E99" s="36"/>
      <c r="F99" s="36"/>
      <c r="G99" s="95"/>
      <c r="H99" s="36"/>
      <c r="I99" s="83"/>
      <c r="J99" s="34"/>
      <c r="K99" s="34"/>
      <c r="L99" s="1"/>
    </row>
    <row r="100" spans="1:12" ht="18" x14ac:dyDescent="0.25">
      <c r="A100" s="36"/>
      <c r="B100" s="34"/>
      <c r="C100" s="87"/>
      <c r="D100" s="84"/>
      <c r="E100" s="34"/>
      <c r="F100" s="36"/>
      <c r="G100" s="95"/>
      <c r="H100" s="36"/>
      <c r="I100" s="83"/>
      <c r="J100" s="34"/>
      <c r="K100" s="34"/>
      <c r="L100" s="1"/>
    </row>
  </sheetData>
  <sortState ref="O3:X5">
    <sortCondition ref="O2"/>
  </sortState>
  <pageMargins left="0.25" right="0.25" top="0.25" bottom="0.25" header="0.5" footer="0.5"/>
  <pageSetup scale="65" fitToWidth="0" fitToHeight="0" orientation="portrait" r:id="rId1"/>
  <headerFooter alignWithMargins="0"/>
  <colBreaks count="1" manualBreakCount="1">
    <brk id="13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view="pageBreakPreview" topLeftCell="A11" zoomScale="77" zoomScaleNormal="75" zoomScaleSheetLayoutView="77" workbookViewId="0">
      <selection activeCell="F44" sqref="F44:F46"/>
    </sheetView>
  </sheetViews>
  <sheetFormatPr defaultRowHeight="12.75" x14ac:dyDescent="0.2"/>
  <cols>
    <col min="1" max="1" width="13.140625" customWidth="1"/>
    <col min="2" max="2" width="16.42578125" customWidth="1"/>
    <col min="3" max="3" width="16.140625" customWidth="1"/>
    <col min="4" max="4" width="13.8554687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26.42578125" customWidth="1"/>
    <col min="14" max="14" width="0.85546875" customWidth="1"/>
    <col min="15" max="15" width="3" customWidth="1"/>
    <col min="16" max="16" width="14.7109375" customWidth="1"/>
    <col min="17" max="17" width="15" customWidth="1"/>
    <col min="18" max="18" width="15.42578125" customWidth="1"/>
    <col min="19" max="19" width="7" customWidth="1"/>
    <col min="20" max="20" width="6.85546875" customWidth="1"/>
    <col min="21" max="21" width="7.140625" customWidth="1"/>
    <col min="22" max="22" width="6.85546875" customWidth="1"/>
    <col min="23" max="23" width="4.7109375" customWidth="1"/>
    <col min="24" max="24" width="12.85546875" customWidth="1"/>
    <col min="25" max="25" width="19.28515625" customWidth="1"/>
    <col min="26" max="26" width="15.5703125" customWidth="1"/>
    <col min="27" max="27" width="7.42578125" customWidth="1"/>
    <col min="28" max="28" width="6.5703125" customWidth="1"/>
    <col min="29" max="29" width="6.85546875" customWidth="1"/>
    <col min="30" max="30" width="6.5703125" customWidth="1"/>
    <col min="31" max="31" width="2" customWidth="1"/>
  </cols>
  <sheetData>
    <row r="1" spans="1:31" ht="24" customHeight="1" x14ac:dyDescent="0.35">
      <c r="A1" s="30"/>
      <c r="B1" s="256"/>
      <c r="C1" s="256"/>
      <c r="D1" s="256"/>
      <c r="E1" s="256"/>
      <c r="F1" s="256"/>
      <c r="G1" s="257" t="s">
        <v>286</v>
      </c>
      <c r="H1" s="257"/>
      <c r="I1" s="257"/>
      <c r="J1" s="257"/>
      <c r="K1" s="257"/>
      <c r="L1" s="256"/>
      <c r="M1" s="260">
        <v>41358</v>
      </c>
      <c r="O1" s="181"/>
      <c r="P1" s="57" t="s">
        <v>262</v>
      </c>
      <c r="Q1" s="57"/>
      <c r="R1" s="57" t="s">
        <v>246</v>
      </c>
      <c r="S1" s="255" t="s">
        <v>287</v>
      </c>
      <c r="T1" s="173" t="s">
        <v>264</v>
      </c>
      <c r="U1" s="173" t="s">
        <v>263</v>
      </c>
      <c r="V1" s="173" t="s">
        <v>265</v>
      </c>
      <c r="W1" s="173" t="s">
        <v>266</v>
      </c>
      <c r="X1" s="173" t="s">
        <v>267</v>
      </c>
      <c r="Y1" s="291" t="s">
        <v>1239</v>
      </c>
      <c r="Z1" s="173"/>
      <c r="AA1" s="282"/>
      <c r="AB1" s="282" t="s">
        <v>1238</v>
      </c>
      <c r="AC1" s="173"/>
      <c r="AD1" s="173"/>
      <c r="AE1" s="181"/>
    </row>
    <row r="2" spans="1:31" ht="18.600000000000001" customHeight="1" thickBot="1" x14ac:dyDescent="0.35">
      <c r="A2" s="14"/>
      <c r="B2" s="258" t="s">
        <v>1324</v>
      </c>
      <c r="C2" s="257"/>
      <c r="D2" s="256"/>
      <c r="E2" s="256"/>
      <c r="F2" s="256"/>
      <c r="G2" s="259" t="s">
        <v>797</v>
      </c>
      <c r="H2" s="257"/>
      <c r="I2" s="257"/>
      <c r="J2" s="303"/>
      <c r="K2" s="304" t="s">
        <v>1245</v>
      </c>
      <c r="L2" s="305"/>
      <c r="M2" s="306"/>
      <c r="O2" s="230"/>
      <c r="P2" s="44" t="s">
        <v>223</v>
      </c>
      <c r="Q2" s="44" t="s">
        <v>275</v>
      </c>
      <c r="R2" s="44" t="s">
        <v>243</v>
      </c>
      <c r="S2" s="245"/>
      <c r="T2" s="221">
        <v>24</v>
      </c>
      <c r="U2" s="42">
        <v>46</v>
      </c>
      <c r="V2" s="42">
        <v>2</v>
      </c>
      <c r="W2" s="42">
        <v>0</v>
      </c>
      <c r="X2" s="212">
        <f t="shared" ref="X2" si="0">U2/T2</f>
        <v>1.9166666666666667</v>
      </c>
      <c r="Y2" s="291"/>
      <c r="Z2" s="173"/>
      <c r="AA2" s="284" t="s">
        <v>279</v>
      </c>
      <c r="AB2" s="284" t="s">
        <v>280</v>
      </c>
      <c r="AC2" s="284" t="s">
        <v>281</v>
      </c>
      <c r="AD2" s="284" t="s">
        <v>1237</v>
      </c>
      <c r="AE2" s="181"/>
    </row>
    <row r="3" spans="1:31" ht="18.75" x14ac:dyDescent="0.3">
      <c r="A3" s="285"/>
      <c r="B3" s="286"/>
      <c r="C3" s="286"/>
      <c r="D3" s="287" t="s">
        <v>279</v>
      </c>
      <c r="E3" s="287" t="s">
        <v>280</v>
      </c>
      <c r="F3" s="287" t="s">
        <v>281</v>
      </c>
      <c r="G3" s="287" t="s">
        <v>282</v>
      </c>
      <c r="H3" s="287" t="s">
        <v>263</v>
      </c>
      <c r="I3" s="287" t="s">
        <v>247</v>
      </c>
      <c r="J3" s="307" t="s">
        <v>282</v>
      </c>
      <c r="K3" s="308" t="s">
        <v>263</v>
      </c>
      <c r="L3" s="308" t="s">
        <v>287</v>
      </c>
      <c r="M3" s="306" t="s">
        <v>244</v>
      </c>
      <c r="O3" s="230"/>
      <c r="P3" s="44" t="s">
        <v>210</v>
      </c>
      <c r="Q3" s="243" t="s">
        <v>317</v>
      </c>
      <c r="R3" s="243" t="s">
        <v>283</v>
      </c>
      <c r="S3" s="245">
        <v>1</v>
      </c>
      <c r="T3" s="221">
        <v>22</v>
      </c>
      <c r="U3" s="42">
        <v>47</v>
      </c>
      <c r="V3" s="42">
        <v>3</v>
      </c>
      <c r="W3" s="42">
        <v>2</v>
      </c>
      <c r="X3" s="212">
        <f t="shared" ref="X3:X8" si="1">U3/T3</f>
        <v>2.1363636363636362</v>
      </c>
      <c r="Y3" s="292" t="s">
        <v>583</v>
      </c>
      <c r="Z3" s="7"/>
      <c r="AA3" s="9">
        <v>11</v>
      </c>
      <c r="AB3" s="9">
        <v>5</v>
      </c>
      <c r="AC3" s="9">
        <v>6</v>
      </c>
      <c r="AD3" s="282">
        <f>AA3*2+AC3*1</f>
        <v>28</v>
      </c>
      <c r="AE3" s="181"/>
    </row>
    <row r="4" spans="1:31" ht="18.75" x14ac:dyDescent="0.3">
      <c r="A4" s="9"/>
      <c r="B4" s="251" t="s">
        <v>784</v>
      </c>
      <c r="C4" s="253"/>
      <c r="D4" s="270">
        <v>3</v>
      </c>
      <c r="E4" s="270">
        <v>0</v>
      </c>
      <c r="F4" s="270">
        <v>1</v>
      </c>
      <c r="G4" s="270">
        <v>9</v>
      </c>
      <c r="H4" s="270">
        <v>2</v>
      </c>
      <c r="I4" s="313">
        <f t="shared" ref="I4:I11" si="2">D4*2+F4*1</f>
        <v>7</v>
      </c>
      <c r="J4" s="312">
        <f>56+G4</f>
        <v>65</v>
      </c>
      <c r="K4" s="271">
        <f>63+H4</f>
        <v>65</v>
      </c>
      <c r="L4" s="271">
        <v>99</v>
      </c>
      <c r="M4" s="300">
        <v>7</v>
      </c>
      <c r="N4" s="1"/>
      <c r="O4" s="230"/>
      <c r="P4" s="44" t="s">
        <v>788</v>
      </c>
      <c r="Q4" s="243" t="s">
        <v>789</v>
      </c>
      <c r="R4" s="44" t="s">
        <v>319</v>
      </c>
      <c r="S4" s="245"/>
      <c r="T4" s="221">
        <v>7</v>
      </c>
      <c r="U4" s="42">
        <v>15</v>
      </c>
      <c r="V4" s="42">
        <v>2</v>
      </c>
      <c r="W4" s="42">
        <v>0</v>
      </c>
      <c r="X4" s="212">
        <f t="shared" si="1"/>
        <v>2.1428571428571428</v>
      </c>
      <c r="Y4" s="292" t="s">
        <v>278</v>
      </c>
      <c r="Z4" s="7"/>
      <c r="AA4" s="9">
        <v>11</v>
      </c>
      <c r="AB4" s="9">
        <v>5</v>
      </c>
      <c r="AC4" s="9">
        <v>6</v>
      </c>
      <c r="AD4" s="282">
        <f t="shared" ref="AD4:AD10" si="3">AA4*2+AC4*1</f>
        <v>28</v>
      </c>
      <c r="AE4" s="181"/>
    </row>
    <row r="5" spans="1:31" ht="18.75" x14ac:dyDescent="0.3">
      <c r="A5" s="9"/>
      <c r="B5" s="251" t="s">
        <v>276</v>
      </c>
      <c r="C5" s="25"/>
      <c r="D5" s="23">
        <v>2</v>
      </c>
      <c r="E5" s="23">
        <v>1</v>
      </c>
      <c r="F5" s="23">
        <v>1</v>
      </c>
      <c r="G5" s="23">
        <v>7</v>
      </c>
      <c r="H5" s="23">
        <v>4</v>
      </c>
      <c r="I5" s="313">
        <f t="shared" si="2"/>
        <v>5</v>
      </c>
      <c r="J5" s="298">
        <f>32+G5</f>
        <v>39</v>
      </c>
      <c r="K5" s="114">
        <f>53+H5</f>
        <v>57</v>
      </c>
      <c r="L5" s="113">
        <v>59</v>
      </c>
      <c r="M5" s="299">
        <v>19</v>
      </c>
      <c r="O5" s="230"/>
      <c r="P5" s="44" t="s">
        <v>321</v>
      </c>
      <c r="Q5" s="243" t="s">
        <v>785</v>
      </c>
      <c r="R5" s="243" t="s">
        <v>306</v>
      </c>
      <c r="S5" s="245">
        <v>1</v>
      </c>
      <c r="T5" s="221">
        <v>24</v>
      </c>
      <c r="U5" s="42">
        <v>53</v>
      </c>
      <c r="V5" s="42">
        <v>3</v>
      </c>
      <c r="W5" s="42">
        <v>1</v>
      </c>
      <c r="X5" s="212">
        <f t="shared" si="1"/>
        <v>2.2083333333333335</v>
      </c>
      <c r="Y5" s="293" t="s">
        <v>344</v>
      </c>
      <c r="Z5" s="280"/>
      <c r="AA5" s="9">
        <v>9</v>
      </c>
      <c r="AB5" s="9">
        <v>7</v>
      </c>
      <c r="AC5" s="9">
        <v>6</v>
      </c>
      <c r="AD5" s="282">
        <f t="shared" si="3"/>
        <v>24</v>
      </c>
      <c r="AE5" s="181"/>
    </row>
    <row r="6" spans="1:31" ht="18.75" x14ac:dyDescent="0.3">
      <c r="A6" s="9"/>
      <c r="B6" s="251" t="s">
        <v>278</v>
      </c>
      <c r="C6" s="25"/>
      <c r="D6" s="23">
        <v>2</v>
      </c>
      <c r="E6" s="23">
        <v>2</v>
      </c>
      <c r="F6" s="23">
        <v>0</v>
      </c>
      <c r="G6" s="23">
        <v>13</v>
      </c>
      <c r="H6" s="23">
        <v>11</v>
      </c>
      <c r="I6" s="313">
        <f t="shared" si="2"/>
        <v>4</v>
      </c>
      <c r="J6" s="298">
        <f>70+G6</f>
        <v>83</v>
      </c>
      <c r="K6" s="114">
        <f>53+H6</f>
        <v>64</v>
      </c>
      <c r="L6" s="113">
        <v>138</v>
      </c>
      <c r="M6" s="299">
        <v>23</v>
      </c>
      <c r="O6" s="230"/>
      <c r="P6" s="44" t="s">
        <v>252</v>
      </c>
      <c r="Q6" s="243" t="s">
        <v>304</v>
      </c>
      <c r="R6" s="243" t="s">
        <v>356</v>
      </c>
      <c r="S6" s="245"/>
      <c r="T6" s="221">
        <v>24</v>
      </c>
      <c r="U6" s="42">
        <v>55</v>
      </c>
      <c r="V6" s="42">
        <v>3</v>
      </c>
      <c r="W6" s="42">
        <v>0</v>
      </c>
      <c r="X6" s="212">
        <f t="shared" si="1"/>
        <v>2.2916666666666665</v>
      </c>
      <c r="Y6" s="293" t="s">
        <v>318</v>
      </c>
      <c r="Z6" s="281"/>
      <c r="AA6" s="9">
        <v>8</v>
      </c>
      <c r="AB6" s="9">
        <v>7</v>
      </c>
      <c r="AC6" s="9">
        <v>7</v>
      </c>
      <c r="AD6" s="282">
        <f t="shared" si="3"/>
        <v>23</v>
      </c>
      <c r="AE6" s="181"/>
    </row>
    <row r="7" spans="1:31" ht="18.75" x14ac:dyDescent="0.3">
      <c r="A7" s="9"/>
      <c r="B7" s="251" t="s">
        <v>344</v>
      </c>
      <c r="C7" s="252"/>
      <c r="D7" s="270">
        <v>2</v>
      </c>
      <c r="E7" s="270">
        <v>2</v>
      </c>
      <c r="F7" s="270">
        <v>0</v>
      </c>
      <c r="G7" s="270">
        <v>12</v>
      </c>
      <c r="H7" s="270">
        <v>9</v>
      </c>
      <c r="I7" s="313">
        <f t="shared" si="2"/>
        <v>4</v>
      </c>
      <c r="J7" s="312">
        <f>48+G7</f>
        <v>60</v>
      </c>
      <c r="K7" s="271">
        <f>49+H7</f>
        <v>58</v>
      </c>
      <c r="L7" s="271">
        <v>103</v>
      </c>
      <c r="M7" s="300">
        <v>32</v>
      </c>
      <c r="N7" s="9"/>
      <c r="O7" s="230"/>
      <c r="P7" s="44" t="s">
        <v>255</v>
      </c>
      <c r="Q7" s="243" t="s">
        <v>285</v>
      </c>
      <c r="R7" s="44" t="s">
        <v>242</v>
      </c>
      <c r="S7" s="245"/>
      <c r="T7" s="221">
        <v>26</v>
      </c>
      <c r="U7" s="42">
        <v>63</v>
      </c>
      <c r="V7" s="42">
        <v>5</v>
      </c>
      <c r="W7" s="42">
        <v>1</v>
      </c>
      <c r="X7" s="212">
        <f t="shared" si="1"/>
        <v>2.4230769230769229</v>
      </c>
      <c r="Y7" s="293" t="s">
        <v>313</v>
      </c>
      <c r="Z7" s="7"/>
      <c r="AA7" s="9">
        <v>9</v>
      </c>
      <c r="AB7" s="9">
        <v>9</v>
      </c>
      <c r="AC7" s="9">
        <v>4</v>
      </c>
      <c r="AD7" s="282">
        <f t="shared" si="3"/>
        <v>22</v>
      </c>
      <c r="AE7" s="181"/>
    </row>
    <row r="8" spans="1:31" ht="18.75" x14ac:dyDescent="0.3">
      <c r="A8" s="9"/>
      <c r="B8" s="251" t="s">
        <v>313</v>
      </c>
      <c r="C8" s="25"/>
      <c r="D8" s="23">
        <v>2</v>
      </c>
      <c r="E8" s="23">
        <v>2</v>
      </c>
      <c r="F8" s="23">
        <v>0</v>
      </c>
      <c r="G8" s="23">
        <v>11</v>
      </c>
      <c r="H8" s="23">
        <v>9</v>
      </c>
      <c r="I8" s="313">
        <f t="shared" si="2"/>
        <v>4</v>
      </c>
      <c r="J8" s="298">
        <f>53+G8</f>
        <v>64</v>
      </c>
      <c r="K8" s="114">
        <f>48+H8</f>
        <v>57</v>
      </c>
      <c r="L8" s="113">
        <v>98</v>
      </c>
      <c r="M8" s="299">
        <v>22</v>
      </c>
      <c r="O8" s="230"/>
      <c r="P8" s="51" t="s">
        <v>355</v>
      </c>
      <c r="Q8" s="243" t="s">
        <v>284</v>
      </c>
      <c r="R8" s="243" t="s">
        <v>305</v>
      </c>
      <c r="S8" s="245">
        <v>1</v>
      </c>
      <c r="T8" s="221">
        <v>25</v>
      </c>
      <c r="U8" s="42">
        <v>62</v>
      </c>
      <c r="V8" s="42">
        <v>2</v>
      </c>
      <c r="W8" s="42">
        <v>2</v>
      </c>
      <c r="X8" s="212">
        <f t="shared" si="1"/>
        <v>2.48</v>
      </c>
      <c r="Y8" s="293" t="s">
        <v>346</v>
      </c>
      <c r="Z8" s="4"/>
      <c r="AA8" s="9">
        <v>8</v>
      </c>
      <c r="AB8" s="9">
        <v>10</v>
      </c>
      <c r="AC8" s="9">
        <v>4</v>
      </c>
      <c r="AD8" s="282">
        <f t="shared" si="3"/>
        <v>20</v>
      </c>
      <c r="AE8" s="181"/>
    </row>
    <row r="9" spans="1:31" ht="18.75" x14ac:dyDescent="0.3">
      <c r="A9" s="9"/>
      <c r="B9" s="251" t="s">
        <v>318</v>
      </c>
      <c r="C9" s="279"/>
      <c r="D9" s="270">
        <v>2</v>
      </c>
      <c r="E9" s="270">
        <v>2</v>
      </c>
      <c r="F9" s="270">
        <v>0</v>
      </c>
      <c r="G9" s="270">
        <v>8</v>
      </c>
      <c r="H9" s="270">
        <v>9</v>
      </c>
      <c r="I9" s="313">
        <f t="shared" si="2"/>
        <v>4</v>
      </c>
      <c r="J9" s="312">
        <f>48+G9</f>
        <v>56</v>
      </c>
      <c r="K9" s="271">
        <f>46+H9</f>
        <v>55</v>
      </c>
      <c r="L9" s="271">
        <v>75</v>
      </c>
      <c r="M9" s="300">
        <v>14</v>
      </c>
      <c r="O9" s="230"/>
      <c r="P9" s="44" t="s">
        <v>291</v>
      </c>
      <c r="Q9" s="243" t="s">
        <v>329</v>
      </c>
      <c r="R9" s="243" t="s">
        <v>358</v>
      </c>
      <c r="S9" s="245">
        <v>3</v>
      </c>
      <c r="T9" s="221">
        <v>21</v>
      </c>
      <c r="U9" s="42">
        <v>57</v>
      </c>
      <c r="V9" s="42">
        <v>3</v>
      </c>
      <c r="W9" s="42">
        <v>1</v>
      </c>
      <c r="X9" s="212">
        <f t="shared" ref="X9:X10" si="4">U9/T9</f>
        <v>2.7142857142857144</v>
      </c>
      <c r="Y9" s="292" t="s">
        <v>784</v>
      </c>
      <c r="Z9" s="4"/>
      <c r="AA9" s="9">
        <v>6</v>
      </c>
      <c r="AB9" s="9">
        <v>12</v>
      </c>
      <c r="AC9" s="9">
        <v>4</v>
      </c>
      <c r="AD9" s="282">
        <f t="shared" si="3"/>
        <v>16</v>
      </c>
      <c r="AE9" s="181"/>
    </row>
    <row r="10" spans="1:31" ht="19.5" thickBot="1" x14ac:dyDescent="0.35">
      <c r="A10" s="9"/>
      <c r="B10" s="251" t="s">
        <v>346</v>
      </c>
      <c r="D10" s="23">
        <v>1</v>
      </c>
      <c r="E10" s="23">
        <v>3</v>
      </c>
      <c r="F10" s="23">
        <v>0</v>
      </c>
      <c r="G10" s="23">
        <v>6</v>
      </c>
      <c r="H10" s="23">
        <v>13</v>
      </c>
      <c r="I10" s="37">
        <f t="shared" si="2"/>
        <v>2</v>
      </c>
      <c r="J10" s="298">
        <f>47+G10</f>
        <v>53</v>
      </c>
      <c r="K10" s="114">
        <f>59+H10</f>
        <v>72</v>
      </c>
      <c r="L10" s="113">
        <v>86</v>
      </c>
      <c r="M10" s="299">
        <v>25</v>
      </c>
      <c r="O10" s="82"/>
      <c r="P10" s="44" t="s">
        <v>297</v>
      </c>
      <c r="Q10" s="243" t="s">
        <v>203</v>
      </c>
      <c r="R10" s="243"/>
      <c r="S10" s="245">
        <v>1</v>
      </c>
      <c r="T10" s="221">
        <v>35</v>
      </c>
      <c r="U10" s="42">
        <v>67</v>
      </c>
      <c r="V10" s="42">
        <v>6</v>
      </c>
      <c r="W10" s="42">
        <v>3</v>
      </c>
      <c r="X10" s="212">
        <f t="shared" si="4"/>
        <v>1.9142857142857144</v>
      </c>
      <c r="Y10" s="292" t="s">
        <v>276</v>
      </c>
      <c r="Z10" s="7"/>
      <c r="AA10" s="9">
        <v>5</v>
      </c>
      <c r="AB10" s="9">
        <v>12</v>
      </c>
      <c r="AC10" s="9">
        <v>5</v>
      </c>
      <c r="AD10" s="284">
        <f t="shared" si="3"/>
        <v>15</v>
      </c>
      <c r="AE10" s="181"/>
    </row>
    <row r="11" spans="1:31" ht="19.5" thickBot="1" x14ac:dyDescent="0.35">
      <c r="A11" s="9"/>
      <c r="B11" s="251" t="s">
        <v>583</v>
      </c>
      <c r="C11" s="279"/>
      <c r="D11" s="270">
        <v>1</v>
      </c>
      <c r="E11" s="270">
        <v>3</v>
      </c>
      <c r="F11" s="270">
        <v>0</v>
      </c>
      <c r="G11" s="270">
        <v>6</v>
      </c>
      <c r="H11" s="270">
        <v>15</v>
      </c>
      <c r="I11" s="313">
        <f t="shared" si="2"/>
        <v>2</v>
      </c>
      <c r="J11" s="316">
        <f>49+G11</f>
        <v>55</v>
      </c>
      <c r="K11" s="317">
        <f>32+H11</f>
        <v>47</v>
      </c>
      <c r="L11" s="317">
        <v>97</v>
      </c>
      <c r="M11" s="318">
        <v>23</v>
      </c>
      <c r="O11" s="82"/>
      <c r="P11" s="181"/>
      <c r="Q11" s="208" t="s">
        <v>224</v>
      </c>
      <c r="R11" s="173" t="s">
        <v>1005</v>
      </c>
      <c r="S11" s="173">
        <f>SUM(S2:S10)</f>
        <v>7</v>
      </c>
      <c r="T11" s="207">
        <f>SUM(T2:T10)</f>
        <v>208</v>
      </c>
      <c r="U11" s="207">
        <f>SUM(U2:U10)</f>
        <v>465</v>
      </c>
      <c r="V11" s="207">
        <f>SUM(V2:V10)</f>
        <v>29</v>
      </c>
      <c r="W11" s="207">
        <f>SUM(W2:W10)</f>
        <v>10</v>
      </c>
      <c r="X11" s="214">
        <f>(U11+W11)/T11</f>
        <v>2.2836538461538463</v>
      </c>
      <c r="Y11" s="294"/>
      <c r="Z11" s="294"/>
      <c r="AA11" s="295">
        <f>SUM(AA3:AA10)</f>
        <v>67</v>
      </c>
      <c r="AB11" s="295">
        <f>SUM(AB3:AB10)</f>
        <v>67</v>
      </c>
      <c r="AC11" s="295">
        <f>SUM(AC3:AC10)</f>
        <v>42</v>
      </c>
      <c r="AD11" s="283"/>
      <c r="AE11" s="181"/>
    </row>
    <row r="12" spans="1:31" ht="18.75" thickBot="1" x14ac:dyDescent="0.3">
      <c r="A12" s="9"/>
      <c r="B12" s="22"/>
      <c r="C12" s="22"/>
      <c r="D12" s="288">
        <f>SUM(D4:D11)</f>
        <v>15</v>
      </c>
      <c r="E12" s="288">
        <f>SUM(E4:E11)</f>
        <v>15</v>
      </c>
      <c r="F12" s="288">
        <f>SUM(F4:F11)</f>
        <v>2</v>
      </c>
      <c r="G12" s="288">
        <f>SUM(G4:G11)</f>
        <v>72</v>
      </c>
      <c r="H12" s="288">
        <f>SUM(H4:H11)</f>
        <v>72</v>
      </c>
      <c r="I12" s="289"/>
      <c r="J12" s="290">
        <f t="shared" ref="J12:K12" si="5">SUM(J4:J11)</f>
        <v>475</v>
      </c>
      <c r="K12" s="290">
        <f t="shared" si="5"/>
        <v>475</v>
      </c>
      <c r="L12" s="290">
        <f>SUM(L4:L11)</f>
        <v>755</v>
      </c>
      <c r="M12" s="290">
        <f>SUM(M4:M11)</f>
        <v>165</v>
      </c>
      <c r="O12" s="82"/>
      <c r="AE12" s="181"/>
    </row>
    <row r="13" spans="1:31" ht="16.5" thickTop="1" x14ac:dyDescent="0.25">
      <c r="A13" s="4"/>
      <c r="B13" s="4"/>
      <c r="M13" s="4"/>
      <c r="O13" s="232"/>
      <c r="P13" s="57" t="s">
        <v>208</v>
      </c>
      <c r="Q13" s="57"/>
      <c r="R13" s="173" t="s">
        <v>880</v>
      </c>
      <c r="S13" s="173" t="s">
        <v>240</v>
      </c>
      <c r="T13" s="173" t="s">
        <v>241</v>
      </c>
      <c r="U13" s="173" t="s">
        <v>247</v>
      </c>
      <c r="V13" s="173" t="s">
        <v>182</v>
      </c>
      <c r="W13" s="168"/>
      <c r="X13" s="57" t="s">
        <v>208</v>
      </c>
      <c r="Y13" s="57"/>
      <c r="Z13" s="173" t="s">
        <v>246</v>
      </c>
      <c r="AA13" s="173" t="s">
        <v>240</v>
      </c>
      <c r="AB13" s="173" t="s">
        <v>241</v>
      </c>
      <c r="AC13" s="173" t="s">
        <v>247</v>
      </c>
      <c r="AD13" s="173" t="s">
        <v>182</v>
      </c>
      <c r="AE13" s="181"/>
    </row>
    <row r="14" spans="1:31" ht="15.6" customHeight="1" x14ac:dyDescent="0.3">
      <c r="A14" s="74" t="s">
        <v>1325</v>
      </c>
      <c r="B14" s="74"/>
      <c r="C14" s="164"/>
      <c r="D14" s="78"/>
      <c r="E14" s="71" t="s">
        <v>239</v>
      </c>
      <c r="F14" s="70"/>
      <c r="G14" s="70"/>
      <c r="H14" s="70"/>
      <c r="I14" s="70"/>
      <c r="J14" s="72"/>
      <c r="K14" s="70"/>
      <c r="L14" s="70"/>
      <c r="M14" s="70"/>
      <c r="O14" s="232"/>
      <c r="P14" s="239" t="s">
        <v>319</v>
      </c>
      <c r="Q14" s="238"/>
      <c r="R14" s="243" t="s">
        <v>1011</v>
      </c>
      <c r="S14" s="245">
        <v>9</v>
      </c>
      <c r="T14" s="245">
        <v>14</v>
      </c>
      <c r="U14" s="173">
        <f t="shared" ref="U14:U24" si="6">SUM(S14:T14)</f>
        <v>23</v>
      </c>
      <c r="V14" s="42">
        <v>2</v>
      </c>
      <c r="W14" s="173"/>
      <c r="X14" s="238" t="s">
        <v>306</v>
      </c>
      <c r="Y14" s="238"/>
      <c r="Z14" s="243" t="s">
        <v>1013</v>
      </c>
      <c r="AA14" s="245">
        <v>8</v>
      </c>
      <c r="AB14" s="245">
        <v>11</v>
      </c>
      <c r="AC14" s="173">
        <f t="shared" ref="AC14:AC21" si="7">SUM(AA14:AB14)</f>
        <v>19</v>
      </c>
      <c r="AD14" s="42">
        <v>3</v>
      </c>
      <c r="AE14" s="181"/>
    </row>
    <row r="15" spans="1:31" ht="15.6" customHeight="1" x14ac:dyDescent="0.3">
      <c r="A15" s="49" t="s">
        <v>227</v>
      </c>
      <c r="B15" s="35" t="s">
        <v>313</v>
      </c>
      <c r="C15" s="69"/>
      <c r="D15" s="23">
        <v>0</v>
      </c>
      <c r="E15" s="9"/>
      <c r="F15" s="44"/>
      <c r="J15" s="4"/>
      <c r="O15" s="232"/>
      <c r="P15" s="44" t="s">
        <v>849</v>
      </c>
      <c r="Q15" s="44" t="s">
        <v>256</v>
      </c>
      <c r="R15" s="244" t="s">
        <v>319</v>
      </c>
      <c r="S15" s="221">
        <v>15</v>
      </c>
      <c r="T15" s="221">
        <v>13</v>
      </c>
      <c r="U15" s="173">
        <f t="shared" si="6"/>
        <v>28</v>
      </c>
      <c r="V15" s="42">
        <v>3</v>
      </c>
      <c r="W15" s="173"/>
      <c r="X15" s="44" t="s">
        <v>869</v>
      </c>
      <c r="Y15" s="159" t="s">
        <v>383</v>
      </c>
      <c r="Z15" s="44" t="s">
        <v>306</v>
      </c>
      <c r="AA15" s="42">
        <v>18</v>
      </c>
      <c r="AB15" s="221">
        <v>13</v>
      </c>
      <c r="AC15" s="173">
        <f t="shared" si="7"/>
        <v>31</v>
      </c>
      <c r="AD15" s="42">
        <v>6</v>
      </c>
      <c r="AE15" s="181"/>
    </row>
    <row r="16" spans="1:31" ht="15.6" customHeight="1" x14ac:dyDescent="0.25">
      <c r="A16" s="42" t="s">
        <v>226</v>
      </c>
      <c r="B16" s="44" t="s">
        <v>272</v>
      </c>
      <c r="C16" s="44"/>
      <c r="D16" s="23"/>
      <c r="E16" s="9"/>
      <c r="F16" s="44"/>
      <c r="J16" s="4"/>
      <c r="O16" s="232"/>
      <c r="P16" s="157" t="s">
        <v>1008</v>
      </c>
      <c r="Q16" s="157" t="s">
        <v>381</v>
      </c>
      <c r="R16" s="244" t="s">
        <v>319</v>
      </c>
      <c r="S16" s="42">
        <v>10</v>
      </c>
      <c r="T16" s="42">
        <v>12</v>
      </c>
      <c r="U16" s="173">
        <f t="shared" si="6"/>
        <v>22</v>
      </c>
      <c r="V16" s="42">
        <v>1</v>
      </c>
      <c r="W16" s="173"/>
      <c r="X16" s="44" t="s">
        <v>863</v>
      </c>
      <c r="Y16" s="44" t="s">
        <v>293</v>
      </c>
      <c r="Z16" s="44" t="s">
        <v>306</v>
      </c>
      <c r="AA16" s="221">
        <v>15</v>
      </c>
      <c r="AB16" s="221">
        <v>7</v>
      </c>
      <c r="AC16" s="173">
        <f>SUM(AA16:AB16)</f>
        <v>22</v>
      </c>
      <c r="AD16" s="202"/>
      <c r="AE16" s="181"/>
    </row>
    <row r="17" spans="1:31" ht="15.6" customHeight="1" x14ac:dyDescent="0.25">
      <c r="A17" s="42"/>
      <c r="B17" s="44"/>
      <c r="C17" s="44"/>
      <c r="D17" s="51"/>
      <c r="E17" s="9"/>
      <c r="F17" s="44"/>
      <c r="J17" s="4"/>
      <c r="N17" s="8"/>
      <c r="O17" s="232"/>
      <c r="P17" s="44" t="s">
        <v>1010</v>
      </c>
      <c r="Q17" s="244" t="s">
        <v>791</v>
      </c>
      <c r="R17" s="244" t="s">
        <v>319</v>
      </c>
      <c r="S17" s="42">
        <v>7</v>
      </c>
      <c r="T17" s="42">
        <v>6</v>
      </c>
      <c r="U17" s="173">
        <f>SUM(S17:T17)</f>
        <v>13</v>
      </c>
      <c r="V17" s="42">
        <v>2</v>
      </c>
      <c r="W17" s="173"/>
      <c r="X17" s="44" t="s">
        <v>862</v>
      </c>
      <c r="Y17" s="51" t="s">
        <v>205</v>
      </c>
      <c r="Z17" s="44" t="s">
        <v>306</v>
      </c>
      <c r="AA17" s="42">
        <v>7</v>
      </c>
      <c r="AB17" s="221">
        <v>15</v>
      </c>
      <c r="AC17" s="173">
        <f>SUM(AA17:AB17)</f>
        <v>22</v>
      </c>
      <c r="AD17" s="42"/>
      <c r="AE17" s="181"/>
    </row>
    <row r="18" spans="1:31" ht="15.6" customHeight="1" x14ac:dyDescent="0.3">
      <c r="A18" s="42" t="s">
        <v>326</v>
      </c>
      <c r="B18" s="35" t="s">
        <v>372</v>
      </c>
      <c r="C18" s="92"/>
      <c r="D18" s="113">
        <v>3</v>
      </c>
      <c r="E18" s="9">
        <v>1</v>
      </c>
      <c r="F18" s="44" t="s">
        <v>1180</v>
      </c>
      <c r="N18" s="9"/>
      <c r="O18" s="233"/>
      <c r="P18" s="44" t="s">
        <v>844</v>
      </c>
      <c r="Q18" s="51" t="s">
        <v>298</v>
      </c>
      <c r="R18" s="44" t="s">
        <v>319</v>
      </c>
      <c r="S18" s="42">
        <v>7</v>
      </c>
      <c r="T18" s="42">
        <v>2</v>
      </c>
      <c r="U18" s="173">
        <f>SUM(S18:T18)</f>
        <v>9</v>
      </c>
      <c r="V18" s="42">
        <v>1</v>
      </c>
      <c r="W18" s="173"/>
      <c r="X18" s="44" t="s">
        <v>870</v>
      </c>
      <c r="Y18" s="44" t="s">
        <v>301</v>
      </c>
      <c r="Z18" s="44" t="s">
        <v>306</v>
      </c>
      <c r="AA18" s="42">
        <v>7</v>
      </c>
      <c r="AB18" s="42">
        <v>14</v>
      </c>
      <c r="AC18" s="173">
        <f>SUM(AA18:AB18)</f>
        <v>21</v>
      </c>
      <c r="AD18" s="42">
        <v>2</v>
      </c>
      <c r="AE18" s="181"/>
    </row>
    <row r="19" spans="1:31" ht="15.6" customHeight="1" x14ac:dyDescent="0.25">
      <c r="A19" s="202" t="s">
        <v>226</v>
      </c>
      <c r="B19" s="44" t="s">
        <v>272</v>
      </c>
      <c r="C19" s="44"/>
      <c r="D19" s="113"/>
      <c r="E19" s="9">
        <v>1</v>
      </c>
      <c r="F19" s="44" t="s">
        <v>1328</v>
      </c>
      <c r="N19" s="9"/>
      <c r="O19" s="232"/>
      <c r="P19" s="44" t="s">
        <v>848</v>
      </c>
      <c r="Q19" s="44" t="s">
        <v>379</v>
      </c>
      <c r="R19" s="44" t="s">
        <v>319</v>
      </c>
      <c r="S19" s="42">
        <v>4</v>
      </c>
      <c r="T19" s="42">
        <v>5</v>
      </c>
      <c r="U19" s="173">
        <f>SUM(S19:T19)</f>
        <v>9</v>
      </c>
      <c r="V19" s="42"/>
      <c r="W19" s="173"/>
      <c r="X19" s="44" t="s">
        <v>867</v>
      </c>
      <c r="Y19" s="44" t="s">
        <v>232</v>
      </c>
      <c r="Z19" s="51" t="s">
        <v>306</v>
      </c>
      <c r="AA19" s="42">
        <v>7</v>
      </c>
      <c r="AB19" s="42">
        <v>10</v>
      </c>
      <c r="AC19" s="173">
        <f>SUM(AA19:AB19)</f>
        <v>17</v>
      </c>
      <c r="AD19" s="42">
        <v>2</v>
      </c>
      <c r="AE19" s="181"/>
    </row>
    <row r="20" spans="1:31" ht="15.6" customHeight="1" x14ac:dyDescent="0.25">
      <c r="E20" s="9">
        <v>2</v>
      </c>
      <c r="F20" s="44" t="s">
        <v>1329</v>
      </c>
      <c r="N20" s="8"/>
      <c r="O20" s="232"/>
      <c r="P20" s="44" t="s">
        <v>850</v>
      </c>
      <c r="Q20" s="51" t="s">
        <v>361</v>
      </c>
      <c r="R20" s="51" t="s">
        <v>319</v>
      </c>
      <c r="S20" s="42">
        <v>1</v>
      </c>
      <c r="T20" s="221">
        <v>8</v>
      </c>
      <c r="U20" s="173">
        <f>SUM(S20:T20)</f>
        <v>9</v>
      </c>
      <c r="V20" s="221"/>
      <c r="W20" s="173"/>
      <c r="X20" s="157" t="s">
        <v>868</v>
      </c>
      <c r="Y20" s="157" t="s">
        <v>310</v>
      </c>
      <c r="Z20" s="44" t="s">
        <v>306</v>
      </c>
      <c r="AA20" s="42">
        <v>2</v>
      </c>
      <c r="AB20" s="221">
        <v>7</v>
      </c>
      <c r="AC20" s="173">
        <f t="shared" si="7"/>
        <v>9</v>
      </c>
      <c r="AD20" s="42"/>
      <c r="AE20" s="62"/>
    </row>
    <row r="21" spans="1:31" ht="15.6" customHeight="1" x14ac:dyDescent="0.25">
      <c r="N21" s="8"/>
      <c r="O21" s="232"/>
      <c r="P21" s="44" t="s">
        <v>845</v>
      </c>
      <c r="Q21" s="44" t="s">
        <v>420</v>
      </c>
      <c r="R21" s="51" t="s">
        <v>319</v>
      </c>
      <c r="S21" s="42">
        <v>1</v>
      </c>
      <c r="T21" s="42">
        <v>7</v>
      </c>
      <c r="U21" s="173">
        <f>SUM(S21:T21)</f>
        <v>8</v>
      </c>
      <c r="V21" s="42"/>
      <c r="W21" s="173"/>
      <c r="X21" s="44" t="s">
        <v>159</v>
      </c>
      <c r="Y21" s="44" t="s">
        <v>160</v>
      </c>
      <c r="Z21" s="51" t="s">
        <v>306</v>
      </c>
      <c r="AA21" s="42"/>
      <c r="AB21" s="221">
        <v>6</v>
      </c>
      <c r="AC21" s="173">
        <f t="shared" si="7"/>
        <v>6</v>
      </c>
      <c r="AD21" s="42">
        <v>3</v>
      </c>
      <c r="AE21" s="61"/>
    </row>
    <row r="22" spans="1:31" ht="15.6" customHeight="1" x14ac:dyDescent="0.3">
      <c r="A22" s="73"/>
      <c r="B22" s="156"/>
      <c r="C22" s="75"/>
      <c r="D22" s="148"/>
      <c r="E22" s="71" t="s">
        <v>239</v>
      </c>
      <c r="F22" s="71"/>
      <c r="G22" s="70"/>
      <c r="H22" s="70"/>
      <c r="I22" s="70"/>
      <c r="J22" s="72"/>
      <c r="K22" s="70"/>
      <c r="L22" s="70"/>
      <c r="M22" s="70"/>
      <c r="N22" s="9"/>
      <c r="O22" s="232"/>
      <c r="P22" s="44" t="s">
        <v>843</v>
      </c>
      <c r="Q22" s="44" t="s">
        <v>385</v>
      </c>
      <c r="R22" s="44" t="s">
        <v>319</v>
      </c>
      <c r="S22" s="42"/>
      <c r="T22" s="221">
        <v>6</v>
      </c>
      <c r="U22" s="173">
        <f t="shared" si="6"/>
        <v>6</v>
      </c>
      <c r="V22" s="42">
        <v>2</v>
      </c>
      <c r="W22" s="173"/>
      <c r="X22" s="44" t="s">
        <v>866</v>
      </c>
      <c r="Y22" s="44" t="s">
        <v>311</v>
      </c>
      <c r="Z22" s="220" t="s">
        <v>306</v>
      </c>
      <c r="AA22" s="42"/>
      <c r="AB22" s="42">
        <v>5</v>
      </c>
      <c r="AC22" s="173">
        <f>SUM(AA22:AB22)</f>
        <v>5</v>
      </c>
      <c r="AD22" s="42">
        <v>6</v>
      </c>
      <c r="AE22" s="230"/>
    </row>
    <row r="23" spans="1:31" ht="15.6" customHeight="1" x14ac:dyDescent="0.3">
      <c r="A23" s="49" t="s">
        <v>228</v>
      </c>
      <c r="B23" s="35" t="s">
        <v>318</v>
      </c>
      <c r="D23" s="23">
        <v>5</v>
      </c>
      <c r="E23" s="329">
        <v>1</v>
      </c>
      <c r="F23" s="44" t="s">
        <v>1337</v>
      </c>
      <c r="G23" s="44"/>
      <c r="M23" s="39"/>
      <c r="N23" s="8"/>
      <c r="O23" s="233"/>
      <c r="P23" s="157" t="s">
        <v>1009</v>
      </c>
      <c r="Q23" s="157" t="s">
        <v>376</v>
      </c>
      <c r="R23" s="220" t="s">
        <v>319</v>
      </c>
      <c r="S23" s="221">
        <v>1</v>
      </c>
      <c r="T23" s="42">
        <v>1</v>
      </c>
      <c r="U23" s="173">
        <f t="shared" si="6"/>
        <v>2</v>
      </c>
      <c r="V23" s="42">
        <v>2</v>
      </c>
      <c r="W23" s="173"/>
      <c r="X23" s="44" t="s">
        <v>861</v>
      </c>
      <c r="Y23" s="44" t="s">
        <v>323</v>
      </c>
      <c r="Z23" s="44" t="s">
        <v>306</v>
      </c>
      <c r="AA23" s="42"/>
      <c r="AB23" s="42">
        <v>6</v>
      </c>
      <c r="AC23" s="173">
        <f>SUM(AA23:AB23)</f>
        <v>6</v>
      </c>
      <c r="AD23" s="42"/>
      <c r="AE23" s="230"/>
    </row>
    <row r="24" spans="1:31" ht="15.6" customHeight="1" x14ac:dyDescent="0.25">
      <c r="A24" s="52" t="s">
        <v>226</v>
      </c>
      <c r="B24" s="44" t="s">
        <v>272</v>
      </c>
      <c r="C24" s="44"/>
      <c r="E24" s="329">
        <v>2</v>
      </c>
      <c r="F24" s="44" t="s">
        <v>1338</v>
      </c>
      <c r="N24" s="9"/>
      <c r="O24" s="233"/>
      <c r="P24" s="44" t="s">
        <v>847</v>
      </c>
      <c r="Q24" s="44" t="s">
        <v>220</v>
      </c>
      <c r="R24" s="44" t="s">
        <v>319</v>
      </c>
      <c r="S24" s="42">
        <v>1</v>
      </c>
      <c r="T24" s="42">
        <v>1</v>
      </c>
      <c r="U24" s="173">
        <f t="shared" si="6"/>
        <v>2</v>
      </c>
      <c r="V24" s="42">
        <v>1</v>
      </c>
      <c r="W24" s="173"/>
      <c r="X24" s="44" t="s">
        <v>864</v>
      </c>
      <c r="Y24" s="159" t="s">
        <v>308</v>
      </c>
      <c r="Z24" s="51" t="s">
        <v>306</v>
      </c>
      <c r="AA24" s="221"/>
      <c r="AB24" s="221">
        <v>4</v>
      </c>
      <c r="AC24" s="173">
        <f>SUM(AA24:AB24)</f>
        <v>4</v>
      </c>
      <c r="AD24" s="42"/>
      <c r="AE24" s="230"/>
    </row>
    <row r="25" spans="1:31" ht="15.6" customHeight="1" thickBot="1" x14ac:dyDescent="0.3">
      <c r="B25" s="44"/>
      <c r="C25" s="44"/>
      <c r="E25" s="329">
        <v>2</v>
      </c>
      <c r="F25" s="44" t="s">
        <v>1339</v>
      </c>
      <c r="N25" s="9"/>
      <c r="O25" s="233"/>
      <c r="P25" s="240" t="s">
        <v>1012</v>
      </c>
      <c r="Q25" s="241"/>
      <c r="R25" s="241" t="s">
        <v>319</v>
      </c>
      <c r="S25" s="242">
        <f>SUM(S14:S24)</f>
        <v>56</v>
      </c>
      <c r="T25" s="242">
        <f>SUM(T14:T24)</f>
        <v>75</v>
      </c>
      <c r="U25" s="242">
        <f>SUM(U14:U24)</f>
        <v>131</v>
      </c>
      <c r="V25" s="242">
        <f>SUM(V14:V24)</f>
        <v>14</v>
      </c>
      <c r="W25" s="173"/>
      <c r="X25" s="240" t="s">
        <v>1014</v>
      </c>
      <c r="Y25" s="240"/>
      <c r="Z25" s="240" t="s">
        <v>306</v>
      </c>
      <c r="AA25" s="242">
        <f>SUM(AA14:AA24)</f>
        <v>64</v>
      </c>
      <c r="AB25" s="242">
        <f>SUM(AB14:AB24)</f>
        <v>98</v>
      </c>
      <c r="AC25" s="242">
        <f>SUM(AC14:AC24)</f>
        <v>162</v>
      </c>
      <c r="AD25" s="242">
        <f>SUM(AD14:AD24)</f>
        <v>22</v>
      </c>
      <c r="AE25" s="230"/>
    </row>
    <row r="26" spans="1:31" ht="15.6" customHeight="1" x14ac:dyDescent="0.25">
      <c r="E26" s="329">
        <v>2</v>
      </c>
      <c r="F26" s="44" t="s">
        <v>1340</v>
      </c>
      <c r="N26" s="9"/>
      <c r="O26" s="233"/>
      <c r="P26" s="238" t="s">
        <v>305</v>
      </c>
      <c r="Q26" s="239"/>
      <c r="R26" s="244" t="s">
        <v>1015</v>
      </c>
      <c r="S26" s="245">
        <v>7</v>
      </c>
      <c r="T26" s="245">
        <v>12</v>
      </c>
      <c r="U26" s="173">
        <f t="shared" ref="U26:U36" si="8">SUM(S26:T26)</f>
        <v>19</v>
      </c>
      <c r="V26" s="245">
        <v>1</v>
      </c>
      <c r="W26" s="173"/>
      <c r="X26" s="238" t="s">
        <v>758</v>
      </c>
      <c r="Y26" s="238"/>
      <c r="Z26" s="243" t="s">
        <v>1020</v>
      </c>
      <c r="AA26" s="245">
        <v>3</v>
      </c>
      <c r="AB26" s="245">
        <v>5</v>
      </c>
      <c r="AC26" s="173">
        <f t="shared" ref="AC26:AC36" si="9">SUM(AA26:AB26)</f>
        <v>8</v>
      </c>
      <c r="AD26" s="245">
        <v>1</v>
      </c>
      <c r="AE26" s="230"/>
    </row>
    <row r="27" spans="1:31" ht="15.6" customHeight="1" x14ac:dyDescent="0.25">
      <c r="E27" s="329">
        <v>2</v>
      </c>
      <c r="F27" s="44" t="s">
        <v>1341</v>
      </c>
      <c r="N27" s="9"/>
      <c r="O27" s="232"/>
      <c r="P27" s="157" t="s">
        <v>860</v>
      </c>
      <c r="Q27" s="44" t="s">
        <v>320</v>
      </c>
      <c r="R27" s="44" t="s">
        <v>305</v>
      </c>
      <c r="S27" s="42">
        <v>22</v>
      </c>
      <c r="T27" s="42">
        <v>13</v>
      </c>
      <c r="U27" s="173">
        <f t="shared" si="8"/>
        <v>35</v>
      </c>
      <c r="V27" s="42"/>
      <c r="W27" s="173"/>
      <c r="X27" s="46" t="s">
        <v>878</v>
      </c>
      <c r="Y27" s="46" t="s">
        <v>794</v>
      </c>
      <c r="Z27" s="44" t="s">
        <v>243</v>
      </c>
      <c r="AA27" s="42">
        <v>14</v>
      </c>
      <c r="AB27" s="42">
        <v>21</v>
      </c>
      <c r="AC27" s="173">
        <f t="shared" si="9"/>
        <v>35</v>
      </c>
      <c r="AD27" s="42">
        <v>5</v>
      </c>
      <c r="AE27" s="230"/>
    </row>
    <row r="28" spans="1:31" ht="15.6" customHeight="1" x14ac:dyDescent="0.25">
      <c r="N28" s="9"/>
      <c r="O28" s="232"/>
      <c r="P28" s="157" t="s">
        <v>859</v>
      </c>
      <c r="Q28" s="44" t="s">
        <v>792</v>
      </c>
      <c r="R28" s="44" t="s">
        <v>305</v>
      </c>
      <c r="S28" s="42">
        <v>13</v>
      </c>
      <c r="T28" s="42">
        <v>12</v>
      </c>
      <c r="U28" s="173">
        <f t="shared" si="8"/>
        <v>25</v>
      </c>
      <c r="V28" s="42"/>
      <c r="W28" s="173"/>
      <c r="X28" s="44" t="s">
        <v>876</v>
      </c>
      <c r="Y28" s="44" t="s">
        <v>367</v>
      </c>
      <c r="Z28" s="243" t="s">
        <v>243</v>
      </c>
      <c r="AA28" s="42">
        <v>13</v>
      </c>
      <c r="AB28" s="42">
        <v>11</v>
      </c>
      <c r="AC28" s="173">
        <f t="shared" si="9"/>
        <v>24</v>
      </c>
      <c r="AD28" s="42">
        <v>1</v>
      </c>
      <c r="AE28" s="230"/>
    </row>
    <row r="29" spans="1:31" ht="15.6" customHeight="1" x14ac:dyDescent="0.3">
      <c r="A29" s="42"/>
      <c r="B29" s="35" t="s">
        <v>583</v>
      </c>
      <c r="D29" s="23">
        <v>0</v>
      </c>
      <c r="E29" s="329"/>
      <c r="F29" s="243"/>
      <c r="N29" s="9"/>
      <c r="O29" s="232"/>
      <c r="P29" s="44" t="s">
        <v>901</v>
      </c>
      <c r="Q29" s="44" t="s">
        <v>790</v>
      </c>
      <c r="R29" s="44" t="s">
        <v>305</v>
      </c>
      <c r="S29" s="42">
        <v>9</v>
      </c>
      <c r="T29" s="221">
        <v>11</v>
      </c>
      <c r="U29" s="173">
        <f t="shared" si="8"/>
        <v>20</v>
      </c>
      <c r="V29" s="42">
        <v>2</v>
      </c>
      <c r="W29" s="173"/>
      <c r="X29" s="44" t="s">
        <v>926</v>
      </c>
      <c r="Y29" s="44" t="s">
        <v>289</v>
      </c>
      <c r="Z29" s="44" t="s">
        <v>243</v>
      </c>
      <c r="AA29" s="42">
        <v>8</v>
      </c>
      <c r="AB29" s="221">
        <v>12</v>
      </c>
      <c r="AC29" s="173">
        <f t="shared" si="9"/>
        <v>20</v>
      </c>
      <c r="AD29" s="42">
        <v>2</v>
      </c>
      <c r="AE29" s="230"/>
    </row>
    <row r="30" spans="1:31" ht="15.6" customHeight="1" x14ac:dyDescent="0.25">
      <c r="A30" s="52" t="s">
        <v>226</v>
      </c>
      <c r="B30" s="44" t="s">
        <v>272</v>
      </c>
      <c r="C30" s="44"/>
      <c r="E30" s="93"/>
      <c r="F30" s="44"/>
      <c r="N30" s="9"/>
      <c r="O30" s="232"/>
      <c r="P30" s="44" t="s">
        <v>856</v>
      </c>
      <c r="Q30" s="44" t="s">
        <v>261</v>
      </c>
      <c r="R30" s="44" t="s">
        <v>305</v>
      </c>
      <c r="S30" s="42">
        <v>8</v>
      </c>
      <c r="T30" s="42">
        <v>7</v>
      </c>
      <c r="U30" s="173">
        <f t="shared" si="8"/>
        <v>15</v>
      </c>
      <c r="V30" s="42"/>
      <c r="W30" s="173"/>
      <c r="X30" s="44" t="s">
        <v>864</v>
      </c>
      <c r="Y30" s="51" t="s">
        <v>914</v>
      </c>
      <c r="Z30" s="51" t="s">
        <v>243</v>
      </c>
      <c r="AA30" s="42">
        <v>3</v>
      </c>
      <c r="AB30" s="42">
        <v>17</v>
      </c>
      <c r="AC30" s="173">
        <f t="shared" si="9"/>
        <v>20</v>
      </c>
      <c r="AD30" s="42">
        <v>2</v>
      </c>
      <c r="AE30" s="230"/>
    </row>
    <row r="31" spans="1:31" ht="15.6" customHeight="1" x14ac:dyDescent="0.25">
      <c r="N31" s="9"/>
      <c r="O31" s="232"/>
      <c r="P31" s="44" t="s">
        <v>853</v>
      </c>
      <c r="Q31" s="159" t="s">
        <v>274</v>
      </c>
      <c r="R31" s="51" t="s">
        <v>305</v>
      </c>
      <c r="S31" s="42">
        <v>3</v>
      </c>
      <c r="T31" s="42">
        <v>11</v>
      </c>
      <c r="U31" s="173">
        <f t="shared" si="8"/>
        <v>14</v>
      </c>
      <c r="V31" s="42">
        <v>1</v>
      </c>
      <c r="W31" s="173"/>
      <c r="X31" s="44" t="s">
        <v>879</v>
      </c>
      <c r="Y31" s="44" t="s">
        <v>303</v>
      </c>
      <c r="Z31" s="44" t="s">
        <v>243</v>
      </c>
      <c r="AA31" s="42">
        <v>5</v>
      </c>
      <c r="AB31" s="221">
        <v>12</v>
      </c>
      <c r="AC31" s="173">
        <f t="shared" si="9"/>
        <v>17</v>
      </c>
      <c r="AD31" s="42">
        <v>1</v>
      </c>
      <c r="AE31" s="230"/>
    </row>
    <row r="32" spans="1:31" ht="15.6" customHeight="1" x14ac:dyDescent="0.3">
      <c r="A32" s="76" t="s">
        <v>327</v>
      </c>
      <c r="B32" s="156"/>
      <c r="C32" s="155"/>
      <c r="D32" s="148"/>
      <c r="E32" s="71" t="s">
        <v>239</v>
      </c>
      <c r="F32" s="71"/>
      <c r="G32" s="78"/>
      <c r="H32" s="78"/>
      <c r="I32" s="78"/>
      <c r="J32" s="79"/>
      <c r="K32" s="78"/>
      <c r="L32" s="78"/>
      <c r="M32" s="78"/>
      <c r="N32" s="8"/>
      <c r="O32" s="233"/>
      <c r="P32" s="44" t="s">
        <v>858</v>
      </c>
      <c r="Q32" s="44" t="s">
        <v>333</v>
      </c>
      <c r="R32" s="44" t="s">
        <v>305</v>
      </c>
      <c r="S32" s="42">
        <v>2</v>
      </c>
      <c r="T32" s="42">
        <v>7</v>
      </c>
      <c r="U32" s="173">
        <f t="shared" si="8"/>
        <v>9</v>
      </c>
      <c r="V32" s="42"/>
      <c r="W32" s="173"/>
      <c r="X32" s="44" t="s">
        <v>873</v>
      </c>
      <c r="Y32" s="44" t="s">
        <v>219</v>
      </c>
      <c r="Z32" s="44" t="s">
        <v>243</v>
      </c>
      <c r="AA32" s="42">
        <v>7</v>
      </c>
      <c r="AB32" s="42">
        <v>3</v>
      </c>
      <c r="AC32" s="173">
        <f t="shared" si="9"/>
        <v>10</v>
      </c>
      <c r="AD32" s="42"/>
      <c r="AE32" s="230"/>
    </row>
    <row r="33" spans="1:31" ht="15.6" customHeight="1" x14ac:dyDescent="0.3">
      <c r="A33" s="49" t="s">
        <v>229</v>
      </c>
      <c r="B33" s="35" t="s">
        <v>276</v>
      </c>
      <c r="D33" s="23">
        <v>0</v>
      </c>
      <c r="E33" s="8"/>
      <c r="F33" s="44"/>
      <c r="G33" s="158"/>
      <c r="H33" s="158"/>
      <c r="I33" s="94"/>
      <c r="J33" s="94"/>
      <c r="K33" s="94"/>
      <c r="L33" s="94"/>
      <c r="M33" s="94"/>
      <c r="N33" s="9"/>
      <c r="O33" s="233"/>
      <c r="P33" s="44" t="s">
        <v>855</v>
      </c>
      <c r="Q33" s="88" t="s">
        <v>221</v>
      </c>
      <c r="R33" s="44" t="s">
        <v>305</v>
      </c>
      <c r="S33" s="42"/>
      <c r="T33" s="42">
        <v>9</v>
      </c>
      <c r="U33" s="173">
        <f t="shared" si="8"/>
        <v>9</v>
      </c>
      <c r="V33" s="42">
        <v>1</v>
      </c>
      <c r="W33" s="173"/>
      <c r="X33" s="44" t="s">
        <v>875</v>
      </c>
      <c r="Y33" s="44" t="s">
        <v>328</v>
      </c>
      <c r="Z33" s="44" t="s">
        <v>243</v>
      </c>
      <c r="AA33" s="42">
        <v>1</v>
      </c>
      <c r="AB33" s="42">
        <v>7</v>
      </c>
      <c r="AC33" s="173">
        <f t="shared" si="9"/>
        <v>8</v>
      </c>
      <c r="AD33" s="42">
        <v>3</v>
      </c>
      <c r="AE33" s="230"/>
    </row>
    <row r="34" spans="1:31" ht="15.6" customHeight="1" x14ac:dyDescent="0.25">
      <c r="A34" s="42" t="s">
        <v>226</v>
      </c>
      <c r="B34" s="44" t="s">
        <v>272</v>
      </c>
      <c r="C34" s="44"/>
      <c r="D34" s="9"/>
      <c r="E34" s="8"/>
      <c r="F34" s="44"/>
      <c r="N34" s="9"/>
      <c r="O34" s="232"/>
      <c r="P34" s="44" t="s">
        <v>852</v>
      </c>
      <c r="Q34" s="44" t="s">
        <v>234</v>
      </c>
      <c r="R34" s="44" t="s">
        <v>305</v>
      </c>
      <c r="S34" s="42"/>
      <c r="T34" s="42">
        <v>7</v>
      </c>
      <c r="U34" s="173">
        <f t="shared" si="8"/>
        <v>7</v>
      </c>
      <c r="V34" s="42"/>
      <c r="W34" s="173"/>
      <c r="X34" s="44" t="s">
        <v>874</v>
      </c>
      <c r="Y34" s="44" t="s">
        <v>212</v>
      </c>
      <c r="Z34" s="44" t="s">
        <v>243</v>
      </c>
      <c r="AA34" s="42">
        <v>1</v>
      </c>
      <c r="AB34" s="221">
        <v>4</v>
      </c>
      <c r="AC34" s="173">
        <f t="shared" si="9"/>
        <v>5</v>
      </c>
      <c r="AD34" s="42">
        <v>5</v>
      </c>
      <c r="AE34" s="230"/>
    </row>
    <row r="35" spans="1:31" ht="15.6" customHeight="1" x14ac:dyDescent="0.25">
      <c r="B35" s="44"/>
      <c r="C35" s="44"/>
      <c r="E35" s="8"/>
      <c r="F35" s="44"/>
      <c r="N35" s="9"/>
      <c r="O35" s="233"/>
      <c r="P35" s="44" t="s">
        <v>854</v>
      </c>
      <c r="Q35" s="44" t="s">
        <v>214</v>
      </c>
      <c r="R35" s="44" t="s">
        <v>305</v>
      </c>
      <c r="S35" s="221"/>
      <c r="T35" s="42">
        <v>6</v>
      </c>
      <c r="U35" s="173">
        <f t="shared" si="8"/>
        <v>6</v>
      </c>
      <c r="V35" s="42">
        <v>2</v>
      </c>
      <c r="W35" s="173"/>
      <c r="X35" s="44" t="s">
        <v>872</v>
      </c>
      <c r="Y35" s="44" t="s">
        <v>211</v>
      </c>
      <c r="Z35" s="44" t="s">
        <v>243</v>
      </c>
      <c r="AA35" s="42"/>
      <c r="AB35" s="42">
        <v>3</v>
      </c>
      <c r="AC35" s="173">
        <f t="shared" si="9"/>
        <v>3</v>
      </c>
      <c r="AD35" s="42">
        <v>3</v>
      </c>
      <c r="AE35" s="230"/>
    </row>
    <row r="36" spans="1:31" ht="15.6" customHeight="1" x14ac:dyDescent="0.3">
      <c r="A36" s="52"/>
      <c r="B36" s="35" t="s">
        <v>364</v>
      </c>
      <c r="C36" s="46"/>
      <c r="D36" s="114">
        <v>2</v>
      </c>
      <c r="E36" s="8">
        <v>1</v>
      </c>
      <c r="F36" s="44" t="s">
        <v>1330</v>
      </c>
      <c r="N36" s="9"/>
      <c r="O36" s="232"/>
      <c r="P36" s="44" t="s">
        <v>795</v>
      </c>
      <c r="Q36" s="44" t="s">
        <v>1184</v>
      </c>
      <c r="R36" s="44" t="s">
        <v>305</v>
      </c>
      <c r="S36" s="221">
        <v>1</v>
      </c>
      <c r="T36" s="42">
        <v>4</v>
      </c>
      <c r="U36" s="173">
        <f t="shared" si="8"/>
        <v>5</v>
      </c>
      <c r="V36" s="42"/>
      <c r="W36" s="173"/>
      <c r="X36" s="44" t="s">
        <v>1224</v>
      </c>
      <c r="Y36" s="51" t="s">
        <v>1036</v>
      </c>
      <c r="Z36" s="51" t="s">
        <v>243</v>
      </c>
      <c r="AA36" s="42"/>
      <c r="AB36" s="221">
        <v>2</v>
      </c>
      <c r="AC36" s="173">
        <f t="shared" si="9"/>
        <v>2</v>
      </c>
      <c r="AD36" s="42"/>
      <c r="AE36" s="230"/>
    </row>
    <row r="37" spans="1:31" ht="15.6" customHeight="1" thickBot="1" x14ac:dyDescent="0.3">
      <c r="A37" s="52" t="s">
        <v>226</v>
      </c>
      <c r="B37" s="44" t="s">
        <v>272</v>
      </c>
      <c r="C37" s="60"/>
      <c r="D37" s="114"/>
      <c r="E37" s="93">
        <v>2</v>
      </c>
      <c r="F37" s="44" t="s">
        <v>1331</v>
      </c>
      <c r="N37" s="9"/>
      <c r="O37" s="233"/>
      <c r="P37" s="240" t="s">
        <v>1012</v>
      </c>
      <c r="Q37" s="240"/>
      <c r="R37" s="240" t="s">
        <v>305</v>
      </c>
      <c r="S37" s="242">
        <f>SUM(S26:S36)</f>
        <v>65</v>
      </c>
      <c r="T37" s="242">
        <f>SUM(T26:T36)</f>
        <v>99</v>
      </c>
      <c r="U37" s="242">
        <f>SUM(U26:U36)</f>
        <v>164</v>
      </c>
      <c r="V37" s="242">
        <f>SUM(V26:V36)</f>
        <v>7</v>
      </c>
      <c r="W37" s="173"/>
      <c r="X37" s="240" t="s">
        <v>1014</v>
      </c>
      <c r="Y37" s="240"/>
      <c r="Z37" s="240" t="s">
        <v>243</v>
      </c>
      <c r="AA37" s="242">
        <f>SUM(AA26:AA36)</f>
        <v>55</v>
      </c>
      <c r="AB37" s="242">
        <f>SUM(AB26:AB36)</f>
        <v>97</v>
      </c>
      <c r="AC37" s="242">
        <f>SUM(AC26:AC36)</f>
        <v>152</v>
      </c>
      <c r="AD37" s="242">
        <f>SUM(AD26:AD36)</f>
        <v>23</v>
      </c>
      <c r="AE37" s="230"/>
    </row>
    <row r="38" spans="1:31" ht="15.6" customHeight="1" x14ac:dyDescent="0.25">
      <c r="N38" s="8"/>
      <c r="O38" s="233"/>
      <c r="P38" s="238" t="s">
        <v>283</v>
      </c>
      <c r="Q38" s="238"/>
      <c r="R38" s="243" t="s">
        <v>1019</v>
      </c>
      <c r="S38" s="245">
        <v>4</v>
      </c>
      <c r="T38" s="245">
        <v>7</v>
      </c>
      <c r="U38" s="173">
        <f t="shared" ref="U38:U48" si="10">SUM(S38:T38)</f>
        <v>11</v>
      </c>
      <c r="V38" s="245">
        <v>6</v>
      </c>
      <c r="W38" s="173"/>
      <c r="X38" s="238" t="s">
        <v>242</v>
      </c>
      <c r="Y38" s="238"/>
      <c r="Z38" s="246" t="s">
        <v>1016</v>
      </c>
      <c r="AA38" s="245">
        <v>8</v>
      </c>
      <c r="AB38" s="245">
        <v>3</v>
      </c>
      <c r="AC38" s="173">
        <f t="shared" ref="AC38:AC48" si="11">SUM(AA38:AB38)</f>
        <v>11</v>
      </c>
      <c r="AD38" s="245"/>
      <c r="AE38" s="230"/>
    </row>
    <row r="39" spans="1:31" ht="15.6" customHeight="1" x14ac:dyDescent="0.3">
      <c r="A39" s="76"/>
      <c r="B39" s="156"/>
      <c r="C39" s="71"/>
      <c r="D39" s="148"/>
      <c r="E39" s="71" t="s">
        <v>239</v>
      </c>
      <c r="F39" s="77"/>
      <c r="G39" s="78"/>
      <c r="H39" s="78"/>
      <c r="I39" s="78"/>
      <c r="J39" s="79"/>
      <c r="K39" s="78"/>
      <c r="L39" s="78"/>
      <c r="M39" s="78"/>
      <c r="N39" s="9"/>
      <c r="O39" s="233"/>
      <c r="P39" s="44" t="s">
        <v>811</v>
      </c>
      <c r="Q39" s="44" t="s">
        <v>299</v>
      </c>
      <c r="R39" s="51" t="s">
        <v>250</v>
      </c>
      <c r="S39" s="221">
        <v>9</v>
      </c>
      <c r="T39" s="221">
        <v>19</v>
      </c>
      <c r="U39" s="173">
        <f t="shared" si="10"/>
        <v>28</v>
      </c>
      <c r="V39" s="42"/>
      <c r="W39" s="173"/>
      <c r="X39" s="44" t="s">
        <v>943</v>
      </c>
      <c r="Y39" s="44" t="s">
        <v>908</v>
      </c>
      <c r="Z39" s="44" t="s">
        <v>242</v>
      </c>
      <c r="AA39" s="42">
        <v>22</v>
      </c>
      <c r="AB39" s="221">
        <v>18</v>
      </c>
      <c r="AC39" s="173">
        <f t="shared" si="11"/>
        <v>40</v>
      </c>
      <c r="AD39" s="42"/>
      <c r="AE39" s="230"/>
    </row>
    <row r="40" spans="1:31" ht="15.6" customHeight="1" x14ac:dyDescent="0.3">
      <c r="A40" s="49" t="s">
        <v>230</v>
      </c>
      <c r="B40" s="35" t="s">
        <v>363</v>
      </c>
      <c r="C40" s="44"/>
      <c r="D40" s="23">
        <v>2</v>
      </c>
      <c r="E40" s="9">
        <v>1</v>
      </c>
      <c r="F40" s="44" t="s">
        <v>1333</v>
      </c>
      <c r="G40" s="43"/>
      <c r="H40" s="47"/>
      <c r="I40" s="47"/>
      <c r="J40" s="48"/>
      <c r="K40" s="47"/>
      <c r="L40" s="47"/>
      <c r="M40" s="47"/>
      <c r="N40" s="8"/>
      <c r="O40" s="233"/>
      <c r="P40" s="44" t="s">
        <v>810</v>
      </c>
      <c r="Q40" s="44" t="s">
        <v>299</v>
      </c>
      <c r="R40" s="51" t="s">
        <v>250</v>
      </c>
      <c r="S40" s="42">
        <v>12</v>
      </c>
      <c r="T40" s="221">
        <v>6</v>
      </c>
      <c r="U40" s="173">
        <f t="shared" si="10"/>
        <v>18</v>
      </c>
      <c r="V40" s="42">
        <v>1</v>
      </c>
      <c r="W40" s="173"/>
      <c r="X40" s="44" t="s">
        <v>827</v>
      </c>
      <c r="Y40" s="44" t="s">
        <v>304</v>
      </c>
      <c r="Z40" s="44" t="s">
        <v>242</v>
      </c>
      <c r="AA40" s="42">
        <v>14</v>
      </c>
      <c r="AB40" s="221">
        <v>21</v>
      </c>
      <c r="AC40" s="173">
        <f>SUM(AA40:AB40)</f>
        <v>35</v>
      </c>
      <c r="AD40" s="42">
        <v>6</v>
      </c>
      <c r="AE40" s="230"/>
    </row>
    <row r="41" spans="1:31" ht="15.6" customHeight="1" x14ac:dyDescent="0.25">
      <c r="A41" s="52" t="s">
        <v>226</v>
      </c>
      <c r="B41" s="157" t="s">
        <v>544</v>
      </c>
      <c r="C41" s="46" t="s">
        <v>394</v>
      </c>
      <c r="D41" s="23"/>
      <c r="E41" s="9">
        <v>2</v>
      </c>
      <c r="F41" s="44" t="s">
        <v>1332</v>
      </c>
      <c r="G41" s="43"/>
      <c r="H41" s="47"/>
      <c r="I41" s="43"/>
      <c r="J41" s="45"/>
      <c r="K41" s="47"/>
      <c r="L41" s="47"/>
      <c r="M41" s="39"/>
      <c r="N41" s="9"/>
      <c r="O41" s="232"/>
      <c r="P41" s="44" t="s">
        <v>814</v>
      </c>
      <c r="Q41" s="44" t="s">
        <v>325</v>
      </c>
      <c r="R41" s="44" t="s">
        <v>250</v>
      </c>
      <c r="S41" s="52">
        <v>6</v>
      </c>
      <c r="T41" s="202">
        <v>7</v>
      </c>
      <c r="U41" s="173">
        <f>SUM(S41:T41)</f>
        <v>13</v>
      </c>
      <c r="V41" s="42"/>
      <c r="W41" s="173"/>
      <c r="X41" s="46" t="s">
        <v>829</v>
      </c>
      <c r="Y41" s="46" t="s">
        <v>249</v>
      </c>
      <c r="Z41" s="220" t="s">
        <v>242</v>
      </c>
      <c r="AA41" s="42">
        <v>19</v>
      </c>
      <c r="AB41" s="42">
        <v>14</v>
      </c>
      <c r="AC41" s="173">
        <f>SUM(AA41:AB41)</f>
        <v>33</v>
      </c>
      <c r="AD41" s="42">
        <v>3</v>
      </c>
      <c r="AE41" s="230"/>
    </row>
    <row r="42" spans="1:31" ht="15.6" customHeight="1" x14ac:dyDescent="0.25">
      <c r="B42" s="157" t="s">
        <v>544</v>
      </c>
      <c r="C42" s="44" t="s">
        <v>365</v>
      </c>
      <c r="E42" s="93"/>
      <c r="F42" s="44"/>
      <c r="N42" s="9"/>
      <c r="O42" s="232"/>
      <c r="P42" s="44" t="s">
        <v>815</v>
      </c>
      <c r="Q42" s="159" t="s">
        <v>380</v>
      </c>
      <c r="R42" s="44" t="s">
        <v>250</v>
      </c>
      <c r="S42" s="42">
        <v>3</v>
      </c>
      <c r="T42" s="42">
        <v>3</v>
      </c>
      <c r="U42" s="173">
        <f>SUM(S42:T42)</f>
        <v>6</v>
      </c>
      <c r="V42" s="42">
        <v>2</v>
      </c>
      <c r="W42" s="173"/>
      <c r="X42" s="157" t="s">
        <v>825</v>
      </c>
      <c r="Y42" s="157" t="s">
        <v>260</v>
      </c>
      <c r="Z42" s="46" t="s">
        <v>242</v>
      </c>
      <c r="AA42" s="42">
        <v>5</v>
      </c>
      <c r="AB42" s="42">
        <v>23</v>
      </c>
      <c r="AC42" s="173">
        <f>SUM(AA42:AB42)</f>
        <v>28</v>
      </c>
      <c r="AD42" s="42">
        <v>1</v>
      </c>
      <c r="AE42" s="230"/>
    </row>
    <row r="43" spans="1:31" ht="15.6" customHeight="1" x14ac:dyDescent="0.25">
      <c r="N43" s="8"/>
      <c r="O43" s="233"/>
      <c r="P43" s="44" t="s">
        <v>809</v>
      </c>
      <c r="Q43" s="44" t="s">
        <v>251</v>
      </c>
      <c r="R43" s="44" t="s">
        <v>250</v>
      </c>
      <c r="S43" s="42">
        <v>1</v>
      </c>
      <c r="T43" s="42">
        <v>6</v>
      </c>
      <c r="U43" s="173">
        <f>SUM(S43:T43)</f>
        <v>7</v>
      </c>
      <c r="V43" s="42">
        <v>2</v>
      </c>
      <c r="W43" s="173"/>
      <c r="X43" s="44" t="s">
        <v>828</v>
      </c>
      <c r="Y43" s="44" t="s">
        <v>258</v>
      </c>
      <c r="Z43" s="44" t="s">
        <v>242</v>
      </c>
      <c r="AA43" s="42">
        <v>8</v>
      </c>
      <c r="AB43" s="221">
        <v>18</v>
      </c>
      <c r="AC43" s="173">
        <f>SUM(AA43:AB43)</f>
        <v>26</v>
      </c>
      <c r="AD43" s="42">
        <v>1</v>
      </c>
      <c r="AE43" s="230"/>
    </row>
    <row r="44" spans="1:31" ht="15.6" customHeight="1" x14ac:dyDescent="0.3">
      <c r="B44" s="35" t="s">
        <v>278</v>
      </c>
      <c r="C44" s="59"/>
      <c r="D44" s="234">
        <v>4</v>
      </c>
      <c r="E44" s="9">
        <v>1</v>
      </c>
      <c r="F44" s="44" t="s">
        <v>950</v>
      </c>
      <c r="N44" s="9"/>
      <c r="O44" s="233"/>
      <c r="P44" s="44" t="s">
        <v>807</v>
      </c>
      <c r="Q44" s="159" t="s">
        <v>370</v>
      </c>
      <c r="R44" s="44" t="s">
        <v>250</v>
      </c>
      <c r="S44" s="42">
        <v>2</v>
      </c>
      <c r="T44" s="42">
        <v>3</v>
      </c>
      <c r="U44" s="173">
        <f>SUM(S44:T44)</f>
        <v>5</v>
      </c>
      <c r="V44" s="42">
        <v>3</v>
      </c>
      <c r="W44" s="173"/>
      <c r="X44" s="44" t="s">
        <v>832</v>
      </c>
      <c r="Y44" s="44" t="s">
        <v>359</v>
      </c>
      <c r="Z44" s="44" t="s">
        <v>242</v>
      </c>
      <c r="AA44" s="42">
        <v>3</v>
      </c>
      <c r="AB44" s="42">
        <v>9</v>
      </c>
      <c r="AC44" s="173">
        <f t="shared" si="11"/>
        <v>12</v>
      </c>
      <c r="AD44" s="42">
        <v>2</v>
      </c>
      <c r="AE44" s="230"/>
    </row>
    <row r="45" spans="1:31" ht="15.6" customHeight="1" x14ac:dyDescent="0.25">
      <c r="A45" s="202" t="s">
        <v>226</v>
      </c>
      <c r="B45" s="88" t="s">
        <v>406</v>
      </c>
      <c r="C45" s="46" t="s">
        <v>404</v>
      </c>
      <c r="D45" s="234"/>
      <c r="E45" s="9">
        <v>2</v>
      </c>
      <c r="F45" s="44" t="s">
        <v>1334</v>
      </c>
      <c r="N45" s="9"/>
      <c r="O45" s="232"/>
      <c r="P45" s="44" t="s">
        <v>812</v>
      </c>
      <c r="Q45" s="44" t="s">
        <v>215</v>
      </c>
      <c r="R45" s="44" t="s">
        <v>250</v>
      </c>
      <c r="S45" s="42"/>
      <c r="T45" s="221">
        <v>5</v>
      </c>
      <c r="U45" s="173">
        <f>SUM(S45:T45)</f>
        <v>5</v>
      </c>
      <c r="V45" s="42">
        <v>5</v>
      </c>
      <c r="W45" s="173"/>
      <c r="X45" s="44" t="s">
        <v>830</v>
      </c>
      <c r="Y45" s="88" t="s">
        <v>288</v>
      </c>
      <c r="Z45" s="44" t="s">
        <v>242</v>
      </c>
      <c r="AA45" s="42"/>
      <c r="AB45" s="221">
        <v>12</v>
      </c>
      <c r="AC45" s="173">
        <f>SUM(AA45:AB45)</f>
        <v>12</v>
      </c>
      <c r="AD45" s="42">
        <v>1</v>
      </c>
      <c r="AE45" s="230"/>
    </row>
    <row r="46" spans="1:31" ht="17.25" customHeight="1" x14ac:dyDescent="0.25">
      <c r="B46" s="88" t="s">
        <v>359</v>
      </c>
      <c r="C46" s="106" t="s">
        <v>369</v>
      </c>
      <c r="E46" s="9">
        <v>2</v>
      </c>
      <c r="F46" s="44" t="s">
        <v>1335</v>
      </c>
      <c r="N46" s="8"/>
      <c r="O46" s="232"/>
      <c r="P46" s="44" t="s">
        <v>813</v>
      </c>
      <c r="Q46" s="44" t="s">
        <v>259</v>
      </c>
      <c r="R46" s="51" t="s">
        <v>250</v>
      </c>
      <c r="S46" s="221">
        <v>1</v>
      </c>
      <c r="T46" s="42">
        <v>2</v>
      </c>
      <c r="U46" s="173">
        <f t="shared" si="10"/>
        <v>3</v>
      </c>
      <c r="V46" s="42"/>
      <c r="W46" s="173"/>
      <c r="X46" s="44" t="s">
        <v>831</v>
      </c>
      <c r="Y46" s="44" t="s">
        <v>382</v>
      </c>
      <c r="Z46" s="44" t="s">
        <v>242</v>
      </c>
      <c r="AA46" s="42">
        <v>3</v>
      </c>
      <c r="AB46" s="42">
        <v>8</v>
      </c>
      <c r="AC46" s="173">
        <f>SUM(AA46:AB46)</f>
        <v>11</v>
      </c>
      <c r="AD46" s="42">
        <v>2</v>
      </c>
      <c r="AE46" s="230"/>
    </row>
    <row r="47" spans="1:31" ht="15.6" customHeight="1" x14ac:dyDescent="0.25">
      <c r="B47" s="157"/>
      <c r="C47" s="44"/>
      <c r="E47" s="9">
        <v>2</v>
      </c>
      <c r="F47" s="44" t="s">
        <v>1336</v>
      </c>
      <c r="N47" s="8"/>
      <c r="O47" s="233"/>
      <c r="P47" s="44" t="s">
        <v>806</v>
      </c>
      <c r="Q47" s="51" t="s">
        <v>787</v>
      </c>
      <c r="R47" s="44" t="s">
        <v>250</v>
      </c>
      <c r="S47" s="42">
        <v>1</v>
      </c>
      <c r="T47" s="221">
        <v>1</v>
      </c>
      <c r="U47" s="173">
        <f t="shared" si="10"/>
        <v>2</v>
      </c>
      <c r="V47" s="42"/>
      <c r="W47" s="173"/>
      <c r="X47" s="44" t="s">
        <v>826</v>
      </c>
      <c r="Y47" s="44" t="s">
        <v>218</v>
      </c>
      <c r="Z47" s="51" t="s">
        <v>242</v>
      </c>
      <c r="AA47" s="42">
        <v>1</v>
      </c>
      <c r="AB47" s="221">
        <v>6</v>
      </c>
      <c r="AC47" s="173">
        <f>SUM(AA47:AB47)</f>
        <v>7</v>
      </c>
      <c r="AD47" s="42">
        <v>2</v>
      </c>
      <c r="AE47" s="230"/>
    </row>
    <row r="48" spans="1:31" ht="15.6" customHeight="1" x14ac:dyDescent="0.25">
      <c r="C48" s="44"/>
      <c r="N48" s="9"/>
      <c r="O48" s="232"/>
      <c r="P48" s="44" t="s">
        <v>808</v>
      </c>
      <c r="Q48" s="44" t="s">
        <v>250</v>
      </c>
      <c r="R48" s="44" t="s">
        <v>250</v>
      </c>
      <c r="S48" s="42"/>
      <c r="T48" s="221"/>
      <c r="U48" s="173">
        <f t="shared" si="10"/>
        <v>0</v>
      </c>
      <c r="V48" s="42"/>
      <c r="W48" s="173"/>
      <c r="X48" s="44" t="s">
        <v>833</v>
      </c>
      <c r="Y48" s="44" t="s">
        <v>204</v>
      </c>
      <c r="Z48" s="44" t="s">
        <v>242</v>
      </c>
      <c r="AA48" s="42"/>
      <c r="AB48" s="42">
        <v>6</v>
      </c>
      <c r="AC48" s="173">
        <f t="shared" si="11"/>
        <v>6</v>
      </c>
      <c r="AD48" s="42">
        <v>5</v>
      </c>
      <c r="AE48" s="230"/>
    </row>
    <row r="49" spans="1:31" ht="16.899999999999999" customHeight="1" thickBot="1" x14ac:dyDescent="0.3">
      <c r="A49" s="107"/>
      <c r="B49" s="108"/>
      <c r="C49" s="108"/>
      <c r="D49" s="149"/>
      <c r="E49" s="109"/>
      <c r="F49" s="108"/>
      <c r="G49" s="110"/>
      <c r="H49" s="110"/>
      <c r="I49" s="110"/>
      <c r="J49" s="111"/>
      <c r="K49" s="110"/>
      <c r="L49" s="110"/>
      <c r="M49" s="109"/>
      <c r="N49" s="9"/>
      <c r="O49" s="233"/>
      <c r="P49" s="240" t="s">
        <v>1012</v>
      </c>
      <c r="Q49" s="240"/>
      <c r="R49" s="240" t="s">
        <v>250</v>
      </c>
      <c r="S49" s="242">
        <f>SUM(S38:S48)</f>
        <v>39</v>
      </c>
      <c r="T49" s="242">
        <f>SUM(T38:T48)</f>
        <v>59</v>
      </c>
      <c r="U49" s="242">
        <f>SUM(U38:U48)</f>
        <v>98</v>
      </c>
      <c r="V49" s="242">
        <f>SUM(V38:V48)</f>
        <v>19</v>
      </c>
      <c r="W49" s="173"/>
      <c r="X49" s="240" t="s">
        <v>1014</v>
      </c>
      <c r="Y49" s="240"/>
      <c r="Z49" s="240"/>
      <c r="AA49" s="242">
        <f>SUM(AA38:AA48)</f>
        <v>83</v>
      </c>
      <c r="AB49" s="242">
        <f>SUM(AB38:AB48)</f>
        <v>138</v>
      </c>
      <c r="AC49" s="242">
        <f>SUM(AC38:AC48)</f>
        <v>221</v>
      </c>
      <c r="AD49" s="242">
        <f>SUM(AD38:AD48)</f>
        <v>23</v>
      </c>
      <c r="AE49" s="230"/>
    </row>
    <row r="50" spans="1:31" ht="15.6" customHeight="1" x14ac:dyDescent="0.3">
      <c r="C50" s="44" t="s">
        <v>579</v>
      </c>
      <c r="D50" s="102">
        <f>SUM(D15:D49)</f>
        <v>16</v>
      </c>
      <c r="E50" s="22"/>
      <c r="F50" s="44" t="s">
        <v>642</v>
      </c>
      <c r="G50" s="35"/>
      <c r="H50" s="50"/>
      <c r="I50" s="64">
        <v>4</v>
      </c>
      <c r="J50" s="23"/>
      <c r="N50" s="8"/>
      <c r="O50" s="233"/>
      <c r="P50" s="238" t="s">
        <v>356</v>
      </c>
      <c r="Q50" s="238"/>
      <c r="R50" s="243" t="s">
        <v>1017</v>
      </c>
      <c r="S50" s="245">
        <v>9</v>
      </c>
      <c r="T50" s="245">
        <v>15</v>
      </c>
      <c r="U50" s="173">
        <f t="shared" ref="U50:U61" si="12">SUM(S50:T50)</f>
        <v>24</v>
      </c>
      <c r="V50" s="245">
        <v>3</v>
      </c>
      <c r="W50" s="173"/>
      <c r="X50" s="238" t="s">
        <v>358</v>
      </c>
      <c r="Y50" s="238"/>
      <c r="Z50" s="243" t="s">
        <v>1018</v>
      </c>
      <c r="AA50" s="245">
        <v>10</v>
      </c>
      <c r="AB50" s="245">
        <v>12</v>
      </c>
      <c r="AC50" s="173">
        <f>SUM(AA50:AB50)</f>
        <v>22</v>
      </c>
      <c r="AD50" s="245">
        <v>1</v>
      </c>
      <c r="AE50" s="230"/>
    </row>
    <row r="51" spans="1:31" ht="15.6" customHeight="1" x14ac:dyDescent="0.25">
      <c r="N51" s="9"/>
      <c r="O51" s="232"/>
      <c r="P51" s="44" t="s">
        <v>820</v>
      </c>
      <c r="Q51" s="44" t="s">
        <v>254</v>
      </c>
      <c r="R51" s="243" t="s">
        <v>356</v>
      </c>
      <c r="S51" s="42">
        <v>8</v>
      </c>
      <c r="T51" s="221">
        <v>16</v>
      </c>
      <c r="U51" s="173">
        <f t="shared" si="12"/>
        <v>24</v>
      </c>
      <c r="V51" s="42">
        <v>2</v>
      </c>
      <c r="W51" s="173"/>
      <c r="X51" s="44" t="s">
        <v>836</v>
      </c>
      <c r="Y51" s="159" t="s">
        <v>216</v>
      </c>
      <c r="Z51" s="44" t="s">
        <v>358</v>
      </c>
      <c r="AA51" s="42">
        <v>6</v>
      </c>
      <c r="AB51" s="221">
        <v>10</v>
      </c>
      <c r="AC51" s="173">
        <f>SUM(AA51:AB51)</f>
        <v>16</v>
      </c>
      <c r="AD51" s="42">
        <v>11</v>
      </c>
      <c r="AE51" s="230"/>
    </row>
    <row r="52" spans="1:31" ht="15.6" customHeight="1" x14ac:dyDescent="0.3">
      <c r="B52" s="330"/>
      <c r="C52" s="330"/>
      <c r="D52" s="330"/>
      <c r="E52" s="330"/>
      <c r="F52" s="330"/>
      <c r="G52" s="330"/>
      <c r="H52" s="331"/>
      <c r="I52" s="331"/>
      <c r="J52" s="253"/>
      <c r="K52" s="253"/>
      <c r="L52" s="253"/>
      <c r="M52" s="253"/>
      <c r="N52" s="9"/>
      <c r="O52" s="232"/>
      <c r="P52" s="44" t="s">
        <v>821</v>
      </c>
      <c r="Q52" s="51" t="s">
        <v>254</v>
      </c>
      <c r="R52" s="244" t="s">
        <v>356</v>
      </c>
      <c r="S52" s="42">
        <v>7</v>
      </c>
      <c r="T52" s="42">
        <v>15</v>
      </c>
      <c r="U52" s="173">
        <f t="shared" si="12"/>
        <v>22</v>
      </c>
      <c r="V52" s="42">
        <v>5</v>
      </c>
      <c r="W52" s="173"/>
      <c r="X52" s="44" t="s">
        <v>840</v>
      </c>
      <c r="Y52" s="44" t="s">
        <v>293</v>
      </c>
      <c r="Z52" s="51" t="s">
        <v>358</v>
      </c>
      <c r="AA52" s="221">
        <v>7</v>
      </c>
      <c r="AB52" s="42">
        <v>8</v>
      </c>
      <c r="AC52" s="173">
        <f>SUM(AA52:AB52)</f>
        <v>15</v>
      </c>
      <c r="AD52" s="42">
        <v>2</v>
      </c>
      <c r="AE52" s="230"/>
    </row>
    <row r="53" spans="1:31" ht="15.6" customHeight="1" x14ac:dyDescent="0.25">
      <c r="B53" s="253"/>
      <c r="C53" s="253"/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9"/>
      <c r="O53" s="63"/>
      <c r="P53" s="44" t="s">
        <v>1043</v>
      </c>
      <c r="Q53" s="44" t="s">
        <v>544</v>
      </c>
      <c r="R53" s="44" t="s">
        <v>356</v>
      </c>
      <c r="S53" s="42">
        <v>7</v>
      </c>
      <c r="T53" s="221">
        <v>9</v>
      </c>
      <c r="U53" s="173">
        <f t="shared" si="12"/>
        <v>16</v>
      </c>
      <c r="V53" s="42">
        <v>2</v>
      </c>
      <c r="W53" s="173"/>
      <c r="X53" s="44" t="s">
        <v>842</v>
      </c>
      <c r="Y53" s="44" t="s">
        <v>598</v>
      </c>
      <c r="Z53" s="44" t="s">
        <v>358</v>
      </c>
      <c r="AA53" s="42">
        <v>6</v>
      </c>
      <c r="AB53" s="221">
        <v>9</v>
      </c>
      <c r="AC53" s="173">
        <f t="shared" ref="AC53:AC60" si="13">SUM(AA53:AB53)</f>
        <v>15</v>
      </c>
      <c r="AD53" s="42">
        <v>1</v>
      </c>
      <c r="AE53" s="230"/>
    </row>
    <row r="54" spans="1:31" ht="15.6" customHeight="1" x14ac:dyDescent="0.3">
      <c r="B54" s="332"/>
      <c r="C54" s="333"/>
      <c r="D54" s="333"/>
      <c r="E54" s="333"/>
      <c r="F54" s="333"/>
      <c r="G54" s="333"/>
      <c r="H54" s="333"/>
      <c r="I54" s="333"/>
      <c r="J54" s="334"/>
      <c r="K54" s="334"/>
      <c r="L54" s="334"/>
      <c r="M54" s="253"/>
      <c r="N54" s="8"/>
      <c r="O54" s="232"/>
      <c r="P54" s="44" t="s">
        <v>818</v>
      </c>
      <c r="Q54" s="44" t="s">
        <v>209</v>
      </c>
      <c r="R54" s="44" t="s">
        <v>356</v>
      </c>
      <c r="S54" s="42">
        <v>4</v>
      </c>
      <c r="T54" s="221">
        <v>11</v>
      </c>
      <c r="U54" s="173">
        <f t="shared" si="12"/>
        <v>15</v>
      </c>
      <c r="V54" s="42">
        <v>4</v>
      </c>
      <c r="W54" s="173"/>
      <c r="X54" s="44" t="s">
        <v>837</v>
      </c>
      <c r="Y54" s="44" t="s">
        <v>798</v>
      </c>
      <c r="Z54" s="44" t="s">
        <v>358</v>
      </c>
      <c r="AA54" s="42">
        <v>4</v>
      </c>
      <c r="AB54" s="42">
        <v>9</v>
      </c>
      <c r="AC54" s="173">
        <f t="shared" si="13"/>
        <v>13</v>
      </c>
      <c r="AD54" s="221">
        <v>4</v>
      </c>
      <c r="AE54" s="230"/>
    </row>
    <row r="55" spans="1:31" ht="15.6" customHeight="1" x14ac:dyDescent="0.3">
      <c r="A55" s="296"/>
      <c r="B55" s="332"/>
      <c r="C55" s="333"/>
      <c r="D55" s="333"/>
      <c r="E55" s="333"/>
      <c r="F55" s="333"/>
      <c r="G55" s="333"/>
      <c r="H55" s="333"/>
      <c r="I55" s="333"/>
      <c r="J55" s="334"/>
      <c r="K55" s="334"/>
      <c r="L55" s="334"/>
      <c r="M55" s="253"/>
      <c r="N55" s="8"/>
      <c r="O55" s="233"/>
      <c r="P55" s="44" t="s">
        <v>823</v>
      </c>
      <c r="Q55" s="44" t="s">
        <v>292</v>
      </c>
      <c r="R55" s="243" t="s">
        <v>356</v>
      </c>
      <c r="S55" s="42">
        <v>6</v>
      </c>
      <c r="T55" s="221">
        <v>8</v>
      </c>
      <c r="U55" s="173">
        <f t="shared" si="12"/>
        <v>14</v>
      </c>
      <c r="V55" s="43"/>
      <c r="W55" s="173"/>
      <c r="X55" s="44" t="s">
        <v>841</v>
      </c>
      <c r="Y55" s="44" t="s">
        <v>248</v>
      </c>
      <c r="Z55" s="44" t="s">
        <v>358</v>
      </c>
      <c r="AA55" s="42">
        <v>7</v>
      </c>
      <c r="AB55" s="221">
        <v>5</v>
      </c>
      <c r="AC55" s="173">
        <f t="shared" si="13"/>
        <v>12</v>
      </c>
      <c r="AD55" s="43"/>
      <c r="AE55" s="230"/>
    </row>
    <row r="56" spans="1:31" ht="15.6" customHeight="1" x14ac:dyDescent="0.3">
      <c r="A56" s="296"/>
      <c r="B56" s="332"/>
      <c r="C56" s="334"/>
      <c r="D56" s="333"/>
      <c r="E56" s="333"/>
      <c r="F56" s="333"/>
      <c r="G56" s="333"/>
      <c r="H56" s="333"/>
      <c r="I56" s="333"/>
      <c r="J56" s="334"/>
      <c r="K56" s="334"/>
      <c r="L56" s="334"/>
      <c r="M56" s="253"/>
      <c r="N56" s="8"/>
      <c r="O56" s="232"/>
      <c r="P56" s="44" t="s">
        <v>819</v>
      </c>
      <c r="Q56" s="51" t="s">
        <v>217</v>
      </c>
      <c r="R56" s="51" t="s">
        <v>356</v>
      </c>
      <c r="S56" s="42">
        <v>6</v>
      </c>
      <c r="T56" s="221">
        <v>8</v>
      </c>
      <c r="U56" s="173">
        <f t="shared" si="12"/>
        <v>14</v>
      </c>
      <c r="V56" s="42">
        <v>1</v>
      </c>
      <c r="W56" s="173"/>
      <c r="X56" s="44" t="s">
        <v>838</v>
      </c>
      <c r="Y56" s="44" t="s">
        <v>290</v>
      </c>
      <c r="Z56" s="44" t="s">
        <v>358</v>
      </c>
      <c r="AA56" s="42">
        <v>5</v>
      </c>
      <c r="AB56" s="221">
        <v>5</v>
      </c>
      <c r="AC56" s="173">
        <f>SUM(AA56:AB56)</f>
        <v>10</v>
      </c>
      <c r="AD56" s="42">
        <v>1</v>
      </c>
      <c r="AE56" s="230"/>
    </row>
    <row r="57" spans="1:31" ht="15.6" customHeight="1" x14ac:dyDescent="0.3">
      <c r="A57" s="296"/>
      <c r="C57" s="44"/>
      <c r="D57" s="102"/>
      <c r="E57" s="22"/>
      <c r="F57" s="44"/>
      <c r="G57" s="35"/>
      <c r="H57" s="50"/>
      <c r="I57" s="64"/>
      <c r="J57" s="23"/>
      <c r="N57" s="9"/>
      <c r="O57" s="233"/>
      <c r="P57" s="44" t="s">
        <v>918</v>
      </c>
      <c r="Q57" s="159" t="s">
        <v>691</v>
      </c>
      <c r="R57" s="44" t="s">
        <v>356</v>
      </c>
      <c r="S57" s="42">
        <v>6</v>
      </c>
      <c r="T57" s="42">
        <v>7</v>
      </c>
      <c r="U57" s="173">
        <f t="shared" si="12"/>
        <v>13</v>
      </c>
      <c r="V57" s="42">
        <v>3</v>
      </c>
      <c r="W57" s="173"/>
      <c r="X57" s="44" t="s">
        <v>835</v>
      </c>
      <c r="Y57" s="88" t="s">
        <v>309</v>
      </c>
      <c r="Z57" s="44" t="s">
        <v>358</v>
      </c>
      <c r="AA57" s="42">
        <v>3</v>
      </c>
      <c r="AB57" s="221">
        <v>7</v>
      </c>
      <c r="AC57" s="173">
        <f>SUM(AA57:AB57)</f>
        <v>10</v>
      </c>
      <c r="AD57" s="42">
        <v>3</v>
      </c>
      <c r="AE57" s="230"/>
    </row>
    <row r="58" spans="1:31" ht="15.6" customHeight="1" x14ac:dyDescent="0.3">
      <c r="A58" s="296"/>
      <c r="B58" s="323" t="s">
        <v>1321</v>
      </c>
      <c r="C58" s="324"/>
      <c r="D58" s="324"/>
      <c r="E58" s="324"/>
      <c r="F58" s="324"/>
      <c r="G58" s="324"/>
      <c r="H58" s="324"/>
      <c r="I58" s="324"/>
      <c r="J58" s="325"/>
      <c r="K58" s="325"/>
      <c r="L58" s="325"/>
      <c r="N58" s="9"/>
      <c r="O58" s="233"/>
      <c r="P58" s="44" t="s">
        <v>822</v>
      </c>
      <c r="Q58" s="44" t="s">
        <v>238</v>
      </c>
      <c r="R58" s="44" t="s">
        <v>356</v>
      </c>
      <c r="S58" s="42">
        <v>4</v>
      </c>
      <c r="T58" s="42">
        <v>5</v>
      </c>
      <c r="U58" s="173">
        <f t="shared" si="12"/>
        <v>9</v>
      </c>
      <c r="V58" s="42">
        <v>3</v>
      </c>
      <c r="W58" s="173"/>
      <c r="X58" s="44" t="s">
        <v>1084</v>
      </c>
      <c r="Y58" s="161" t="s">
        <v>314</v>
      </c>
      <c r="Z58" s="44" t="s">
        <v>358</v>
      </c>
      <c r="AA58" s="42">
        <v>2</v>
      </c>
      <c r="AB58" s="221">
        <v>7</v>
      </c>
      <c r="AC58" s="173">
        <f>SUM(AA58:AB58)</f>
        <v>9</v>
      </c>
      <c r="AD58" s="42">
        <v>2</v>
      </c>
      <c r="AE58" s="230"/>
    </row>
    <row r="59" spans="1:31" ht="15.6" customHeight="1" x14ac:dyDescent="0.25">
      <c r="A59" s="296"/>
      <c r="B59" s="26"/>
      <c r="C59" s="23"/>
      <c r="D59" s="27"/>
      <c r="E59" s="44"/>
      <c r="F59" s="44"/>
      <c r="G59" s="44"/>
      <c r="H59" s="22"/>
      <c r="I59" s="22"/>
      <c r="J59" s="26"/>
      <c r="K59" s="23"/>
      <c r="L59" s="27"/>
      <c r="N59" s="9"/>
      <c r="O59" s="232"/>
      <c r="P59" s="44" t="s">
        <v>882</v>
      </c>
      <c r="Q59" s="44" t="s">
        <v>756</v>
      </c>
      <c r="R59" s="44" t="s">
        <v>356</v>
      </c>
      <c r="S59" s="42">
        <v>1</v>
      </c>
      <c r="T59" s="42">
        <v>6</v>
      </c>
      <c r="U59" s="173">
        <f t="shared" si="12"/>
        <v>7</v>
      </c>
      <c r="V59" s="42">
        <v>5</v>
      </c>
      <c r="W59" s="173"/>
      <c r="X59" s="44" t="s">
        <v>839</v>
      </c>
      <c r="Y59" s="44" t="s">
        <v>295</v>
      </c>
      <c r="Z59" s="44" t="s">
        <v>358</v>
      </c>
      <c r="AA59" s="42"/>
      <c r="AB59" s="42">
        <v>9</v>
      </c>
      <c r="AC59" s="173">
        <f t="shared" si="13"/>
        <v>9</v>
      </c>
      <c r="AD59" s="42"/>
      <c r="AE59" s="230"/>
    </row>
    <row r="60" spans="1:31" ht="16.149999999999999" customHeight="1" thickBot="1" x14ac:dyDescent="0.35">
      <c r="A60" s="4"/>
      <c r="B60" s="323" t="s">
        <v>1293</v>
      </c>
      <c r="C60" s="23"/>
      <c r="D60" s="27"/>
      <c r="E60" s="44"/>
      <c r="F60" s="44"/>
      <c r="G60" s="44"/>
      <c r="H60" s="22"/>
      <c r="I60" s="22"/>
      <c r="J60" s="26"/>
      <c r="K60" s="23"/>
      <c r="L60" s="27"/>
      <c r="N60" s="9"/>
      <c r="O60" s="233"/>
      <c r="P60" s="44" t="s">
        <v>816</v>
      </c>
      <c r="Q60" s="44" t="s">
        <v>213</v>
      </c>
      <c r="R60" s="44" t="s">
        <v>356</v>
      </c>
      <c r="S60" s="42">
        <v>2</v>
      </c>
      <c r="T60" s="221">
        <v>2</v>
      </c>
      <c r="U60" s="173">
        <f t="shared" si="12"/>
        <v>4</v>
      </c>
      <c r="V60" s="42">
        <v>3</v>
      </c>
      <c r="W60" s="173"/>
      <c r="X60" s="44" t="s">
        <v>925</v>
      </c>
      <c r="Y60" s="44" t="s">
        <v>300</v>
      </c>
      <c r="Z60" s="44" t="s">
        <v>358</v>
      </c>
      <c r="AA60" s="42">
        <v>3</v>
      </c>
      <c r="AB60" s="42">
        <v>5</v>
      </c>
      <c r="AC60" s="173">
        <f t="shared" si="13"/>
        <v>8</v>
      </c>
      <c r="AD60" s="221"/>
      <c r="AE60" s="230"/>
    </row>
    <row r="61" spans="1:31" ht="18.600000000000001" customHeight="1" thickTop="1" thickBot="1" x14ac:dyDescent="0.3">
      <c r="A61" s="4"/>
      <c r="B61" s="26"/>
      <c r="C61" s="23"/>
      <c r="D61" s="27"/>
      <c r="J61" s="26"/>
      <c r="K61" s="23"/>
      <c r="L61" s="27"/>
      <c r="M61" s="42"/>
      <c r="N61" s="9"/>
      <c r="O61" s="63"/>
      <c r="P61" s="44" t="s">
        <v>817</v>
      </c>
      <c r="Q61" s="44" t="s">
        <v>257</v>
      </c>
      <c r="R61" s="44" t="s">
        <v>356</v>
      </c>
      <c r="S61" s="42"/>
      <c r="T61" s="221">
        <v>1</v>
      </c>
      <c r="U61" s="173">
        <f t="shared" si="12"/>
        <v>1</v>
      </c>
      <c r="V61" s="42">
        <v>1</v>
      </c>
      <c r="W61" s="173"/>
      <c r="X61" s="157" t="s">
        <v>1014</v>
      </c>
      <c r="Y61" s="222"/>
      <c r="Z61" s="157" t="s">
        <v>358</v>
      </c>
      <c r="AA61" s="267">
        <f>SUM(AA50:AA60)</f>
        <v>53</v>
      </c>
      <c r="AB61" s="267">
        <f>SUM(AB50:AB60)</f>
        <v>86</v>
      </c>
      <c r="AC61" s="268">
        <f>SUM(AC50:AC60)</f>
        <v>139</v>
      </c>
      <c r="AD61" s="269">
        <f>SUM(AD50:AD60)</f>
        <v>25</v>
      </c>
      <c r="AE61" s="230"/>
    </row>
    <row r="62" spans="1:31" ht="15.6" customHeight="1" thickTop="1" thickBot="1" x14ac:dyDescent="0.3">
      <c r="A62" s="4"/>
      <c r="N62" s="9"/>
      <c r="O62" s="230"/>
      <c r="P62" s="157" t="s">
        <v>1012</v>
      </c>
      <c r="Q62" s="157"/>
      <c r="R62" s="157" t="s">
        <v>356</v>
      </c>
      <c r="S62" s="221">
        <f>SUM(S50:S61)</f>
        <v>60</v>
      </c>
      <c r="T62" s="221">
        <f>SUM(T50:T61)</f>
        <v>103</v>
      </c>
      <c r="U62" s="173">
        <f>SUM(U50:U60)</f>
        <v>162</v>
      </c>
      <c r="V62" s="42">
        <f>SUM(V50:V61)</f>
        <v>32</v>
      </c>
      <c r="W62" s="173"/>
      <c r="X62" s="230"/>
      <c r="Y62" s="230"/>
      <c r="Z62" s="230"/>
      <c r="AA62" s="230"/>
      <c r="AB62" s="230"/>
      <c r="AC62" s="230"/>
      <c r="AD62" s="230"/>
      <c r="AE62" s="230"/>
    </row>
    <row r="63" spans="1:31" ht="15.6" customHeight="1" thickBot="1" x14ac:dyDescent="0.35">
      <c r="A63" s="171"/>
      <c r="B63" s="171"/>
      <c r="C63" s="170" t="s">
        <v>1185</v>
      </c>
      <c r="D63" s="49" t="s">
        <v>246</v>
      </c>
      <c r="E63" s="49" t="s">
        <v>240</v>
      </c>
      <c r="F63" s="49" t="s">
        <v>241</v>
      </c>
      <c r="G63" s="170" t="s">
        <v>247</v>
      </c>
      <c r="H63" s="170" t="s">
        <v>182</v>
      </c>
      <c r="I63" s="208"/>
      <c r="J63" s="208" t="s">
        <v>1063</v>
      </c>
      <c r="K63" s="208"/>
      <c r="L63" s="49" t="s">
        <v>588</v>
      </c>
      <c r="M63" s="170"/>
      <c r="N63" s="9"/>
      <c r="O63" s="63"/>
      <c r="P63" s="57" t="s">
        <v>1041</v>
      </c>
      <c r="Q63" s="168"/>
      <c r="R63" s="168"/>
      <c r="S63" s="207">
        <f>S25+S37+S49+S62</f>
        <v>220</v>
      </c>
      <c r="T63" s="207">
        <f>T25+T37+T49+T62</f>
        <v>336</v>
      </c>
      <c r="U63" s="207">
        <f>U25+U37+U49+U62</f>
        <v>555</v>
      </c>
      <c r="V63" s="207">
        <f>V25+V37+V49+V62</f>
        <v>72</v>
      </c>
      <c r="W63" s="173"/>
      <c r="X63" s="57" t="s">
        <v>1042</v>
      </c>
      <c r="Y63" s="57"/>
      <c r="Z63" s="57"/>
      <c r="AA63" s="207">
        <f>AA25+AA37+AA49+AA61</f>
        <v>255</v>
      </c>
      <c r="AB63" s="207">
        <f>AB25+AB37+AB49+AB61</f>
        <v>419</v>
      </c>
      <c r="AC63" s="207">
        <f>AC25+AC37+AC49+AC61</f>
        <v>674</v>
      </c>
      <c r="AD63" s="207">
        <f>AD25+AD37+AD49+AD61</f>
        <v>93</v>
      </c>
      <c r="AE63" s="230"/>
    </row>
    <row r="64" spans="1:31" ht="15.6" customHeight="1" thickTop="1" thickBot="1" x14ac:dyDescent="0.35">
      <c r="C64" s="243" t="s">
        <v>908</v>
      </c>
      <c r="D64" s="243" t="s">
        <v>242</v>
      </c>
      <c r="E64" s="42">
        <v>22</v>
      </c>
      <c r="F64" s="221">
        <v>18</v>
      </c>
      <c r="G64" s="173">
        <f>SUM(E64:F64)</f>
        <v>40</v>
      </c>
      <c r="H64" s="42"/>
      <c r="I64" s="42"/>
      <c r="J64" s="42">
        <v>1</v>
      </c>
      <c r="K64" s="64"/>
      <c r="L64" s="170" t="s">
        <v>802</v>
      </c>
      <c r="N64" s="9"/>
      <c r="O64" s="181"/>
      <c r="P64" s="43"/>
      <c r="Q64" s="43"/>
      <c r="R64" s="43"/>
      <c r="S64" s="43"/>
      <c r="T64" s="43"/>
      <c r="U64" s="43"/>
      <c r="V64" s="43"/>
      <c r="W64" s="43"/>
      <c r="X64" s="209" t="s">
        <v>799</v>
      </c>
      <c r="Y64" s="201"/>
      <c r="Z64" s="201"/>
      <c r="AA64" s="210">
        <f>S63+AA63</f>
        <v>475</v>
      </c>
      <c r="AB64" s="210">
        <f>T63+AB63</f>
        <v>755</v>
      </c>
      <c r="AC64" s="210">
        <f>U63+AC63</f>
        <v>1229</v>
      </c>
      <c r="AD64" s="210">
        <f>V63+AD63</f>
        <v>165</v>
      </c>
      <c r="AE64" s="211"/>
    </row>
    <row r="65" spans="1:31" ht="15.6" customHeight="1" thickTop="1" x14ac:dyDescent="0.2">
      <c r="C65" s="243" t="s">
        <v>320</v>
      </c>
      <c r="D65" s="243" t="s">
        <v>305</v>
      </c>
      <c r="E65" s="42">
        <v>22</v>
      </c>
      <c r="F65" s="42">
        <v>13</v>
      </c>
      <c r="G65" s="173">
        <f>SUM(E65:F65)</f>
        <v>35</v>
      </c>
      <c r="H65" s="42"/>
      <c r="I65" s="42"/>
      <c r="J65" s="42">
        <v>4</v>
      </c>
      <c r="K65" s="44"/>
      <c r="L65" s="44" t="s">
        <v>284</v>
      </c>
      <c r="M65" s="243" t="s">
        <v>305</v>
      </c>
      <c r="O65" s="181"/>
      <c r="Q65" s="43"/>
      <c r="R65" s="43"/>
      <c r="S65" s="43"/>
      <c r="T65" s="43"/>
      <c r="U65" s="43"/>
      <c r="V65" s="43"/>
      <c r="W65" s="43"/>
      <c r="AE65" s="211"/>
    </row>
    <row r="66" spans="1:31" ht="15.6" customHeight="1" x14ac:dyDescent="0.2">
      <c r="C66" s="246" t="s">
        <v>794</v>
      </c>
      <c r="D66" s="243" t="s">
        <v>243</v>
      </c>
      <c r="E66" s="42">
        <v>14</v>
      </c>
      <c r="F66" s="42">
        <v>21</v>
      </c>
      <c r="G66" s="173">
        <f>SUM(E66:F66)</f>
        <v>35</v>
      </c>
      <c r="H66" s="42">
        <v>5</v>
      </c>
      <c r="I66" s="42"/>
      <c r="J66" s="42">
        <v>2</v>
      </c>
      <c r="K66" s="44"/>
      <c r="L66" s="44" t="s">
        <v>329</v>
      </c>
      <c r="M66" s="243" t="s">
        <v>358</v>
      </c>
      <c r="O66" s="181"/>
      <c r="Q66" s="43"/>
      <c r="R66" s="43"/>
      <c r="S66" s="43"/>
      <c r="T66" s="43"/>
      <c r="U66" s="43"/>
      <c r="V66" s="43"/>
      <c r="W66" s="43"/>
      <c r="X66" s="253"/>
      <c r="Y66" s="253"/>
      <c r="AE66" s="211"/>
    </row>
    <row r="67" spans="1:31" ht="15.6" customHeight="1" x14ac:dyDescent="0.2">
      <c r="C67" s="243" t="s">
        <v>406</v>
      </c>
      <c r="D67" s="243" t="s">
        <v>242</v>
      </c>
      <c r="E67" s="42">
        <v>14</v>
      </c>
      <c r="F67" s="221">
        <v>21</v>
      </c>
      <c r="G67" s="173">
        <f>SUM(E67:F67)</f>
        <v>35</v>
      </c>
      <c r="H67" s="42">
        <v>6</v>
      </c>
      <c r="I67" s="42"/>
      <c r="J67" s="42">
        <v>3</v>
      </c>
      <c r="K67" s="43"/>
      <c r="L67" s="243" t="s">
        <v>789</v>
      </c>
      <c r="M67" s="44" t="s">
        <v>319</v>
      </c>
      <c r="O67" s="181"/>
      <c r="Q67" s="43"/>
      <c r="R67" s="43"/>
      <c r="S67" s="43"/>
      <c r="T67" s="43"/>
      <c r="U67" s="43"/>
      <c r="V67" s="43"/>
      <c r="W67" s="43"/>
      <c r="AE67" s="211"/>
    </row>
    <row r="68" spans="1:31" ht="15.6" customHeight="1" x14ac:dyDescent="0.2">
      <c r="C68" s="246" t="s">
        <v>249</v>
      </c>
      <c r="D68" s="244" t="s">
        <v>242</v>
      </c>
      <c r="E68" s="42">
        <v>19</v>
      </c>
      <c r="F68" s="42">
        <v>14</v>
      </c>
      <c r="G68" s="173">
        <f t="shared" ref="G68:G69" si="14">SUM(E68:F68)</f>
        <v>33</v>
      </c>
      <c r="H68" s="42">
        <v>3</v>
      </c>
      <c r="I68" s="42"/>
      <c r="J68" s="42">
        <v>5</v>
      </c>
      <c r="K68" s="43"/>
      <c r="O68" s="181"/>
      <c r="Q68" s="43"/>
      <c r="R68" s="211" t="s">
        <v>1204</v>
      </c>
      <c r="S68" s="43"/>
      <c r="T68" s="43"/>
      <c r="U68" s="43"/>
      <c r="V68" s="43"/>
      <c r="W68" s="43"/>
      <c r="Z68" s="211" t="s">
        <v>1204</v>
      </c>
      <c r="AE68" s="211"/>
    </row>
    <row r="69" spans="1:31" ht="15.6" customHeight="1" x14ac:dyDescent="0.3">
      <c r="C69" s="320" t="s">
        <v>383</v>
      </c>
      <c r="D69" s="243" t="s">
        <v>306</v>
      </c>
      <c r="E69" s="42">
        <v>18</v>
      </c>
      <c r="F69" s="221">
        <v>13</v>
      </c>
      <c r="G69" s="173">
        <f t="shared" si="14"/>
        <v>31</v>
      </c>
      <c r="H69" s="42">
        <v>6</v>
      </c>
      <c r="I69" s="42"/>
      <c r="J69" s="42">
        <v>6</v>
      </c>
      <c r="K69" s="43"/>
      <c r="L69" s="170" t="s">
        <v>273</v>
      </c>
      <c r="M69" s="220"/>
      <c r="O69" s="181"/>
      <c r="R69" s="211" t="s">
        <v>1297</v>
      </c>
      <c r="Z69" s="211" t="s">
        <v>1327</v>
      </c>
      <c r="AE69" s="211"/>
    </row>
    <row r="70" spans="1:31" ht="15.6" customHeight="1" x14ac:dyDescent="0.3">
      <c r="C70" s="243" t="s">
        <v>256</v>
      </c>
      <c r="D70" s="244" t="s">
        <v>319</v>
      </c>
      <c r="E70" s="245">
        <v>15</v>
      </c>
      <c r="F70" s="245">
        <v>13</v>
      </c>
      <c r="G70" s="173">
        <f>SUM(E70:F70)</f>
        <v>28</v>
      </c>
      <c r="H70" s="42">
        <v>3</v>
      </c>
      <c r="I70" s="309"/>
      <c r="J70" s="42">
        <v>9</v>
      </c>
      <c r="L70" s="46" t="s">
        <v>272</v>
      </c>
      <c r="M70" s="44"/>
      <c r="O70" s="181"/>
      <c r="P70" s="163" t="s">
        <v>1296</v>
      </c>
      <c r="Q70" s="49" t="s">
        <v>1002</v>
      </c>
      <c r="R70" s="21">
        <v>41358</v>
      </c>
      <c r="S70" s="57"/>
      <c r="T70" s="57"/>
      <c r="U70" s="57"/>
      <c r="V70" s="171"/>
      <c r="W70" s="171"/>
      <c r="X70" s="163" t="s">
        <v>1326</v>
      </c>
      <c r="Y70" s="49" t="s">
        <v>1002</v>
      </c>
      <c r="Z70" s="21">
        <v>41365</v>
      </c>
      <c r="AA70" s="211"/>
      <c r="AB70" s="211"/>
      <c r="AC70" s="211"/>
      <c r="AD70" s="211"/>
      <c r="AE70" s="211"/>
    </row>
    <row r="71" spans="1:31" ht="18.75" x14ac:dyDescent="0.3">
      <c r="C71" s="243" t="s">
        <v>556</v>
      </c>
      <c r="D71" s="244" t="s">
        <v>250</v>
      </c>
      <c r="E71" s="221">
        <v>9</v>
      </c>
      <c r="F71" s="221">
        <v>19</v>
      </c>
      <c r="G71" s="173">
        <f>SUM(E71:F71)</f>
        <v>28</v>
      </c>
      <c r="H71" s="42"/>
      <c r="I71" s="42"/>
      <c r="J71" s="42">
        <v>7</v>
      </c>
      <c r="L71" s="106"/>
      <c r="M71" s="44"/>
      <c r="O71" s="181"/>
      <c r="P71" s="162" t="s">
        <v>270</v>
      </c>
      <c r="Q71" s="162" t="s">
        <v>268</v>
      </c>
      <c r="R71" s="162" t="s">
        <v>296</v>
      </c>
      <c r="S71" s="44"/>
      <c r="T71" s="44"/>
      <c r="U71" s="44"/>
      <c r="V71" s="50"/>
      <c r="W71" s="50"/>
      <c r="X71" s="162" t="s">
        <v>270</v>
      </c>
      <c r="Y71" s="162" t="s">
        <v>268</v>
      </c>
      <c r="Z71" s="162" t="s">
        <v>296</v>
      </c>
      <c r="AA71" s="43"/>
      <c r="AB71" s="43"/>
      <c r="AC71" s="43"/>
      <c r="AD71" s="43"/>
      <c r="AE71" s="211"/>
    </row>
    <row r="72" spans="1:31" ht="18.75" x14ac:dyDescent="0.3">
      <c r="C72" s="243" t="s">
        <v>260</v>
      </c>
      <c r="D72" s="246" t="s">
        <v>242</v>
      </c>
      <c r="E72" s="42">
        <v>5</v>
      </c>
      <c r="F72" s="42">
        <v>23</v>
      </c>
      <c r="G72" s="173">
        <f>SUM(E72:F72)</f>
        <v>28</v>
      </c>
      <c r="H72" s="42">
        <v>1</v>
      </c>
      <c r="I72" s="42"/>
      <c r="J72" s="42">
        <v>8</v>
      </c>
      <c r="K72" s="43"/>
      <c r="L72" s="170" t="s">
        <v>348</v>
      </c>
      <c r="M72" s="44"/>
      <c r="O72" s="181"/>
      <c r="P72" s="198">
        <v>0.38541666666666669</v>
      </c>
      <c r="Q72" s="64" t="s">
        <v>315</v>
      </c>
      <c r="R72" s="27" t="s">
        <v>431</v>
      </c>
      <c r="S72" s="44"/>
      <c r="T72" s="44"/>
      <c r="U72" s="44"/>
      <c r="V72" s="50"/>
      <c r="W72" s="50"/>
      <c r="X72" s="198">
        <v>0.38541666666666669</v>
      </c>
      <c r="Y72" s="64" t="s">
        <v>315</v>
      </c>
      <c r="Z72" s="27" t="s">
        <v>648</v>
      </c>
      <c r="AA72" s="60"/>
      <c r="AB72" s="202"/>
      <c r="AC72" s="42"/>
      <c r="AD72" s="43"/>
      <c r="AE72" s="211"/>
    </row>
    <row r="73" spans="1:31" ht="18.75" x14ac:dyDescent="0.3">
      <c r="C73" s="243" t="s">
        <v>258</v>
      </c>
      <c r="D73" s="44" t="s">
        <v>242</v>
      </c>
      <c r="E73" s="42">
        <v>8</v>
      </c>
      <c r="F73" s="221">
        <v>18</v>
      </c>
      <c r="G73" s="173">
        <f t="shared" ref="G73:G75" si="15">SUM(E73:F73)</f>
        <v>26</v>
      </c>
      <c r="H73" s="42">
        <v>1</v>
      </c>
      <c r="I73" s="42"/>
      <c r="J73" s="42">
        <v>10</v>
      </c>
      <c r="K73" s="43"/>
      <c r="L73" s="44" t="s">
        <v>908</v>
      </c>
      <c r="M73" s="44" t="s">
        <v>242</v>
      </c>
      <c r="O73" s="181"/>
      <c r="P73" s="198">
        <v>0.38541666666666669</v>
      </c>
      <c r="Q73" s="64" t="s">
        <v>316</v>
      </c>
      <c r="R73" s="27" t="s">
        <v>353</v>
      </c>
      <c r="S73" s="44"/>
      <c r="T73" s="44"/>
      <c r="U73" s="44"/>
      <c r="V73" s="50"/>
      <c r="W73" s="50"/>
      <c r="X73" s="198">
        <v>0.38541666666666669</v>
      </c>
      <c r="Y73" s="64" t="s">
        <v>316</v>
      </c>
      <c r="Z73" s="27" t="s">
        <v>528</v>
      </c>
      <c r="AA73" s="60"/>
      <c r="AB73" s="221"/>
      <c r="AC73" s="42"/>
      <c r="AD73" s="43"/>
      <c r="AE73" s="211"/>
    </row>
    <row r="74" spans="1:31" ht="18.75" x14ac:dyDescent="0.3">
      <c r="C74" s="243" t="s">
        <v>367</v>
      </c>
      <c r="D74" s="243" t="s">
        <v>243</v>
      </c>
      <c r="E74" s="42">
        <v>13</v>
      </c>
      <c r="F74" s="221">
        <v>11</v>
      </c>
      <c r="G74" s="173">
        <f t="shared" si="15"/>
        <v>24</v>
      </c>
      <c r="H74" s="42">
        <v>1</v>
      </c>
      <c r="I74" s="42"/>
      <c r="J74" s="42">
        <v>11</v>
      </c>
      <c r="K74" s="43"/>
      <c r="M74" s="44"/>
      <c r="O74" s="181"/>
      <c r="P74" s="198">
        <v>0.42708333333333331</v>
      </c>
      <c r="Q74" s="64" t="s">
        <v>315</v>
      </c>
      <c r="R74" s="27" t="s">
        <v>451</v>
      </c>
      <c r="S74" s="44"/>
      <c r="T74" s="44"/>
      <c r="U74" s="44"/>
      <c r="V74" s="50"/>
      <c r="W74" s="50"/>
      <c r="X74" s="198">
        <v>0.42708333333333331</v>
      </c>
      <c r="Y74" s="64" t="s">
        <v>315</v>
      </c>
      <c r="Z74" s="27" t="s">
        <v>330</v>
      </c>
      <c r="AA74" s="60"/>
      <c r="AB74" s="42"/>
      <c r="AC74" s="42"/>
      <c r="AD74" s="43"/>
      <c r="AE74" s="211"/>
    </row>
    <row r="75" spans="1:31" ht="18.75" x14ac:dyDescent="0.3">
      <c r="C75" s="243" t="s">
        <v>525</v>
      </c>
      <c r="D75" s="243" t="s">
        <v>356</v>
      </c>
      <c r="E75" s="245">
        <v>8</v>
      </c>
      <c r="F75" s="245">
        <v>16</v>
      </c>
      <c r="G75" s="173">
        <f t="shared" si="15"/>
        <v>24</v>
      </c>
      <c r="H75" s="42">
        <v>2</v>
      </c>
      <c r="I75" s="42"/>
      <c r="J75" s="42">
        <v>12</v>
      </c>
      <c r="K75" s="43"/>
      <c r="L75" s="44"/>
      <c r="M75" s="44"/>
      <c r="O75" s="181"/>
      <c r="P75" s="198">
        <v>0.42708333333333331</v>
      </c>
      <c r="Q75" s="64" t="s">
        <v>316</v>
      </c>
      <c r="R75" s="27" t="s">
        <v>1314</v>
      </c>
      <c r="S75" s="43"/>
      <c r="T75" s="43"/>
      <c r="U75" s="43"/>
      <c r="V75" s="43"/>
      <c r="W75" s="43"/>
      <c r="X75" s="198">
        <v>0.42708333333333331</v>
      </c>
      <c r="Y75" s="64" t="s">
        <v>316</v>
      </c>
      <c r="Z75" s="27" t="s">
        <v>401</v>
      </c>
      <c r="AA75" s="60"/>
      <c r="AB75" s="43"/>
      <c r="AC75" s="43"/>
      <c r="AD75" s="43"/>
      <c r="AE75" s="211"/>
    </row>
    <row r="76" spans="1:31" ht="15.75" x14ac:dyDescent="0.25">
      <c r="A76" s="151"/>
      <c r="B76" s="151"/>
      <c r="C76" s="151"/>
      <c r="D76" s="151"/>
      <c r="E76" s="151"/>
      <c r="F76" s="151"/>
      <c r="G76" s="173"/>
      <c r="H76" s="173"/>
      <c r="I76" s="151"/>
      <c r="J76" s="151"/>
      <c r="K76" s="151"/>
      <c r="L76" s="151"/>
      <c r="M76" s="151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1"/>
      <c r="AE76" s="211"/>
    </row>
    <row r="77" spans="1:31" ht="18" x14ac:dyDescent="0.25">
      <c r="A77" s="36"/>
      <c r="B77" s="84"/>
      <c r="C77" s="36"/>
      <c r="D77" s="36"/>
      <c r="E77" s="34"/>
      <c r="F77" s="83"/>
      <c r="G77" s="95"/>
      <c r="H77" s="36"/>
      <c r="I77" s="83"/>
      <c r="J77" s="83"/>
      <c r="K77" s="83"/>
      <c r="P77" s="67"/>
      <c r="Q77" s="67"/>
      <c r="R77" s="40"/>
    </row>
    <row r="78" spans="1:31" ht="18" x14ac:dyDescent="0.25">
      <c r="A78" s="36"/>
      <c r="B78" s="84"/>
      <c r="C78" s="36"/>
      <c r="D78" s="36"/>
      <c r="E78" s="34"/>
      <c r="F78" s="83"/>
      <c r="G78" s="95"/>
      <c r="H78" s="36"/>
      <c r="I78" s="83"/>
      <c r="J78" s="83"/>
      <c r="K78" s="83"/>
      <c r="P78" s="7"/>
      <c r="Q78" s="7"/>
      <c r="R78" s="7"/>
    </row>
    <row r="79" spans="1:31" ht="18" x14ac:dyDescent="0.25">
      <c r="A79" s="36"/>
      <c r="B79" s="84"/>
      <c r="C79" s="36"/>
      <c r="D79" s="36"/>
      <c r="E79" s="34"/>
      <c r="F79" s="83"/>
      <c r="G79" s="36"/>
      <c r="H79" s="83"/>
      <c r="I79" s="83"/>
      <c r="J79" s="34"/>
      <c r="K79" s="83"/>
      <c r="P79" s="5"/>
      <c r="Q79" s="5"/>
      <c r="R79" s="7"/>
    </row>
    <row r="80" spans="1:31" ht="18" x14ac:dyDescent="0.25">
      <c r="A80" s="36"/>
      <c r="B80" s="84"/>
      <c r="C80" s="36"/>
      <c r="D80" s="36"/>
      <c r="E80" s="34"/>
      <c r="F80" s="36"/>
      <c r="G80" s="36"/>
      <c r="H80" s="36"/>
      <c r="I80" s="83"/>
      <c r="J80" s="83"/>
      <c r="K80" s="83"/>
      <c r="P80" s="5"/>
      <c r="Q80" s="5"/>
      <c r="R80" s="7"/>
    </row>
    <row r="81" spans="1:18" ht="18" x14ac:dyDescent="0.25">
      <c r="A81" s="36"/>
      <c r="B81" s="84"/>
      <c r="C81" s="38"/>
      <c r="D81" s="38"/>
      <c r="E81" s="34"/>
      <c r="F81" s="36"/>
      <c r="G81" s="95"/>
      <c r="H81" s="36"/>
      <c r="I81" s="83"/>
      <c r="J81" s="83"/>
      <c r="K81" s="83"/>
      <c r="P81" s="5"/>
      <c r="Q81" s="5"/>
      <c r="R81" s="7"/>
    </row>
    <row r="82" spans="1:18" ht="18" x14ac:dyDescent="0.25">
      <c r="A82" s="36"/>
      <c r="B82" s="84"/>
      <c r="C82" s="36"/>
      <c r="D82" s="34"/>
      <c r="E82" s="34"/>
      <c r="F82" s="83"/>
      <c r="G82" s="36"/>
      <c r="H82" s="83"/>
      <c r="I82" s="83"/>
      <c r="J82" s="83"/>
      <c r="K82" s="83"/>
      <c r="P82" s="7"/>
      <c r="Q82" s="7"/>
      <c r="R82" s="7"/>
    </row>
    <row r="83" spans="1:18" ht="18" x14ac:dyDescent="0.25">
      <c r="A83" s="36"/>
      <c r="B83" s="84"/>
      <c r="C83" s="36"/>
      <c r="D83" s="34"/>
      <c r="E83" s="34"/>
      <c r="F83" s="36"/>
      <c r="G83" s="95"/>
      <c r="H83" s="36"/>
      <c r="I83" s="83"/>
      <c r="J83" s="83"/>
      <c r="K83" s="83"/>
      <c r="P83" s="7"/>
      <c r="Q83" s="7"/>
      <c r="R83" s="7"/>
    </row>
    <row r="84" spans="1:18" ht="18" x14ac:dyDescent="0.25">
      <c r="A84" s="36"/>
      <c r="B84" s="84"/>
      <c r="C84" s="34"/>
      <c r="D84" s="34"/>
      <c r="E84" s="34"/>
      <c r="F84" s="36"/>
      <c r="G84" s="95"/>
      <c r="H84" s="36"/>
      <c r="I84" s="83"/>
      <c r="J84" s="83"/>
      <c r="K84" s="83"/>
    </row>
    <row r="85" spans="1:18" ht="18" x14ac:dyDescent="0.25">
      <c r="A85" s="36"/>
      <c r="B85" s="84"/>
      <c r="C85" s="34"/>
      <c r="D85" s="34"/>
      <c r="E85" s="34"/>
      <c r="F85" s="36"/>
      <c r="G85" s="95"/>
      <c r="H85" s="36"/>
      <c r="I85" s="83"/>
      <c r="J85" s="83"/>
      <c r="K85" s="83"/>
    </row>
    <row r="86" spans="1:18" ht="23.25" x14ac:dyDescent="0.35">
      <c r="A86" s="86"/>
      <c r="B86" s="89"/>
      <c r="C86" s="34"/>
      <c r="D86" s="34"/>
      <c r="E86" s="34"/>
      <c r="F86" s="36"/>
      <c r="G86" s="95"/>
      <c r="H86" s="36"/>
      <c r="I86" s="83"/>
      <c r="J86" s="83"/>
      <c r="K86" s="83"/>
    </row>
    <row r="87" spans="1:18" ht="18" x14ac:dyDescent="0.25">
      <c r="A87" s="36"/>
      <c r="B87" s="84"/>
      <c r="C87" s="36"/>
      <c r="D87" s="84"/>
      <c r="E87" s="34"/>
      <c r="F87" s="83"/>
      <c r="G87" s="36"/>
      <c r="H87" s="36"/>
      <c r="I87" s="83"/>
      <c r="J87" s="34"/>
      <c r="K87" s="83"/>
    </row>
    <row r="88" spans="1:18" ht="18" x14ac:dyDescent="0.25">
      <c r="A88" s="36"/>
      <c r="B88" s="34"/>
      <c r="C88" s="34"/>
      <c r="D88" s="34"/>
      <c r="E88" s="34"/>
      <c r="F88" s="34"/>
      <c r="G88" s="36"/>
      <c r="H88" s="34"/>
      <c r="I88" s="34"/>
      <c r="J88" s="34"/>
      <c r="K88" s="83"/>
    </row>
    <row r="89" spans="1:18" ht="18" x14ac:dyDescent="0.25">
      <c r="A89" s="36"/>
      <c r="B89" s="84"/>
      <c r="C89" s="84"/>
      <c r="D89" s="84"/>
      <c r="E89" s="83"/>
      <c r="F89" s="83"/>
      <c r="G89" s="36"/>
      <c r="H89" s="83"/>
      <c r="I89" s="83"/>
      <c r="J89" s="34"/>
      <c r="K89" s="83"/>
    </row>
    <row r="90" spans="1:18" ht="18" x14ac:dyDescent="0.25">
      <c r="A90" s="83"/>
      <c r="B90" s="34"/>
      <c r="C90" s="84"/>
      <c r="D90" s="84"/>
      <c r="E90" s="34"/>
      <c r="F90" s="36"/>
      <c r="G90" s="95"/>
      <c r="H90" s="36"/>
      <c r="I90" s="83"/>
      <c r="J90" s="83"/>
      <c r="K90" s="83"/>
    </row>
    <row r="91" spans="1:18" ht="23.25" x14ac:dyDescent="0.35">
      <c r="A91" s="83"/>
      <c r="B91" s="58"/>
      <c r="C91" s="89"/>
      <c r="D91" s="89"/>
      <c r="E91" s="58"/>
      <c r="F91" s="36"/>
      <c r="G91" s="95"/>
      <c r="H91" s="36"/>
      <c r="I91" s="83"/>
      <c r="J91" s="83"/>
      <c r="K91" s="83"/>
    </row>
    <row r="92" spans="1:18" ht="18" x14ac:dyDescent="0.25">
      <c r="A92" s="83"/>
      <c r="B92" s="34"/>
      <c r="C92" s="84"/>
      <c r="D92" s="84"/>
      <c r="E92" s="34"/>
      <c r="F92" s="36"/>
      <c r="G92" s="95"/>
      <c r="H92" s="36"/>
      <c r="I92" s="83"/>
      <c r="J92" s="83"/>
      <c r="K92" s="83"/>
    </row>
    <row r="93" spans="1:18" ht="18" x14ac:dyDescent="0.25">
      <c r="A93" s="36"/>
      <c r="B93" s="34"/>
      <c r="C93" s="34"/>
      <c r="D93" s="34"/>
      <c r="E93" s="34"/>
      <c r="F93" s="36"/>
      <c r="G93" s="95"/>
      <c r="H93" s="36"/>
      <c r="I93" s="83"/>
      <c r="J93" s="34"/>
      <c r="K93" s="34"/>
      <c r="L93" s="1"/>
    </row>
    <row r="94" spans="1:18" ht="18" x14ac:dyDescent="0.25">
      <c r="A94" s="36"/>
      <c r="B94" s="34"/>
      <c r="C94" s="87"/>
      <c r="D94" s="34"/>
      <c r="E94" s="34"/>
      <c r="F94" s="36"/>
      <c r="G94" s="95"/>
      <c r="H94" s="36"/>
      <c r="I94" s="83"/>
      <c r="J94" s="34"/>
      <c r="K94" s="34"/>
      <c r="L94" s="1"/>
    </row>
    <row r="95" spans="1:18" ht="18" x14ac:dyDescent="0.25">
      <c r="A95" s="36"/>
      <c r="B95" s="34"/>
      <c r="C95" s="87"/>
      <c r="D95" s="84"/>
      <c r="E95" s="36"/>
      <c r="F95" s="36"/>
      <c r="G95" s="95"/>
      <c r="H95" s="36"/>
      <c r="I95" s="83"/>
      <c r="J95" s="34"/>
      <c r="K95" s="34"/>
      <c r="L95" s="1"/>
    </row>
    <row r="96" spans="1:18" ht="18" x14ac:dyDescent="0.25">
      <c r="A96" s="36"/>
      <c r="B96" s="34"/>
      <c r="C96" s="87"/>
      <c r="D96" s="84"/>
      <c r="E96" s="36"/>
      <c r="F96" s="36"/>
      <c r="G96" s="95"/>
      <c r="H96" s="36"/>
      <c r="I96" s="83"/>
      <c r="J96" s="34"/>
      <c r="K96" s="34"/>
      <c r="L96" s="1"/>
    </row>
    <row r="97" spans="1:12" ht="18" x14ac:dyDescent="0.25">
      <c r="A97" s="36"/>
      <c r="B97" s="34"/>
      <c r="C97" s="87"/>
      <c r="D97" s="84"/>
      <c r="E97" s="34"/>
      <c r="F97" s="36"/>
      <c r="G97" s="95"/>
      <c r="H97" s="36"/>
      <c r="I97" s="83"/>
      <c r="J97" s="34"/>
      <c r="K97" s="34"/>
      <c r="L97" s="1"/>
    </row>
    <row r="98" spans="1:12" ht="18" x14ac:dyDescent="0.25">
      <c r="A98" s="95"/>
      <c r="B98" s="96"/>
      <c r="C98" s="97"/>
      <c r="D98" s="98"/>
      <c r="E98" s="95"/>
      <c r="F98" s="95"/>
      <c r="G98" s="95"/>
      <c r="H98" s="95"/>
      <c r="I98" s="99"/>
      <c r="J98" s="96"/>
      <c r="K98" s="96"/>
      <c r="L98" s="100"/>
    </row>
    <row r="99" spans="1:12" ht="18" x14ac:dyDescent="0.25">
      <c r="A99" s="36"/>
      <c r="B99" s="34"/>
      <c r="C99" s="87"/>
      <c r="D99" s="84"/>
      <c r="E99" s="36"/>
      <c r="F99" s="36"/>
      <c r="G99" s="95"/>
      <c r="H99" s="36"/>
      <c r="I99" s="83"/>
      <c r="J99" s="34"/>
      <c r="K99" s="34"/>
      <c r="L99" s="1"/>
    </row>
    <row r="100" spans="1:12" ht="18" x14ac:dyDescent="0.25">
      <c r="A100" s="36"/>
      <c r="B100" s="34"/>
      <c r="C100" s="87"/>
      <c r="D100" s="84"/>
      <c r="E100" s="34"/>
      <c r="F100" s="36"/>
      <c r="G100" s="95"/>
      <c r="H100" s="36"/>
      <c r="I100" s="83"/>
      <c r="J100" s="34"/>
      <c r="K100" s="34"/>
      <c r="L100" s="1"/>
    </row>
  </sheetData>
  <sortState ref="W50:AD52">
    <sortCondition ref="W50"/>
  </sortState>
  <pageMargins left="0.25" right="0.25" top="0.25" bottom="0.25" header="0.5" footer="0.5"/>
  <pageSetup scale="65" fitToWidth="0" fitToHeight="0" orientation="portrait" r:id="rId1"/>
  <headerFooter alignWithMargins="0"/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view="pageBreakPreview" topLeftCell="A21" zoomScale="77" zoomScaleNormal="75" zoomScaleSheetLayoutView="77" workbookViewId="0">
      <selection activeCell="F37" sqref="F37"/>
    </sheetView>
  </sheetViews>
  <sheetFormatPr defaultRowHeight="12.75" x14ac:dyDescent="0.2"/>
  <cols>
    <col min="1" max="1" width="13.140625" customWidth="1"/>
    <col min="2" max="2" width="16.42578125" customWidth="1"/>
    <col min="3" max="3" width="16.140625" customWidth="1"/>
    <col min="4" max="4" width="13.8554687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26.42578125" customWidth="1"/>
    <col min="14" max="14" width="0.85546875" customWidth="1"/>
    <col min="15" max="15" width="3" customWidth="1"/>
    <col min="16" max="16" width="14.7109375" customWidth="1"/>
    <col min="17" max="17" width="15" customWidth="1"/>
    <col min="18" max="18" width="15.42578125" customWidth="1"/>
    <col min="19" max="19" width="7" customWidth="1"/>
    <col min="20" max="20" width="6.85546875" customWidth="1"/>
    <col min="21" max="21" width="7.140625" customWidth="1"/>
    <col min="22" max="22" width="6.85546875" customWidth="1"/>
    <col min="23" max="23" width="4.7109375" customWidth="1"/>
    <col min="24" max="24" width="12.85546875" customWidth="1"/>
    <col min="25" max="25" width="19.28515625" customWidth="1"/>
    <col min="26" max="26" width="15.5703125" customWidth="1"/>
    <col min="27" max="27" width="7.42578125" customWidth="1"/>
    <col min="28" max="28" width="6.5703125" customWidth="1"/>
    <col min="29" max="29" width="6.85546875" customWidth="1"/>
    <col min="30" max="30" width="6.5703125" customWidth="1"/>
    <col min="31" max="31" width="2" customWidth="1"/>
  </cols>
  <sheetData>
    <row r="1" spans="1:31" ht="24" customHeight="1" x14ac:dyDescent="0.35">
      <c r="A1" s="30"/>
      <c r="B1" s="256"/>
      <c r="C1" s="256"/>
      <c r="D1" s="256"/>
      <c r="E1" s="256"/>
      <c r="F1" s="256"/>
      <c r="G1" s="257" t="s">
        <v>286</v>
      </c>
      <c r="H1" s="257"/>
      <c r="I1" s="257"/>
      <c r="J1" s="257"/>
      <c r="K1" s="257"/>
      <c r="L1" s="256"/>
      <c r="M1" s="260">
        <v>41351</v>
      </c>
      <c r="O1" s="181"/>
      <c r="P1" s="57" t="s">
        <v>262</v>
      </c>
      <c r="Q1" s="57"/>
      <c r="R1" s="57" t="s">
        <v>246</v>
      </c>
      <c r="S1" s="255" t="s">
        <v>287</v>
      </c>
      <c r="T1" s="173" t="s">
        <v>264</v>
      </c>
      <c r="U1" s="173" t="s">
        <v>263</v>
      </c>
      <c r="V1" s="173" t="s">
        <v>265</v>
      </c>
      <c r="W1" s="173" t="s">
        <v>266</v>
      </c>
      <c r="X1" s="173" t="s">
        <v>267</v>
      </c>
      <c r="Y1" s="291" t="s">
        <v>1239</v>
      </c>
      <c r="Z1" s="173"/>
      <c r="AA1" s="282"/>
      <c r="AB1" s="282" t="s">
        <v>1238</v>
      </c>
      <c r="AC1" s="173"/>
      <c r="AD1" s="173"/>
      <c r="AE1" s="181"/>
    </row>
    <row r="2" spans="1:31" ht="18.600000000000001" customHeight="1" thickBot="1" x14ac:dyDescent="0.35">
      <c r="A2" s="14"/>
      <c r="B2" s="258" t="s">
        <v>1299</v>
      </c>
      <c r="C2" s="257"/>
      <c r="D2" s="256"/>
      <c r="E2" s="256"/>
      <c r="F2" s="256"/>
      <c r="G2" s="259" t="s">
        <v>797</v>
      </c>
      <c r="H2" s="257"/>
      <c r="I2" s="257"/>
      <c r="J2" s="303"/>
      <c r="K2" s="304" t="s">
        <v>1245</v>
      </c>
      <c r="L2" s="305"/>
      <c r="M2" s="306"/>
      <c r="O2" s="230"/>
      <c r="P2" s="44" t="s">
        <v>223</v>
      </c>
      <c r="Q2" s="44" t="s">
        <v>275</v>
      </c>
      <c r="R2" s="44" t="s">
        <v>243</v>
      </c>
      <c r="S2" s="245"/>
      <c r="T2" s="221">
        <v>23</v>
      </c>
      <c r="U2" s="42">
        <v>41</v>
      </c>
      <c r="V2" s="42">
        <v>2</v>
      </c>
      <c r="W2" s="42">
        <v>0</v>
      </c>
      <c r="X2" s="212">
        <f t="shared" ref="X2:X4" si="0">U2/T2</f>
        <v>1.7826086956521738</v>
      </c>
      <c r="Y2" s="291"/>
      <c r="Z2" s="173"/>
      <c r="AA2" s="284" t="s">
        <v>279</v>
      </c>
      <c r="AB2" s="284" t="s">
        <v>280</v>
      </c>
      <c r="AC2" s="284" t="s">
        <v>281</v>
      </c>
      <c r="AD2" s="284" t="s">
        <v>1237</v>
      </c>
      <c r="AE2" s="181"/>
    </row>
    <row r="3" spans="1:31" ht="18.75" x14ac:dyDescent="0.3">
      <c r="A3" s="285"/>
      <c r="B3" s="286"/>
      <c r="C3" s="286"/>
      <c r="D3" s="287" t="s">
        <v>279</v>
      </c>
      <c r="E3" s="287" t="s">
        <v>280</v>
      </c>
      <c r="F3" s="287" t="s">
        <v>281</v>
      </c>
      <c r="G3" s="287" t="s">
        <v>282</v>
      </c>
      <c r="H3" s="287" t="s">
        <v>263</v>
      </c>
      <c r="I3" s="287" t="s">
        <v>247</v>
      </c>
      <c r="J3" s="307" t="s">
        <v>282</v>
      </c>
      <c r="K3" s="308" t="s">
        <v>263</v>
      </c>
      <c r="L3" s="308" t="s">
        <v>287</v>
      </c>
      <c r="M3" s="306" t="s">
        <v>244</v>
      </c>
      <c r="O3" s="230"/>
      <c r="P3" s="44" t="s">
        <v>321</v>
      </c>
      <c r="Q3" s="44" t="s">
        <v>785</v>
      </c>
      <c r="R3" s="243" t="s">
        <v>306</v>
      </c>
      <c r="S3" s="245">
        <v>1</v>
      </c>
      <c r="T3" s="221">
        <v>23</v>
      </c>
      <c r="U3" s="42">
        <v>50</v>
      </c>
      <c r="V3" s="42">
        <v>3</v>
      </c>
      <c r="W3" s="42">
        <v>1</v>
      </c>
      <c r="X3" s="212">
        <f t="shared" si="0"/>
        <v>2.1739130434782608</v>
      </c>
      <c r="Y3" s="292" t="s">
        <v>583</v>
      </c>
      <c r="Z3" s="7"/>
      <c r="AA3" s="9">
        <v>11</v>
      </c>
      <c r="AB3" s="9">
        <v>5</v>
      </c>
      <c r="AC3" s="9">
        <v>6</v>
      </c>
      <c r="AD3" s="282">
        <f>AA3*2+AC3*1</f>
        <v>28</v>
      </c>
      <c r="AE3" s="181"/>
    </row>
    <row r="4" spans="1:31" ht="18.75" x14ac:dyDescent="0.3">
      <c r="A4" s="9"/>
      <c r="B4" s="35" t="s">
        <v>276</v>
      </c>
      <c r="C4" s="25"/>
      <c r="D4" s="23">
        <v>2</v>
      </c>
      <c r="E4" s="23">
        <v>0</v>
      </c>
      <c r="F4" s="23">
        <v>1</v>
      </c>
      <c r="G4" s="23">
        <v>7</v>
      </c>
      <c r="H4" s="23">
        <v>2</v>
      </c>
      <c r="I4" s="313">
        <f t="shared" ref="I4:I11" si="1">D4*2+F4*1</f>
        <v>5</v>
      </c>
      <c r="J4" s="298">
        <f>32+G4</f>
        <v>39</v>
      </c>
      <c r="K4" s="114">
        <f>53+H4</f>
        <v>55</v>
      </c>
      <c r="L4" s="113">
        <v>59</v>
      </c>
      <c r="M4" s="299">
        <v>19</v>
      </c>
      <c r="N4" s="1"/>
      <c r="O4" s="230"/>
      <c r="P4" s="44" t="s">
        <v>210</v>
      </c>
      <c r="Q4" s="44" t="s">
        <v>317</v>
      </c>
      <c r="R4" s="243" t="s">
        <v>283</v>
      </c>
      <c r="S4" s="245">
        <v>1</v>
      </c>
      <c r="T4" s="221">
        <v>21</v>
      </c>
      <c r="U4" s="42">
        <v>46</v>
      </c>
      <c r="V4" s="42">
        <v>3</v>
      </c>
      <c r="W4" s="42">
        <v>1</v>
      </c>
      <c r="X4" s="212">
        <f t="shared" si="0"/>
        <v>2.1904761904761907</v>
      </c>
      <c r="Y4" s="292" t="s">
        <v>278</v>
      </c>
      <c r="Z4" s="7"/>
      <c r="AA4" s="9">
        <v>11</v>
      </c>
      <c r="AB4" s="9">
        <v>5</v>
      </c>
      <c r="AC4" s="9">
        <v>6</v>
      </c>
      <c r="AD4" s="282">
        <f t="shared" ref="AD4:AD10" si="2">AA4*2+AC4*1</f>
        <v>28</v>
      </c>
      <c r="AE4" s="181"/>
    </row>
    <row r="5" spans="1:31" ht="18.75" x14ac:dyDescent="0.3">
      <c r="A5" s="9"/>
      <c r="B5" s="251" t="s">
        <v>784</v>
      </c>
      <c r="C5" s="253"/>
      <c r="D5" s="270">
        <v>2</v>
      </c>
      <c r="E5" s="270">
        <v>0</v>
      </c>
      <c r="F5" s="270">
        <v>1</v>
      </c>
      <c r="G5" s="270">
        <v>6</v>
      </c>
      <c r="H5" s="270">
        <v>2</v>
      </c>
      <c r="I5" s="313">
        <f t="shared" si="1"/>
        <v>5</v>
      </c>
      <c r="J5" s="312">
        <f>56+G5</f>
        <v>62</v>
      </c>
      <c r="K5" s="271">
        <f>63+H5</f>
        <v>65</v>
      </c>
      <c r="L5" s="271">
        <v>94</v>
      </c>
      <c r="M5" s="300">
        <v>7</v>
      </c>
      <c r="O5" s="230"/>
      <c r="P5" s="44" t="s">
        <v>252</v>
      </c>
      <c r="Q5" s="44" t="s">
        <v>304</v>
      </c>
      <c r="R5" s="243" t="s">
        <v>356</v>
      </c>
      <c r="S5" s="245"/>
      <c r="T5" s="221">
        <v>23</v>
      </c>
      <c r="U5" s="42">
        <v>51</v>
      </c>
      <c r="V5" s="42">
        <v>3</v>
      </c>
      <c r="W5" s="42">
        <v>0</v>
      </c>
      <c r="X5" s="212">
        <f>U5/T5</f>
        <v>2.2173913043478262</v>
      </c>
      <c r="Y5" s="293" t="s">
        <v>344</v>
      </c>
      <c r="Z5" s="280"/>
      <c r="AA5" s="9">
        <v>9</v>
      </c>
      <c r="AB5" s="9">
        <v>7</v>
      </c>
      <c r="AC5" s="9">
        <v>6</v>
      </c>
      <c r="AD5" s="282">
        <f t="shared" si="2"/>
        <v>24</v>
      </c>
      <c r="AE5" s="181"/>
    </row>
    <row r="6" spans="1:31" ht="18.75" x14ac:dyDescent="0.3">
      <c r="A6" s="9"/>
      <c r="B6" s="251" t="s">
        <v>313</v>
      </c>
      <c r="C6" s="25"/>
      <c r="D6" s="23">
        <v>2</v>
      </c>
      <c r="E6" s="23">
        <v>1</v>
      </c>
      <c r="F6" s="23">
        <v>0</v>
      </c>
      <c r="G6" s="23">
        <v>11</v>
      </c>
      <c r="H6" s="23">
        <v>6</v>
      </c>
      <c r="I6" s="313">
        <f t="shared" si="1"/>
        <v>4</v>
      </c>
      <c r="J6" s="298">
        <f>53+G6</f>
        <v>64</v>
      </c>
      <c r="K6" s="114">
        <f>48+H6</f>
        <v>54</v>
      </c>
      <c r="L6" s="113">
        <v>98</v>
      </c>
      <c r="M6" s="299">
        <v>22</v>
      </c>
      <c r="O6" s="230"/>
      <c r="P6" s="44" t="s">
        <v>255</v>
      </c>
      <c r="Q6" s="44" t="s">
        <v>285</v>
      </c>
      <c r="R6" s="44" t="s">
        <v>242</v>
      </c>
      <c r="S6" s="245"/>
      <c r="T6" s="221">
        <v>25</v>
      </c>
      <c r="U6" s="42">
        <v>61</v>
      </c>
      <c r="V6" s="42">
        <v>5</v>
      </c>
      <c r="W6" s="42">
        <v>1</v>
      </c>
      <c r="X6" s="212">
        <f>U6/T6</f>
        <v>2.44</v>
      </c>
      <c r="Y6" s="293" t="s">
        <v>318</v>
      </c>
      <c r="Z6" s="281"/>
      <c r="AA6" s="9">
        <v>8</v>
      </c>
      <c r="AB6" s="9">
        <v>7</v>
      </c>
      <c r="AC6" s="9">
        <v>7</v>
      </c>
      <c r="AD6" s="282">
        <f t="shared" si="2"/>
        <v>23</v>
      </c>
      <c r="AE6" s="181"/>
    </row>
    <row r="7" spans="1:31" ht="18.75" x14ac:dyDescent="0.3">
      <c r="A7" s="9"/>
      <c r="B7" s="251" t="s">
        <v>344</v>
      </c>
      <c r="C7" s="252"/>
      <c r="D7" s="270">
        <v>2</v>
      </c>
      <c r="E7" s="270">
        <v>1</v>
      </c>
      <c r="F7" s="270">
        <v>0</v>
      </c>
      <c r="G7" s="270">
        <v>10</v>
      </c>
      <c r="H7" s="270">
        <v>5</v>
      </c>
      <c r="I7" s="313">
        <f t="shared" si="1"/>
        <v>4</v>
      </c>
      <c r="J7" s="312">
        <f>48+G7</f>
        <v>58</v>
      </c>
      <c r="K7" s="271">
        <f>49+H7</f>
        <v>54</v>
      </c>
      <c r="L7" s="271">
        <v>100</v>
      </c>
      <c r="M7" s="300">
        <v>30</v>
      </c>
      <c r="N7" s="9"/>
      <c r="O7" s="230"/>
      <c r="P7" s="44" t="s">
        <v>788</v>
      </c>
      <c r="Q7" s="44" t="s">
        <v>789</v>
      </c>
      <c r="R7" s="44" t="s">
        <v>319</v>
      </c>
      <c r="S7" s="245"/>
      <c r="T7" s="221">
        <v>6</v>
      </c>
      <c r="U7" s="42">
        <v>15</v>
      </c>
      <c r="V7" s="42">
        <v>1</v>
      </c>
      <c r="W7" s="42">
        <v>0</v>
      </c>
      <c r="X7" s="212">
        <f>U7/T7</f>
        <v>2.5</v>
      </c>
      <c r="Y7" s="293" t="s">
        <v>313</v>
      </c>
      <c r="Z7" s="7"/>
      <c r="AA7" s="9">
        <v>9</v>
      </c>
      <c r="AB7" s="9">
        <v>9</v>
      </c>
      <c r="AC7" s="9">
        <v>4</v>
      </c>
      <c r="AD7" s="282">
        <f t="shared" si="2"/>
        <v>22</v>
      </c>
      <c r="AE7" s="181"/>
    </row>
    <row r="8" spans="1:31" ht="18.75" x14ac:dyDescent="0.3">
      <c r="A8" s="9"/>
      <c r="B8" s="35" t="s">
        <v>278</v>
      </c>
      <c r="C8" s="25"/>
      <c r="D8" s="23">
        <v>1</v>
      </c>
      <c r="E8" s="23">
        <v>2</v>
      </c>
      <c r="F8" s="23">
        <v>0</v>
      </c>
      <c r="G8" s="23">
        <v>9</v>
      </c>
      <c r="H8" s="23">
        <v>9</v>
      </c>
      <c r="I8" s="313">
        <f t="shared" si="1"/>
        <v>2</v>
      </c>
      <c r="J8" s="298">
        <f>70+G8</f>
        <v>79</v>
      </c>
      <c r="K8" s="114">
        <f>53+H8</f>
        <v>62</v>
      </c>
      <c r="L8" s="113">
        <v>131</v>
      </c>
      <c r="M8" s="299">
        <v>21</v>
      </c>
      <c r="O8" s="230"/>
      <c r="P8" s="51" t="s">
        <v>355</v>
      </c>
      <c r="Q8" s="44" t="s">
        <v>284</v>
      </c>
      <c r="R8" s="243" t="s">
        <v>305</v>
      </c>
      <c r="S8" s="245">
        <v>1</v>
      </c>
      <c r="T8" s="221">
        <v>24</v>
      </c>
      <c r="U8" s="42">
        <v>62</v>
      </c>
      <c r="V8" s="42">
        <v>1</v>
      </c>
      <c r="W8" s="42">
        <v>2</v>
      </c>
      <c r="X8" s="212">
        <f>U8/T8</f>
        <v>2.5833333333333335</v>
      </c>
      <c r="Y8" s="293" t="s">
        <v>346</v>
      </c>
      <c r="Z8" s="4"/>
      <c r="AA8" s="9">
        <v>8</v>
      </c>
      <c r="AB8" s="9">
        <v>10</v>
      </c>
      <c r="AC8" s="9">
        <v>4</v>
      </c>
      <c r="AD8" s="282">
        <f t="shared" si="2"/>
        <v>20</v>
      </c>
      <c r="AE8" s="181"/>
    </row>
    <row r="9" spans="1:31" ht="18.75" x14ac:dyDescent="0.3">
      <c r="A9" s="9"/>
      <c r="B9" s="251" t="s">
        <v>583</v>
      </c>
      <c r="C9" s="279"/>
      <c r="D9" s="270">
        <v>1</v>
      </c>
      <c r="E9" s="270">
        <v>2</v>
      </c>
      <c r="F9" s="270">
        <v>0</v>
      </c>
      <c r="G9" s="270">
        <v>6</v>
      </c>
      <c r="H9" s="270">
        <v>10</v>
      </c>
      <c r="I9" s="313">
        <f t="shared" si="1"/>
        <v>2</v>
      </c>
      <c r="J9" s="312">
        <f>49+G9</f>
        <v>55</v>
      </c>
      <c r="K9" s="271">
        <f>32+H9</f>
        <v>42</v>
      </c>
      <c r="L9" s="271">
        <v>97</v>
      </c>
      <c r="M9" s="300">
        <v>23</v>
      </c>
      <c r="O9" s="230"/>
      <c r="P9" s="44" t="s">
        <v>291</v>
      </c>
      <c r="Q9" s="44" t="s">
        <v>329</v>
      </c>
      <c r="R9" s="243" t="s">
        <v>358</v>
      </c>
      <c r="S9" s="245">
        <v>2</v>
      </c>
      <c r="T9" s="221">
        <v>20</v>
      </c>
      <c r="U9" s="42">
        <v>57</v>
      </c>
      <c r="V9" s="42">
        <v>2</v>
      </c>
      <c r="W9" s="42">
        <v>1</v>
      </c>
      <c r="X9" s="212">
        <f t="shared" ref="X9:X10" si="3">U9/T9</f>
        <v>2.85</v>
      </c>
      <c r="Y9" s="292" t="s">
        <v>784</v>
      </c>
      <c r="Z9" s="4"/>
      <c r="AA9" s="9">
        <v>6</v>
      </c>
      <c r="AB9" s="9">
        <v>12</v>
      </c>
      <c r="AC9" s="9">
        <v>4</v>
      </c>
      <c r="AD9" s="282">
        <f t="shared" si="2"/>
        <v>16</v>
      </c>
      <c r="AE9" s="181"/>
    </row>
    <row r="10" spans="1:31" ht="19.5" thickBot="1" x14ac:dyDescent="0.35">
      <c r="A10" s="9"/>
      <c r="B10" s="251" t="s">
        <v>318</v>
      </c>
      <c r="C10" s="279"/>
      <c r="D10" s="270">
        <v>1</v>
      </c>
      <c r="E10" s="270">
        <v>2</v>
      </c>
      <c r="F10" s="270">
        <v>0</v>
      </c>
      <c r="G10" s="270">
        <v>3</v>
      </c>
      <c r="H10" s="270">
        <v>9</v>
      </c>
      <c r="I10" s="313">
        <f t="shared" si="1"/>
        <v>2</v>
      </c>
      <c r="J10" s="312">
        <f>48+G10</f>
        <v>51</v>
      </c>
      <c r="K10" s="271">
        <f>46+H10</f>
        <v>55</v>
      </c>
      <c r="L10" s="271">
        <v>69</v>
      </c>
      <c r="M10" s="300">
        <v>14</v>
      </c>
      <c r="O10" s="82"/>
      <c r="P10" s="44" t="s">
        <v>297</v>
      </c>
      <c r="Q10" s="44" t="s">
        <v>203</v>
      </c>
      <c r="R10" s="243"/>
      <c r="S10" s="245">
        <v>1</v>
      </c>
      <c r="T10" s="221">
        <v>35</v>
      </c>
      <c r="U10" s="42">
        <v>67</v>
      </c>
      <c r="V10" s="42">
        <v>6</v>
      </c>
      <c r="W10" s="42">
        <v>3</v>
      </c>
      <c r="X10" s="212">
        <f t="shared" si="3"/>
        <v>1.9142857142857144</v>
      </c>
      <c r="Y10" s="292" t="s">
        <v>276</v>
      </c>
      <c r="Z10" s="7"/>
      <c r="AA10" s="9">
        <v>5</v>
      </c>
      <c r="AB10" s="9">
        <v>12</v>
      </c>
      <c r="AC10" s="9">
        <v>5</v>
      </c>
      <c r="AD10" s="284">
        <f t="shared" si="2"/>
        <v>15</v>
      </c>
      <c r="AE10" s="181"/>
    </row>
    <row r="11" spans="1:31" ht="19.5" thickBot="1" x14ac:dyDescent="0.35">
      <c r="A11" s="9"/>
      <c r="B11" s="251" t="s">
        <v>346</v>
      </c>
      <c r="D11" s="23">
        <v>0</v>
      </c>
      <c r="E11" s="23">
        <v>3</v>
      </c>
      <c r="F11" s="23">
        <v>0</v>
      </c>
      <c r="G11" s="23">
        <v>4</v>
      </c>
      <c r="H11" s="23">
        <v>13</v>
      </c>
      <c r="I11" s="37">
        <f t="shared" si="1"/>
        <v>0</v>
      </c>
      <c r="J11" s="301">
        <f>47+G11</f>
        <v>51</v>
      </c>
      <c r="K11" s="53">
        <f>59+H11</f>
        <v>72</v>
      </c>
      <c r="L11" s="138">
        <v>83</v>
      </c>
      <c r="M11" s="302">
        <v>25</v>
      </c>
      <c r="O11" s="82"/>
      <c r="P11" s="181"/>
      <c r="Q11" s="208" t="s">
        <v>224</v>
      </c>
      <c r="R11" s="173" t="s">
        <v>1005</v>
      </c>
      <c r="S11" s="173">
        <f>SUM(S2:S10)</f>
        <v>6</v>
      </c>
      <c r="T11" s="207">
        <f>SUM(T2:T10)</f>
        <v>200</v>
      </c>
      <c r="U11" s="207">
        <f>SUM(U2:U10)</f>
        <v>450</v>
      </c>
      <c r="V11" s="207">
        <f>SUM(V2:V10)</f>
        <v>26</v>
      </c>
      <c r="W11" s="207">
        <f>SUM(W2:W10)</f>
        <v>9</v>
      </c>
      <c r="X11" s="214">
        <f>(U11+W11)/T11</f>
        <v>2.2949999999999999</v>
      </c>
      <c r="Y11" s="294"/>
      <c r="Z11" s="294"/>
      <c r="AA11" s="295">
        <f>SUM(AA3:AA10)</f>
        <v>67</v>
      </c>
      <c r="AB11" s="295">
        <f>SUM(AB3:AB10)</f>
        <v>67</v>
      </c>
      <c r="AC11" s="295">
        <f>SUM(AC3:AC10)</f>
        <v>42</v>
      </c>
      <c r="AD11" s="283"/>
      <c r="AE11" s="181"/>
    </row>
    <row r="12" spans="1:31" ht="18.75" thickBot="1" x14ac:dyDescent="0.3">
      <c r="A12" s="9"/>
      <c r="B12" s="22"/>
      <c r="C12" s="22"/>
      <c r="D12" s="288">
        <f>SUM(D4:D11)</f>
        <v>11</v>
      </c>
      <c r="E12" s="288">
        <f>SUM(E4:E11)</f>
        <v>11</v>
      </c>
      <c r="F12" s="288">
        <f>SUM(F4:F11)</f>
        <v>2</v>
      </c>
      <c r="G12" s="288">
        <f>SUM(G4:G11)</f>
        <v>56</v>
      </c>
      <c r="H12" s="288">
        <f>SUM(H4:H11)</f>
        <v>56</v>
      </c>
      <c r="I12" s="289"/>
      <c r="J12" s="290">
        <f t="shared" ref="J12:K12" si="4">SUM(J4:J11)</f>
        <v>459</v>
      </c>
      <c r="K12" s="290">
        <f t="shared" si="4"/>
        <v>459</v>
      </c>
      <c r="L12" s="290">
        <f>SUM(L4:L11)</f>
        <v>731</v>
      </c>
      <c r="M12" s="290">
        <f>SUM(M4:M11)</f>
        <v>161</v>
      </c>
      <c r="O12" s="82"/>
      <c r="AE12" s="181"/>
    </row>
    <row r="13" spans="1:31" ht="16.5" thickTop="1" x14ac:dyDescent="0.25">
      <c r="A13" s="4"/>
      <c r="B13" s="4"/>
      <c r="M13" s="4"/>
      <c r="O13" s="232"/>
      <c r="P13" s="57" t="s">
        <v>208</v>
      </c>
      <c r="Q13" s="57"/>
      <c r="R13" s="173" t="s">
        <v>880</v>
      </c>
      <c r="S13" s="173" t="s">
        <v>240</v>
      </c>
      <c r="T13" s="173" t="s">
        <v>241</v>
      </c>
      <c r="U13" s="173" t="s">
        <v>247</v>
      </c>
      <c r="V13" s="173" t="s">
        <v>182</v>
      </c>
      <c r="W13" s="168"/>
      <c r="X13" s="57" t="s">
        <v>208</v>
      </c>
      <c r="Y13" s="57"/>
      <c r="Z13" s="173" t="s">
        <v>246</v>
      </c>
      <c r="AA13" s="173" t="s">
        <v>240</v>
      </c>
      <c r="AB13" s="173" t="s">
        <v>241</v>
      </c>
      <c r="AC13" s="173" t="s">
        <v>247</v>
      </c>
      <c r="AD13" s="173" t="s">
        <v>182</v>
      </c>
      <c r="AE13" s="181"/>
    </row>
    <row r="14" spans="1:31" ht="15.6" customHeight="1" x14ac:dyDescent="0.3">
      <c r="A14" s="74" t="s">
        <v>1298</v>
      </c>
      <c r="B14" s="74"/>
      <c r="C14" s="164"/>
      <c r="D14" s="78"/>
      <c r="E14" s="71" t="s">
        <v>239</v>
      </c>
      <c r="F14" s="70"/>
      <c r="G14" s="70"/>
      <c r="H14" s="70"/>
      <c r="I14" s="70"/>
      <c r="J14" s="72"/>
      <c r="K14" s="70"/>
      <c r="L14" s="70"/>
      <c r="M14" s="70"/>
      <c r="O14" s="232"/>
      <c r="P14" s="239" t="s">
        <v>319</v>
      </c>
      <c r="Q14" s="238"/>
      <c r="R14" s="243" t="s">
        <v>1011</v>
      </c>
      <c r="S14" s="245">
        <v>7</v>
      </c>
      <c r="T14" s="245">
        <v>12</v>
      </c>
      <c r="U14" s="173">
        <f t="shared" ref="U14:U24" si="5">SUM(S14:T14)</f>
        <v>19</v>
      </c>
      <c r="V14" s="42">
        <v>2</v>
      </c>
      <c r="W14" s="173"/>
      <c r="X14" s="238" t="s">
        <v>306</v>
      </c>
      <c r="Y14" s="238"/>
      <c r="Z14" s="243" t="s">
        <v>1013</v>
      </c>
      <c r="AA14" s="245">
        <v>8</v>
      </c>
      <c r="AB14" s="245">
        <v>11</v>
      </c>
      <c r="AC14" s="173">
        <f t="shared" ref="AC14:AC21" si="6">SUM(AA14:AB14)</f>
        <v>19</v>
      </c>
      <c r="AD14" s="42">
        <v>3</v>
      </c>
      <c r="AE14" s="181"/>
    </row>
    <row r="15" spans="1:31" ht="15.6" customHeight="1" x14ac:dyDescent="0.3">
      <c r="A15" s="49" t="s">
        <v>227</v>
      </c>
      <c r="B15" s="35" t="s">
        <v>276</v>
      </c>
      <c r="C15" s="69"/>
      <c r="D15" s="270">
        <v>3</v>
      </c>
      <c r="E15" s="9">
        <v>1</v>
      </c>
      <c r="F15" s="44" t="s">
        <v>1304</v>
      </c>
      <c r="J15" s="4"/>
      <c r="O15" s="232"/>
      <c r="P15" s="44" t="s">
        <v>849</v>
      </c>
      <c r="Q15" s="44" t="s">
        <v>256</v>
      </c>
      <c r="R15" s="244" t="s">
        <v>319</v>
      </c>
      <c r="S15" s="221">
        <v>14</v>
      </c>
      <c r="T15" s="221">
        <v>12</v>
      </c>
      <c r="U15" s="173">
        <f t="shared" si="5"/>
        <v>26</v>
      </c>
      <c r="V15" s="42">
        <v>3</v>
      </c>
      <c r="W15" s="173"/>
      <c r="X15" s="44" t="s">
        <v>869</v>
      </c>
      <c r="Y15" s="159" t="s">
        <v>383</v>
      </c>
      <c r="Z15" s="44" t="s">
        <v>306</v>
      </c>
      <c r="AA15" s="42">
        <v>18</v>
      </c>
      <c r="AB15" s="221">
        <v>13</v>
      </c>
      <c r="AC15" s="173">
        <f t="shared" si="6"/>
        <v>31</v>
      </c>
      <c r="AD15" s="42">
        <v>6</v>
      </c>
      <c r="AE15" s="181"/>
    </row>
    <row r="16" spans="1:31" ht="15.6" customHeight="1" x14ac:dyDescent="0.25">
      <c r="A16" s="42" t="s">
        <v>226</v>
      </c>
      <c r="B16" s="44" t="s">
        <v>272</v>
      </c>
      <c r="C16" s="44"/>
      <c r="D16" s="270"/>
      <c r="E16" s="9">
        <v>2</v>
      </c>
      <c r="F16" s="44" t="s">
        <v>1303</v>
      </c>
      <c r="J16" s="4"/>
      <c r="O16" s="232"/>
      <c r="P16" s="157" t="s">
        <v>1008</v>
      </c>
      <c r="Q16" s="157" t="s">
        <v>381</v>
      </c>
      <c r="R16" s="244" t="s">
        <v>319</v>
      </c>
      <c r="S16" s="42">
        <v>10</v>
      </c>
      <c r="T16" s="42">
        <v>12</v>
      </c>
      <c r="U16" s="173">
        <f t="shared" si="5"/>
        <v>22</v>
      </c>
      <c r="V16" s="42">
        <v>1</v>
      </c>
      <c r="W16" s="173"/>
      <c r="X16" s="44" t="s">
        <v>863</v>
      </c>
      <c r="Y16" s="44" t="s">
        <v>293</v>
      </c>
      <c r="Z16" s="44" t="s">
        <v>306</v>
      </c>
      <c r="AA16" s="221">
        <v>15</v>
      </c>
      <c r="AB16" s="221">
        <v>7</v>
      </c>
      <c r="AC16" s="173">
        <f>SUM(AA16:AB16)</f>
        <v>22</v>
      </c>
      <c r="AD16" s="202"/>
      <c r="AE16" s="181"/>
    </row>
    <row r="17" spans="1:31" ht="15.6" customHeight="1" x14ac:dyDescent="0.25">
      <c r="A17" s="42"/>
      <c r="B17" s="44"/>
      <c r="C17" s="44"/>
      <c r="D17" s="244"/>
      <c r="E17" s="9">
        <v>2</v>
      </c>
      <c r="F17" s="44" t="s">
        <v>1305</v>
      </c>
      <c r="J17" s="4"/>
      <c r="N17" s="8"/>
      <c r="O17" s="232"/>
      <c r="P17" s="44" t="s">
        <v>1010</v>
      </c>
      <c r="Q17" s="51" t="s">
        <v>791</v>
      </c>
      <c r="R17" s="244" t="s">
        <v>319</v>
      </c>
      <c r="S17" s="42">
        <v>5</v>
      </c>
      <c r="T17" s="42">
        <v>6</v>
      </c>
      <c r="U17" s="173">
        <f>SUM(S17:T17)</f>
        <v>11</v>
      </c>
      <c r="V17" s="42">
        <v>2</v>
      </c>
      <c r="W17" s="173"/>
      <c r="X17" s="44" t="s">
        <v>862</v>
      </c>
      <c r="Y17" s="51" t="s">
        <v>205</v>
      </c>
      <c r="Z17" s="44" t="s">
        <v>306</v>
      </c>
      <c r="AA17" s="42">
        <v>7</v>
      </c>
      <c r="AB17" s="221">
        <v>15</v>
      </c>
      <c r="AC17" s="173">
        <f>SUM(AA17:AB17)</f>
        <v>22</v>
      </c>
      <c r="AD17" s="42"/>
      <c r="AE17" s="181"/>
    </row>
    <row r="18" spans="1:31" ht="15.6" customHeight="1" x14ac:dyDescent="0.25">
      <c r="D18" s="253"/>
      <c r="N18" s="9"/>
      <c r="O18" s="233"/>
      <c r="P18" s="44" t="s">
        <v>844</v>
      </c>
      <c r="Q18" s="51" t="s">
        <v>298</v>
      </c>
      <c r="R18" s="44" t="s">
        <v>319</v>
      </c>
      <c r="S18" s="42">
        <v>7</v>
      </c>
      <c r="T18" s="42">
        <v>2</v>
      </c>
      <c r="U18" s="173">
        <f>SUM(S18:T18)</f>
        <v>9</v>
      </c>
      <c r="V18" s="42">
        <v>1</v>
      </c>
      <c r="W18" s="173"/>
      <c r="X18" s="44" t="s">
        <v>870</v>
      </c>
      <c r="Y18" s="44" t="s">
        <v>301</v>
      </c>
      <c r="Z18" s="44" t="s">
        <v>306</v>
      </c>
      <c r="AA18" s="42">
        <v>7</v>
      </c>
      <c r="AB18" s="42">
        <v>14</v>
      </c>
      <c r="AC18" s="173">
        <f>SUM(AA18:AB18)</f>
        <v>21</v>
      </c>
      <c r="AD18" s="42">
        <v>2</v>
      </c>
      <c r="AE18" s="181"/>
    </row>
    <row r="19" spans="1:31" ht="15.6" customHeight="1" x14ac:dyDescent="0.3">
      <c r="A19" s="42" t="s">
        <v>326</v>
      </c>
      <c r="B19" s="35" t="s">
        <v>278</v>
      </c>
      <c r="C19" s="92"/>
      <c r="D19" s="271">
        <v>1</v>
      </c>
      <c r="E19" s="9">
        <v>2</v>
      </c>
      <c r="F19" s="44" t="s">
        <v>30</v>
      </c>
      <c r="N19" s="9"/>
      <c r="O19" s="232"/>
      <c r="P19" s="44" t="s">
        <v>848</v>
      </c>
      <c r="Q19" s="44" t="s">
        <v>379</v>
      </c>
      <c r="R19" s="44" t="s">
        <v>319</v>
      </c>
      <c r="S19" s="42">
        <v>4</v>
      </c>
      <c r="T19" s="42">
        <v>5</v>
      </c>
      <c r="U19" s="173">
        <f>SUM(S19:T19)</f>
        <v>9</v>
      </c>
      <c r="V19" s="42"/>
      <c r="W19" s="173"/>
      <c r="X19" s="44" t="s">
        <v>867</v>
      </c>
      <c r="Y19" s="44" t="s">
        <v>232</v>
      </c>
      <c r="Z19" s="51" t="s">
        <v>306</v>
      </c>
      <c r="AA19" s="42">
        <v>7</v>
      </c>
      <c r="AB19" s="42">
        <v>10</v>
      </c>
      <c r="AC19" s="173">
        <f>SUM(AA19:AB19)</f>
        <v>17</v>
      </c>
      <c r="AD19" s="42">
        <v>2</v>
      </c>
      <c r="AE19" s="181"/>
    </row>
    <row r="20" spans="1:31" ht="15.6" customHeight="1" x14ac:dyDescent="0.25">
      <c r="A20" s="202" t="s">
        <v>226</v>
      </c>
      <c r="B20" s="44" t="s">
        <v>406</v>
      </c>
      <c r="C20" s="44" t="s">
        <v>1081</v>
      </c>
      <c r="D20" s="113"/>
      <c r="E20" s="9"/>
      <c r="F20" s="44"/>
      <c r="N20" s="8"/>
      <c r="O20" s="232"/>
      <c r="P20" s="44" t="s">
        <v>845</v>
      </c>
      <c r="Q20" s="44" t="s">
        <v>420</v>
      </c>
      <c r="R20" s="51" t="s">
        <v>319</v>
      </c>
      <c r="S20" s="42">
        <v>1</v>
      </c>
      <c r="T20" s="42">
        <v>6</v>
      </c>
      <c r="U20" s="173">
        <f>SUM(S20:T20)</f>
        <v>7</v>
      </c>
      <c r="V20" s="221"/>
      <c r="W20" s="173"/>
      <c r="X20" s="157" t="s">
        <v>868</v>
      </c>
      <c r="Y20" s="157" t="s">
        <v>310</v>
      </c>
      <c r="Z20" s="44" t="s">
        <v>306</v>
      </c>
      <c r="AA20" s="42">
        <v>2</v>
      </c>
      <c r="AB20" s="221">
        <v>7</v>
      </c>
      <c r="AC20" s="173">
        <f t="shared" si="6"/>
        <v>9</v>
      </c>
      <c r="AD20" s="42"/>
      <c r="AE20" s="62"/>
    </row>
    <row r="21" spans="1:31" ht="15.6" customHeight="1" x14ac:dyDescent="0.25">
      <c r="B21" s="44" t="s">
        <v>406</v>
      </c>
      <c r="C21" s="44" t="s">
        <v>397</v>
      </c>
      <c r="N21" s="8"/>
      <c r="O21" s="232"/>
      <c r="P21" s="44" t="s">
        <v>850</v>
      </c>
      <c r="Q21" s="51" t="s">
        <v>361</v>
      </c>
      <c r="R21" s="51" t="s">
        <v>319</v>
      </c>
      <c r="S21" s="42">
        <v>1</v>
      </c>
      <c r="T21" s="221">
        <v>6</v>
      </c>
      <c r="U21" s="173">
        <f>SUM(S21:T21)</f>
        <v>7</v>
      </c>
      <c r="V21" s="42"/>
      <c r="W21" s="173"/>
      <c r="X21" s="44" t="s">
        <v>159</v>
      </c>
      <c r="Y21" s="44" t="s">
        <v>160</v>
      </c>
      <c r="Z21" s="51" t="s">
        <v>306</v>
      </c>
      <c r="AA21" s="42"/>
      <c r="AB21" s="221">
        <v>6</v>
      </c>
      <c r="AC21" s="173">
        <f t="shared" si="6"/>
        <v>6</v>
      </c>
      <c r="AD21" s="42">
        <v>3</v>
      </c>
      <c r="AE21" s="61"/>
    </row>
    <row r="22" spans="1:31" ht="15.6" customHeight="1" x14ac:dyDescent="0.25">
      <c r="B22" s="44" t="s">
        <v>288</v>
      </c>
      <c r="C22" s="44" t="s">
        <v>1302</v>
      </c>
      <c r="N22" s="9"/>
      <c r="O22" s="232"/>
      <c r="P22" s="44" t="s">
        <v>843</v>
      </c>
      <c r="Q22" s="44" t="s">
        <v>385</v>
      </c>
      <c r="R22" s="44" t="s">
        <v>319</v>
      </c>
      <c r="S22" s="42"/>
      <c r="T22" s="221">
        <v>6</v>
      </c>
      <c r="U22" s="173">
        <f t="shared" si="5"/>
        <v>6</v>
      </c>
      <c r="V22" s="42">
        <v>2</v>
      </c>
      <c r="W22" s="173"/>
      <c r="X22" s="44" t="s">
        <v>866</v>
      </c>
      <c r="Y22" s="44" t="s">
        <v>311</v>
      </c>
      <c r="Z22" s="220" t="s">
        <v>306</v>
      </c>
      <c r="AA22" s="42"/>
      <c r="AB22" s="42">
        <v>5</v>
      </c>
      <c r="AC22" s="173">
        <f>SUM(AA22:AB22)</f>
        <v>5</v>
      </c>
      <c r="AD22" s="42">
        <v>6</v>
      </c>
      <c r="AE22" s="230"/>
    </row>
    <row r="23" spans="1:31" ht="15.6" customHeight="1" x14ac:dyDescent="0.25">
      <c r="N23" s="8"/>
      <c r="O23" s="233"/>
      <c r="P23" s="157" t="s">
        <v>1009</v>
      </c>
      <c r="Q23" s="157" t="s">
        <v>376</v>
      </c>
      <c r="R23" s="220" t="s">
        <v>319</v>
      </c>
      <c r="S23" s="221">
        <v>1</v>
      </c>
      <c r="T23" s="42">
        <v>1</v>
      </c>
      <c r="U23" s="173">
        <f t="shared" si="5"/>
        <v>2</v>
      </c>
      <c r="V23" s="42">
        <v>2</v>
      </c>
      <c r="W23" s="173"/>
      <c r="X23" s="44" t="s">
        <v>861</v>
      </c>
      <c r="Y23" s="44" t="s">
        <v>323</v>
      </c>
      <c r="Z23" s="44" t="s">
        <v>306</v>
      </c>
      <c r="AA23" s="42"/>
      <c r="AB23" s="42">
        <v>6</v>
      </c>
      <c r="AC23" s="173">
        <f>SUM(AA23:AB23)</f>
        <v>6</v>
      </c>
      <c r="AD23" s="42"/>
      <c r="AE23" s="230"/>
    </row>
    <row r="24" spans="1:31" ht="15.6" customHeight="1" x14ac:dyDescent="0.3">
      <c r="A24" s="73"/>
      <c r="B24" s="156"/>
      <c r="C24" s="75"/>
      <c r="D24" s="148"/>
      <c r="E24" s="71" t="s">
        <v>239</v>
      </c>
      <c r="F24" s="71"/>
      <c r="G24" s="70"/>
      <c r="H24" s="70"/>
      <c r="I24" s="70"/>
      <c r="J24" s="72"/>
      <c r="K24" s="70"/>
      <c r="L24" s="70"/>
      <c r="M24" s="70"/>
      <c r="N24" s="9"/>
      <c r="O24" s="233"/>
      <c r="P24" s="44" t="s">
        <v>847</v>
      </c>
      <c r="Q24" s="44" t="s">
        <v>220</v>
      </c>
      <c r="R24" s="44" t="s">
        <v>319</v>
      </c>
      <c r="S24" s="42">
        <v>1</v>
      </c>
      <c r="T24" s="42">
        <v>1</v>
      </c>
      <c r="U24" s="173">
        <f t="shared" si="5"/>
        <v>2</v>
      </c>
      <c r="V24" s="42">
        <v>1</v>
      </c>
      <c r="W24" s="173"/>
      <c r="X24" s="44" t="s">
        <v>864</v>
      </c>
      <c r="Y24" s="159" t="s">
        <v>308</v>
      </c>
      <c r="Z24" s="51" t="s">
        <v>306</v>
      </c>
      <c r="AA24" s="221"/>
      <c r="AB24" s="221">
        <v>4</v>
      </c>
      <c r="AC24" s="173">
        <f>SUM(AA24:AB24)</f>
        <v>4</v>
      </c>
      <c r="AD24" s="42"/>
      <c r="AE24" s="230"/>
    </row>
    <row r="25" spans="1:31" ht="15.6" customHeight="1" thickBot="1" x14ac:dyDescent="0.35">
      <c r="A25" s="49" t="s">
        <v>228</v>
      </c>
      <c r="B25" s="35" t="s">
        <v>363</v>
      </c>
      <c r="D25" s="270">
        <v>4</v>
      </c>
      <c r="E25" s="8">
        <v>1</v>
      </c>
      <c r="F25" s="44" t="s">
        <v>1311</v>
      </c>
      <c r="G25" s="44"/>
      <c r="M25" s="39"/>
      <c r="N25" s="9"/>
      <c r="O25" s="233"/>
      <c r="P25" s="240" t="s">
        <v>1012</v>
      </c>
      <c r="Q25" s="241"/>
      <c r="R25" s="241" t="s">
        <v>319</v>
      </c>
      <c r="S25" s="242">
        <f>SUM(S14:S24)</f>
        <v>51</v>
      </c>
      <c r="T25" s="242">
        <f>SUM(T14:T24)</f>
        <v>69</v>
      </c>
      <c r="U25" s="242">
        <f>SUM(U14:U24)</f>
        <v>120</v>
      </c>
      <c r="V25" s="242">
        <f>SUM(V14:V24)</f>
        <v>14</v>
      </c>
      <c r="W25" s="173"/>
      <c r="X25" s="240" t="s">
        <v>1014</v>
      </c>
      <c r="Y25" s="240"/>
      <c r="Z25" s="240" t="s">
        <v>306</v>
      </c>
      <c r="AA25" s="242">
        <f>SUM(AA14:AA24)</f>
        <v>64</v>
      </c>
      <c r="AB25" s="242">
        <f>SUM(AB14:AB24)</f>
        <v>98</v>
      </c>
      <c r="AC25" s="242">
        <f>SUM(AC14:AC24)</f>
        <v>162</v>
      </c>
      <c r="AD25" s="242">
        <f>SUM(AD14:AD24)</f>
        <v>22</v>
      </c>
      <c r="AE25" s="230"/>
    </row>
    <row r="26" spans="1:31" ht="15.6" customHeight="1" x14ac:dyDescent="0.25">
      <c r="A26" s="52" t="s">
        <v>226</v>
      </c>
      <c r="B26" s="44" t="s">
        <v>1307</v>
      </c>
      <c r="C26" s="44" t="s">
        <v>1308</v>
      </c>
      <c r="D26" s="253"/>
      <c r="E26" s="8">
        <v>1</v>
      </c>
      <c r="F26" s="44" t="s">
        <v>1312</v>
      </c>
      <c r="N26" s="9"/>
      <c r="O26" s="233"/>
      <c r="P26" s="238" t="s">
        <v>305</v>
      </c>
      <c r="Q26" s="239"/>
      <c r="R26" s="244" t="s">
        <v>1015</v>
      </c>
      <c r="S26" s="245">
        <v>7</v>
      </c>
      <c r="T26" s="245">
        <v>11</v>
      </c>
      <c r="U26" s="173">
        <f t="shared" ref="U26:U36" si="7">SUM(S26:T26)</f>
        <v>18</v>
      </c>
      <c r="V26" s="245">
        <v>1</v>
      </c>
      <c r="W26" s="173"/>
      <c r="X26" s="238" t="s">
        <v>758</v>
      </c>
      <c r="Y26" s="238"/>
      <c r="Z26" s="243" t="s">
        <v>1020</v>
      </c>
      <c r="AA26" s="245">
        <v>3</v>
      </c>
      <c r="AB26" s="245">
        <v>5</v>
      </c>
      <c r="AC26" s="173">
        <f t="shared" ref="AC26:AC36" si="8">SUM(AA26:AB26)</f>
        <v>8</v>
      </c>
      <c r="AD26" s="245">
        <v>1</v>
      </c>
      <c r="AE26" s="230"/>
    </row>
    <row r="27" spans="1:31" ht="15.6" customHeight="1" x14ac:dyDescent="0.25">
      <c r="B27" s="44"/>
      <c r="C27" s="44" t="s">
        <v>1309</v>
      </c>
      <c r="D27" s="253"/>
      <c r="E27" s="93">
        <v>2</v>
      </c>
      <c r="F27" s="44" t="s">
        <v>1313</v>
      </c>
      <c r="N27" s="9"/>
      <c r="O27" s="232"/>
      <c r="P27" s="157" t="s">
        <v>860</v>
      </c>
      <c r="Q27" s="44" t="s">
        <v>320</v>
      </c>
      <c r="R27" s="44" t="s">
        <v>305</v>
      </c>
      <c r="S27" s="42">
        <v>21</v>
      </c>
      <c r="T27" s="42">
        <v>11</v>
      </c>
      <c r="U27" s="173">
        <f t="shared" si="7"/>
        <v>32</v>
      </c>
      <c r="V27" s="42"/>
      <c r="W27" s="173"/>
      <c r="X27" s="46" t="s">
        <v>878</v>
      </c>
      <c r="Y27" s="46" t="s">
        <v>794</v>
      </c>
      <c r="Z27" s="44" t="s">
        <v>243</v>
      </c>
      <c r="AA27" s="42">
        <v>14</v>
      </c>
      <c r="AB27" s="42">
        <v>21</v>
      </c>
      <c r="AC27" s="173">
        <f t="shared" si="8"/>
        <v>35</v>
      </c>
      <c r="AD27" s="42">
        <v>5</v>
      </c>
      <c r="AE27" s="230"/>
    </row>
    <row r="28" spans="1:31" ht="15.6" customHeight="1" x14ac:dyDescent="0.25">
      <c r="D28" s="270"/>
      <c r="E28" s="8">
        <v>2</v>
      </c>
      <c r="F28" s="44" t="s">
        <v>1313</v>
      </c>
      <c r="N28" s="9"/>
      <c r="O28" s="232"/>
      <c r="P28" s="157" t="s">
        <v>859</v>
      </c>
      <c r="Q28" s="44" t="s">
        <v>792</v>
      </c>
      <c r="R28" s="44" t="s">
        <v>305</v>
      </c>
      <c r="S28" s="42">
        <v>12</v>
      </c>
      <c r="T28" s="42">
        <v>11</v>
      </c>
      <c r="U28" s="173">
        <f t="shared" si="7"/>
        <v>23</v>
      </c>
      <c r="V28" s="42"/>
      <c r="W28" s="173"/>
      <c r="X28" s="44" t="s">
        <v>876</v>
      </c>
      <c r="Y28" s="44" t="s">
        <v>367</v>
      </c>
      <c r="Z28" s="44" t="s">
        <v>243</v>
      </c>
      <c r="AA28" s="42">
        <v>13</v>
      </c>
      <c r="AB28" s="42">
        <v>11</v>
      </c>
      <c r="AC28" s="173">
        <f t="shared" si="8"/>
        <v>24</v>
      </c>
      <c r="AD28" s="42">
        <v>1</v>
      </c>
      <c r="AE28" s="230"/>
    </row>
    <row r="29" spans="1:31" ht="15.6" customHeight="1" x14ac:dyDescent="0.25">
      <c r="D29" s="253"/>
      <c r="N29" s="9"/>
      <c r="O29" s="232"/>
      <c r="P29" s="44" t="s">
        <v>901</v>
      </c>
      <c r="Q29" s="44" t="s">
        <v>790</v>
      </c>
      <c r="R29" s="44" t="s">
        <v>305</v>
      </c>
      <c r="S29" s="42">
        <v>9</v>
      </c>
      <c r="T29" s="221">
        <v>11</v>
      </c>
      <c r="U29" s="173">
        <f t="shared" si="7"/>
        <v>20</v>
      </c>
      <c r="V29" s="42">
        <v>2</v>
      </c>
      <c r="W29" s="173"/>
      <c r="X29" s="44" t="s">
        <v>926</v>
      </c>
      <c r="Y29" s="44" t="s">
        <v>289</v>
      </c>
      <c r="Z29" s="44" t="s">
        <v>243</v>
      </c>
      <c r="AA29" s="42">
        <v>8</v>
      </c>
      <c r="AB29" s="221">
        <v>12</v>
      </c>
      <c r="AC29" s="173">
        <f t="shared" si="8"/>
        <v>20</v>
      </c>
      <c r="AD29" s="42">
        <v>2</v>
      </c>
      <c r="AE29" s="230"/>
    </row>
    <row r="30" spans="1:31" ht="15.6" customHeight="1" x14ac:dyDescent="0.3">
      <c r="A30" s="42"/>
      <c r="B30" s="35" t="s">
        <v>364</v>
      </c>
      <c r="D30" s="270">
        <v>1</v>
      </c>
      <c r="E30" s="93">
        <v>1</v>
      </c>
      <c r="F30" s="44" t="s">
        <v>1310</v>
      </c>
      <c r="N30" s="9"/>
      <c r="O30" s="232"/>
      <c r="P30" s="44" t="s">
        <v>856</v>
      </c>
      <c r="Q30" s="44" t="s">
        <v>261</v>
      </c>
      <c r="R30" s="44" t="s">
        <v>305</v>
      </c>
      <c r="S30" s="42">
        <v>7</v>
      </c>
      <c r="T30" s="42">
        <v>7</v>
      </c>
      <c r="U30" s="173">
        <f t="shared" si="7"/>
        <v>14</v>
      </c>
      <c r="V30" s="42"/>
      <c r="W30" s="173"/>
      <c r="X30" s="44" t="s">
        <v>864</v>
      </c>
      <c r="Y30" s="51" t="s">
        <v>914</v>
      </c>
      <c r="Z30" s="51" t="s">
        <v>243</v>
      </c>
      <c r="AA30" s="42">
        <v>3</v>
      </c>
      <c r="AB30" s="42">
        <v>17</v>
      </c>
      <c r="AC30" s="173">
        <f t="shared" si="8"/>
        <v>20</v>
      </c>
      <c r="AD30" s="42">
        <v>2</v>
      </c>
      <c r="AE30" s="230"/>
    </row>
    <row r="31" spans="1:31" ht="15.6" customHeight="1" x14ac:dyDescent="0.25">
      <c r="A31" s="52" t="s">
        <v>226</v>
      </c>
      <c r="B31" s="44" t="s">
        <v>272</v>
      </c>
      <c r="C31" s="44"/>
      <c r="D31" s="253"/>
      <c r="E31" s="93"/>
      <c r="F31" s="44"/>
      <c r="N31" s="9"/>
      <c r="O31" s="232"/>
      <c r="P31" s="44" t="s">
        <v>853</v>
      </c>
      <c r="Q31" s="159" t="s">
        <v>274</v>
      </c>
      <c r="R31" s="51" t="s">
        <v>305</v>
      </c>
      <c r="S31" s="42">
        <v>3</v>
      </c>
      <c r="T31" s="42">
        <v>11</v>
      </c>
      <c r="U31" s="173">
        <f t="shared" si="7"/>
        <v>14</v>
      </c>
      <c r="V31" s="42">
        <v>1</v>
      </c>
      <c r="W31" s="173"/>
      <c r="X31" s="44" t="s">
        <v>879</v>
      </c>
      <c r="Y31" s="44" t="s">
        <v>303</v>
      </c>
      <c r="Z31" s="44" t="s">
        <v>243</v>
      </c>
      <c r="AA31" s="42">
        <v>5</v>
      </c>
      <c r="AB31" s="221">
        <v>12</v>
      </c>
      <c r="AC31" s="173">
        <f t="shared" si="8"/>
        <v>17</v>
      </c>
      <c r="AD31" s="42">
        <v>1</v>
      </c>
      <c r="AE31" s="230"/>
    </row>
    <row r="32" spans="1:31" ht="15.6" customHeight="1" x14ac:dyDescent="0.25">
      <c r="N32" s="8"/>
      <c r="O32" s="233"/>
      <c r="P32" s="44" t="s">
        <v>858</v>
      </c>
      <c r="Q32" s="44" t="s">
        <v>333</v>
      </c>
      <c r="R32" s="44" t="s">
        <v>305</v>
      </c>
      <c r="S32" s="42">
        <v>2</v>
      </c>
      <c r="T32" s="42">
        <v>7</v>
      </c>
      <c r="U32" s="173">
        <f t="shared" si="7"/>
        <v>9</v>
      </c>
      <c r="V32" s="42"/>
      <c r="W32" s="173"/>
      <c r="X32" s="44" t="s">
        <v>873</v>
      </c>
      <c r="Y32" s="44" t="s">
        <v>219</v>
      </c>
      <c r="Z32" s="44" t="s">
        <v>243</v>
      </c>
      <c r="AA32" s="42">
        <v>7</v>
      </c>
      <c r="AB32" s="42">
        <v>3</v>
      </c>
      <c r="AC32" s="173">
        <f t="shared" si="8"/>
        <v>10</v>
      </c>
      <c r="AD32" s="42"/>
      <c r="AE32" s="230"/>
    </row>
    <row r="33" spans="1:31" ht="15.6" customHeight="1" x14ac:dyDescent="0.3">
      <c r="A33" s="76" t="s">
        <v>327</v>
      </c>
      <c r="B33" s="156"/>
      <c r="C33" s="155"/>
      <c r="D33" s="148"/>
      <c r="E33" s="71" t="s">
        <v>239</v>
      </c>
      <c r="F33" s="71"/>
      <c r="G33" s="78"/>
      <c r="H33" s="78"/>
      <c r="I33" s="78"/>
      <c r="J33" s="79"/>
      <c r="K33" s="78"/>
      <c r="L33" s="78"/>
      <c r="M33" s="78"/>
      <c r="N33" s="9"/>
      <c r="O33" s="233"/>
      <c r="P33" s="44" t="s">
        <v>855</v>
      </c>
      <c r="Q33" s="88" t="s">
        <v>221</v>
      </c>
      <c r="R33" s="44" t="s">
        <v>305</v>
      </c>
      <c r="S33" s="42"/>
      <c r="T33" s="42">
        <v>9</v>
      </c>
      <c r="U33" s="173">
        <f t="shared" si="7"/>
        <v>9</v>
      </c>
      <c r="V33" s="42">
        <v>1</v>
      </c>
      <c r="W33" s="173"/>
      <c r="X33" s="44" t="s">
        <v>875</v>
      </c>
      <c r="Y33" s="44" t="s">
        <v>328</v>
      </c>
      <c r="Z33" s="44" t="s">
        <v>243</v>
      </c>
      <c r="AA33" s="42">
        <v>1</v>
      </c>
      <c r="AB33" s="42">
        <v>7</v>
      </c>
      <c r="AC33" s="173">
        <f t="shared" si="8"/>
        <v>8</v>
      </c>
      <c r="AD33" s="42">
        <v>3</v>
      </c>
      <c r="AE33" s="230"/>
    </row>
    <row r="34" spans="1:31" ht="15.6" customHeight="1" x14ac:dyDescent="0.3">
      <c r="A34" s="49" t="s">
        <v>229</v>
      </c>
      <c r="B34" s="35" t="s">
        <v>318</v>
      </c>
      <c r="D34" s="270">
        <v>2</v>
      </c>
      <c r="E34" s="8">
        <v>1</v>
      </c>
      <c r="F34" s="44" t="s">
        <v>1300</v>
      </c>
      <c r="G34" s="158"/>
      <c r="H34" s="158"/>
      <c r="I34" s="94"/>
      <c r="J34" s="94"/>
      <c r="K34" s="94"/>
      <c r="L34" s="94"/>
      <c r="M34" s="94"/>
      <c r="N34" s="9"/>
      <c r="O34" s="232"/>
      <c r="P34" s="44" t="s">
        <v>852</v>
      </c>
      <c r="Q34" s="44" t="s">
        <v>234</v>
      </c>
      <c r="R34" s="44" t="s">
        <v>305</v>
      </c>
      <c r="S34" s="42"/>
      <c r="T34" s="42">
        <v>7</v>
      </c>
      <c r="U34" s="173">
        <f t="shared" si="7"/>
        <v>7</v>
      </c>
      <c r="V34" s="42"/>
      <c r="W34" s="173"/>
      <c r="X34" s="44" t="s">
        <v>874</v>
      </c>
      <c r="Y34" s="44" t="s">
        <v>212</v>
      </c>
      <c r="Z34" s="44" t="s">
        <v>243</v>
      </c>
      <c r="AA34" s="42">
        <v>1</v>
      </c>
      <c r="AB34" s="221">
        <v>4</v>
      </c>
      <c r="AC34" s="173">
        <f t="shared" si="8"/>
        <v>5</v>
      </c>
      <c r="AD34" s="42">
        <v>5</v>
      </c>
      <c r="AE34" s="230"/>
    </row>
    <row r="35" spans="1:31" ht="15.6" customHeight="1" x14ac:dyDescent="0.25">
      <c r="A35" s="42" t="s">
        <v>226</v>
      </c>
      <c r="B35" s="44" t="s">
        <v>272</v>
      </c>
      <c r="C35" s="44"/>
      <c r="D35" s="273"/>
      <c r="E35" s="8">
        <v>1</v>
      </c>
      <c r="F35" s="44" t="s">
        <v>1301</v>
      </c>
      <c r="N35" s="9"/>
      <c r="O35" s="233"/>
      <c r="P35" s="44" t="s">
        <v>854</v>
      </c>
      <c r="Q35" s="44" t="s">
        <v>214</v>
      </c>
      <c r="R35" s="44" t="s">
        <v>305</v>
      </c>
      <c r="S35" s="221"/>
      <c r="T35" s="42">
        <v>6</v>
      </c>
      <c r="U35" s="173">
        <f t="shared" si="7"/>
        <v>6</v>
      </c>
      <c r="V35" s="42">
        <v>2</v>
      </c>
      <c r="W35" s="173"/>
      <c r="X35" s="44" t="s">
        <v>872</v>
      </c>
      <c r="Y35" s="44" t="s">
        <v>211</v>
      </c>
      <c r="Z35" s="44" t="s">
        <v>243</v>
      </c>
      <c r="AA35" s="42"/>
      <c r="AB35" s="42">
        <v>3</v>
      </c>
      <c r="AC35" s="173">
        <f t="shared" si="8"/>
        <v>3</v>
      </c>
      <c r="AD35" s="42">
        <v>3</v>
      </c>
      <c r="AE35" s="230"/>
    </row>
    <row r="36" spans="1:31" ht="15.6" customHeight="1" x14ac:dyDescent="0.25">
      <c r="D36" s="253"/>
      <c r="N36" s="9"/>
      <c r="O36" s="232"/>
      <c r="P36" s="44" t="s">
        <v>795</v>
      </c>
      <c r="Q36" s="44" t="s">
        <v>1184</v>
      </c>
      <c r="R36" s="44" t="s">
        <v>305</v>
      </c>
      <c r="S36" s="221">
        <v>1</v>
      </c>
      <c r="T36" s="42">
        <v>3</v>
      </c>
      <c r="U36" s="173">
        <f t="shared" si="7"/>
        <v>4</v>
      </c>
      <c r="V36" s="42"/>
      <c r="W36" s="173"/>
      <c r="X36" s="44" t="s">
        <v>1224</v>
      </c>
      <c r="Y36" s="51" t="s">
        <v>1036</v>
      </c>
      <c r="Z36" s="51" t="s">
        <v>243</v>
      </c>
      <c r="AA36" s="42"/>
      <c r="AB36" s="221">
        <v>2</v>
      </c>
      <c r="AC36" s="173">
        <f t="shared" si="8"/>
        <v>2</v>
      </c>
      <c r="AD36" s="42"/>
      <c r="AE36" s="230"/>
    </row>
    <row r="37" spans="1:31" ht="15.6" customHeight="1" thickBot="1" x14ac:dyDescent="0.35">
      <c r="A37" s="52"/>
      <c r="B37" s="35" t="s">
        <v>313</v>
      </c>
      <c r="C37" s="46"/>
      <c r="D37" s="271">
        <v>1</v>
      </c>
      <c r="E37" s="8">
        <v>1</v>
      </c>
      <c r="F37" s="44" t="s">
        <v>1278</v>
      </c>
      <c r="N37" s="9"/>
      <c r="O37" s="233"/>
      <c r="P37" s="240" t="s">
        <v>1012</v>
      </c>
      <c r="Q37" s="240"/>
      <c r="R37" s="240" t="s">
        <v>305</v>
      </c>
      <c r="S37" s="242">
        <f>SUM(S26:S36)</f>
        <v>62</v>
      </c>
      <c r="T37" s="242">
        <f>SUM(T26:T36)</f>
        <v>94</v>
      </c>
      <c r="U37" s="242">
        <f>SUM(U26:U36)</f>
        <v>156</v>
      </c>
      <c r="V37" s="242">
        <f>SUM(V26:V36)</f>
        <v>7</v>
      </c>
      <c r="W37" s="173"/>
      <c r="X37" s="240" t="s">
        <v>1014</v>
      </c>
      <c r="Y37" s="240"/>
      <c r="Z37" s="240" t="s">
        <v>243</v>
      </c>
      <c r="AA37" s="242">
        <f>SUM(AA26:AA36)</f>
        <v>55</v>
      </c>
      <c r="AB37" s="242">
        <f>SUM(AB26:AB36)</f>
        <v>97</v>
      </c>
      <c r="AC37" s="242">
        <f>SUM(AC26:AC36)</f>
        <v>152</v>
      </c>
      <c r="AD37" s="242">
        <f>SUM(AD26:AD36)</f>
        <v>23</v>
      </c>
      <c r="AE37" s="230"/>
    </row>
    <row r="38" spans="1:31" ht="15.6" customHeight="1" x14ac:dyDescent="0.25">
      <c r="A38" s="52" t="s">
        <v>226</v>
      </c>
      <c r="B38" s="44" t="s">
        <v>272</v>
      </c>
      <c r="C38" s="60"/>
      <c r="D38" s="114"/>
      <c r="E38" s="93"/>
      <c r="F38" s="44"/>
      <c r="N38" s="8"/>
      <c r="O38" s="233"/>
      <c r="P38" s="238" t="s">
        <v>283</v>
      </c>
      <c r="Q38" s="238"/>
      <c r="R38" s="243" t="s">
        <v>1019</v>
      </c>
      <c r="S38" s="245">
        <v>4</v>
      </c>
      <c r="T38" s="245">
        <v>7</v>
      </c>
      <c r="U38" s="173">
        <f t="shared" ref="U38:U48" si="9">SUM(S38:T38)</f>
        <v>11</v>
      </c>
      <c r="V38" s="245">
        <v>6</v>
      </c>
      <c r="W38" s="173"/>
      <c r="X38" s="238" t="s">
        <v>242</v>
      </c>
      <c r="Y38" s="238"/>
      <c r="Z38" s="246" t="s">
        <v>1016</v>
      </c>
      <c r="AA38" s="245">
        <v>8</v>
      </c>
      <c r="AB38" s="245">
        <v>3</v>
      </c>
      <c r="AC38" s="173">
        <f t="shared" ref="AC38:AC48" si="10">SUM(AA38:AB38)</f>
        <v>11</v>
      </c>
      <c r="AD38" s="245"/>
      <c r="AE38" s="230"/>
    </row>
    <row r="39" spans="1:31" ht="15.6" customHeight="1" x14ac:dyDescent="0.25">
      <c r="N39" s="9"/>
      <c r="O39" s="233"/>
      <c r="P39" s="44" t="s">
        <v>811</v>
      </c>
      <c r="Q39" s="44" t="s">
        <v>299</v>
      </c>
      <c r="R39" s="51" t="s">
        <v>250</v>
      </c>
      <c r="S39" s="221">
        <v>9</v>
      </c>
      <c r="T39" s="221">
        <v>19</v>
      </c>
      <c r="U39" s="173">
        <f t="shared" si="9"/>
        <v>28</v>
      </c>
      <c r="V39" s="42"/>
      <c r="W39" s="173"/>
      <c r="X39" s="44" t="s">
        <v>943</v>
      </c>
      <c r="Y39" s="44" t="s">
        <v>908</v>
      </c>
      <c r="Z39" s="44" t="s">
        <v>242</v>
      </c>
      <c r="AA39" s="42">
        <v>22</v>
      </c>
      <c r="AB39" s="221">
        <v>15</v>
      </c>
      <c r="AC39" s="173">
        <f t="shared" si="10"/>
        <v>37</v>
      </c>
      <c r="AD39" s="42"/>
      <c r="AE39" s="230"/>
    </row>
    <row r="40" spans="1:31" ht="15.6" customHeight="1" x14ac:dyDescent="0.3">
      <c r="A40" s="76"/>
      <c r="B40" s="156"/>
      <c r="C40" s="71"/>
      <c r="D40" s="148"/>
      <c r="E40" s="71" t="s">
        <v>239</v>
      </c>
      <c r="F40" s="77"/>
      <c r="G40" s="78"/>
      <c r="H40" s="78"/>
      <c r="I40" s="78"/>
      <c r="J40" s="79"/>
      <c r="K40" s="78"/>
      <c r="L40" s="78"/>
      <c r="M40" s="78"/>
      <c r="N40" s="8"/>
      <c r="O40" s="233"/>
      <c r="P40" s="44" t="s">
        <v>810</v>
      </c>
      <c r="Q40" s="44" t="s">
        <v>299</v>
      </c>
      <c r="R40" s="51" t="s">
        <v>250</v>
      </c>
      <c r="S40" s="42">
        <v>12</v>
      </c>
      <c r="T40" s="221">
        <v>6</v>
      </c>
      <c r="U40" s="173">
        <f t="shared" si="9"/>
        <v>18</v>
      </c>
      <c r="V40" s="42">
        <v>1</v>
      </c>
      <c r="W40" s="173"/>
      <c r="X40" s="44" t="s">
        <v>827</v>
      </c>
      <c r="Y40" s="44" t="s">
        <v>304</v>
      </c>
      <c r="Z40" s="44" t="s">
        <v>242</v>
      </c>
      <c r="AA40" s="42">
        <v>13</v>
      </c>
      <c r="AB40" s="221">
        <v>21</v>
      </c>
      <c r="AC40" s="173">
        <f>SUM(AA40:AB40)</f>
        <v>34</v>
      </c>
      <c r="AD40" s="42">
        <v>5</v>
      </c>
      <c r="AE40" s="230"/>
    </row>
    <row r="41" spans="1:31" ht="15.6" customHeight="1" x14ac:dyDescent="0.3">
      <c r="A41" s="49" t="s">
        <v>230</v>
      </c>
      <c r="B41" s="35" t="s">
        <v>620</v>
      </c>
      <c r="C41" s="44"/>
      <c r="D41" s="270">
        <v>3</v>
      </c>
      <c r="E41" s="9">
        <v>1</v>
      </c>
      <c r="F41" s="44" t="s">
        <v>1318</v>
      </c>
      <c r="G41" s="43"/>
      <c r="H41" s="47"/>
      <c r="I41" s="47"/>
      <c r="J41" s="48"/>
      <c r="K41" s="47"/>
      <c r="L41" s="47"/>
      <c r="M41" s="47"/>
      <c r="N41" s="9"/>
      <c r="O41" s="232"/>
      <c r="P41" s="44" t="s">
        <v>814</v>
      </c>
      <c r="Q41" s="44" t="s">
        <v>325</v>
      </c>
      <c r="R41" s="44" t="s">
        <v>250</v>
      </c>
      <c r="S41" s="52">
        <v>6</v>
      </c>
      <c r="T41" s="202">
        <v>7</v>
      </c>
      <c r="U41" s="173">
        <f>SUM(S41:T41)</f>
        <v>13</v>
      </c>
      <c r="V41" s="42"/>
      <c r="W41" s="173"/>
      <c r="X41" s="46" t="s">
        <v>829</v>
      </c>
      <c r="Y41" s="46" t="s">
        <v>249</v>
      </c>
      <c r="Z41" s="220" t="s">
        <v>242</v>
      </c>
      <c r="AA41" s="42">
        <v>18</v>
      </c>
      <c r="AB41" s="42">
        <v>13</v>
      </c>
      <c r="AC41" s="173">
        <f>SUM(AA41:AB41)</f>
        <v>31</v>
      </c>
      <c r="AD41" s="42">
        <v>3</v>
      </c>
      <c r="AE41" s="230"/>
    </row>
    <row r="42" spans="1:31" ht="15.6" customHeight="1" x14ac:dyDescent="0.25">
      <c r="A42" s="52" t="s">
        <v>226</v>
      </c>
      <c r="B42" s="157" t="s">
        <v>274</v>
      </c>
      <c r="C42" s="44" t="s">
        <v>366</v>
      </c>
      <c r="D42" s="270"/>
      <c r="E42" s="9">
        <v>1</v>
      </c>
      <c r="F42" s="44" t="s">
        <v>1319</v>
      </c>
      <c r="G42" s="43"/>
      <c r="H42" s="47"/>
      <c r="I42" s="43"/>
      <c r="J42" s="45"/>
      <c r="K42" s="47"/>
      <c r="L42" s="47"/>
      <c r="M42" s="39"/>
      <c r="N42" s="9"/>
      <c r="O42" s="232"/>
      <c r="P42" s="44" t="s">
        <v>815</v>
      </c>
      <c r="Q42" s="159" t="s">
        <v>380</v>
      </c>
      <c r="R42" s="44" t="s">
        <v>250</v>
      </c>
      <c r="S42" s="42">
        <v>3</v>
      </c>
      <c r="T42" s="42">
        <v>3</v>
      </c>
      <c r="U42" s="173">
        <f>SUM(S42:T42)</f>
        <v>6</v>
      </c>
      <c r="V42" s="42">
        <v>2</v>
      </c>
      <c r="W42" s="173"/>
      <c r="X42" s="157" t="s">
        <v>825</v>
      </c>
      <c r="Y42" s="157" t="s">
        <v>260</v>
      </c>
      <c r="Z42" s="46" t="s">
        <v>242</v>
      </c>
      <c r="AA42" s="42">
        <v>4</v>
      </c>
      <c r="AB42" s="42">
        <v>23</v>
      </c>
      <c r="AC42" s="173">
        <f>SUM(AA42:AB42)</f>
        <v>27</v>
      </c>
      <c r="AD42" s="42">
        <v>1</v>
      </c>
      <c r="AE42" s="230"/>
    </row>
    <row r="43" spans="1:31" ht="15.6" customHeight="1" x14ac:dyDescent="0.25">
      <c r="B43" s="157"/>
      <c r="C43" s="44"/>
      <c r="D43" s="253"/>
      <c r="E43" s="93">
        <v>2</v>
      </c>
      <c r="F43" s="44" t="s">
        <v>1320</v>
      </c>
      <c r="N43" s="8"/>
      <c r="O43" s="233"/>
      <c r="P43" s="44" t="s">
        <v>809</v>
      </c>
      <c r="Q43" s="44" t="s">
        <v>251</v>
      </c>
      <c r="R43" s="44" t="s">
        <v>250</v>
      </c>
      <c r="S43" s="42">
        <v>1</v>
      </c>
      <c r="T43" s="42">
        <v>6</v>
      </c>
      <c r="U43" s="173">
        <f>SUM(S43:T43)</f>
        <v>7</v>
      </c>
      <c r="V43" s="42">
        <v>2</v>
      </c>
      <c r="W43" s="173"/>
      <c r="X43" s="44" t="s">
        <v>828</v>
      </c>
      <c r="Y43" s="44" t="s">
        <v>258</v>
      </c>
      <c r="Z43" s="44" t="s">
        <v>242</v>
      </c>
      <c r="AA43" s="42">
        <v>7</v>
      </c>
      <c r="AB43" s="221">
        <v>18</v>
      </c>
      <c r="AC43" s="173">
        <f>SUM(AA43:AB43)</f>
        <v>25</v>
      </c>
      <c r="AD43" s="42">
        <v>1</v>
      </c>
      <c r="AE43" s="230"/>
    </row>
    <row r="44" spans="1:31" ht="15.6" customHeight="1" x14ac:dyDescent="0.25">
      <c r="B44" s="157"/>
      <c r="C44" s="44"/>
      <c r="D44" s="253"/>
      <c r="N44" s="9"/>
      <c r="O44" s="233"/>
      <c r="P44" s="44" t="s">
        <v>807</v>
      </c>
      <c r="Q44" s="159" t="s">
        <v>370</v>
      </c>
      <c r="R44" s="44" t="s">
        <v>250</v>
      </c>
      <c r="S44" s="42">
        <v>2</v>
      </c>
      <c r="T44" s="42">
        <v>3</v>
      </c>
      <c r="U44" s="173">
        <f>SUM(S44:T44)</f>
        <v>5</v>
      </c>
      <c r="V44" s="42">
        <v>3</v>
      </c>
      <c r="W44" s="173"/>
      <c r="X44" s="44" t="s">
        <v>832</v>
      </c>
      <c r="Y44" s="44" t="s">
        <v>359</v>
      </c>
      <c r="Z44" s="44" t="s">
        <v>242</v>
      </c>
      <c r="AA44" s="42">
        <v>3</v>
      </c>
      <c r="AB44" s="42">
        <v>9</v>
      </c>
      <c r="AC44" s="173">
        <f t="shared" si="10"/>
        <v>12</v>
      </c>
      <c r="AD44" s="42">
        <v>1</v>
      </c>
      <c r="AE44" s="230"/>
    </row>
    <row r="45" spans="1:31" ht="15.6" customHeight="1" x14ac:dyDescent="0.3">
      <c r="B45" s="35" t="s">
        <v>583</v>
      </c>
      <c r="C45" s="59"/>
      <c r="D45" s="270">
        <v>1</v>
      </c>
      <c r="E45" s="9">
        <v>1</v>
      </c>
      <c r="F45" s="44" t="s">
        <v>1317</v>
      </c>
      <c r="N45" s="9"/>
      <c r="O45" s="232"/>
      <c r="P45" s="44" t="s">
        <v>812</v>
      </c>
      <c r="Q45" s="44" t="s">
        <v>215</v>
      </c>
      <c r="R45" s="44" t="s">
        <v>250</v>
      </c>
      <c r="S45" s="42"/>
      <c r="T45" s="221">
        <v>5</v>
      </c>
      <c r="U45" s="173">
        <f>SUM(S45:T45)</f>
        <v>5</v>
      </c>
      <c r="V45" s="42">
        <v>5</v>
      </c>
      <c r="W45" s="173"/>
      <c r="X45" s="44" t="s">
        <v>830</v>
      </c>
      <c r="Y45" s="88" t="s">
        <v>288</v>
      </c>
      <c r="Z45" s="44" t="s">
        <v>242</v>
      </c>
      <c r="AA45" s="42"/>
      <c r="AB45" s="221">
        <v>11</v>
      </c>
      <c r="AC45" s="173">
        <f>SUM(AA45:AB45)</f>
        <v>11</v>
      </c>
      <c r="AD45" s="42">
        <v>1</v>
      </c>
      <c r="AE45" s="230"/>
    </row>
    <row r="46" spans="1:31" ht="17.25" customHeight="1" x14ac:dyDescent="0.25">
      <c r="A46" s="202" t="s">
        <v>226</v>
      </c>
      <c r="B46" s="88" t="s">
        <v>328</v>
      </c>
      <c r="C46" s="46" t="s">
        <v>365</v>
      </c>
      <c r="D46" s="234"/>
      <c r="E46" s="9"/>
      <c r="F46" s="44"/>
      <c r="N46" s="8"/>
      <c r="O46" s="232"/>
      <c r="P46" s="44" t="s">
        <v>813</v>
      </c>
      <c r="Q46" s="44" t="s">
        <v>259</v>
      </c>
      <c r="R46" s="51" t="s">
        <v>250</v>
      </c>
      <c r="S46" s="221">
        <v>1</v>
      </c>
      <c r="T46" s="42">
        <v>2</v>
      </c>
      <c r="U46" s="173">
        <f t="shared" si="9"/>
        <v>3</v>
      </c>
      <c r="V46" s="42"/>
      <c r="W46" s="173"/>
      <c r="X46" s="44" t="s">
        <v>831</v>
      </c>
      <c r="Y46" s="44" t="s">
        <v>382</v>
      </c>
      <c r="Z46" s="44" t="s">
        <v>242</v>
      </c>
      <c r="AA46" s="42">
        <v>3</v>
      </c>
      <c r="AB46" s="42">
        <v>6</v>
      </c>
      <c r="AC46" s="173">
        <f>SUM(AA46:AB46)</f>
        <v>9</v>
      </c>
      <c r="AD46" s="42">
        <v>2</v>
      </c>
      <c r="AE46" s="230"/>
    </row>
    <row r="47" spans="1:31" ht="15.6" customHeight="1" x14ac:dyDescent="0.3">
      <c r="B47" s="35"/>
      <c r="C47" s="59"/>
      <c r="D47" s="270"/>
      <c r="E47" s="9"/>
      <c r="F47" s="44"/>
      <c r="N47" s="8"/>
      <c r="O47" s="233"/>
      <c r="P47" s="44" t="s">
        <v>806</v>
      </c>
      <c r="Q47" s="51" t="s">
        <v>787</v>
      </c>
      <c r="R47" s="44" t="s">
        <v>250</v>
      </c>
      <c r="S47" s="42">
        <v>1</v>
      </c>
      <c r="T47" s="221">
        <v>1</v>
      </c>
      <c r="U47" s="173">
        <f t="shared" si="9"/>
        <v>2</v>
      </c>
      <c r="V47" s="42"/>
      <c r="W47" s="173"/>
      <c r="X47" s="44" t="s">
        <v>826</v>
      </c>
      <c r="Y47" s="44" t="s">
        <v>218</v>
      </c>
      <c r="Z47" s="51" t="s">
        <v>242</v>
      </c>
      <c r="AA47" s="42">
        <v>1</v>
      </c>
      <c r="AB47" s="221">
        <v>6</v>
      </c>
      <c r="AC47" s="173">
        <f>SUM(AA47:AB47)</f>
        <v>7</v>
      </c>
      <c r="AD47" s="42">
        <v>2</v>
      </c>
      <c r="AE47" s="230"/>
    </row>
    <row r="48" spans="1:31" ht="15.6" customHeight="1" x14ac:dyDescent="0.25">
      <c r="A48" s="107"/>
      <c r="B48" s="108"/>
      <c r="C48" s="108"/>
      <c r="D48" s="149"/>
      <c r="E48" s="109"/>
      <c r="F48" s="108"/>
      <c r="G48" s="110"/>
      <c r="H48" s="110"/>
      <c r="I48" s="110"/>
      <c r="J48" s="111"/>
      <c r="K48" s="110"/>
      <c r="L48" s="110"/>
      <c r="M48" s="109"/>
      <c r="N48" s="9"/>
      <c r="O48" s="232"/>
      <c r="P48" s="44" t="s">
        <v>808</v>
      </c>
      <c r="Q48" s="44" t="s">
        <v>250</v>
      </c>
      <c r="R48" s="44" t="s">
        <v>250</v>
      </c>
      <c r="S48" s="42"/>
      <c r="T48" s="221"/>
      <c r="U48" s="173">
        <f t="shared" si="9"/>
        <v>0</v>
      </c>
      <c r="V48" s="42"/>
      <c r="W48" s="173"/>
      <c r="X48" s="44" t="s">
        <v>833</v>
      </c>
      <c r="Y48" s="44" t="s">
        <v>204</v>
      </c>
      <c r="Z48" s="44" t="s">
        <v>242</v>
      </c>
      <c r="AA48" s="42"/>
      <c r="AB48" s="42">
        <v>6</v>
      </c>
      <c r="AC48" s="173">
        <f t="shared" si="10"/>
        <v>6</v>
      </c>
      <c r="AD48" s="42">
        <v>5</v>
      </c>
      <c r="AE48" s="230"/>
    </row>
    <row r="49" spans="1:31" ht="16.899999999999999" customHeight="1" thickBot="1" x14ac:dyDescent="0.35">
      <c r="C49" s="44" t="s">
        <v>579</v>
      </c>
      <c r="D49" s="102">
        <f>SUM(D15:D48)</f>
        <v>16</v>
      </c>
      <c r="E49" s="22"/>
      <c r="F49" s="44" t="s">
        <v>642</v>
      </c>
      <c r="G49" s="35"/>
      <c r="H49" s="50"/>
      <c r="I49" s="64">
        <v>6</v>
      </c>
      <c r="J49" s="23"/>
      <c r="N49" s="9"/>
      <c r="O49" s="233"/>
      <c r="P49" s="240" t="s">
        <v>1012</v>
      </c>
      <c r="Q49" s="240"/>
      <c r="R49" s="240" t="s">
        <v>250</v>
      </c>
      <c r="S49" s="242">
        <f>SUM(S38:S48)</f>
        <v>39</v>
      </c>
      <c r="T49" s="242">
        <f>SUM(T38:T48)</f>
        <v>59</v>
      </c>
      <c r="U49" s="242">
        <f>SUM(U38:U48)</f>
        <v>98</v>
      </c>
      <c r="V49" s="242">
        <f>SUM(V38:V48)</f>
        <v>19</v>
      </c>
      <c r="W49" s="173"/>
      <c r="X49" s="240" t="s">
        <v>1014</v>
      </c>
      <c r="Y49" s="240"/>
      <c r="Z49" s="240"/>
      <c r="AA49" s="242">
        <f>SUM(AA38:AA48)</f>
        <v>79</v>
      </c>
      <c r="AB49" s="242">
        <f>SUM(AB38:AB48)</f>
        <v>131</v>
      </c>
      <c r="AC49" s="242">
        <f>SUM(AC38:AC48)</f>
        <v>210</v>
      </c>
      <c r="AD49" s="242">
        <f>SUM(AD38:AD48)</f>
        <v>21</v>
      </c>
      <c r="AE49" s="230"/>
    </row>
    <row r="50" spans="1:31" ht="15.6" customHeight="1" x14ac:dyDescent="0.25">
      <c r="E50" s="9"/>
      <c r="F50" s="44"/>
      <c r="N50" s="8"/>
      <c r="O50" s="233"/>
      <c r="P50" s="238" t="s">
        <v>356</v>
      </c>
      <c r="Q50" s="238"/>
      <c r="R50" s="243" t="s">
        <v>1017</v>
      </c>
      <c r="S50" s="245">
        <v>9</v>
      </c>
      <c r="T50" s="245">
        <v>14</v>
      </c>
      <c r="U50" s="173">
        <f t="shared" ref="U50:U61" si="11">SUM(S50:T50)</f>
        <v>23</v>
      </c>
      <c r="V50" s="245">
        <v>3</v>
      </c>
      <c r="W50" s="173"/>
      <c r="X50" s="238" t="s">
        <v>358</v>
      </c>
      <c r="Y50" s="238"/>
      <c r="Z50" s="243" t="s">
        <v>1018</v>
      </c>
      <c r="AA50" s="245">
        <v>9</v>
      </c>
      <c r="AB50" s="245">
        <v>11</v>
      </c>
      <c r="AC50" s="173">
        <f t="shared" ref="AC50:AC60" si="12">SUM(AA50:AB50)</f>
        <v>20</v>
      </c>
      <c r="AD50" s="245">
        <v>1</v>
      </c>
      <c r="AE50" s="230"/>
    </row>
    <row r="51" spans="1:31" ht="15.6" customHeight="1" x14ac:dyDescent="0.25">
      <c r="N51" s="9"/>
      <c r="O51" s="232"/>
      <c r="P51" s="44" t="s">
        <v>820</v>
      </c>
      <c r="Q51" s="44" t="s">
        <v>254</v>
      </c>
      <c r="R51" s="243" t="s">
        <v>356</v>
      </c>
      <c r="S51" s="42">
        <v>8</v>
      </c>
      <c r="T51" s="221">
        <v>16</v>
      </c>
      <c r="U51" s="173">
        <f t="shared" si="11"/>
        <v>24</v>
      </c>
      <c r="V51" s="42">
        <v>2</v>
      </c>
      <c r="W51" s="173"/>
      <c r="X51" s="44" t="s">
        <v>840</v>
      </c>
      <c r="Y51" s="44" t="s">
        <v>293</v>
      </c>
      <c r="Z51" s="51" t="s">
        <v>358</v>
      </c>
      <c r="AA51" s="221">
        <v>7</v>
      </c>
      <c r="AB51" s="42">
        <v>8</v>
      </c>
      <c r="AC51" s="173">
        <f t="shared" si="12"/>
        <v>15</v>
      </c>
      <c r="AD51" s="42">
        <v>2</v>
      </c>
      <c r="AE51" s="230"/>
    </row>
    <row r="52" spans="1:31" ht="15.6" customHeight="1" x14ac:dyDescent="0.3">
      <c r="B52" s="321" t="s">
        <v>1323</v>
      </c>
      <c r="C52" s="321"/>
      <c r="D52" s="321"/>
      <c r="E52" s="321"/>
      <c r="F52" s="321"/>
      <c r="G52" s="321"/>
      <c r="H52" s="322"/>
      <c r="I52" s="322"/>
      <c r="N52" s="9"/>
      <c r="O52" s="232"/>
      <c r="P52" s="44" t="s">
        <v>821</v>
      </c>
      <c r="Q52" s="51" t="s">
        <v>254</v>
      </c>
      <c r="R52" s="244" t="s">
        <v>356</v>
      </c>
      <c r="S52" s="42">
        <v>7</v>
      </c>
      <c r="T52" s="42">
        <v>14</v>
      </c>
      <c r="U52" s="173">
        <f t="shared" si="11"/>
        <v>21</v>
      </c>
      <c r="V52" s="42">
        <v>5</v>
      </c>
      <c r="W52" s="173"/>
      <c r="X52" s="44" t="s">
        <v>836</v>
      </c>
      <c r="Y52" s="159" t="s">
        <v>216</v>
      </c>
      <c r="Z52" s="44" t="s">
        <v>358</v>
      </c>
      <c r="AA52" s="42">
        <v>6</v>
      </c>
      <c r="AB52" s="221">
        <v>9</v>
      </c>
      <c r="AC52" s="173">
        <f t="shared" si="12"/>
        <v>15</v>
      </c>
      <c r="AD52" s="42">
        <v>11</v>
      </c>
      <c r="AE52" s="230"/>
    </row>
    <row r="53" spans="1:31" ht="15.6" customHeight="1" x14ac:dyDescent="0.25">
      <c r="N53" s="9"/>
      <c r="O53" s="63"/>
      <c r="P53" s="44" t="s">
        <v>1043</v>
      </c>
      <c r="Q53" s="44" t="s">
        <v>544</v>
      </c>
      <c r="R53" s="44" t="s">
        <v>356</v>
      </c>
      <c r="S53" s="42">
        <v>6</v>
      </c>
      <c r="T53" s="221">
        <v>9</v>
      </c>
      <c r="U53" s="173">
        <f t="shared" ref="U53:U58" si="13">SUM(S53:T53)</f>
        <v>15</v>
      </c>
      <c r="W53" s="173"/>
      <c r="X53" s="44" t="s">
        <v>842</v>
      </c>
      <c r="Y53" s="44" t="s">
        <v>598</v>
      </c>
      <c r="Z53" s="44" t="s">
        <v>358</v>
      </c>
      <c r="AA53" s="42">
        <v>6</v>
      </c>
      <c r="AB53" s="221">
        <v>9</v>
      </c>
      <c r="AC53" s="173">
        <f t="shared" si="12"/>
        <v>15</v>
      </c>
      <c r="AD53" s="42">
        <v>1</v>
      </c>
      <c r="AE53" s="230"/>
    </row>
    <row r="54" spans="1:31" ht="15.6" customHeight="1" x14ac:dyDescent="0.3">
      <c r="B54" s="323" t="s">
        <v>1322</v>
      </c>
      <c r="C54" s="324"/>
      <c r="D54" s="324"/>
      <c r="E54" s="324"/>
      <c r="F54" s="324"/>
      <c r="G54" s="324"/>
      <c r="H54" s="324"/>
      <c r="I54" s="324"/>
      <c r="J54" s="325"/>
      <c r="K54" s="325"/>
      <c r="L54" s="325"/>
      <c r="N54" s="8"/>
      <c r="O54" s="232"/>
      <c r="P54" s="44" t="s">
        <v>818</v>
      </c>
      <c r="Q54" s="44" t="s">
        <v>209</v>
      </c>
      <c r="R54" s="44" t="s">
        <v>356</v>
      </c>
      <c r="S54" s="42">
        <v>4</v>
      </c>
      <c r="T54" s="221">
        <v>11</v>
      </c>
      <c r="U54" s="173">
        <f t="shared" si="13"/>
        <v>15</v>
      </c>
      <c r="V54" s="42">
        <v>4</v>
      </c>
      <c r="W54" s="173"/>
      <c r="X54" s="44" t="s">
        <v>837</v>
      </c>
      <c r="Y54" s="44" t="s">
        <v>798</v>
      </c>
      <c r="Z54" s="44" t="s">
        <v>358</v>
      </c>
      <c r="AA54" s="42">
        <v>4</v>
      </c>
      <c r="AB54" s="42">
        <v>8</v>
      </c>
      <c r="AC54" s="173">
        <f t="shared" si="12"/>
        <v>12</v>
      </c>
      <c r="AD54" s="221">
        <v>4</v>
      </c>
      <c r="AE54" s="230"/>
    </row>
    <row r="55" spans="1:31" ht="15.6" customHeight="1" x14ac:dyDescent="0.3">
      <c r="A55" s="296"/>
      <c r="B55" s="323"/>
      <c r="C55" s="324"/>
      <c r="D55" s="324"/>
      <c r="E55" s="324"/>
      <c r="F55" s="324"/>
      <c r="G55" s="324"/>
      <c r="H55" s="324"/>
      <c r="I55" s="324"/>
      <c r="J55" s="325"/>
      <c r="K55" s="325"/>
      <c r="L55" s="325"/>
      <c r="N55" s="8"/>
      <c r="O55" s="233"/>
      <c r="P55" s="44" t="s">
        <v>823</v>
      </c>
      <c r="Q55" s="44" t="s">
        <v>292</v>
      </c>
      <c r="R55" s="243" t="s">
        <v>356</v>
      </c>
      <c r="S55" s="42">
        <v>6</v>
      </c>
      <c r="T55" s="221">
        <v>8</v>
      </c>
      <c r="U55" s="173">
        <f t="shared" si="13"/>
        <v>14</v>
      </c>
      <c r="V55" s="43"/>
      <c r="W55" s="173"/>
      <c r="X55" s="44" t="s">
        <v>841</v>
      </c>
      <c r="Y55" s="44" t="s">
        <v>248</v>
      </c>
      <c r="Z55" s="44" t="s">
        <v>358</v>
      </c>
      <c r="AA55" s="42">
        <v>7</v>
      </c>
      <c r="AB55" s="221">
        <v>5</v>
      </c>
      <c r="AC55" s="173">
        <f t="shared" si="12"/>
        <v>12</v>
      </c>
      <c r="AD55" s="43"/>
      <c r="AE55" s="230"/>
    </row>
    <row r="56" spans="1:31" ht="15.6" customHeight="1" x14ac:dyDescent="0.3">
      <c r="A56" s="296"/>
      <c r="B56" s="326"/>
      <c r="C56" s="327"/>
      <c r="D56" s="328"/>
      <c r="E56" s="328"/>
      <c r="F56" s="328"/>
      <c r="G56" s="328"/>
      <c r="H56" s="328"/>
      <c r="I56" s="328"/>
      <c r="J56" s="327"/>
      <c r="K56" s="327"/>
      <c r="L56" s="327"/>
      <c r="N56" s="8"/>
      <c r="O56" s="232"/>
      <c r="P56" s="44" t="s">
        <v>819</v>
      </c>
      <c r="Q56" s="51" t="s">
        <v>217</v>
      </c>
      <c r="R56" s="51" t="s">
        <v>356</v>
      </c>
      <c r="S56" s="42">
        <v>5</v>
      </c>
      <c r="T56" s="221">
        <v>8</v>
      </c>
      <c r="U56" s="173">
        <f t="shared" si="13"/>
        <v>13</v>
      </c>
      <c r="V56" s="42">
        <v>1</v>
      </c>
      <c r="W56" s="173"/>
      <c r="X56" s="44" t="s">
        <v>838</v>
      </c>
      <c r="Y56" s="44" t="s">
        <v>290</v>
      </c>
      <c r="Z56" s="44" t="s">
        <v>358</v>
      </c>
      <c r="AA56" s="42">
        <v>5</v>
      </c>
      <c r="AB56" s="221">
        <v>5</v>
      </c>
      <c r="AC56" s="173">
        <f t="shared" si="12"/>
        <v>10</v>
      </c>
      <c r="AD56" s="42">
        <v>1</v>
      </c>
      <c r="AE56" s="230"/>
    </row>
    <row r="57" spans="1:31" ht="15.6" customHeight="1" x14ac:dyDescent="0.3">
      <c r="A57" s="296"/>
      <c r="C57" s="44"/>
      <c r="D57" s="102"/>
      <c r="E57" s="22"/>
      <c r="F57" s="44"/>
      <c r="G57" s="35"/>
      <c r="H57" s="50"/>
      <c r="I57" s="64"/>
      <c r="J57" s="23"/>
      <c r="N57" s="9"/>
      <c r="O57" s="233"/>
      <c r="P57" s="44" t="s">
        <v>918</v>
      </c>
      <c r="Q57" s="159" t="s">
        <v>691</v>
      </c>
      <c r="R57" s="44" t="s">
        <v>356</v>
      </c>
      <c r="S57" s="42">
        <v>6</v>
      </c>
      <c r="T57" s="42">
        <v>6</v>
      </c>
      <c r="U57" s="173">
        <f t="shared" si="13"/>
        <v>12</v>
      </c>
      <c r="V57" s="42">
        <v>3</v>
      </c>
      <c r="W57" s="173"/>
      <c r="X57" s="44" t="s">
        <v>1084</v>
      </c>
      <c r="Y57" s="161" t="s">
        <v>314</v>
      </c>
      <c r="Z57" s="44" t="s">
        <v>358</v>
      </c>
      <c r="AA57" s="42">
        <v>2</v>
      </c>
      <c r="AB57" s="221">
        <v>7</v>
      </c>
      <c r="AC57" s="173">
        <f t="shared" si="12"/>
        <v>9</v>
      </c>
      <c r="AD57" s="42">
        <v>2</v>
      </c>
      <c r="AE57" s="230"/>
    </row>
    <row r="58" spans="1:31" ht="15.6" customHeight="1" x14ac:dyDescent="0.3">
      <c r="A58" s="296"/>
      <c r="B58" s="323" t="s">
        <v>1321</v>
      </c>
      <c r="C58" s="324"/>
      <c r="D58" s="324"/>
      <c r="E58" s="324"/>
      <c r="F58" s="324"/>
      <c r="G58" s="324"/>
      <c r="H58" s="324"/>
      <c r="I58" s="324"/>
      <c r="J58" s="325"/>
      <c r="K58" s="325"/>
      <c r="L58" s="325"/>
      <c r="N58" s="9"/>
      <c r="O58" s="233"/>
      <c r="P58" s="44" t="s">
        <v>822</v>
      </c>
      <c r="Q58" s="44" t="s">
        <v>238</v>
      </c>
      <c r="R58" s="44" t="s">
        <v>356</v>
      </c>
      <c r="S58" s="42">
        <v>4</v>
      </c>
      <c r="T58" s="42">
        <v>5</v>
      </c>
      <c r="U58" s="173">
        <f t="shared" si="13"/>
        <v>9</v>
      </c>
      <c r="V58" s="42">
        <v>3</v>
      </c>
      <c r="W58" s="173"/>
      <c r="X58" s="44" t="s">
        <v>835</v>
      </c>
      <c r="Y58" s="88" t="s">
        <v>309</v>
      </c>
      <c r="Z58" s="44" t="s">
        <v>358</v>
      </c>
      <c r="AA58" s="42">
        <v>2</v>
      </c>
      <c r="AB58" s="221">
        <v>7</v>
      </c>
      <c r="AC58" s="173">
        <f t="shared" si="12"/>
        <v>9</v>
      </c>
      <c r="AD58" s="42">
        <v>3</v>
      </c>
      <c r="AE58" s="230"/>
    </row>
    <row r="59" spans="1:31" ht="15.6" customHeight="1" x14ac:dyDescent="0.25">
      <c r="A59" s="296"/>
      <c r="B59" s="26"/>
      <c r="C59" s="23"/>
      <c r="D59" s="27"/>
      <c r="E59" s="44"/>
      <c r="F59" s="44"/>
      <c r="G59" s="44"/>
      <c r="H59" s="22"/>
      <c r="I59" s="22"/>
      <c r="J59" s="26"/>
      <c r="K59" s="23"/>
      <c r="L59" s="27"/>
      <c r="N59" s="9"/>
      <c r="O59" s="232"/>
      <c r="P59" s="44" t="s">
        <v>882</v>
      </c>
      <c r="Q59" s="44" t="s">
        <v>756</v>
      </c>
      <c r="R59" s="44" t="s">
        <v>356</v>
      </c>
      <c r="S59" s="42">
        <v>1</v>
      </c>
      <c r="T59" s="42">
        <v>6</v>
      </c>
      <c r="U59" s="173">
        <f t="shared" si="11"/>
        <v>7</v>
      </c>
      <c r="V59" s="42">
        <v>5</v>
      </c>
      <c r="W59" s="173"/>
      <c r="X59" s="44" t="s">
        <v>839</v>
      </c>
      <c r="Y59" s="44" t="s">
        <v>295</v>
      </c>
      <c r="Z59" s="44" t="s">
        <v>358</v>
      </c>
      <c r="AA59" s="42"/>
      <c r="AB59" s="42">
        <v>9</v>
      </c>
      <c r="AC59" s="173">
        <f t="shared" si="12"/>
        <v>9</v>
      </c>
      <c r="AD59" s="42"/>
      <c r="AE59" s="230"/>
    </row>
    <row r="60" spans="1:31" ht="16.149999999999999" customHeight="1" thickBot="1" x14ac:dyDescent="0.35">
      <c r="A60" s="4"/>
      <c r="B60" s="323" t="s">
        <v>1293</v>
      </c>
      <c r="C60" s="23"/>
      <c r="D60" s="27"/>
      <c r="E60" s="44"/>
      <c r="F60" s="44"/>
      <c r="G60" s="44"/>
      <c r="H60" s="22"/>
      <c r="I60" s="22"/>
      <c r="J60" s="26"/>
      <c r="K60" s="23"/>
      <c r="L60" s="27"/>
      <c r="N60" s="9"/>
      <c r="O60" s="233"/>
      <c r="P60" s="44" t="s">
        <v>816</v>
      </c>
      <c r="Q60" s="44" t="s">
        <v>213</v>
      </c>
      <c r="R60" s="44" t="s">
        <v>356</v>
      </c>
      <c r="S60" s="42">
        <v>2</v>
      </c>
      <c r="T60" s="221">
        <v>2</v>
      </c>
      <c r="U60" s="173">
        <f t="shared" si="11"/>
        <v>4</v>
      </c>
      <c r="V60" s="42">
        <v>3</v>
      </c>
      <c r="W60" s="173"/>
      <c r="X60" s="44" t="s">
        <v>925</v>
      </c>
      <c r="Y60" s="44" t="s">
        <v>300</v>
      </c>
      <c r="Z60" s="44" t="s">
        <v>358</v>
      </c>
      <c r="AA60" s="42">
        <v>3</v>
      </c>
      <c r="AB60" s="42">
        <v>5</v>
      </c>
      <c r="AC60" s="173">
        <f t="shared" si="12"/>
        <v>8</v>
      </c>
      <c r="AD60" s="221"/>
      <c r="AE60" s="230"/>
    </row>
    <row r="61" spans="1:31" ht="18.600000000000001" customHeight="1" thickTop="1" thickBot="1" x14ac:dyDescent="0.3">
      <c r="A61" s="4"/>
      <c r="B61" s="26"/>
      <c r="C61" s="23"/>
      <c r="D61" s="27"/>
      <c r="J61" s="26"/>
      <c r="K61" s="23"/>
      <c r="L61" s="27"/>
      <c r="M61" s="42"/>
      <c r="N61" s="9"/>
      <c r="O61" s="63"/>
      <c r="P61" s="44" t="s">
        <v>817</v>
      </c>
      <c r="Q61" s="44" t="s">
        <v>257</v>
      </c>
      <c r="R61" s="44" t="s">
        <v>356</v>
      </c>
      <c r="S61" s="42"/>
      <c r="T61" s="221">
        <v>1</v>
      </c>
      <c r="U61" s="173">
        <f t="shared" si="11"/>
        <v>1</v>
      </c>
      <c r="V61" s="42">
        <v>1</v>
      </c>
      <c r="W61" s="173"/>
      <c r="X61" s="157" t="s">
        <v>1014</v>
      </c>
      <c r="Y61" s="222"/>
      <c r="Z61" s="157" t="s">
        <v>358</v>
      </c>
      <c r="AA61" s="267">
        <f>SUM(AA50:AA60)</f>
        <v>51</v>
      </c>
      <c r="AB61" s="267">
        <f>SUM(AB50:AB60)</f>
        <v>83</v>
      </c>
      <c r="AC61" s="268">
        <f>SUM(AC50:AC60)</f>
        <v>134</v>
      </c>
      <c r="AD61" s="269">
        <f>SUM(AD50:AD60)</f>
        <v>25</v>
      </c>
      <c r="AE61" s="230"/>
    </row>
    <row r="62" spans="1:31" ht="15.6" customHeight="1" thickTop="1" thickBot="1" x14ac:dyDescent="0.3">
      <c r="A62" s="4"/>
      <c r="N62" s="9"/>
      <c r="O62" s="230"/>
      <c r="P62" s="157" t="s">
        <v>1012</v>
      </c>
      <c r="Q62" s="157"/>
      <c r="R62" s="157" t="s">
        <v>356</v>
      </c>
      <c r="S62" s="221">
        <f>SUM(S50:S61)</f>
        <v>58</v>
      </c>
      <c r="T62" s="221">
        <f>SUM(T50:T61)</f>
        <v>100</v>
      </c>
      <c r="U62" s="173">
        <f>SUM(U50:U60)</f>
        <v>157</v>
      </c>
      <c r="V62" s="42">
        <f>SUM(V50:V61)</f>
        <v>30</v>
      </c>
      <c r="W62" s="173"/>
      <c r="X62" s="230"/>
      <c r="Y62" s="230"/>
      <c r="Z62" s="230"/>
      <c r="AA62" s="230"/>
      <c r="AB62" s="230"/>
      <c r="AC62" s="230"/>
      <c r="AD62" s="230"/>
      <c r="AE62" s="230"/>
    </row>
    <row r="63" spans="1:31" ht="15.6" customHeight="1" thickBot="1" x14ac:dyDescent="0.35">
      <c r="A63" s="171"/>
      <c r="B63" s="171"/>
      <c r="C63" s="170" t="s">
        <v>1185</v>
      </c>
      <c r="D63" s="49" t="s">
        <v>246</v>
      </c>
      <c r="E63" s="49" t="s">
        <v>240</v>
      </c>
      <c r="F63" s="49" t="s">
        <v>241</v>
      </c>
      <c r="G63" s="170" t="s">
        <v>247</v>
      </c>
      <c r="H63" s="170" t="s">
        <v>182</v>
      </c>
      <c r="I63" s="208"/>
      <c r="J63" s="208" t="s">
        <v>1063</v>
      </c>
      <c r="K63" s="208"/>
      <c r="L63" s="49" t="s">
        <v>1154</v>
      </c>
      <c r="M63" s="170"/>
      <c r="N63" s="9"/>
      <c r="O63" s="63"/>
      <c r="P63" s="57" t="s">
        <v>1041</v>
      </c>
      <c r="Q63" s="168"/>
      <c r="R63" s="168"/>
      <c r="S63" s="207">
        <f>S25+S37+S49+S62</f>
        <v>210</v>
      </c>
      <c r="T63" s="207">
        <f>T25+T37+T49+T62</f>
        <v>322</v>
      </c>
      <c r="U63" s="207">
        <f>U25+U37+U49+U62</f>
        <v>531</v>
      </c>
      <c r="V63" s="207">
        <f>V25+V37+V49+V62</f>
        <v>70</v>
      </c>
      <c r="W63" s="173"/>
      <c r="X63" s="57" t="s">
        <v>1042</v>
      </c>
      <c r="Y63" s="57"/>
      <c r="Z63" s="57"/>
      <c r="AA63" s="207">
        <f>AA25+AA37+AA49+AA61</f>
        <v>249</v>
      </c>
      <c r="AB63" s="207">
        <f>AB25+AB37+AB49+AB61</f>
        <v>409</v>
      </c>
      <c r="AC63" s="207">
        <f>AC25+AC37+AC49+AC61</f>
        <v>658</v>
      </c>
      <c r="AD63" s="207">
        <f>AD25+AD37+AD49+AD61</f>
        <v>91</v>
      </c>
      <c r="AE63" s="230"/>
    </row>
    <row r="64" spans="1:31" ht="15.6" customHeight="1" thickTop="1" thickBot="1" x14ac:dyDescent="0.35">
      <c r="C64" s="243" t="s">
        <v>908</v>
      </c>
      <c r="D64" s="243" t="s">
        <v>242</v>
      </c>
      <c r="E64" s="42">
        <v>22</v>
      </c>
      <c r="F64" s="221">
        <v>15</v>
      </c>
      <c r="G64" s="173">
        <f t="shared" ref="G64:G69" si="14">SUM(E64:F64)</f>
        <v>37</v>
      </c>
      <c r="H64" s="42"/>
      <c r="I64" s="42"/>
      <c r="J64" s="42">
        <v>1</v>
      </c>
      <c r="K64" s="64"/>
      <c r="L64" s="170" t="s">
        <v>802</v>
      </c>
      <c r="N64" s="9"/>
      <c r="O64" s="181"/>
      <c r="P64" s="43"/>
      <c r="Q64" s="43"/>
      <c r="R64" s="43"/>
      <c r="S64" s="43"/>
      <c r="T64" s="43"/>
      <c r="U64" s="43"/>
      <c r="V64" s="43"/>
      <c r="W64" s="43"/>
      <c r="X64" s="209" t="s">
        <v>799</v>
      </c>
      <c r="Y64" s="201"/>
      <c r="Z64" s="201"/>
      <c r="AA64" s="210">
        <f>S63+AA63</f>
        <v>459</v>
      </c>
      <c r="AB64" s="210">
        <f>T63+AB63</f>
        <v>731</v>
      </c>
      <c r="AC64" s="210">
        <f>U63+AC63</f>
        <v>1189</v>
      </c>
      <c r="AD64" s="210">
        <f>V63+AD63</f>
        <v>161</v>
      </c>
      <c r="AE64" s="211"/>
    </row>
    <row r="65" spans="1:31" ht="15.6" customHeight="1" thickTop="1" x14ac:dyDescent="0.2">
      <c r="C65" s="246" t="s">
        <v>794</v>
      </c>
      <c r="D65" s="243" t="s">
        <v>243</v>
      </c>
      <c r="E65" s="42">
        <v>14</v>
      </c>
      <c r="F65" s="42">
        <v>21</v>
      </c>
      <c r="G65" s="173">
        <f t="shared" si="14"/>
        <v>35</v>
      </c>
      <c r="H65" s="42">
        <v>5</v>
      </c>
      <c r="I65" s="42"/>
      <c r="J65" s="42">
        <v>2</v>
      </c>
      <c r="K65" s="44"/>
      <c r="L65" s="44" t="s">
        <v>272</v>
      </c>
      <c r="M65" s="243"/>
      <c r="O65" s="181"/>
      <c r="Q65" s="43"/>
      <c r="R65" s="43"/>
      <c r="S65" s="43"/>
      <c r="T65" s="43"/>
      <c r="U65" s="43"/>
      <c r="V65" s="43"/>
      <c r="W65" s="43"/>
      <c r="AE65" s="211"/>
    </row>
    <row r="66" spans="1:31" ht="15.6" customHeight="1" x14ac:dyDescent="0.2">
      <c r="C66" s="243" t="s">
        <v>406</v>
      </c>
      <c r="D66" s="243" t="s">
        <v>242</v>
      </c>
      <c r="E66" s="42">
        <v>13</v>
      </c>
      <c r="F66" s="221">
        <v>21</v>
      </c>
      <c r="G66" s="173">
        <f t="shared" si="14"/>
        <v>34</v>
      </c>
      <c r="H66" s="42">
        <v>5</v>
      </c>
      <c r="I66" s="42"/>
      <c r="J66" s="42">
        <v>3</v>
      </c>
      <c r="K66" s="44"/>
      <c r="L66" s="44"/>
      <c r="M66" s="243"/>
      <c r="O66" s="181"/>
      <c r="Q66" s="43"/>
      <c r="R66" s="43"/>
      <c r="S66" s="43"/>
      <c r="T66" s="43"/>
      <c r="U66" s="43"/>
      <c r="V66" s="43"/>
      <c r="W66" s="43"/>
      <c r="X66" s="253"/>
      <c r="Y66" s="253"/>
      <c r="AE66" s="211"/>
    </row>
    <row r="67" spans="1:31" ht="15.6" customHeight="1" x14ac:dyDescent="0.2">
      <c r="C67" s="243" t="s">
        <v>320</v>
      </c>
      <c r="D67" s="243" t="s">
        <v>305</v>
      </c>
      <c r="E67" s="42">
        <v>21</v>
      </c>
      <c r="F67" s="42">
        <v>11</v>
      </c>
      <c r="G67" s="173">
        <f t="shared" si="14"/>
        <v>32</v>
      </c>
      <c r="H67" s="42"/>
      <c r="I67" s="42"/>
      <c r="J67" s="42">
        <v>4</v>
      </c>
      <c r="K67" s="43"/>
      <c r="L67" s="46"/>
      <c r="M67" s="44"/>
      <c r="O67" s="181"/>
      <c r="Q67" s="43"/>
      <c r="R67" s="43"/>
      <c r="S67" s="43"/>
      <c r="T67" s="43"/>
      <c r="U67" s="43"/>
      <c r="V67" s="43"/>
      <c r="W67" s="43"/>
      <c r="AE67" s="211"/>
    </row>
    <row r="68" spans="1:31" ht="15.6" customHeight="1" x14ac:dyDescent="0.2">
      <c r="C68" s="246" t="s">
        <v>249</v>
      </c>
      <c r="D68" s="244" t="s">
        <v>242</v>
      </c>
      <c r="E68" s="42">
        <v>18</v>
      </c>
      <c r="F68" s="42">
        <v>13</v>
      </c>
      <c r="G68" s="173">
        <f t="shared" si="14"/>
        <v>31</v>
      </c>
      <c r="H68" s="42">
        <v>3</v>
      </c>
      <c r="I68" s="42"/>
      <c r="J68" s="42">
        <v>5</v>
      </c>
      <c r="K68" s="43"/>
      <c r="O68" s="181"/>
      <c r="Q68" s="43"/>
      <c r="R68" s="211" t="s">
        <v>1204</v>
      </c>
      <c r="S68" s="43"/>
      <c r="T68" s="43"/>
      <c r="U68" s="43"/>
      <c r="V68" s="43"/>
      <c r="W68" s="43"/>
      <c r="Z68" s="211" t="s">
        <v>1204</v>
      </c>
      <c r="AE68" s="211"/>
    </row>
    <row r="69" spans="1:31" ht="15.6" customHeight="1" x14ac:dyDescent="0.3">
      <c r="C69" s="320" t="s">
        <v>383</v>
      </c>
      <c r="D69" s="243" t="s">
        <v>306</v>
      </c>
      <c r="E69" s="42">
        <v>18</v>
      </c>
      <c r="F69" s="221">
        <v>13</v>
      </c>
      <c r="G69" s="173">
        <f t="shared" si="14"/>
        <v>31</v>
      </c>
      <c r="H69" s="42">
        <v>6</v>
      </c>
      <c r="I69" s="42"/>
      <c r="J69" s="42">
        <v>6</v>
      </c>
      <c r="K69" s="43"/>
      <c r="L69" s="170" t="s">
        <v>273</v>
      </c>
      <c r="M69" s="220"/>
      <c r="O69" s="181"/>
      <c r="R69" s="211" t="s">
        <v>1267</v>
      </c>
      <c r="Z69" s="211" t="s">
        <v>1297</v>
      </c>
      <c r="AE69" s="211"/>
    </row>
    <row r="70" spans="1:31" ht="15.6" customHeight="1" x14ac:dyDescent="0.3">
      <c r="C70" s="243" t="s">
        <v>556</v>
      </c>
      <c r="D70" s="244" t="s">
        <v>250</v>
      </c>
      <c r="E70" s="221">
        <v>9</v>
      </c>
      <c r="F70" s="221">
        <v>19</v>
      </c>
      <c r="G70" s="173">
        <f t="shared" ref="G70:G75" si="15">SUM(E70:F70)</f>
        <v>28</v>
      </c>
      <c r="H70" s="42"/>
      <c r="I70" s="42"/>
      <c r="J70" s="42">
        <v>7</v>
      </c>
      <c r="L70" s="46" t="s">
        <v>1315</v>
      </c>
      <c r="M70" s="44" t="s">
        <v>283</v>
      </c>
      <c r="O70" s="181"/>
      <c r="P70" s="163" t="s">
        <v>1266</v>
      </c>
      <c r="Q70" s="49" t="s">
        <v>1002</v>
      </c>
      <c r="R70" s="21">
        <v>41351</v>
      </c>
      <c r="S70" s="57"/>
      <c r="T70" s="57"/>
      <c r="U70" s="57"/>
      <c r="V70" s="171"/>
      <c r="W70" s="171"/>
      <c r="X70" s="163" t="s">
        <v>1296</v>
      </c>
      <c r="Y70" s="49" t="s">
        <v>1002</v>
      </c>
      <c r="Z70" s="21">
        <v>41358</v>
      </c>
      <c r="AA70" s="211"/>
      <c r="AB70" s="211"/>
      <c r="AC70" s="211"/>
      <c r="AD70" s="211"/>
      <c r="AE70" s="211"/>
    </row>
    <row r="71" spans="1:31" ht="18.75" x14ac:dyDescent="0.3">
      <c r="C71" s="243" t="s">
        <v>260</v>
      </c>
      <c r="D71" s="246" t="s">
        <v>242</v>
      </c>
      <c r="E71" s="42">
        <v>4</v>
      </c>
      <c r="F71" s="42">
        <v>23</v>
      </c>
      <c r="G71" s="173">
        <f t="shared" si="15"/>
        <v>27</v>
      </c>
      <c r="H71" s="42">
        <v>1</v>
      </c>
      <c r="I71" s="42"/>
      <c r="J71" s="42">
        <v>9</v>
      </c>
      <c r="L71" s="106"/>
      <c r="M71" s="44"/>
      <c r="O71" s="181"/>
      <c r="P71" s="162" t="s">
        <v>270</v>
      </c>
      <c r="Q71" s="162" t="s">
        <v>268</v>
      </c>
      <c r="R71" s="162" t="s">
        <v>296</v>
      </c>
      <c r="S71" s="44"/>
      <c r="T71" s="44"/>
      <c r="U71" s="44"/>
      <c r="V71" s="50"/>
      <c r="W71" s="50"/>
      <c r="X71" s="162" t="s">
        <v>270</v>
      </c>
      <c r="Y71" s="162" t="s">
        <v>268</v>
      </c>
      <c r="Z71" s="162" t="s">
        <v>296</v>
      </c>
      <c r="AA71" s="43"/>
      <c r="AB71" s="43"/>
      <c r="AC71" s="43"/>
      <c r="AD71" s="43"/>
      <c r="AE71" s="211"/>
    </row>
    <row r="72" spans="1:31" ht="18.75" x14ac:dyDescent="0.3">
      <c r="C72" s="243" t="s">
        <v>256</v>
      </c>
      <c r="D72" s="244" t="s">
        <v>319</v>
      </c>
      <c r="E72" s="245">
        <v>14</v>
      </c>
      <c r="F72" s="245">
        <v>12</v>
      </c>
      <c r="G72" s="173">
        <f t="shared" si="15"/>
        <v>26</v>
      </c>
      <c r="H72" s="42">
        <v>3</v>
      </c>
      <c r="I72" s="309"/>
      <c r="J72" s="42">
        <v>8</v>
      </c>
      <c r="K72" s="43"/>
      <c r="L72" s="44"/>
      <c r="M72" s="44"/>
      <c r="O72" s="181"/>
      <c r="P72" s="198">
        <v>0.38541666666666669</v>
      </c>
      <c r="Q72" s="64" t="s">
        <v>315</v>
      </c>
      <c r="R72" s="27" t="s">
        <v>596</v>
      </c>
      <c r="S72" s="44"/>
      <c r="T72" s="44"/>
      <c r="U72" s="44"/>
      <c r="V72" s="50"/>
      <c r="W72" s="50"/>
      <c r="X72" s="198">
        <v>0.38541666666666669</v>
      </c>
      <c r="Y72" s="64" t="s">
        <v>315</v>
      </c>
      <c r="Z72" s="27" t="s">
        <v>431</v>
      </c>
      <c r="AA72" s="60"/>
      <c r="AB72" s="202"/>
      <c r="AC72" s="42"/>
      <c r="AD72" s="43"/>
      <c r="AE72" s="211"/>
    </row>
    <row r="73" spans="1:31" ht="18.75" x14ac:dyDescent="0.3">
      <c r="C73" s="243" t="s">
        <v>258</v>
      </c>
      <c r="D73" s="44" t="s">
        <v>242</v>
      </c>
      <c r="E73" s="42">
        <v>7</v>
      </c>
      <c r="F73" s="221">
        <v>18</v>
      </c>
      <c r="G73" s="173">
        <f t="shared" si="15"/>
        <v>25</v>
      </c>
      <c r="H73" s="42">
        <v>1</v>
      </c>
      <c r="I73" s="42"/>
      <c r="J73" s="42" t="s">
        <v>1306</v>
      </c>
      <c r="K73" s="43"/>
      <c r="L73" s="170" t="s">
        <v>348</v>
      </c>
      <c r="M73" s="44"/>
      <c r="O73" s="181"/>
      <c r="P73" s="198">
        <v>0.38541666666666669</v>
      </c>
      <c r="Q73" s="64" t="s">
        <v>316</v>
      </c>
      <c r="R73" s="27" t="s">
        <v>438</v>
      </c>
      <c r="S73" s="44"/>
      <c r="T73" s="44"/>
      <c r="U73" s="44"/>
      <c r="V73" s="50"/>
      <c r="W73" s="50"/>
      <c r="X73" s="198">
        <v>0.38541666666666669</v>
      </c>
      <c r="Y73" s="64" t="s">
        <v>316</v>
      </c>
      <c r="Z73" s="27" t="s">
        <v>353</v>
      </c>
      <c r="AA73" s="60"/>
      <c r="AB73" s="221"/>
      <c r="AC73" s="42"/>
      <c r="AD73" s="43"/>
      <c r="AE73" s="211"/>
    </row>
    <row r="74" spans="1:31" ht="18.75" x14ac:dyDescent="0.3">
      <c r="C74" s="243" t="s">
        <v>367</v>
      </c>
      <c r="D74" s="243" t="s">
        <v>243</v>
      </c>
      <c r="E74" s="42">
        <v>13</v>
      </c>
      <c r="F74" s="221">
        <v>11</v>
      </c>
      <c r="G74" s="173">
        <f t="shared" si="15"/>
        <v>24</v>
      </c>
      <c r="H74" s="42">
        <v>1</v>
      </c>
      <c r="I74" s="42"/>
      <c r="J74" s="42" t="s">
        <v>1306</v>
      </c>
      <c r="K74" s="43"/>
      <c r="L74" s="44" t="s">
        <v>1316</v>
      </c>
      <c r="M74" s="44" t="s">
        <v>356</v>
      </c>
      <c r="O74" s="181"/>
      <c r="P74" s="198">
        <v>0.42708333333333331</v>
      </c>
      <c r="Q74" s="64" t="s">
        <v>315</v>
      </c>
      <c r="R74" s="27" t="s">
        <v>331</v>
      </c>
      <c r="S74" s="44"/>
      <c r="T74" s="44"/>
      <c r="U74" s="44"/>
      <c r="V74" s="50"/>
      <c r="W74" s="50"/>
      <c r="X74" s="198">
        <v>0.42708333333333331</v>
      </c>
      <c r="Y74" s="64" t="s">
        <v>315</v>
      </c>
      <c r="Z74" s="27" t="s">
        <v>451</v>
      </c>
      <c r="AA74" s="60"/>
      <c r="AB74" s="42"/>
      <c r="AC74" s="42"/>
      <c r="AD74" s="43"/>
      <c r="AE74" s="211"/>
    </row>
    <row r="75" spans="1:31" ht="18.75" x14ac:dyDescent="0.3">
      <c r="C75" s="243" t="s">
        <v>525</v>
      </c>
      <c r="D75" s="243" t="s">
        <v>356</v>
      </c>
      <c r="E75" s="245">
        <v>8</v>
      </c>
      <c r="F75" s="245">
        <v>16</v>
      </c>
      <c r="G75" s="173">
        <f t="shared" si="15"/>
        <v>24</v>
      </c>
      <c r="H75" s="42">
        <v>2</v>
      </c>
      <c r="I75" s="42"/>
      <c r="J75" s="42" t="s">
        <v>1306</v>
      </c>
      <c r="K75" s="43"/>
      <c r="L75" s="44"/>
      <c r="M75" s="44"/>
      <c r="O75" s="181"/>
      <c r="P75" s="198">
        <v>0.42708333333333331</v>
      </c>
      <c r="Q75" s="64" t="s">
        <v>316</v>
      </c>
      <c r="R75" s="27" t="s">
        <v>442</v>
      </c>
      <c r="S75" s="43"/>
      <c r="T75" s="43"/>
      <c r="U75" s="43"/>
      <c r="V75" s="43"/>
      <c r="W75" s="43"/>
      <c r="X75" s="198">
        <v>0.42708333333333331</v>
      </c>
      <c r="Y75" s="64" t="s">
        <v>316</v>
      </c>
      <c r="Z75" s="27" t="s">
        <v>1314</v>
      </c>
      <c r="AA75" s="60"/>
      <c r="AB75" s="43"/>
      <c r="AC75" s="43"/>
      <c r="AD75" s="43"/>
      <c r="AE75" s="211"/>
    </row>
    <row r="76" spans="1:31" ht="15.75" x14ac:dyDescent="0.25">
      <c r="A76" s="151"/>
      <c r="B76" s="151"/>
      <c r="C76" s="151"/>
      <c r="D76" s="151"/>
      <c r="E76" s="151"/>
      <c r="F76" s="151"/>
      <c r="G76" s="173"/>
      <c r="H76" s="173"/>
      <c r="I76" s="151"/>
      <c r="J76" s="151"/>
      <c r="K76" s="151"/>
      <c r="L76" s="151"/>
      <c r="M76" s="151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1"/>
      <c r="AE76" s="211"/>
    </row>
    <row r="77" spans="1:31" ht="18" x14ac:dyDescent="0.25">
      <c r="A77" s="36"/>
      <c r="B77" s="84"/>
      <c r="C77" s="36"/>
      <c r="D77" s="36"/>
      <c r="E77" s="34"/>
      <c r="F77" s="83"/>
      <c r="G77" s="95"/>
      <c r="H77" s="36"/>
      <c r="I77" s="83"/>
      <c r="J77" s="83"/>
      <c r="K77" s="83"/>
      <c r="P77" s="67"/>
      <c r="Q77" s="67"/>
      <c r="R77" s="40"/>
    </row>
    <row r="78" spans="1:31" ht="18" x14ac:dyDescent="0.25">
      <c r="A78" s="36"/>
      <c r="B78" s="84"/>
      <c r="C78" s="36"/>
      <c r="D78" s="36"/>
      <c r="E78" s="34"/>
      <c r="F78" s="83"/>
      <c r="G78" s="95"/>
      <c r="H78" s="36"/>
      <c r="I78" s="83"/>
      <c r="J78" s="83"/>
      <c r="K78" s="83"/>
      <c r="P78" s="7"/>
      <c r="Q78" s="7"/>
      <c r="R78" s="7"/>
    </row>
    <row r="79" spans="1:31" ht="18" x14ac:dyDescent="0.25">
      <c r="A79" s="36"/>
      <c r="B79" s="84"/>
      <c r="C79" s="36"/>
      <c r="D79" s="36"/>
      <c r="E79" s="34"/>
      <c r="F79" s="83"/>
      <c r="G79" s="36"/>
      <c r="H79" s="83"/>
      <c r="I79" s="83"/>
      <c r="J79" s="34"/>
      <c r="K79" s="83"/>
      <c r="P79" s="5"/>
      <c r="Q79" s="5"/>
      <c r="R79" s="7"/>
    </row>
    <row r="80" spans="1:31" ht="18" x14ac:dyDescent="0.25">
      <c r="A80" s="36"/>
      <c r="B80" s="84"/>
      <c r="C80" s="36"/>
      <c r="D80" s="36"/>
      <c r="E80" s="34"/>
      <c r="F80" s="36"/>
      <c r="G80" s="36"/>
      <c r="H80" s="36"/>
      <c r="I80" s="83"/>
      <c r="J80" s="83"/>
      <c r="K80" s="83"/>
      <c r="P80" s="5"/>
      <c r="Q80" s="5"/>
      <c r="R80" s="7"/>
    </row>
    <row r="81" spans="1:18" ht="18" x14ac:dyDescent="0.25">
      <c r="A81" s="36"/>
      <c r="B81" s="84"/>
      <c r="C81" s="38"/>
      <c r="D81" s="38"/>
      <c r="E81" s="34"/>
      <c r="F81" s="36"/>
      <c r="G81" s="95"/>
      <c r="H81" s="36"/>
      <c r="I81" s="83"/>
      <c r="J81" s="83"/>
      <c r="K81" s="83"/>
      <c r="P81" s="5"/>
      <c r="Q81" s="5"/>
      <c r="R81" s="7"/>
    </row>
    <row r="82" spans="1:18" ht="18" x14ac:dyDescent="0.25">
      <c r="A82" s="36"/>
      <c r="B82" s="84"/>
      <c r="C82" s="36"/>
      <c r="D82" s="34"/>
      <c r="E82" s="34"/>
      <c r="F82" s="83"/>
      <c r="G82" s="36"/>
      <c r="H82" s="83"/>
      <c r="I82" s="83"/>
      <c r="J82" s="83"/>
      <c r="K82" s="83"/>
      <c r="P82" s="7"/>
      <c r="Q82" s="7"/>
      <c r="R82" s="7"/>
    </row>
    <row r="83" spans="1:18" ht="18" x14ac:dyDescent="0.25">
      <c r="A83" s="36"/>
      <c r="B83" s="84"/>
      <c r="C83" s="36"/>
      <c r="D83" s="34"/>
      <c r="E83" s="34"/>
      <c r="F83" s="36"/>
      <c r="G83" s="95"/>
      <c r="H83" s="36"/>
      <c r="I83" s="83"/>
      <c r="J83" s="83"/>
      <c r="K83" s="83"/>
      <c r="P83" s="7"/>
      <c r="Q83" s="7"/>
      <c r="R83" s="7"/>
    </row>
    <row r="84" spans="1:18" ht="18" x14ac:dyDescent="0.25">
      <c r="A84" s="36"/>
      <c r="B84" s="84"/>
      <c r="C84" s="34"/>
      <c r="D84" s="34"/>
      <c r="E84" s="34"/>
      <c r="F84" s="36"/>
      <c r="G84" s="95"/>
      <c r="H84" s="36"/>
      <c r="I84" s="83"/>
      <c r="J84" s="83"/>
      <c r="K84" s="83"/>
    </row>
    <row r="85" spans="1:18" ht="18" x14ac:dyDescent="0.25">
      <c r="A85" s="36"/>
      <c r="B85" s="84"/>
      <c r="C85" s="34"/>
      <c r="D85" s="34"/>
      <c r="E85" s="34"/>
      <c r="F85" s="36"/>
      <c r="G85" s="95"/>
      <c r="H85" s="36"/>
      <c r="I85" s="83"/>
      <c r="J85" s="83"/>
      <c r="K85" s="83"/>
    </row>
    <row r="86" spans="1:18" ht="23.25" x14ac:dyDescent="0.35">
      <c r="A86" s="86"/>
      <c r="B86" s="89"/>
      <c r="C86" s="34"/>
      <c r="D86" s="34"/>
      <c r="E86" s="34"/>
      <c r="F86" s="36"/>
      <c r="G86" s="95"/>
      <c r="H86" s="36"/>
      <c r="I86" s="83"/>
      <c r="J86" s="83"/>
      <c r="K86" s="83"/>
    </row>
    <row r="87" spans="1:18" ht="18" x14ac:dyDescent="0.25">
      <c r="A87" s="36"/>
      <c r="B87" s="84"/>
      <c r="C87" s="36"/>
      <c r="D87" s="84"/>
      <c r="E87" s="34"/>
      <c r="F87" s="83"/>
      <c r="G87" s="36"/>
      <c r="H87" s="36"/>
      <c r="I87" s="83"/>
      <c r="J87" s="34"/>
      <c r="K87" s="83"/>
    </row>
    <row r="88" spans="1:18" ht="18" x14ac:dyDescent="0.25">
      <c r="A88" s="36"/>
      <c r="B88" s="34"/>
      <c r="C88" s="34"/>
      <c r="D88" s="34"/>
      <c r="E88" s="34"/>
      <c r="F88" s="34"/>
      <c r="G88" s="36"/>
      <c r="H88" s="34"/>
      <c r="I88" s="34"/>
      <c r="J88" s="34"/>
      <c r="K88" s="83"/>
    </row>
    <row r="89" spans="1:18" ht="18" x14ac:dyDescent="0.25">
      <c r="A89" s="36"/>
      <c r="B89" s="84"/>
      <c r="C89" s="84"/>
      <c r="D89" s="84"/>
      <c r="E89" s="83"/>
      <c r="F89" s="83"/>
      <c r="G89" s="36"/>
      <c r="H89" s="83"/>
      <c r="I89" s="83"/>
      <c r="J89" s="34"/>
      <c r="K89" s="83"/>
    </row>
    <row r="90" spans="1:18" ht="18" x14ac:dyDescent="0.25">
      <c r="A90" s="83"/>
      <c r="B90" s="34"/>
      <c r="C90" s="84"/>
      <c r="D90" s="84"/>
      <c r="E90" s="34"/>
      <c r="F90" s="36"/>
      <c r="G90" s="95"/>
      <c r="H90" s="36"/>
      <c r="I90" s="83"/>
      <c r="J90" s="83"/>
      <c r="K90" s="83"/>
    </row>
    <row r="91" spans="1:18" ht="23.25" x14ac:dyDescent="0.35">
      <c r="A91" s="83"/>
      <c r="B91" s="58"/>
      <c r="C91" s="89"/>
      <c r="D91" s="89"/>
      <c r="E91" s="58"/>
      <c r="F91" s="36"/>
      <c r="G91" s="95"/>
      <c r="H91" s="36"/>
      <c r="I91" s="83"/>
      <c r="J91" s="83"/>
      <c r="K91" s="83"/>
    </row>
    <row r="92" spans="1:18" ht="18" x14ac:dyDescent="0.25">
      <c r="A92" s="83"/>
      <c r="B92" s="34"/>
      <c r="C92" s="84"/>
      <c r="D92" s="84"/>
      <c r="E92" s="34"/>
      <c r="F92" s="36"/>
      <c r="G92" s="95"/>
      <c r="H92" s="36"/>
      <c r="I92" s="83"/>
      <c r="J92" s="83"/>
      <c r="K92" s="83"/>
    </row>
    <row r="93" spans="1:18" ht="18" x14ac:dyDescent="0.25">
      <c r="A93" s="36"/>
      <c r="B93" s="34"/>
      <c r="C93" s="34"/>
      <c r="D93" s="34"/>
      <c r="E93" s="34"/>
      <c r="F93" s="36"/>
      <c r="G93" s="95"/>
      <c r="H93" s="36"/>
      <c r="I93" s="83"/>
      <c r="J93" s="34"/>
      <c r="K93" s="34"/>
      <c r="L93" s="1"/>
    </row>
    <row r="94" spans="1:18" ht="18" x14ac:dyDescent="0.25">
      <c r="A94" s="36"/>
      <c r="B94" s="34"/>
      <c r="C94" s="87"/>
      <c r="D94" s="34"/>
      <c r="E94" s="34"/>
      <c r="F94" s="36"/>
      <c r="G94" s="95"/>
      <c r="H94" s="36"/>
      <c r="I94" s="83"/>
      <c r="J94" s="34"/>
      <c r="K94" s="34"/>
      <c r="L94" s="1"/>
    </row>
    <row r="95" spans="1:18" ht="18" x14ac:dyDescent="0.25">
      <c r="A95" s="36"/>
      <c r="B95" s="34"/>
      <c r="C95" s="87"/>
      <c r="D95" s="84"/>
      <c r="E95" s="36"/>
      <c r="F95" s="36"/>
      <c r="G95" s="95"/>
      <c r="H95" s="36"/>
      <c r="I95" s="83"/>
      <c r="J95" s="34"/>
      <c r="K95" s="34"/>
      <c r="L95" s="1"/>
    </row>
    <row r="96" spans="1:18" ht="18" x14ac:dyDescent="0.25">
      <c r="A96" s="36"/>
      <c r="B96" s="34"/>
      <c r="C96" s="87"/>
      <c r="D96" s="84"/>
      <c r="E96" s="36"/>
      <c r="F96" s="36"/>
      <c r="G96" s="95"/>
      <c r="H96" s="36"/>
      <c r="I96" s="83"/>
      <c r="J96" s="34"/>
      <c r="K96" s="34"/>
      <c r="L96" s="1"/>
    </row>
    <row r="97" spans="1:12" ht="18" x14ac:dyDescent="0.25">
      <c r="A97" s="36"/>
      <c r="B97" s="34"/>
      <c r="C97" s="87"/>
      <c r="D97" s="84"/>
      <c r="E97" s="34"/>
      <c r="F97" s="36"/>
      <c r="G97" s="95"/>
      <c r="H97" s="36"/>
      <c r="I97" s="83"/>
      <c r="J97" s="34"/>
      <c r="K97" s="34"/>
      <c r="L97" s="1"/>
    </row>
    <row r="98" spans="1:12" ht="18" x14ac:dyDescent="0.25">
      <c r="A98" s="95"/>
      <c r="B98" s="96"/>
      <c r="C98" s="97"/>
      <c r="D98" s="98"/>
      <c r="E98" s="95"/>
      <c r="F98" s="95"/>
      <c r="G98" s="95"/>
      <c r="H98" s="95"/>
      <c r="I98" s="99"/>
      <c r="J98" s="96"/>
      <c r="K98" s="96"/>
      <c r="L98" s="100"/>
    </row>
    <row r="99" spans="1:12" ht="18" x14ac:dyDescent="0.25">
      <c r="A99" s="36"/>
      <c r="B99" s="34"/>
      <c r="C99" s="87"/>
      <c r="D99" s="84"/>
      <c r="E99" s="36"/>
      <c r="F99" s="36"/>
      <c r="G99" s="95"/>
      <c r="H99" s="36"/>
      <c r="I99" s="83"/>
      <c r="J99" s="34"/>
      <c r="K99" s="34"/>
      <c r="L99" s="1"/>
    </row>
    <row r="100" spans="1:12" ht="18" x14ac:dyDescent="0.25">
      <c r="A100" s="36"/>
      <c r="B100" s="34"/>
      <c r="C100" s="87"/>
      <c r="D100" s="84"/>
      <c r="E100" s="34"/>
      <c r="F100" s="36"/>
      <c r="G100" s="95"/>
      <c r="H100" s="36"/>
      <c r="I100" s="83"/>
      <c r="J100" s="34"/>
      <c r="K100" s="34"/>
      <c r="L100" s="1"/>
    </row>
  </sheetData>
  <sortState ref="B70:J75">
    <sortCondition ref="B70"/>
  </sortState>
  <pageMargins left="0.25" right="0.25" top="0.25" bottom="0.25" header="0.5" footer="0.5"/>
  <pageSetup scale="65" fitToWidth="0" fitToHeight="0" orientation="portrait" r:id="rId1"/>
  <headerFooter alignWithMargins="0"/>
  <colBreaks count="1" manualBreakCount="1">
    <brk id="13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view="pageBreakPreview" topLeftCell="A6" zoomScale="77" zoomScaleNormal="75" zoomScaleSheetLayoutView="77" workbookViewId="0">
      <selection activeCell="F15" sqref="F15:F17"/>
    </sheetView>
  </sheetViews>
  <sheetFormatPr defaultRowHeight="12.75" x14ac:dyDescent="0.2"/>
  <cols>
    <col min="1" max="1" width="13.140625" customWidth="1"/>
    <col min="2" max="2" width="16.42578125" customWidth="1"/>
    <col min="3" max="3" width="16.140625" customWidth="1"/>
    <col min="4" max="4" width="13.8554687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26.42578125" customWidth="1"/>
    <col min="14" max="14" width="0.85546875" customWidth="1"/>
    <col min="15" max="15" width="3" customWidth="1"/>
    <col min="16" max="16" width="14.7109375" customWidth="1"/>
    <col min="17" max="17" width="15" customWidth="1"/>
    <col min="18" max="18" width="15.42578125" customWidth="1"/>
    <col min="19" max="19" width="7" customWidth="1"/>
    <col min="20" max="20" width="6.85546875" customWidth="1"/>
    <col min="21" max="21" width="7.140625" customWidth="1"/>
    <col min="22" max="22" width="6.85546875" customWidth="1"/>
    <col min="23" max="23" width="4.7109375" customWidth="1"/>
    <col min="24" max="24" width="12.85546875" customWidth="1"/>
    <col min="25" max="25" width="19.28515625" customWidth="1"/>
    <col min="26" max="26" width="15.5703125" customWidth="1"/>
    <col min="27" max="27" width="7.42578125" customWidth="1"/>
    <col min="28" max="28" width="6.5703125" customWidth="1"/>
    <col min="29" max="29" width="6.85546875" customWidth="1"/>
    <col min="30" max="30" width="6.5703125" customWidth="1"/>
    <col min="31" max="31" width="2" customWidth="1"/>
  </cols>
  <sheetData>
    <row r="1" spans="1:31" ht="24" customHeight="1" x14ac:dyDescent="0.35">
      <c r="A1" s="30"/>
      <c r="B1" s="256"/>
      <c r="C1" s="256"/>
      <c r="D1" s="256"/>
      <c r="E1" s="256"/>
      <c r="F1" s="256"/>
      <c r="G1" s="257" t="s">
        <v>286</v>
      </c>
      <c r="H1" s="257"/>
      <c r="I1" s="257"/>
      <c r="J1" s="257"/>
      <c r="K1" s="257"/>
      <c r="L1" s="256"/>
      <c r="M1" s="260">
        <v>41343</v>
      </c>
      <c r="O1" s="181"/>
      <c r="P1" s="57" t="s">
        <v>262</v>
      </c>
      <c r="Q1" s="57"/>
      <c r="R1" s="57" t="s">
        <v>246</v>
      </c>
      <c r="S1" s="255" t="s">
        <v>287</v>
      </c>
      <c r="T1" s="173" t="s">
        <v>264</v>
      </c>
      <c r="U1" s="173" t="s">
        <v>263</v>
      </c>
      <c r="V1" s="173" t="s">
        <v>265</v>
      </c>
      <c r="W1" s="173" t="s">
        <v>266</v>
      </c>
      <c r="X1" s="173" t="s">
        <v>267</v>
      </c>
      <c r="Y1" s="291" t="s">
        <v>1239</v>
      </c>
      <c r="Z1" s="173"/>
      <c r="AA1" s="282"/>
      <c r="AB1" s="282" t="s">
        <v>1238</v>
      </c>
      <c r="AC1" s="173"/>
      <c r="AD1" s="173"/>
      <c r="AE1" s="181"/>
    </row>
    <row r="2" spans="1:31" ht="18.600000000000001" customHeight="1" thickBot="1" x14ac:dyDescent="0.35">
      <c r="A2" s="14"/>
      <c r="B2" s="258" t="s">
        <v>1265</v>
      </c>
      <c r="C2" s="257"/>
      <c r="D2" s="256"/>
      <c r="E2" s="256"/>
      <c r="F2" s="256"/>
      <c r="G2" s="259" t="s">
        <v>797</v>
      </c>
      <c r="H2" s="257"/>
      <c r="I2" s="257"/>
      <c r="J2" s="303"/>
      <c r="K2" s="304" t="s">
        <v>1245</v>
      </c>
      <c r="L2" s="305"/>
      <c r="M2" s="306"/>
      <c r="O2" s="230"/>
      <c r="P2" s="44" t="s">
        <v>223</v>
      </c>
      <c r="Q2" s="44" t="s">
        <v>275</v>
      </c>
      <c r="R2" s="44" t="s">
        <v>243</v>
      </c>
      <c r="S2" s="245"/>
      <c r="T2" s="221">
        <v>22</v>
      </c>
      <c r="U2" s="42">
        <v>38</v>
      </c>
      <c r="V2" s="42">
        <v>2</v>
      </c>
      <c r="W2" s="42">
        <v>0</v>
      </c>
      <c r="X2" s="212">
        <f t="shared" ref="X2:X4" si="0">U2/T2</f>
        <v>1.7272727272727273</v>
      </c>
      <c r="Y2" s="291"/>
      <c r="Z2" s="173"/>
      <c r="AA2" s="284" t="s">
        <v>279</v>
      </c>
      <c r="AB2" s="284" t="s">
        <v>280</v>
      </c>
      <c r="AC2" s="284" t="s">
        <v>281</v>
      </c>
      <c r="AD2" s="284" t="s">
        <v>1237</v>
      </c>
      <c r="AE2" s="181"/>
    </row>
    <row r="3" spans="1:31" ht="18.75" x14ac:dyDescent="0.3">
      <c r="A3" s="285"/>
      <c r="B3" s="286"/>
      <c r="C3" s="286"/>
      <c r="D3" s="287" t="s">
        <v>279</v>
      </c>
      <c r="E3" s="287" t="s">
        <v>280</v>
      </c>
      <c r="F3" s="287" t="s">
        <v>281</v>
      </c>
      <c r="G3" s="287" t="s">
        <v>282</v>
      </c>
      <c r="H3" s="287" t="s">
        <v>263</v>
      </c>
      <c r="I3" s="287" t="s">
        <v>247</v>
      </c>
      <c r="J3" s="307" t="s">
        <v>282</v>
      </c>
      <c r="K3" s="308" t="s">
        <v>263</v>
      </c>
      <c r="L3" s="308" t="s">
        <v>287</v>
      </c>
      <c r="M3" s="306" t="s">
        <v>244</v>
      </c>
      <c r="O3" s="230"/>
      <c r="P3" s="44" t="s">
        <v>321</v>
      </c>
      <c r="Q3" s="44" t="s">
        <v>785</v>
      </c>
      <c r="R3" s="243" t="s">
        <v>306</v>
      </c>
      <c r="S3" s="245">
        <v>1</v>
      </c>
      <c r="T3" s="221">
        <v>22</v>
      </c>
      <c r="U3" s="42">
        <v>48</v>
      </c>
      <c r="V3" s="42">
        <v>3</v>
      </c>
      <c r="W3" s="42">
        <v>1</v>
      </c>
      <c r="X3" s="212">
        <f t="shared" si="0"/>
        <v>2.1818181818181817</v>
      </c>
      <c r="Y3" s="292" t="s">
        <v>583</v>
      </c>
      <c r="Z3" s="7"/>
      <c r="AA3" s="9">
        <v>11</v>
      </c>
      <c r="AB3" s="9">
        <v>5</v>
      </c>
      <c r="AC3" s="9">
        <v>6</v>
      </c>
      <c r="AD3" s="282">
        <f>AA3*2+AC3*1</f>
        <v>28</v>
      </c>
      <c r="AE3" s="181"/>
    </row>
    <row r="4" spans="1:31" ht="18.75" x14ac:dyDescent="0.3">
      <c r="A4" s="9"/>
      <c r="B4" s="251" t="s">
        <v>313</v>
      </c>
      <c r="C4" s="25"/>
      <c r="D4" s="23">
        <v>2</v>
      </c>
      <c r="E4" s="23">
        <v>0</v>
      </c>
      <c r="F4" s="23">
        <v>0</v>
      </c>
      <c r="G4" s="23">
        <v>10</v>
      </c>
      <c r="H4" s="23">
        <v>4</v>
      </c>
      <c r="I4" s="313">
        <f t="shared" ref="I4:I11" si="1">D4*2+F4*1</f>
        <v>4</v>
      </c>
      <c r="J4" s="298">
        <f>53+G4</f>
        <v>63</v>
      </c>
      <c r="K4" s="114">
        <f>48+H4</f>
        <v>52</v>
      </c>
      <c r="L4" s="113">
        <v>98</v>
      </c>
      <c r="M4" s="299">
        <v>22</v>
      </c>
      <c r="N4" s="1"/>
      <c r="O4" s="230"/>
      <c r="P4" s="44" t="s">
        <v>210</v>
      </c>
      <c r="Q4" s="44" t="s">
        <v>317</v>
      </c>
      <c r="R4" s="243" t="s">
        <v>283</v>
      </c>
      <c r="S4" s="245"/>
      <c r="T4" s="221">
        <v>20</v>
      </c>
      <c r="U4" s="42">
        <v>45</v>
      </c>
      <c r="V4" s="42">
        <v>3</v>
      </c>
      <c r="W4" s="42">
        <v>1</v>
      </c>
      <c r="X4" s="212">
        <f t="shared" si="0"/>
        <v>2.25</v>
      </c>
      <c r="Y4" s="292" t="s">
        <v>278</v>
      </c>
      <c r="Z4" s="7"/>
      <c r="AA4" s="9">
        <v>11</v>
      </c>
      <c r="AB4" s="9">
        <v>5</v>
      </c>
      <c r="AC4" s="9">
        <v>6</v>
      </c>
      <c r="AD4" s="282">
        <f t="shared" ref="AD4:AD10" si="2">AA4*2+AC4*1</f>
        <v>28</v>
      </c>
      <c r="AE4" s="181"/>
    </row>
    <row r="5" spans="1:31" ht="18.75" x14ac:dyDescent="0.3">
      <c r="A5" s="9"/>
      <c r="B5" s="35" t="s">
        <v>276</v>
      </c>
      <c r="C5" s="25"/>
      <c r="D5" s="23">
        <v>1</v>
      </c>
      <c r="E5" s="23">
        <v>0</v>
      </c>
      <c r="F5" s="23">
        <v>1</v>
      </c>
      <c r="G5" s="23">
        <v>4</v>
      </c>
      <c r="H5" s="23">
        <v>1</v>
      </c>
      <c r="I5" s="313">
        <f t="shared" si="1"/>
        <v>3</v>
      </c>
      <c r="J5" s="298">
        <f>32+G5</f>
        <v>36</v>
      </c>
      <c r="K5" s="114">
        <f>53+H5</f>
        <v>54</v>
      </c>
      <c r="L5" s="113">
        <v>55</v>
      </c>
      <c r="M5" s="299">
        <v>19</v>
      </c>
      <c r="O5" s="230"/>
      <c r="P5" s="44" t="s">
        <v>252</v>
      </c>
      <c r="Q5" s="44" t="s">
        <v>304</v>
      </c>
      <c r="R5" s="243" t="s">
        <v>356</v>
      </c>
      <c r="S5" s="245"/>
      <c r="T5" s="221">
        <v>22</v>
      </c>
      <c r="U5" s="42">
        <v>50</v>
      </c>
      <c r="V5" s="42">
        <v>3</v>
      </c>
      <c r="W5" s="42">
        <v>0</v>
      </c>
      <c r="X5" s="212">
        <f>U5/T5</f>
        <v>2.2727272727272729</v>
      </c>
      <c r="Y5" s="293" t="s">
        <v>344</v>
      </c>
      <c r="Z5" s="280"/>
      <c r="AA5" s="9">
        <v>9</v>
      </c>
      <c r="AB5" s="9">
        <v>7</v>
      </c>
      <c r="AC5" s="9">
        <v>6</v>
      </c>
      <c r="AD5" s="282">
        <f t="shared" si="2"/>
        <v>24</v>
      </c>
      <c r="AE5" s="181"/>
    </row>
    <row r="6" spans="1:31" ht="18.75" x14ac:dyDescent="0.3">
      <c r="A6" s="9"/>
      <c r="B6" s="251" t="s">
        <v>784</v>
      </c>
      <c r="C6" s="253"/>
      <c r="D6" s="270">
        <v>1</v>
      </c>
      <c r="E6" s="270">
        <v>0</v>
      </c>
      <c r="F6" s="270">
        <v>1</v>
      </c>
      <c r="G6" s="270">
        <v>3</v>
      </c>
      <c r="H6" s="270">
        <v>1</v>
      </c>
      <c r="I6" s="313">
        <f t="shared" si="1"/>
        <v>3</v>
      </c>
      <c r="J6" s="312">
        <f>56+G6</f>
        <v>59</v>
      </c>
      <c r="K6" s="271">
        <f>63+H6</f>
        <v>64</v>
      </c>
      <c r="L6" s="271">
        <v>92</v>
      </c>
      <c r="M6" s="300">
        <v>6</v>
      </c>
      <c r="O6" s="230"/>
      <c r="P6" s="44" t="s">
        <v>255</v>
      </c>
      <c r="Q6" s="44" t="s">
        <v>285</v>
      </c>
      <c r="R6" s="44" t="s">
        <v>242</v>
      </c>
      <c r="S6" s="245"/>
      <c r="T6" s="221">
        <v>24</v>
      </c>
      <c r="U6" s="42">
        <v>58</v>
      </c>
      <c r="V6" s="42">
        <v>5</v>
      </c>
      <c r="W6" s="42">
        <v>1</v>
      </c>
      <c r="X6" s="212">
        <f>U6/T6</f>
        <v>2.4166666666666665</v>
      </c>
      <c r="Y6" s="293" t="s">
        <v>318</v>
      </c>
      <c r="Z6" s="281"/>
      <c r="AA6" s="9">
        <v>8</v>
      </c>
      <c r="AB6" s="9">
        <v>7</v>
      </c>
      <c r="AC6" s="9">
        <v>7</v>
      </c>
      <c r="AD6" s="282">
        <f t="shared" si="2"/>
        <v>23</v>
      </c>
      <c r="AE6" s="181"/>
    </row>
    <row r="7" spans="1:31" ht="18.75" x14ac:dyDescent="0.3">
      <c r="A7" s="9"/>
      <c r="B7" s="35" t="s">
        <v>278</v>
      </c>
      <c r="C7" s="25"/>
      <c r="D7" s="23">
        <v>1</v>
      </c>
      <c r="E7" s="23">
        <v>1</v>
      </c>
      <c r="F7" s="23">
        <v>0</v>
      </c>
      <c r="G7" s="23">
        <v>8</v>
      </c>
      <c r="H7" s="23">
        <v>6</v>
      </c>
      <c r="I7" s="313">
        <f t="shared" si="1"/>
        <v>2</v>
      </c>
      <c r="J7" s="298">
        <f>70+G7</f>
        <v>78</v>
      </c>
      <c r="K7" s="114">
        <f>53+H7</f>
        <v>59</v>
      </c>
      <c r="L7" s="113">
        <v>129</v>
      </c>
      <c r="M7" s="299">
        <v>18</v>
      </c>
      <c r="N7" s="9"/>
      <c r="O7" s="230"/>
      <c r="P7" s="51" t="s">
        <v>355</v>
      </c>
      <c r="Q7" s="44" t="s">
        <v>284</v>
      </c>
      <c r="R7" s="243" t="s">
        <v>305</v>
      </c>
      <c r="S7" s="245">
        <v>1</v>
      </c>
      <c r="T7" s="221">
        <v>23</v>
      </c>
      <c r="U7" s="42">
        <v>61</v>
      </c>
      <c r="V7" s="42">
        <v>1</v>
      </c>
      <c r="W7" s="42">
        <v>2</v>
      </c>
      <c r="X7" s="212">
        <f>U7/T7</f>
        <v>2.652173913043478</v>
      </c>
      <c r="Y7" s="293" t="s">
        <v>313</v>
      </c>
      <c r="Z7" s="7"/>
      <c r="AA7" s="9">
        <v>9</v>
      </c>
      <c r="AB7" s="9">
        <v>9</v>
      </c>
      <c r="AC7" s="9">
        <v>4</v>
      </c>
      <c r="AD7" s="282">
        <f t="shared" si="2"/>
        <v>22</v>
      </c>
      <c r="AE7" s="181"/>
    </row>
    <row r="8" spans="1:31" ht="18.75" x14ac:dyDescent="0.3">
      <c r="A8" s="9"/>
      <c r="B8" s="251" t="s">
        <v>344</v>
      </c>
      <c r="C8" s="252"/>
      <c r="D8" s="270">
        <v>1</v>
      </c>
      <c r="E8" s="270">
        <v>1</v>
      </c>
      <c r="F8" s="270">
        <v>0</v>
      </c>
      <c r="G8" s="270">
        <v>6</v>
      </c>
      <c r="H8" s="270">
        <v>4</v>
      </c>
      <c r="I8" s="313">
        <f t="shared" si="1"/>
        <v>2</v>
      </c>
      <c r="J8" s="312">
        <f>48+G8</f>
        <v>54</v>
      </c>
      <c r="K8" s="271">
        <f>49+H8</f>
        <v>53</v>
      </c>
      <c r="L8" s="271">
        <v>92</v>
      </c>
      <c r="M8" s="300">
        <v>29</v>
      </c>
      <c r="O8" s="230"/>
      <c r="P8" s="44" t="s">
        <v>788</v>
      </c>
      <c r="Q8" s="44" t="s">
        <v>789</v>
      </c>
      <c r="R8" s="44" t="s">
        <v>319</v>
      </c>
      <c r="S8" s="245"/>
      <c r="T8" s="221">
        <v>6</v>
      </c>
      <c r="U8" s="42">
        <v>17</v>
      </c>
      <c r="V8" s="42">
        <v>1</v>
      </c>
      <c r="W8" s="42">
        <v>0</v>
      </c>
      <c r="X8" s="212">
        <f>U8/T8</f>
        <v>2.8333333333333335</v>
      </c>
      <c r="Y8" s="293" t="s">
        <v>346</v>
      </c>
      <c r="Z8" s="4"/>
      <c r="AA8" s="9">
        <v>8</v>
      </c>
      <c r="AB8" s="9">
        <v>10</v>
      </c>
      <c r="AC8" s="9">
        <v>4</v>
      </c>
      <c r="AD8" s="282">
        <f t="shared" si="2"/>
        <v>20</v>
      </c>
      <c r="AE8" s="181"/>
    </row>
    <row r="9" spans="1:31" ht="18.75" x14ac:dyDescent="0.3">
      <c r="A9" s="9"/>
      <c r="B9" s="251" t="s">
        <v>583</v>
      </c>
      <c r="C9" s="279"/>
      <c r="D9" s="270">
        <v>1</v>
      </c>
      <c r="E9" s="270">
        <v>1</v>
      </c>
      <c r="F9" s="270">
        <v>0</v>
      </c>
      <c r="G9" s="270">
        <v>5</v>
      </c>
      <c r="H9" s="270">
        <v>7</v>
      </c>
      <c r="I9" s="313">
        <f t="shared" si="1"/>
        <v>2</v>
      </c>
      <c r="J9" s="312">
        <f>49+G9</f>
        <v>54</v>
      </c>
      <c r="K9" s="271">
        <f>32+H9</f>
        <v>39</v>
      </c>
      <c r="L9" s="271">
        <v>96</v>
      </c>
      <c r="M9" s="300">
        <v>22</v>
      </c>
      <c r="O9" s="230"/>
      <c r="P9" s="44" t="s">
        <v>291</v>
      </c>
      <c r="Q9" s="44" t="s">
        <v>329</v>
      </c>
      <c r="R9" s="243" t="s">
        <v>358</v>
      </c>
      <c r="S9" s="245">
        <v>2</v>
      </c>
      <c r="T9" s="221">
        <v>19</v>
      </c>
      <c r="U9" s="42">
        <v>54</v>
      </c>
      <c r="V9" s="42">
        <v>2</v>
      </c>
      <c r="W9" s="42">
        <v>1</v>
      </c>
      <c r="X9" s="212">
        <f t="shared" ref="X9:X10" si="3">U9/T9</f>
        <v>2.8421052631578947</v>
      </c>
      <c r="Y9" s="292" t="s">
        <v>784</v>
      </c>
      <c r="Z9" s="4"/>
      <c r="AA9" s="9">
        <v>6</v>
      </c>
      <c r="AB9" s="9">
        <v>12</v>
      </c>
      <c r="AC9" s="9">
        <v>4</v>
      </c>
      <c r="AD9" s="282">
        <f t="shared" si="2"/>
        <v>16</v>
      </c>
      <c r="AE9" s="181"/>
    </row>
    <row r="10" spans="1:31" ht="19.5" thickBot="1" x14ac:dyDescent="0.35">
      <c r="A10" s="9"/>
      <c r="B10" s="251" t="s">
        <v>346</v>
      </c>
      <c r="D10" s="23">
        <v>0</v>
      </c>
      <c r="E10" s="23">
        <v>2</v>
      </c>
      <c r="F10" s="23">
        <v>0</v>
      </c>
      <c r="G10" s="23">
        <v>3</v>
      </c>
      <c r="H10" s="23">
        <v>9</v>
      </c>
      <c r="I10" s="37">
        <f t="shared" si="1"/>
        <v>0</v>
      </c>
      <c r="J10" s="298">
        <f>47+G10</f>
        <v>50</v>
      </c>
      <c r="K10" s="114">
        <f>59+H10</f>
        <v>68</v>
      </c>
      <c r="L10" s="113">
        <v>81</v>
      </c>
      <c r="M10" s="299">
        <v>25</v>
      </c>
      <c r="O10" s="82"/>
      <c r="P10" s="44" t="s">
        <v>297</v>
      </c>
      <c r="Q10" s="44" t="s">
        <v>203</v>
      </c>
      <c r="R10" s="243"/>
      <c r="S10" s="245">
        <v>1</v>
      </c>
      <c r="T10" s="221">
        <v>34</v>
      </c>
      <c r="U10" s="42">
        <v>63</v>
      </c>
      <c r="V10" s="42">
        <v>6</v>
      </c>
      <c r="W10" s="42">
        <v>3</v>
      </c>
      <c r="X10" s="212">
        <f t="shared" si="3"/>
        <v>1.8529411764705883</v>
      </c>
      <c r="Y10" s="292" t="s">
        <v>276</v>
      </c>
      <c r="Z10" s="7"/>
      <c r="AA10" s="9">
        <v>5</v>
      </c>
      <c r="AB10" s="9">
        <v>12</v>
      </c>
      <c r="AC10" s="9">
        <v>5</v>
      </c>
      <c r="AD10" s="284">
        <f t="shared" si="2"/>
        <v>15</v>
      </c>
      <c r="AE10" s="181"/>
    </row>
    <row r="11" spans="1:31" ht="19.5" thickBot="1" x14ac:dyDescent="0.35">
      <c r="A11" s="9"/>
      <c r="B11" s="251" t="s">
        <v>318</v>
      </c>
      <c r="C11" s="279"/>
      <c r="D11" s="270">
        <v>0</v>
      </c>
      <c r="E11" s="270">
        <v>2</v>
      </c>
      <c r="F11" s="270">
        <v>0</v>
      </c>
      <c r="G11" s="270">
        <v>1</v>
      </c>
      <c r="H11" s="270">
        <v>8</v>
      </c>
      <c r="I11" s="313">
        <f t="shared" si="1"/>
        <v>0</v>
      </c>
      <c r="J11" s="316">
        <f>48+G11</f>
        <v>49</v>
      </c>
      <c r="K11" s="317">
        <f>46+H11</f>
        <v>54</v>
      </c>
      <c r="L11" s="317">
        <v>66</v>
      </c>
      <c r="M11" s="318">
        <v>14</v>
      </c>
      <c r="O11" s="82"/>
      <c r="P11" s="181"/>
      <c r="Q11" s="208" t="s">
        <v>224</v>
      </c>
      <c r="R11" s="173" t="s">
        <v>1005</v>
      </c>
      <c r="S11" s="173">
        <f>SUM(S2:S10)</f>
        <v>5</v>
      </c>
      <c r="T11" s="207">
        <f>SUM(T2:T10)</f>
        <v>192</v>
      </c>
      <c r="U11" s="207">
        <f>SUM(U2:U10)</f>
        <v>434</v>
      </c>
      <c r="V11" s="207">
        <f>SUM(V2:V10)</f>
        <v>26</v>
      </c>
      <c r="W11" s="207">
        <f>SUM(W2:W10)</f>
        <v>9</v>
      </c>
      <c r="X11" s="214">
        <f>(U11+W11)/T11</f>
        <v>2.3072916666666665</v>
      </c>
      <c r="Y11" s="294"/>
      <c r="Z11" s="294"/>
      <c r="AA11" s="295">
        <f>SUM(AA3:AA10)</f>
        <v>67</v>
      </c>
      <c r="AB11" s="295">
        <f>SUM(AB3:AB10)</f>
        <v>67</v>
      </c>
      <c r="AC11" s="295">
        <f>SUM(AC3:AC10)</f>
        <v>42</v>
      </c>
      <c r="AD11" s="283"/>
      <c r="AE11" s="181"/>
    </row>
    <row r="12" spans="1:31" ht="18.75" thickBot="1" x14ac:dyDescent="0.3">
      <c r="A12" s="9"/>
      <c r="B12" s="22"/>
      <c r="C12" s="22"/>
      <c r="D12" s="288">
        <f>SUM(D4:D11)</f>
        <v>7</v>
      </c>
      <c r="E12" s="288">
        <f>SUM(E4:E11)</f>
        <v>7</v>
      </c>
      <c r="F12" s="288">
        <f>SUM(F4:F11)</f>
        <v>2</v>
      </c>
      <c r="G12" s="288">
        <f>SUM(G4:G11)</f>
        <v>40</v>
      </c>
      <c r="H12" s="288">
        <f>SUM(H4:H11)</f>
        <v>40</v>
      </c>
      <c r="I12" s="289"/>
      <c r="J12" s="290">
        <f t="shared" ref="J12:K12" si="4">SUM(J4:J11)</f>
        <v>443</v>
      </c>
      <c r="K12" s="290">
        <f t="shared" si="4"/>
        <v>443</v>
      </c>
      <c r="L12" s="290">
        <f>SUM(L4:L11)</f>
        <v>709</v>
      </c>
      <c r="M12" s="290">
        <f>SUM(M4:M11)</f>
        <v>155</v>
      </c>
      <c r="O12" s="82"/>
      <c r="AE12" s="181"/>
    </row>
    <row r="13" spans="1:31" ht="16.5" thickTop="1" x14ac:dyDescent="0.25">
      <c r="A13" s="4"/>
      <c r="B13" s="4"/>
      <c r="M13" s="4"/>
      <c r="O13" s="232"/>
      <c r="P13" s="57" t="s">
        <v>208</v>
      </c>
      <c r="Q13" s="57"/>
      <c r="R13" s="173" t="s">
        <v>880</v>
      </c>
      <c r="S13" s="173" t="s">
        <v>240</v>
      </c>
      <c r="T13" s="173" t="s">
        <v>241</v>
      </c>
      <c r="U13" s="173" t="s">
        <v>247</v>
      </c>
      <c r="V13" s="173" t="s">
        <v>182</v>
      </c>
      <c r="W13" s="168"/>
      <c r="X13" s="57" t="s">
        <v>208</v>
      </c>
      <c r="Y13" s="57"/>
      <c r="Z13" s="173" t="s">
        <v>246</v>
      </c>
      <c r="AA13" s="173" t="s">
        <v>240</v>
      </c>
      <c r="AB13" s="173" t="s">
        <v>241</v>
      </c>
      <c r="AC13" s="173" t="s">
        <v>247</v>
      </c>
      <c r="AD13" s="173" t="s">
        <v>182</v>
      </c>
      <c r="AE13" s="181"/>
    </row>
    <row r="14" spans="1:31" ht="15.6" customHeight="1" x14ac:dyDescent="0.3">
      <c r="A14" s="74" t="s">
        <v>1264</v>
      </c>
      <c r="B14" s="74"/>
      <c r="C14" s="164"/>
      <c r="D14" s="78"/>
      <c r="E14" s="71" t="s">
        <v>239</v>
      </c>
      <c r="F14" s="70"/>
      <c r="G14" s="70"/>
      <c r="H14" s="70"/>
      <c r="I14" s="70"/>
      <c r="J14" s="72"/>
      <c r="K14" s="70"/>
      <c r="L14" s="70"/>
      <c r="M14" s="70"/>
      <c r="O14" s="232"/>
      <c r="P14" s="239" t="s">
        <v>319</v>
      </c>
      <c r="Q14" s="238"/>
      <c r="R14" s="243" t="s">
        <v>1011</v>
      </c>
      <c r="S14" s="245">
        <v>5</v>
      </c>
      <c r="T14" s="245">
        <v>11</v>
      </c>
      <c r="U14" s="173">
        <f t="shared" ref="U14:U24" si="5">SUM(S14:T14)</f>
        <v>16</v>
      </c>
      <c r="V14" s="42">
        <v>2</v>
      </c>
      <c r="W14" s="173"/>
      <c r="X14" s="238" t="s">
        <v>306</v>
      </c>
      <c r="Y14" s="238"/>
      <c r="Z14" s="243" t="s">
        <v>1013</v>
      </c>
      <c r="AA14" s="245">
        <v>8</v>
      </c>
      <c r="AB14" s="245">
        <v>11</v>
      </c>
      <c r="AC14" s="173">
        <f t="shared" ref="AC14:AC21" si="6">SUM(AA14:AB14)</f>
        <v>19</v>
      </c>
      <c r="AD14" s="42">
        <v>3</v>
      </c>
      <c r="AE14" s="181"/>
    </row>
    <row r="15" spans="1:31" ht="15.6" customHeight="1" x14ac:dyDescent="0.3">
      <c r="A15" s="49" t="s">
        <v>227</v>
      </c>
      <c r="B15" s="35" t="s">
        <v>364</v>
      </c>
      <c r="C15" s="69"/>
      <c r="D15" s="23">
        <v>3</v>
      </c>
      <c r="E15" s="9">
        <v>1</v>
      </c>
      <c r="F15" s="44" t="s">
        <v>1273</v>
      </c>
      <c r="J15" s="4"/>
      <c r="O15" s="232"/>
      <c r="P15" s="44" t="s">
        <v>849</v>
      </c>
      <c r="Q15" s="44" t="s">
        <v>256</v>
      </c>
      <c r="R15" s="244" t="s">
        <v>319</v>
      </c>
      <c r="S15" s="221">
        <v>14</v>
      </c>
      <c r="T15" s="221">
        <v>12</v>
      </c>
      <c r="U15" s="173">
        <f t="shared" si="5"/>
        <v>26</v>
      </c>
      <c r="V15" s="42">
        <v>3</v>
      </c>
      <c r="W15" s="173"/>
      <c r="X15" s="44" t="s">
        <v>869</v>
      </c>
      <c r="Y15" s="159" t="s">
        <v>383</v>
      </c>
      <c r="Z15" s="44" t="s">
        <v>306</v>
      </c>
      <c r="AA15" s="42">
        <v>18</v>
      </c>
      <c r="AB15" s="221">
        <v>13</v>
      </c>
      <c r="AC15" s="173">
        <f t="shared" si="6"/>
        <v>31</v>
      </c>
      <c r="AD15" s="42">
        <v>6</v>
      </c>
      <c r="AE15" s="181"/>
    </row>
    <row r="16" spans="1:31" ht="15.6" customHeight="1" x14ac:dyDescent="0.25">
      <c r="A16" s="42" t="s">
        <v>226</v>
      </c>
      <c r="B16" s="44" t="s">
        <v>1274</v>
      </c>
      <c r="C16" s="44" t="s">
        <v>1081</v>
      </c>
      <c r="D16" s="23"/>
      <c r="E16" s="9">
        <v>1</v>
      </c>
      <c r="F16" s="44" t="s">
        <v>1271</v>
      </c>
      <c r="J16" s="4"/>
      <c r="O16" s="232"/>
      <c r="P16" s="157" t="s">
        <v>1008</v>
      </c>
      <c r="Q16" s="157" t="s">
        <v>381</v>
      </c>
      <c r="R16" s="244" t="s">
        <v>319</v>
      </c>
      <c r="S16" s="42">
        <v>10</v>
      </c>
      <c r="T16" s="42">
        <v>12</v>
      </c>
      <c r="U16" s="173">
        <f t="shared" si="5"/>
        <v>22</v>
      </c>
      <c r="V16" s="42">
        <v>1</v>
      </c>
      <c r="W16" s="173"/>
      <c r="X16" s="44" t="s">
        <v>862</v>
      </c>
      <c r="Y16" s="51" t="s">
        <v>205</v>
      </c>
      <c r="Z16" s="44" t="s">
        <v>306</v>
      </c>
      <c r="AA16" s="42">
        <v>7</v>
      </c>
      <c r="AB16" s="221">
        <v>15</v>
      </c>
      <c r="AC16" s="173">
        <f t="shared" si="6"/>
        <v>22</v>
      </c>
      <c r="AD16" s="42"/>
      <c r="AE16" s="181"/>
    </row>
    <row r="17" spans="1:31" ht="15.6" customHeight="1" x14ac:dyDescent="0.25">
      <c r="A17" s="42"/>
      <c r="B17" s="44" t="s">
        <v>216</v>
      </c>
      <c r="C17" s="44" t="s">
        <v>369</v>
      </c>
      <c r="D17" s="51"/>
      <c r="E17" s="9">
        <v>1</v>
      </c>
      <c r="F17" s="44" t="s">
        <v>1272</v>
      </c>
      <c r="J17" s="4"/>
      <c r="N17" s="8"/>
      <c r="O17" s="232"/>
      <c r="P17" s="44" t="s">
        <v>1010</v>
      </c>
      <c r="Q17" s="51" t="s">
        <v>791</v>
      </c>
      <c r="R17" s="244" t="s">
        <v>319</v>
      </c>
      <c r="S17" s="42">
        <v>5</v>
      </c>
      <c r="T17" s="42">
        <v>6</v>
      </c>
      <c r="U17" s="173">
        <f>SUM(S17:T17)</f>
        <v>11</v>
      </c>
      <c r="V17" s="42">
        <v>2</v>
      </c>
      <c r="W17" s="173"/>
      <c r="X17" s="44" t="s">
        <v>863</v>
      </c>
      <c r="Y17" s="44" t="s">
        <v>293</v>
      </c>
      <c r="Z17" s="44" t="s">
        <v>306</v>
      </c>
      <c r="AA17" s="221">
        <v>14</v>
      </c>
      <c r="AB17" s="221">
        <v>7</v>
      </c>
      <c r="AC17" s="173">
        <f t="shared" si="6"/>
        <v>21</v>
      </c>
      <c r="AD17" s="202"/>
      <c r="AE17" s="181"/>
    </row>
    <row r="18" spans="1:31" ht="15.6" customHeight="1" x14ac:dyDescent="0.25">
      <c r="E18" s="9"/>
      <c r="N18" s="9"/>
      <c r="O18" s="233"/>
      <c r="P18" s="44" t="s">
        <v>844</v>
      </c>
      <c r="Q18" s="51" t="s">
        <v>298</v>
      </c>
      <c r="R18" s="44" t="s">
        <v>319</v>
      </c>
      <c r="S18" s="42">
        <v>7</v>
      </c>
      <c r="T18" s="42">
        <v>2</v>
      </c>
      <c r="U18" s="173">
        <f>SUM(S18:T18)</f>
        <v>9</v>
      </c>
      <c r="V18" s="42">
        <v>1</v>
      </c>
      <c r="W18" s="173"/>
      <c r="X18" s="44" t="s">
        <v>870</v>
      </c>
      <c r="Y18" s="44" t="s">
        <v>301</v>
      </c>
      <c r="Z18" s="44" t="s">
        <v>306</v>
      </c>
      <c r="AA18" s="42">
        <v>7</v>
      </c>
      <c r="AB18" s="42">
        <v>14</v>
      </c>
      <c r="AC18" s="173">
        <f>SUM(AA18:AB18)</f>
        <v>21</v>
      </c>
      <c r="AD18" s="42">
        <v>2</v>
      </c>
      <c r="AE18" s="181"/>
    </row>
    <row r="19" spans="1:31" ht="15.6" customHeight="1" x14ac:dyDescent="0.3">
      <c r="A19" s="42" t="s">
        <v>326</v>
      </c>
      <c r="B19" s="35" t="s">
        <v>583</v>
      </c>
      <c r="C19" s="92"/>
      <c r="D19" s="113">
        <v>4</v>
      </c>
      <c r="E19" s="9">
        <v>1</v>
      </c>
      <c r="F19" s="44" t="s">
        <v>1269</v>
      </c>
      <c r="N19" s="9"/>
      <c r="O19" s="232"/>
      <c r="P19" s="44" t="s">
        <v>848</v>
      </c>
      <c r="Q19" s="44" t="s">
        <v>379</v>
      </c>
      <c r="R19" s="44" t="s">
        <v>319</v>
      </c>
      <c r="S19" s="42">
        <v>4</v>
      </c>
      <c r="T19" s="42">
        <v>4</v>
      </c>
      <c r="U19" s="173">
        <f>SUM(S19:T19)</f>
        <v>8</v>
      </c>
      <c r="V19" s="42"/>
      <c r="W19" s="173"/>
      <c r="X19" s="44" t="s">
        <v>867</v>
      </c>
      <c r="Y19" s="44" t="s">
        <v>232</v>
      </c>
      <c r="Z19" s="51" t="s">
        <v>306</v>
      </c>
      <c r="AA19" s="42">
        <v>7</v>
      </c>
      <c r="AB19" s="42">
        <v>10</v>
      </c>
      <c r="AC19" s="173">
        <f>SUM(AA19:AB19)</f>
        <v>17</v>
      </c>
      <c r="AD19" s="42">
        <v>2</v>
      </c>
      <c r="AE19" s="181"/>
    </row>
    <row r="20" spans="1:31" ht="15.6" customHeight="1" x14ac:dyDescent="0.25">
      <c r="A20" s="202" t="s">
        <v>226</v>
      </c>
      <c r="B20" s="44" t="s">
        <v>211</v>
      </c>
      <c r="C20" s="44" t="s">
        <v>404</v>
      </c>
      <c r="D20" s="113"/>
      <c r="E20" s="9">
        <v>1</v>
      </c>
      <c r="F20" s="44" t="s">
        <v>1270</v>
      </c>
      <c r="N20" s="8"/>
      <c r="O20" s="232"/>
      <c r="P20" s="44" t="s">
        <v>845</v>
      </c>
      <c r="Q20" s="44" t="s">
        <v>420</v>
      </c>
      <c r="R20" s="51" t="s">
        <v>319</v>
      </c>
      <c r="S20" s="42">
        <v>1</v>
      </c>
      <c r="T20" s="42">
        <v>6</v>
      </c>
      <c r="U20" s="173">
        <f>SUM(S20:T20)</f>
        <v>7</v>
      </c>
      <c r="V20" s="221"/>
      <c r="W20" s="173"/>
      <c r="X20" s="157" t="s">
        <v>868</v>
      </c>
      <c r="Y20" s="157" t="s">
        <v>310</v>
      </c>
      <c r="Z20" s="44" t="s">
        <v>306</v>
      </c>
      <c r="AA20" s="42">
        <v>2</v>
      </c>
      <c r="AB20" s="221">
        <v>7</v>
      </c>
      <c r="AC20" s="173">
        <f t="shared" si="6"/>
        <v>9</v>
      </c>
      <c r="AD20" s="42"/>
      <c r="AE20" s="62"/>
    </row>
    <row r="21" spans="1:31" ht="15.6" customHeight="1" x14ac:dyDescent="0.25">
      <c r="E21" s="9">
        <v>1</v>
      </c>
      <c r="F21" s="44" t="s">
        <v>1268</v>
      </c>
      <c r="N21" s="8"/>
      <c r="O21" s="232"/>
      <c r="P21" s="44" t="s">
        <v>850</v>
      </c>
      <c r="Q21" s="51" t="s">
        <v>361</v>
      </c>
      <c r="R21" s="51" t="s">
        <v>319</v>
      </c>
      <c r="S21" s="42">
        <v>1</v>
      </c>
      <c r="T21" s="221">
        <v>6</v>
      </c>
      <c r="U21" s="173">
        <f>SUM(S21:T21)</f>
        <v>7</v>
      </c>
      <c r="V21" s="42"/>
      <c r="W21" s="173"/>
      <c r="X21" s="44" t="s">
        <v>159</v>
      </c>
      <c r="Y21" s="44" t="s">
        <v>160</v>
      </c>
      <c r="Z21" s="51" t="s">
        <v>306</v>
      </c>
      <c r="AA21" s="42"/>
      <c r="AB21" s="221">
        <v>6</v>
      </c>
      <c r="AC21" s="173">
        <f t="shared" si="6"/>
        <v>6</v>
      </c>
      <c r="AD21" s="42">
        <v>3</v>
      </c>
      <c r="AE21" s="61"/>
    </row>
    <row r="22" spans="1:31" ht="15.6" customHeight="1" x14ac:dyDescent="0.25">
      <c r="E22" s="9">
        <v>2</v>
      </c>
      <c r="F22" s="44" t="s">
        <v>1275</v>
      </c>
      <c r="N22" s="9"/>
      <c r="O22" s="232"/>
      <c r="P22" s="44" t="s">
        <v>843</v>
      </c>
      <c r="Q22" s="44" t="s">
        <v>385</v>
      </c>
      <c r="R22" s="44" t="s">
        <v>319</v>
      </c>
      <c r="S22" s="42"/>
      <c r="T22" s="221">
        <v>5</v>
      </c>
      <c r="U22" s="173">
        <f t="shared" si="5"/>
        <v>5</v>
      </c>
      <c r="V22" s="42">
        <v>2</v>
      </c>
      <c r="W22" s="173"/>
      <c r="X22" s="44" t="s">
        <v>866</v>
      </c>
      <c r="Y22" s="44" t="s">
        <v>311</v>
      </c>
      <c r="Z22" s="220" t="s">
        <v>306</v>
      </c>
      <c r="AA22" s="42"/>
      <c r="AB22" s="42">
        <v>5</v>
      </c>
      <c r="AC22" s="173">
        <f>SUM(AA22:AB22)</f>
        <v>5</v>
      </c>
      <c r="AD22" s="42">
        <v>6</v>
      </c>
      <c r="AE22" s="230"/>
    </row>
    <row r="23" spans="1:31" ht="15.6" customHeight="1" x14ac:dyDescent="0.25">
      <c r="N23" s="8"/>
      <c r="O23" s="233"/>
      <c r="P23" s="157" t="s">
        <v>1009</v>
      </c>
      <c r="Q23" s="157" t="s">
        <v>376</v>
      </c>
      <c r="R23" s="220" t="s">
        <v>319</v>
      </c>
      <c r="S23" s="221">
        <v>1</v>
      </c>
      <c r="T23" s="42">
        <v>1</v>
      </c>
      <c r="U23" s="173">
        <f t="shared" si="5"/>
        <v>2</v>
      </c>
      <c r="V23" s="42">
        <v>2</v>
      </c>
      <c r="W23" s="173"/>
      <c r="X23" s="44" t="s">
        <v>861</v>
      </c>
      <c r="Y23" s="44" t="s">
        <v>323</v>
      </c>
      <c r="Z23" s="44" t="s">
        <v>306</v>
      </c>
      <c r="AA23" s="42"/>
      <c r="AB23" s="42">
        <v>6</v>
      </c>
      <c r="AC23" s="173">
        <f>SUM(AA23:AB23)</f>
        <v>6</v>
      </c>
      <c r="AD23" s="42"/>
      <c r="AE23" s="230"/>
    </row>
    <row r="24" spans="1:31" ht="15.6" customHeight="1" x14ac:dyDescent="0.3">
      <c r="A24" s="73"/>
      <c r="B24" s="156"/>
      <c r="C24" s="75"/>
      <c r="D24" s="148"/>
      <c r="E24" s="71" t="s">
        <v>239</v>
      </c>
      <c r="F24" s="71"/>
      <c r="G24" s="70"/>
      <c r="H24" s="70"/>
      <c r="I24" s="70"/>
      <c r="J24" s="72"/>
      <c r="K24" s="70"/>
      <c r="L24" s="70"/>
      <c r="M24" s="70"/>
      <c r="N24" s="9"/>
      <c r="O24" s="233"/>
      <c r="P24" s="44" t="s">
        <v>847</v>
      </c>
      <c r="Q24" s="44" t="s">
        <v>220</v>
      </c>
      <c r="R24" s="44" t="s">
        <v>319</v>
      </c>
      <c r="S24" s="42">
        <v>1</v>
      </c>
      <c r="T24" s="42">
        <v>1</v>
      </c>
      <c r="U24" s="173">
        <f t="shared" si="5"/>
        <v>2</v>
      </c>
      <c r="V24" s="42">
        <v>1</v>
      </c>
      <c r="W24" s="173"/>
      <c r="X24" s="44" t="s">
        <v>864</v>
      </c>
      <c r="Y24" s="159" t="s">
        <v>308</v>
      </c>
      <c r="Z24" s="51" t="s">
        <v>306</v>
      </c>
      <c r="AA24" s="221"/>
      <c r="AB24" s="221">
        <v>4</v>
      </c>
      <c r="AC24" s="173">
        <f>SUM(AA24:AB24)</f>
        <v>4</v>
      </c>
      <c r="AD24" s="42"/>
      <c r="AE24" s="230"/>
    </row>
    <row r="25" spans="1:31" ht="15.6" customHeight="1" thickBot="1" x14ac:dyDescent="0.35">
      <c r="A25" s="49" t="s">
        <v>228</v>
      </c>
      <c r="B25" s="35" t="s">
        <v>278</v>
      </c>
      <c r="D25" s="23">
        <v>3</v>
      </c>
      <c r="E25" s="8">
        <v>1</v>
      </c>
      <c r="F25" s="44" t="s">
        <v>1289</v>
      </c>
      <c r="G25" s="44"/>
      <c r="M25" s="39"/>
      <c r="N25" s="9"/>
      <c r="O25" s="233"/>
      <c r="P25" s="240" t="s">
        <v>1012</v>
      </c>
      <c r="Q25" s="241"/>
      <c r="R25" s="241" t="s">
        <v>319</v>
      </c>
      <c r="S25" s="242">
        <f>SUM(S14:S24)</f>
        <v>49</v>
      </c>
      <c r="T25" s="242">
        <f>SUM(T14:T24)</f>
        <v>66</v>
      </c>
      <c r="U25" s="242">
        <f>SUM(U14:U24)</f>
        <v>115</v>
      </c>
      <c r="V25" s="242">
        <f>SUM(V14:V24)</f>
        <v>14</v>
      </c>
      <c r="W25" s="173"/>
      <c r="X25" s="240" t="s">
        <v>1014</v>
      </c>
      <c r="Y25" s="240"/>
      <c r="Z25" s="240" t="s">
        <v>306</v>
      </c>
      <c r="AA25" s="242">
        <f>SUM(AA14:AA24)</f>
        <v>63</v>
      </c>
      <c r="AB25" s="242">
        <f>SUM(AB14:AB24)</f>
        <v>98</v>
      </c>
      <c r="AC25" s="242">
        <f>SUM(AC14:AC24)</f>
        <v>161</v>
      </c>
      <c r="AD25" s="242">
        <f>SUM(AD14:AD24)</f>
        <v>22</v>
      </c>
      <c r="AE25" s="230"/>
    </row>
    <row r="26" spans="1:31" ht="15.6" customHeight="1" x14ac:dyDescent="0.25">
      <c r="A26" s="52" t="s">
        <v>226</v>
      </c>
      <c r="B26" s="44" t="s">
        <v>272</v>
      </c>
      <c r="C26" s="44"/>
      <c r="E26" s="8">
        <v>1</v>
      </c>
      <c r="F26" s="44" t="s">
        <v>1281</v>
      </c>
      <c r="N26" s="9"/>
      <c r="O26" s="233"/>
      <c r="P26" s="238" t="s">
        <v>305</v>
      </c>
      <c r="Q26" s="239"/>
      <c r="R26" s="244" t="s">
        <v>1015</v>
      </c>
      <c r="S26" s="245">
        <v>5</v>
      </c>
      <c r="T26" s="245">
        <v>11</v>
      </c>
      <c r="U26" s="173">
        <f t="shared" ref="U26:U36" si="7">SUM(S26:T26)</f>
        <v>16</v>
      </c>
      <c r="V26" s="245">
        <v>1</v>
      </c>
      <c r="W26" s="173"/>
      <c r="X26" s="238" t="s">
        <v>758</v>
      </c>
      <c r="Y26" s="238"/>
      <c r="Z26" s="243" t="s">
        <v>1020</v>
      </c>
      <c r="AA26" s="245">
        <v>3</v>
      </c>
      <c r="AB26" s="245">
        <v>5</v>
      </c>
      <c r="AC26" s="173">
        <f t="shared" ref="AC26" si="8">SUM(AA26:AB26)</f>
        <v>8</v>
      </c>
      <c r="AD26" s="245">
        <v>1</v>
      </c>
      <c r="AE26" s="230"/>
    </row>
    <row r="27" spans="1:31" ht="15.6" customHeight="1" x14ac:dyDescent="0.25">
      <c r="B27" s="44"/>
      <c r="C27" s="44"/>
      <c r="E27" s="93">
        <v>1</v>
      </c>
      <c r="F27" s="44" t="s">
        <v>1280</v>
      </c>
      <c r="N27" s="9"/>
      <c r="O27" s="232"/>
      <c r="P27" s="157" t="s">
        <v>860</v>
      </c>
      <c r="Q27" s="44" t="s">
        <v>320</v>
      </c>
      <c r="R27" s="44" t="s">
        <v>305</v>
      </c>
      <c r="S27" s="42">
        <v>20</v>
      </c>
      <c r="T27" s="42">
        <v>11</v>
      </c>
      <c r="U27" s="173">
        <f t="shared" si="7"/>
        <v>31</v>
      </c>
      <c r="V27" s="42"/>
      <c r="W27" s="173"/>
      <c r="X27" s="46" t="s">
        <v>878</v>
      </c>
      <c r="Y27" s="46" t="s">
        <v>794</v>
      </c>
      <c r="Z27" s="44" t="s">
        <v>243</v>
      </c>
      <c r="AA27" s="42">
        <v>13</v>
      </c>
      <c r="AB27" s="42">
        <v>21</v>
      </c>
      <c r="AC27" s="173">
        <f t="shared" ref="AC27:AC36" si="9">SUM(AA27:AB27)</f>
        <v>34</v>
      </c>
      <c r="AD27" s="42">
        <v>5</v>
      </c>
      <c r="AE27" s="230"/>
    </row>
    <row r="28" spans="1:31" ht="15.6" customHeight="1" x14ac:dyDescent="0.25">
      <c r="E28" s="93"/>
      <c r="F28" s="44"/>
      <c r="N28" s="9"/>
      <c r="O28" s="232"/>
      <c r="P28" s="157" t="s">
        <v>859</v>
      </c>
      <c r="Q28" s="44" t="s">
        <v>792</v>
      </c>
      <c r="R28" s="44" t="s">
        <v>305</v>
      </c>
      <c r="S28" s="42">
        <v>12</v>
      </c>
      <c r="T28" s="42">
        <v>11</v>
      </c>
      <c r="U28" s="173">
        <f t="shared" si="7"/>
        <v>23</v>
      </c>
      <c r="V28" s="42"/>
      <c r="W28" s="173"/>
      <c r="X28" s="44" t="s">
        <v>876</v>
      </c>
      <c r="Y28" s="44" t="s">
        <v>367</v>
      </c>
      <c r="Z28" s="44" t="s">
        <v>243</v>
      </c>
      <c r="AA28" s="42">
        <v>13</v>
      </c>
      <c r="AB28" s="42">
        <v>11</v>
      </c>
      <c r="AC28" s="173">
        <f t="shared" si="9"/>
        <v>24</v>
      </c>
      <c r="AD28" s="42">
        <v>1</v>
      </c>
      <c r="AE28" s="230"/>
    </row>
    <row r="29" spans="1:31" ht="15.6" customHeight="1" x14ac:dyDescent="0.3">
      <c r="A29" s="42"/>
      <c r="B29" s="35" t="s">
        <v>313</v>
      </c>
      <c r="D29" s="23">
        <v>6</v>
      </c>
      <c r="E29" s="8">
        <v>1</v>
      </c>
      <c r="F29" s="44" t="s">
        <v>104</v>
      </c>
      <c r="N29" s="9"/>
      <c r="O29" s="232"/>
      <c r="P29" s="44" t="s">
        <v>901</v>
      </c>
      <c r="Q29" s="44" t="s">
        <v>790</v>
      </c>
      <c r="R29" s="44" t="s">
        <v>305</v>
      </c>
      <c r="S29" s="42">
        <v>9</v>
      </c>
      <c r="T29" s="221">
        <v>11</v>
      </c>
      <c r="U29" s="173">
        <f t="shared" si="7"/>
        <v>20</v>
      </c>
      <c r="V29" s="42">
        <v>2</v>
      </c>
      <c r="W29" s="173"/>
      <c r="X29" s="44" t="s">
        <v>926</v>
      </c>
      <c r="Y29" s="44" t="s">
        <v>289</v>
      </c>
      <c r="Z29" s="44" t="s">
        <v>243</v>
      </c>
      <c r="AA29" s="42">
        <v>8</v>
      </c>
      <c r="AB29" s="221">
        <v>12</v>
      </c>
      <c r="AC29" s="173">
        <f t="shared" si="9"/>
        <v>20</v>
      </c>
      <c r="AD29" s="42">
        <v>2</v>
      </c>
      <c r="AE29" s="230"/>
    </row>
    <row r="30" spans="1:31" ht="15.6" customHeight="1" x14ac:dyDescent="0.25">
      <c r="A30" s="52" t="s">
        <v>226</v>
      </c>
      <c r="B30" s="44" t="s">
        <v>272</v>
      </c>
      <c r="C30" s="44"/>
      <c r="E30" s="93">
        <v>1</v>
      </c>
      <c r="F30" s="44" t="s">
        <v>193</v>
      </c>
      <c r="N30" s="9"/>
      <c r="O30" s="232"/>
      <c r="P30" s="44" t="s">
        <v>856</v>
      </c>
      <c r="Q30" s="44" t="s">
        <v>261</v>
      </c>
      <c r="R30" s="44" t="s">
        <v>305</v>
      </c>
      <c r="S30" s="42">
        <v>7</v>
      </c>
      <c r="T30" s="42">
        <v>6</v>
      </c>
      <c r="U30" s="173">
        <f t="shared" si="7"/>
        <v>13</v>
      </c>
      <c r="V30" s="42"/>
      <c r="W30" s="173"/>
      <c r="X30" s="44" t="s">
        <v>864</v>
      </c>
      <c r="Y30" s="51" t="s">
        <v>914</v>
      </c>
      <c r="Z30" s="51" t="s">
        <v>243</v>
      </c>
      <c r="AA30" s="42">
        <v>3</v>
      </c>
      <c r="AB30" s="42">
        <v>16</v>
      </c>
      <c r="AC30" s="173">
        <f t="shared" si="9"/>
        <v>19</v>
      </c>
      <c r="AD30" s="42">
        <v>2</v>
      </c>
      <c r="AE30" s="230"/>
    </row>
    <row r="31" spans="1:31" ht="15.6" customHeight="1" x14ac:dyDescent="0.25">
      <c r="E31" s="93">
        <v>2</v>
      </c>
      <c r="F31" s="44" t="s">
        <v>1279</v>
      </c>
      <c r="N31" s="9"/>
      <c r="O31" s="232"/>
      <c r="P31" s="44" t="s">
        <v>853</v>
      </c>
      <c r="Q31" s="159" t="s">
        <v>274</v>
      </c>
      <c r="R31" s="51" t="s">
        <v>305</v>
      </c>
      <c r="S31" s="42">
        <v>3</v>
      </c>
      <c r="T31" s="42">
        <v>10</v>
      </c>
      <c r="U31" s="173">
        <f t="shared" si="7"/>
        <v>13</v>
      </c>
      <c r="V31" s="42"/>
      <c r="W31" s="173"/>
      <c r="X31" s="44" t="s">
        <v>879</v>
      </c>
      <c r="Y31" s="44" t="s">
        <v>303</v>
      </c>
      <c r="Z31" s="44" t="s">
        <v>243</v>
      </c>
      <c r="AA31" s="42">
        <v>5</v>
      </c>
      <c r="AB31" s="221">
        <v>12</v>
      </c>
      <c r="AC31" s="173">
        <f t="shared" si="9"/>
        <v>17</v>
      </c>
      <c r="AD31" s="42">
        <v>1</v>
      </c>
      <c r="AE31" s="230"/>
    </row>
    <row r="32" spans="1:31" ht="15.6" customHeight="1" x14ac:dyDescent="0.25">
      <c r="E32" s="93">
        <v>2</v>
      </c>
      <c r="F32" s="44" t="s">
        <v>1276</v>
      </c>
      <c r="N32" s="8"/>
      <c r="O32" s="233"/>
      <c r="P32" s="44" t="s">
        <v>858</v>
      </c>
      <c r="Q32" s="44" t="s">
        <v>333</v>
      </c>
      <c r="R32" s="44" t="s">
        <v>305</v>
      </c>
      <c r="S32" s="42">
        <v>2</v>
      </c>
      <c r="T32" s="42">
        <v>7</v>
      </c>
      <c r="U32" s="173">
        <f t="shared" si="7"/>
        <v>9</v>
      </c>
      <c r="V32" s="42"/>
      <c r="W32" s="173"/>
      <c r="X32" s="44" t="s">
        <v>873</v>
      </c>
      <c r="Y32" s="44" t="s">
        <v>219</v>
      </c>
      <c r="Z32" s="44" t="s">
        <v>243</v>
      </c>
      <c r="AA32" s="42">
        <v>7</v>
      </c>
      <c r="AB32" s="42">
        <v>3</v>
      </c>
      <c r="AC32" s="173">
        <f t="shared" si="9"/>
        <v>10</v>
      </c>
      <c r="AD32" s="42"/>
      <c r="AE32" s="230"/>
    </row>
    <row r="33" spans="1:31" ht="15.6" customHeight="1" x14ac:dyDescent="0.25">
      <c r="E33" s="93">
        <v>2</v>
      </c>
      <c r="F33" s="44" t="s">
        <v>1277</v>
      </c>
      <c r="N33" s="9"/>
      <c r="O33" s="233"/>
      <c r="P33" s="44" t="s">
        <v>855</v>
      </c>
      <c r="Q33" s="88" t="s">
        <v>221</v>
      </c>
      <c r="R33" s="44" t="s">
        <v>305</v>
      </c>
      <c r="S33" s="42"/>
      <c r="T33" s="42">
        <v>9</v>
      </c>
      <c r="U33" s="173">
        <f t="shared" si="7"/>
        <v>9</v>
      </c>
      <c r="V33" s="42">
        <v>1</v>
      </c>
      <c r="W33" s="173"/>
      <c r="X33" s="44" t="s">
        <v>875</v>
      </c>
      <c r="Y33" s="44" t="s">
        <v>328</v>
      </c>
      <c r="Z33" s="44" t="s">
        <v>243</v>
      </c>
      <c r="AA33" s="42">
        <v>1</v>
      </c>
      <c r="AB33" s="42">
        <v>7</v>
      </c>
      <c r="AC33" s="173">
        <f t="shared" si="9"/>
        <v>8</v>
      </c>
      <c r="AD33" s="42">
        <v>2</v>
      </c>
      <c r="AE33" s="230"/>
    </row>
    <row r="34" spans="1:31" ht="15.6" customHeight="1" x14ac:dyDescent="0.25">
      <c r="E34" s="93">
        <v>2</v>
      </c>
      <c r="F34" s="44" t="s">
        <v>1278</v>
      </c>
      <c r="N34" s="9"/>
      <c r="O34" s="232"/>
      <c r="P34" s="44" t="s">
        <v>852</v>
      </c>
      <c r="Q34" s="44" t="s">
        <v>234</v>
      </c>
      <c r="R34" s="44" t="s">
        <v>305</v>
      </c>
      <c r="S34" s="42"/>
      <c r="T34" s="42">
        <v>7</v>
      </c>
      <c r="U34" s="173">
        <f t="shared" si="7"/>
        <v>7</v>
      </c>
      <c r="V34" s="42"/>
      <c r="W34" s="173"/>
      <c r="X34" s="44" t="s">
        <v>874</v>
      </c>
      <c r="Y34" s="44" t="s">
        <v>212</v>
      </c>
      <c r="Z34" s="44" t="s">
        <v>243</v>
      </c>
      <c r="AA34" s="42">
        <v>1</v>
      </c>
      <c r="AB34" s="221">
        <v>4</v>
      </c>
      <c r="AC34" s="173">
        <f t="shared" si="9"/>
        <v>5</v>
      </c>
      <c r="AD34" s="42">
        <v>5</v>
      </c>
      <c r="AE34" s="230"/>
    </row>
    <row r="35" spans="1:31" ht="15.6" customHeight="1" x14ac:dyDescent="0.25">
      <c r="N35" s="9"/>
      <c r="O35" s="233"/>
      <c r="P35" s="44" t="s">
        <v>854</v>
      </c>
      <c r="Q35" s="44" t="s">
        <v>214</v>
      </c>
      <c r="R35" s="44" t="s">
        <v>305</v>
      </c>
      <c r="S35" s="221"/>
      <c r="T35" s="42">
        <v>6</v>
      </c>
      <c r="U35" s="173">
        <f t="shared" si="7"/>
        <v>6</v>
      </c>
      <c r="V35" s="42">
        <v>2</v>
      </c>
      <c r="W35" s="173"/>
      <c r="X35" s="44" t="s">
        <v>872</v>
      </c>
      <c r="Y35" s="44" t="s">
        <v>211</v>
      </c>
      <c r="Z35" s="44" t="s">
        <v>243</v>
      </c>
      <c r="AA35" s="42"/>
      <c r="AB35" s="42">
        <v>3</v>
      </c>
      <c r="AC35" s="173">
        <f t="shared" si="9"/>
        <v>3</v>
      </c>
      <c r="AD35" s="42">
        <v>3</v>
      </c>
      <c r="AE35" s="230"/>
    </row>
    <row r="36" spans="1:31" ht="15.6" customHeight="1" x14ac:dyDescent="0.3">
      <c r="A36" s="76" t="s">
        <v>327</v>
      </c>
      <c r="B36" s="156"/>
      <c r="C36" s="155"/>
      <c r="D36" s="148"/>
      <c r="E36" s="71" t="s">
        <v>239</v>
      </c>
      <c r="F36" s="71"/>
      <c r="G36" s="78"/>
      <c r="H36" s="78"/>
      <c r="I36" s="78"/>
      <c r="J36" s="79"/>
      <c r="K36" s="78"/>
      <c r="L36" s="78"/>
      <c r="M36" s="78"/>
      <c r="N36" s="9"/>
      <c r="O36" s="232"/>
      <c r="P36" s="44" t="s">
        <v>795</v>
      </c>
      <c r="Q36" s="44" t="s">
        <v>1184</v>
      </c>
      <c r="R36" s="44" t="s">
        <v>305</v>
      </c>
      <c r="S36" s="221">
        <v>1</v>
      </c>
      <c r="T36" s="42">
        <v>3</v>
      </c>
      <c r="U36" s="173">
        <f t="shared" si="7"/>
        <v>4</v>
      </c>
      <c r="V36" s="42"/>
      <c r="W36" s="173"/>
      <c r="X36" s="44" t="s">
        <v>1224</v>
      </c>
      <c r="Y36" s="51" t="s">
        <v>1036</v>
      </c>
      <c r="Z36" s="51" t="s">
        <v>243</v>
      </c>
      <c r="AA36" s="42"/>
      <c r="AB36" s="221">
        <v>2</v>
      </c>
      <c r="AC36" s="173">
        <f t="shared" si="9"/>
        <v>2</v>
      </c>
      <c r="AD36" s="42"/>
      <c r="AE36" s="230"/>
    </row>
    <row r="37" spans="1:31" ht="15.6" customHeight="1" thickBot="1" x14ac:dyDescent="0.35">
      <c r="A37" s="49" t="s">
        <v>229</v>
      </c>
      <c r="B37" s="35" t="s">
        <v>363</v>
      </c>
      <c r="C37" s="253"/>
      <c r="D37" s="270">
        <v>5</v>
      </c>
      <c r="E37" s="8">
        <v>1</v>
      </c>
      <c r="F37" s="44" t="s">
        <v>1285</v>
      </c>
      <c r="G37" s="158"/>
      <c r="H37" s="158"/>
      <c r="I37" s="94"/>
      <c r="J37" s="94"/>
      <c r="K37" s="94"/>
      <c r="L37" s="94"/>
      <c r="M37" s="94"/>
      <c r="N37" s="9"/>
      <c r="O37" s="233"/>
      <c r="P37" s="240" t="s">
        <v>1012</v>
      </c>
      <c r="Q37" s="240"/>
      <c r="R37" s="240" t="s">
        <v>305</v>
      </c>
      <c r="S37" s="242">
        <f>SUM(S26:S36)</f>
        <v>59</v>
      </c>
      <c r="T37" s="242">
        <f>SUM(T26:T36)</f>
        <v>92</v>
      </c>
      <c r="U37" s="242">
        <f>SUM(U26:U36)</f>
        <v>151</v>
      </c>
      <c r="V37" s="242">
        <f>SUM(V26:V36)</f>
        <v>6</v>
      </c>
      <c r="W37" s="173"/>
      <c r="X37" s="240" t="s">
        <v>1014</v>
      </c>
      <c r="Y37" s="240"/>
      <c r="Z37" s="240" t="s">
        <v>243</v>
      </c>
      <c r="AA37" s="242">
        <f>SUM(AA26:AA36)</f>
        <v>54</v>
      </c>
      <c r="AB37" s="242">
        <f>SUM(AB26:AB36)</f>
        <v>96</v>
      </c>
      <c r="AC37" s="242">
        <f>SUM(AC26:AC36)</f>
        <v>150</v>
      </c>
      <c r="AD37" s="242">
        <f>SUM(AD26:AD36)</f>
        <v>22</v>
      </c>
      <c r="AE37" s="230"/>
    </row>
    <row r="38" spans="1:31" ht="15.6" customHeight="1" x14ac:dyDescent="0.25">
      <c r="A38" s="42" t="s">
        <v>226</v>
      </c>
      <c r="B38" s="44" t="s">
        <v>538</v>
      </c>
      <c r="C38" s="243" t="s">
        <v>369</v>
      </c>
      <c r="D38" s="273"/>
      <c r="E38" s="8">
        <v>1</v>
      </c>
      <c r="F38" s="44" t="s">
        <v>1288</v>
      </c>
      <c r="N38" s="8"/>
      <c r="O38" s="233"/>
      <c r="P38" s="238" t="s">
        <v>283</v>
      </c>
      <c r="Q38" s="238"/>
      <c r="R38" s="243" t="s">
        <v>1019</v>
      </c>
      <c r="S38" s="245">
        <v>1</v>
      </c>
      <c r="T38" s="245">
        <v>5</v>
      </c>
      <c r="U38" s="173">
        <f t="shared" ref="U38:U48" si="10">SUM(S38:T38)</f>
        <v>6</v>
      </c>
      <c r="V38" s="245">
        <v>6</v>
      </c>
      <c r="W38" s="173"/>
      <c r="X38" s="238" t="s">
        <v>242</v>
      </c>
      <c r="Y38" s="238"/>
      <c r="Z38" s="246" t="s">
        <v>1016</v>
      </c>
      <c r="AA38" s="245">
        <v>8</v>
      </c>
      <c r="AB38" s="245">
        <v>3</v>
      </c>
      <c r="AC38" s="173">
        <f t="shared" ref="AC38:AC48" si="11">SUM(AA38:AB38)</f>
        <v>11</v>
      </c>
      <c r="AD38" s="245"/>
      <c r="AE38" s="230"/>
    </row>
    <row r="39" spans="1:31" ht="15.6" customHeight="1" x14ac:dyDescent="0.25">
      <c r="B39" s="44" t="s">
        <v>756</v>
      </c>
      <c r="C39" s="243" t="s">
        <v>366</v>
      </c>
      <c r="D39" s="253"/>
      <c r="E39" s="8">
        <v>2</v>
      </c>
      <c r="F39" s="44" t="s">
        <v>1287</v>
      </c>
      <c r="N39" s="9"/>
      <c r="O39" s="233"/>
      <c r="P39" s="44" t="s">
        <v>811</v>
      </c>
      <c r="Q39" s="44" t="s">
        <v>299</v>
      </c>
      <c r="R39" s="51" t="s">
        <v>250</v>
      </c>
      <c r="S39" s="221">
        <v>9</v>
      </c>
      <c r="T39" s="221">
        <v>19</v>
      </c>
      <c r="U39" s="173">
        <f t="shared" si="10"/>
        <v>28</v>
      </c>
      <c r="V39" s="42"/>
      <c r="W39" s="173"/>
      <c r="X39" s="44" t="s">
        <v>943</v>
      </c>
      <c r="Y39" s="44" t="s">
        <v>908</v>
      </c>
      <c r="Z39" s="44" t="s">
        <v>242</v>
      </c>
      <c r="AA39" s="42">
        <v>21</v>
      </c>
      <c r="AB39" s="221">
        <v>15</v>
      </c>
      <c r="AC39" s="173">
        <f t="shared" si="11"/>
        <v>36</v>
      </c>
      <c r="AD39" s="42"/>
      <c r="AE39" s="230"/>
    </row>
    <row r="40" spans="1:31" ht="15.6" customHeight="1" x14ac:dyDescent="0.25">
      <c r="B40" s="44" t="s">
        <v>756</v>
      </c>
      <c r="C40" s="243" t="s">
        <v>433</v>
      </c>
      <c r="D40" s="253"/>
      <c r="E40" s="93">
        <v>2</v>
      </c>
      <c r="F40" s="44" t="s">
        <v>1286</v>
      </c>
      <c r="N40" s="8"/>
      <c r="O40" s="233"/>
      <c r="P40" s="44" t="s">
        <v>810</v>
      </c>
      <c r="Q40" s="44" t="s">
        <v>299</v>
      </c>
      <c r="R40" s="51" t="s">
        <v>250</v>
      </c>
      <c r="S40" s="42">
        <v>12</v>
      </c>
      <c r="T40" s="221">
        <v>6</v>
      </c>
      <c r="U40" s="173">
        <f t="shared" si="10"/>
        <v>18</v>
      </c>
      <c r="V40" s="42">
        <v>1</v>
      </c>
      <c r="W40" s="173"/>
      <c r="X40" s="44" t="s">
        <v>827</v>
      </c>
      <c r="Y40" s="44" t="s">
        <v>304</v>
      </c>
      <c r="Z40" s="44" t="s">
        <v>242</v>
      </c>
      <c r="AA40" s="42">
        <v>13</v>
      </c>
      <c r="AB40" s="221">
        <v>21</v>
      </c>
      <c r="AC40" s="173">
        <f>SUM(AA40:AB40)</f>
        <v>34</v>
      </c>
      <c r="AD40" s="42">
        <v>3</v>
      </c>
      <c r="AE40" s="230"/>
    </row>
    <row r="41" spans="1:31" ht="15.6" customHeight="1" x14ac:dyDescent="0.25">
      <c r="C41" s="253"/>
      <c r="D41" s="253"/>
      <c r="E41" s="8">
        <v>2</v>
      </c>
      <c r="F41" s="44" t="s">
        <v>1294</v>
      </c>
      <c r="N41" s="9"/>
      <c r="O41" s="232"/>
      <c r="P41" s="44" t="s">
        <v>814</v>
      </c>
      <c r="Q41" s="44" t="s">
        <v>325</v>
      </c>
      <c r="R41" s="44" t="s">
        <v>250</v>
      </c>
      <c r="S41" s="52">
        <v>6</v>
      </c>
      <c r="T41" s="202">
        <v>7</v>
      </c>
      <c r="U41" s="173">
        <f>SUM(S41:T41)</f>
        <v>13</v>
      </c>
      <c r="V41" s="42"/>
      <c r="W41" s="173"/>
      <c r="X41" s="46" t="s">
        <v>829</v>
      </c>
      <c r="Y41" s="46" t="s">
        <v>249</v>
      </c>
      <c r="Z41" s="220" t="s">
        <v>242</v>
      </c>
      <c r="AA41" s="42">
        <v>18</v>
      </c>
      <c r="AB41" s="42">
        <v>13</v>
      </c>
      <c r="AC41" s="173">
        <f>SUM(AA41:AB41)</f>
        <v>31</v>
      </c>
      <c r="AD41" s="42">
        <v>3</v>
      </c>
      <c r="AE41" s="230"/>
    </row>
    <row r="42" spans="1:31" ht="15.6" customHeight="1" x14ac:dyDescent="0.25">
      <c r="C42" s="253"/>
      <c r="D42" s="253"/>
      <c r="N42" s="9"/>
      <c r="O42" s="232"/>
      <c r="P42" s="44" t="s">
        <v>815</v>
      </c>
      <c r="Q42" s="159" t="s">
        <v>380</v>
      </c>
      <c r="R42" s="44" t="s">
        <v>250</v>
      </c>
      <c r="S42" s="42">
        <v>3</v>
      </c>
      <c r="T42" s="42">
        <v>3</v>
      </c>
      <c r="U42" s="173">
        <f>SUM(S42:T42)</f>
        <v>6</v>
      </c>
      <c r="V42" s="42">
        <v>2</v>
      </c>
      <c r="W42" s="173"/>
      <c r="X42" s="157" t="s">
        <v>825</v>
      </c>
      <c r="Y42" s="157" t="s">
        <v>260</v>
      </c>
      <c r="Z42" s="46" t="s">
        <v>242</v>
      </c>
      <c r="AA42" s="42">
        <v>4</v>
      </c>
      <c r="AB42" s="42">
        <v>22</v>
      </c>
      <c r="AC42" s="173">
        <f>SUM(AA42:AB42)</f>
        <v>26</v>
      </c>
      <c r="AD42" s="42">
        <v>1</v>
      </c>
      <c r="AE42" s="230"/>
    </row>
    <row r="43" spans="1:31" ht="15.6" customHeight="1" x14ac:dyDescent="0.3">
      <c r="A43" s="52"/>
      <c r="B43" s="35" t="s">
        <v>318</v>
      </c>
      <c r="C43" s="246"/>
      <c r="D43" s="271">
        <v>0</v>
      </c>
      <c r="F43" s="44"/>
      <c r="N43" s="8"/>
      <c r="O43" s="233"/>
      <c r="P43" s="44" t="s">
        <v>809</v>
      </c>
      <c r="Q43" s="44" t="s">
        <v>251</v>
      </c>
      <c r="R43" s="44" t="s">
        <v>250</v>
      </c>
      <c r="S43" s="42">
        <v>1</v>
      </c>
      <c r="T43" s="42">
        <v>5</v>
      </c>
      <c r="U43" s="173">
        <f>SUM(S43:T43)</f>
        <v>6</v>
      </c>
      <c r="V43" s="42">
        <v>2</v>
      </c>
      <c r="W43" s="173"/>
      <c r="X43" s="44" t="s">
        <v>828</v>
      </c>
      <c r="Y43" s="44" t="s">
        <v>258</v>
      </c>
      <c r="Z43" s="44" t="s">
        <v>242</v>
      </c>
      <c r="AA43" s="42">
        <v>7</v>
      </c>
      <c r="AB43" s="221">
        <v>17</v>
      </c>
      <c r="AC43" s="173">
        <f>SUM(AA43:AB43)</f>
        <v>24</v>
      </c>
      <c r="AD43" s="42">
        <v>1</v>
      </c>
      <c r="AE43" s="230"/>
    </row>
    <row r="44" spans="1:31" ht="15.6" customHeight="1" x14ac:dyDescent="0.25">
      <c r="A44" s="52" t="s">
        <v>226</v>
      </c>
      <c r="B44" s="44" t="s">
        <v>256</v>
      </c>
      <c r="C44" s="315" t="s">
        <v>433</v>
      </c>
      <c r="D44" s="271"/>
      <c r="E44" s="8"/>
      <c r="F44" s="44"/>
      <c r="N44" s="9"/>
      <c r="O44" s="233"/>
      <c r="P44" s="44" t="s">
        <v>807</v>
      </c>
      <c r="Q44" s="159" t="s">
        <v>370</v>
      </c>
      <c r="R44" s="44" t="s">
        <v>250</v>
      </c>
      <c r="S44" s="42">
        <v>2</v>
      </c>
      <c r="T44" s="42">
        <v>3</v>
      </c>
      <c r="U44" s="173">
        <f>SUM(S44:T44)</f>
        <v>5</v>
      </c>
      <c r="V44" s="42">
        <v>3</v>
      </c>
      <c r="W44" s="173"/>
      <c r="X44" s="44" t="s">
        <v>832</v>
      </c>
      <c r="Y44" s="44" t="s">
        <v>359</v>
      </c>
      <c r="Z44" s="44" t="s">
        <v>242</v>
      </c>
      <c r="AA44" s="42">
        <v>3</v>
      </c>
      <c r="AB44" s="42">
        <v>9</v>
      </c>
      <c r="AC44" s="173">
        <f t="shared" si="11"/>
        <v>12</v>
      </c>
      <c r="AD44" s="42">
        <v>1</v>
      </c>
      <c r="AE44" s="230"/>
    </row>
    <row r="45" spans="1:31" ht="15.6" customHeight="1" x14ac:dyDescent="0.25">
      <c r="B45" s="44"/>
      <c r="C45" s="106"/>
      <c r="N45" s="9"/>
      <c r="O45" s="232"/>
      <c r="P45" s="44" t="s">
        <v>812</v>
      </c>
      <c r="Q45" s="44" t="s">
        <v>215</v>
      </c>
      <c r="R45" s="44" t="s">
        <v>250</v>
      </c>
      <c r="S45" s="42"/>
      <c r="T45" s="221">
        <v>4</v>
      </c>
      <c r="U45" s="173">
        <f>SUM(S45:T45)</f>
        <v>4</v>
      </c>
      <c r="V45" s="42">
        <v>5</v>
      </c>
      <c r="W45" s="173"/>
      <c r="X45" s="44" t="s">
        <v>830</v>
      </c>
      <c r="Y45" s="88" t="s">
        <v>288</v>
      </c>
      <c r="Z45" s="44" t="s">
        <v>242</v>
      </c>
      <c r="AA45" s="42"/>
      <c r="AB45" s="221">
        <v>11</v>
      </c>
      <c r="AC45" s="173">
        <f>SUM(AA45:AB45)</f>
        <v>11</v>
      </c>
      <c r="AD45" s="42"/>
      <c r="AE45" s="230"/>
    </row>
    <row r="46" spans="1:31" ht="17.25" customHeight="1" x14ac:dyDescent="0.3">
      <c r="A46" s="76"/>
      <c r="B46" s="156"/>
      <c r="C46" s="71"/>
      <c r="D46" s="148"/>
      <c r="E46" s="71" t="s">
        <v>239</v>
      </c>
      <c r="F46" s="77"/>
      <c r="G46" s="78"/>
      <c r="H46" s="78"/>
      <c r="I46" s="78"/>
      <c r="J46" s="79"/>
      <c r="K46" s="78"/>
      <c r="L46" s="78"/>
      <c r="M46" s="78"/>
      <c r="N46" s="8"/>
      <c r="O46" s="232"/>
      <c r="P46" s="44" t="s">
        <v>813</v>
      </c>
      <c r="Q46" s="44" t="s">
        <v>259</v>
      </c>
      <c r="R46" s="51" t="s">
        <v>250</v>
      </c>
      <c r="S46" s="221">
        <v>1</v>
      </c>
      <c r="T46" s="42">
        <v>2</v>
      </c>
      <c r="U46" s="173">
        <f t="shared" si="10"/>
        <v>3</v>
      </c>
      <c r="V46" s="42"/>
      <c r="W46" s="173"/>
      <c r="X46" s="44" t="s">
        <v>831</v>
      </c>
      <c r="Y46" s="44" t="s">
        <v>382</v>
      </c>
      <c r="Z46" s="44" t="s">
        <v>242</v>
      </c>
      <c r="AA46" s="42">
        <v>3</v>
      </c>
      <c r="AB46" s="42">
        <v>6</v>
      </c>
      <c r="AC46" s="173">
        <f>SUM(AA46:AB46)</f>
        <v>9</v>
      </c>
      <c r="AD46" s="42">
        <v>2</v>
      </c>
      <c r="AE46" s="230"/>
    </row>
    <row r="47" spans="1:31" ht="15.6" customHeight="1" x14ac:dyDescent="0.3">
      <c r="A47" s="49" t="s">
        <v>230</v>
      </c>
      <c r="B47" s="35" t="s">
        <v>372</v>
      </c>
      <c r="C47" s="44"/>
      <c r="D47" s="23">
        <v>0</v>
      </c>
      <c r="E47" s="9"/>
      <c r="F47" s="44"/>
      <c r="G47" s="43"/>
      <c r="H47" s="47"/>
      <c r="I47" s="47"/>
      <c r="J47" s="48"/>
      <c r="K47" s="47"/>
      <c r="L47" s="47"/>
      <c r="M47" s="47"/>
      <c r="N47" s="8"/>
      <c r="O47" s="233"/>
      <c r="P47" s="44" t="s">
        <v>806</v>
      </c>
      <c r="Q47" s="51" t="s">
        <v>787</v>
      </c>
      <c r="R47" s="44" t="s">
        <v>250</v>
      </c>
      <c r="S47" s="42">
        <v>1</v>
      </c>
      <c r="T47" s="221">
        <v>1</v>
      </c>
      <c r="U47" s="173">
        <f t="shared" si="10"/>
        <v>2</v>
      </c>
      <c r="V47" s="42"/>
      <c r="W47" s="173"/>
      <c r="X47" s="44" t="s">
        <v>826</v>
      </c>
      <c r="Y47" s="44" t="s">
        <v>218</v>
      </c>
      <c r="Z47" s="51" t="s">
        <v>242</v>
      </c>
      <c r="AA47" s="42">
        <v>1</v>
      </c>
      <c r="AB47" s="221">
        <v>6</v>
      </c>
      <c r="AC47" s="173">
        <f>SUM(AA47:AB47)</f>
        <v>7</v>
      </c>
      <c r="AD47" s="42">
        <v>2</v>
      </c>
      <c r="AE47" s="230"/>
    </row>
    <row r="48" spans="1:31" ht="15.6" customHeight="1" x14ac:dyDescent="0.25">
      <c r="A48" s="52" t="s">
        <v>226</v>
      </c>
      <c r="B48" s="243"/>
      <c r="C48" s="246"/>
      <c r="D48" s="23"/>
      <c r="E48" s="9"/>
      <c r="F48" s="44"/>
      <c r="G48" s="43"/>
      <c r="H48" s="47"/>
      <c r="I48" s="43"/>
      <c r="J48" s="45"/>
      <c r="K48" s="47"/>
      <c r="L48" s="47"/>
      <c r="M48" s="39"/>
      <c r="N48" s="9"/>
      <c r="O48" s="232"/>
      <c r="P48" s="44" t="s">
        <v>808</v>
      </c>
      <c r="Q48" s="44" t="s">
        <v>250</v>
      </c>
      <c r="R48" s="44" t="s">
        <v>250</v>
      </c>
      <c r="S48" s="42"/>
      <c r="T48" s="221"/>
      <c r="U48" s="173">
        <f t="shared" si="10"/>
        <v>0</v>
      </c>
      <c r="V48" s="42"/>
      <c r="W48" s="173"/>
      <c r="X48" s="44" t="s">
        <v>833</v>
      </c>
      <c r="Y48" s="44" t="s">
        <v>204</v>
      </c>
      <c r="Z48" s="44" t="s">
        <v>242</v>
      </c>
      <c r="AA48" s="42"/>
      <c r="AB48" s="42">
        <v>6</v>
      </c>
      <c r="AC48" s="173">
        <f t="shared" si="11"/>
        <v>6</v>
      </c>
      <c r="AD48" s="42">
        <v>5</v>
      </c>
      <c r="AE48" s="230"/>
    </row>
    <row r="49" spans="1:31" ht="16.899999999999999" customHeight="1" thickBot="1" x14ac:dyDescent="0.3">
      <c r="B49" s="157"/>
      <c r="C49" s="46"/>
      <c r="E49" s="9"/>
      <c r="F49" s="44"/>
      <c r="N49" s="9"/>
      <c r="O49" s="233"/>
      <c r="P49" s="240" t="s">
        <v>1012</v>
      </c>
      <c r="Q49" s="240"/>
      <c r="R49" s="240" t="s">
        <v>250</v>
      </c>
      <c r="S49" s="242">
        <f>SUM(S38:S48)</f>
        <v>36</v>
      </c>
      <c r="T49" s="242">
        <f>SUM(T38:T48)</f>
        <v>55</v>
      </c>
      <c r="U49" s="242">
        <f>SUM(U38:U48)</f>
        <v>91</v>
      </c>
      <c r="V49" s="242">
        <f>SUM(V38:V48)</f>
        <v>19</v>
      </c>
      <c r="W49" s="173"/>
      <c r="X49" s="240" t="s">
        <v>1014</v>
      </c>
      <c r="Y49" s="240"/>
      <c r="Z49" s="240"/>
      <c r="AA49" s="242">
        <f>SUM(AA38:AA48)</f>
        <v>78</v>
      </c>
      <c r="AB49" s="242">
        <f>SUM(AB38:AB48)</f>
        <v>129</v>
      </c>
      <c r="AC49" s="242">
        <f>SUM(AC38:AC48)</f>
        <v>207</v>
      </c>
      <c r="AD49" s="242">
        <f>SUM(AD38:AD48)</f>
        <v>18</v>
      </c>
      <c r="AE49" s="230"/>
    </row>
    <row r="50" spans="1:31" ht="15.6" customHeight="1" x14ac:dyDescent="0.3">
      <c r="B50" s="35" t="s">
        <v>276</v>
      </c>
      <c r="C50" s="59"/>
      <c r="D50" s="234">
        <v>0</v>
      </c>
      <c r="E50" s="9"/>
      <c r="F50" s="44"/>
      <c r="N50" s="8"/>
      <c r="O50" s="233"/>
      <c r="P50" s="238" t="s">
        <v>356</v>
      </c>
      <c r="Q50" s="238"/>
      <c r="R50" s="243" t="s">
        <v>1017</v>
      </c>
      <c r="S50" s="245">
        <v>9</v>
      </c>
      <c r="T50" s="245">
        <v>11</v>
      </c>
      <c r="U50" s="173">
        <f t="shared" ref="U50:U61" si="12">SUM(S50:T50)</f>
        <v>20</v>
      </c>
      <c r="V50" s="245">
        <v>2</v>
      </c>
      <c r="W50" s="173"/>
      <c r="X50" s="238" t="s">
        <v>358</v>
      </c>
      <c r="Y50" s="238"/>
      <c r="Z50" s="243" t="s">
        <v>1018</v>
      </c>
      <c r="AA50" s="245">
        <v>8</v>
      </c>
      <c r="AB50" s="245">
        <v>11</v>
      </c>
      <c r="AC50" s="173">
        <f t="shared" ref="AC50:AC54" si="13">SUM(AA50:AB50)</f>
        <v>19</v>
      </c>
      <c r="AD50" s="245">
        <v>1</v>
      </c>
      <c r="AE50" s="230"/>
    </row>
    <row r="51" spans="1:31" ht="15.6" customHeight="1" x14ac:dyDescent="0.25">
      <c r="A51" s="202" t="s">
        <v>226</v>
      </c>
      <c r="B51" s="320" t="s">
        <v>571</v>
      </c>
      <c r="C51" s="246" t="s">
        <v>397</v>
      </c>
      <c r="D51" s="234"/>
      <c r="N51" s="9"/>
      <c r="O51" s="232"/>
      <c r="P51" s="44" t="s">
        <v>820</v>
      </c>
      <c r="Q51" s="44" t="s">
        <v>254</v>
      </c>
      <c r="R51" s="243" t="s">
        <v>356</v>
      </c>
      <c r="S51" s="42">
        <v>8</v>
      </c>
      <c r="T51" s="221">
        <v>16</v>
      </c>
      <c r="U51" s="173">
        <f t="shared" si="12"/>
        <v>24</v>
      </c>
      <c r="V51" s="42">
        <v>2</v>
      </c>
      <c r="W51" s="173"/>
      <c r="X51" s="44" t="s">
        <v>840</v>
      </c>
      <c r="Y51" s="44" t="s">
        <v>293</v>
      </c>
      <c r="Z51" s="51" t="s">
        <v>358</v>
      </c>
      <c r="AA51" s="221">
        <v>7</v>
      </c>
      <c r="AB51" s="42">
        <v>8</v>
      </c>
      <c r="AC51" s="173">
        <f t="shared" si="13"/>
        <v>15</v>
      </c>
      <c r="AD51" s="42">
        <v>2</v>
      </c>
      <c r="AE51" s="230"/>
    </row>
    <row r="52" spans="1:31" ht="15.6" customHeight="1" x14ac:dyDescent="0.25">
      <c r="F52" s="44"/>
      <c r="N52" s="9"/>
      <c r="O52" s="232"/>
      <c r="P52" s="44" t="s">
        <v>821</v>
      </c>
      <c r="Q52" s="51" t="s">
        <v>254</v>
      </c>
      <c r="R52" s="244" t="s">
        <v>356</v>
      </c>
      <c r="S52" s="42">
        <v>5</v>
      </c>
      <c r="T52" s="42">
        <v>13</v>
      </c>
      <c r="U52" s="173">
        <f t="shared" si="12"/>
        <v>18</v>
      </c>
      <c r="V52" s="42">
        <v>5</v>
      </c>
      <c r="W52" s="173"/>
      <c r="X52" s="44" t="s">
        <v>836</v>
      </c>
      <c r="Y52" s="159" t="s">
        <v>216</v>
      </c>
      <c r="Z52" s="44" t="s">
        <v>358</v>
      </c>
      <c r="AA52" s="42">
        <v>6</v>
      </c>
      <c r="AB52" s="221">
        <v>9</v>
      </c>
      <c r="AC52" s="173">
        <f t="shared" si="13"/>
        <v>15</v>
      </c>
      <c r="AD52" s="42">
        <v>11</v>
      </c>
      <c r="AE52" s="230"/>
    </row>
    <row r="53" spans="1:31" ht="15.6" customHeight="1" x14ac:dyDescent="0.25">
      <c r="A53" s="107"/>
      <c r="B53" s="108"/>
      <c r="C53" s="108"/>
      <c r="D53" s="149"/>
      <c r="E53" s="109"/>
      <c r="F53" s="108"/>
      <c r="G53" s="110"/>
      <c r="H53" s="110"/>
      <c r="I53" s="110"/>
      <c r="J53" s="111"/>
      <c r="K53" s="110"/>
      <c r="L53" s="110"/>
      <c r="M53" s="109"/>
      <c r="N53" s="9"/>
      <c r="O53" s="233"/>
      <c r="P53" s="44" t="s">
        <v>823</v>
      </c>
      <c r="Q53" s="44" t="s">
        <v>292</v>
      </c>
      <c r="R53" s="243" t="s">
        <v>356</v>
      </c>
      <c r="S53" s="42">
        <v>6</v>
      </c>
      <c r="T53" s="221">
        <v>8</v>
      </c>
      <c r="U53" s="173">
        <f t="shared" si="12"/>
        <v>14</v>
      </c>
      <c r="V53" s="43"/>
      <c r="W53" s="173"/>
      <c r="X53" s="44" t="s">
        <v>842</v>
      </c>
      <c r="Y53" s="44" t="s">
        <v>598</v>
      </c>
      <c r="Z53" s="44" t="s">
        <v>358</v>
      </c>
      <c r="AA53" s="42">
        <v>6</v>
      </c>
      <c r="AB53" s="221">
        <v>9</v>
      </c>
      <c r="AC53" s="173">
        <f t="shared" si="13"/>
        <v>15</v>
      </c>
      <c r="AD53" s="42">
        <v>1</v>
      </c>
      <c r="AE53" s="230"/>
    </row>
    <row r="54" spans="1:31" ht="15.6" customHeight="1" x14ac:dyDescent="0.3">
      <c r="C54" s="44" t="s">
        <v>579</v>
      </c>
      <c r="D54" s="102">
        <f>SUM(D15:D53)</f>
        <v>21</v>
      </c>
      <c r="E54" s="22"/>
      <c r="F54" s="44" t="s">
        <v>578</v>
      </c>
      <c r="G54" s="35"/>
      <c r="H54" s="50"/>
      <c r="I54" s="64">
        <v>8</v>
      </c>
      <c r="J54" s="23"/>
      <c r="N54" s="8"/>
      <c r="O54" s="232"/>
      <c r="P54" s="44" t="s">
        <v>818</v>
      </c>
      <c r="Q54" s="44" t="s">
        <v>209</v>
      </c>
      <c r="R54" s="44" t="s">
        <v>356</v>
      </c>
      <c r="S54" s="42">
        <v>4</v>
      </c>
      <c r="T54" s="221">
        <v>10</v>
      </c>
      <c r="U54" s="173">
        <f>SUM(S54:T54)</f>
        <v>14</v>
      </c>
      <c r="V54" s="42">
        <v>4</v>
      </c>
      <c r="W54" s="173"/>
      <c r="X54" s="44" t="s">
        <v>837</v>
      </c>
      <c r="Y54" s="44" t="s">
        <v>798</v>
      </c>
      <c r="Z54" s="44" t="s">
        <v>358</v>
      </c>
      <c r="AA54" s="42">
        <v>4</v>
      </c>
      <c r="AB54" s="42">
        <v>8</v>
      </c>
      <c r="AC54" s="173">
        <f t="shared" si="13"/>
        <v>12</v>
      </c>
      <c r="AD54" s="221">
        <v>4</v>
      </c>
      <c r="AE54" s="230"/>
    </row>
    <row r="55" spans="1:31" ht="15.6" customHeight="1" x14ac:dyDescent="0.25">
      <c r="A55" s="296"/>
      <c r="B55" s="314"/>
      <c r="C55" s="314"/>
      <c r="D55" s="314"/>
      <c r="E55" s="314"/>
      <c r="N55" s="8"/>
      <c r="O55" s="232"/>
      <c r="P55" s="44" t="s">
        <v>819</v>
      </c>
      <c r="Q55" s="51" t="s">
        <v>217</v>
      </c>
      <c r="R55" s="51" t="s">
        <v>356</v>
      </c>
      <c r="S55" s="42">
        <v>4</v>
      </c>
      <c r="T55" s="221">
        <v>8</v>
      </c>
      <c r="U55" s="173">
        <f>SUM(S55:T55)</f>
        <v>12</v>
      </c>
      <c r="V55" s="42">
        <v>1</v>
      </c>
      <c r="W55" s="173"/>
      <c r="X55" s="44" t="s">
        <v>841</v>
      </c>
      <c r="Y55" s="44" t="s">
        <v>248</v>
      </c>
      <c r="Z55" s="44" t="s">
        <v>358</v>
      </c>
      <c r="AA55" s="42">
        <v>7</v>
      </c>
      <c r="AB55" s="221">
        <v>4</v>
      </c>
      <c r="AC55" s="173">
        <f t="shared" ref="AC55:AC60" si="14">SUM(AA55:AB55)</f>
        <v>11</v>
      </c>
      <c r="AD55" s="43"/>
      <c r="AE55" s="230"/>
    </row>
    <row r="56" spans="1:31" ht="15.6" customHeight="1" x14ac:dyDescent="0.3">
      <c r="A56" s="296"/>
      <c r="B56" s="188" t="s">
        <v>1292</v>
      </c>
      <c r="C56" s="314"/>
      <c r="D56" s="314"/>
      <c r="E56" s="314"/>
      <c r="F56" s="314"/>
      <c r="G56" s="314"/>
      <c r="H56" s="314"/>
      <c r="I56" s="314"/>
      <c r="N56" s="8"/>
      <c r="O56" s="63"/>
      <c r="P56" s="44" t="s">
        <v>1043</v>
      </c>
      <c r="Q56" s="44" t="s">
        <v>544</v>
      </c>
      <c r="R56" s="44" t="s">
        <v>356</v>
      </c>
      <c r="S56" s="42">
        <v>5</v>
      </c>
      <c r="T56" s="221">
        <v>7</v>
      </c>
      <c r="U56" s="173">
        <f>SUM(S56:T56)</f>
        <v>12</v>
      </c>
      <c r="W56" s="173"/>
      <c r="X56" s="44" t="s">
        <v>838</v>
      </c>
      <c r="Y56" s="44" t="s">
        <v>290</v>
      </c>
      <c r="Z56" s="44" t="s">
        <v>358</v>
      </c>
      <c r="AA56" s="42">
        <v>5</v>
      </c>
      <c r="AB56" s="221">
        <v>4</v>
      </c>
      <c r="AC56" s="173">
        <f t="shared" si="14"/>
        <v>9</v>
      </c>
      <c r="AD56" s="42">
        <v>1</v>
      </c>
      <c r="AE56" s="230"/>
    </row>
    <row r="57" spans="1:31" ht="15.6" customHeight="1" x14ac:dyDescent="0.3">
      <c r="A57" s="296"/>
      <c r="B57" s="188"/>
      <c r="C57" s="314"/>
      <c r="D57" s="314"/>
      <c r="E57" s="314"/>
      <c r="F57" s="314"/>
      <c r="G57" s="314"/>
      <c r="H57" s="314"/>
      <c r="I57" s="314"/>
      <c r="N57" s="9"/>
      <c r="O57" s="233"/>
      <c r="P57" s="44" t="s">
        <v>918</v>
      </c>
      <c r="Q57" s="159" t="s">
        <v>691</v>
      </c>
      <c r="R57" s="44" t="s">
        <v>356</v>
      </c>
      <c r="S57" s="42">
        <v>6</v>
      </c>
      <c r="T57" s="42">
        <v>5</v>
      </c>
      <c r="U57" s="173">
        <f>SUM(S57:T57)</f>
        <v>11</v>
      </c>
      <c r="V57" s="42">
        <v>3</v>
      </c>
      <c r="W57" s="173"/>
      <c r="X57" s="44" t="s">
        <v>1084</v>
      </c>
      <c r="Y57" s="161" t="s">
        <v>314</v>
      </c>
      <c r="Z57" s="44" t="s">
        <v>358</v>
      </c>
      <c r="AA57" s="42">
        <v>2</v>
      </c>
      <c r="AB57" s="221">
        <v>7</v>
      </c>
      <c r="AC57" s="173">
        <f t="shared" si="14"/>
        <v>9</v>
      </c>
      <c r="AD57" s="42">
        <v>2</v>
      </c>
      <c r="AE57" s="230"/>
    </row>
    <row r="58" spans="1:31" ht="15.6" customHeight="1" x14ac:dyDescent="0.3">
      <c r="A58" s="296"/>
      <c r="B58" s="188" t="s">
        <v>1293</v>
      </c>
      <c r="D58" s="314"/>
      <c r="E58" s="314"/>
      <c r="F58" s="314"/>
      <c r="G58" s="314"/>
      <c r="H58" s="314"/>
      <c r="I58" s="314"/>
      <c r="N58" s="9"/>
      <c r="O58" s="233"/>
      <c r="P58" s="44" t="s">
        <v>822</v>
      </c>
      <c r="Q58" s="44" t="s">
        <v>238</v>
      </c>
      <c r="R58" s="44" t="s">
        <v>356</v>
      </c>
      <c r="S58" s="42">
        <v>4</v>
      </c>
      <c r="T58" s="42">
        <v>5</v>
      </c>
      <c r="U58" s="173">
        <f>SUM(S58:T58)</f>
        <v>9</v>
      </c>
      <c r="V58" s="42">
        <v>3</v>
      </c>
      <c r="W58" s="173"/>
      <c r="X58" s="44" t="s">
        <v>835</v>
      </c>
      <c r="Y58" s="88" t="s">
        <v>309</v>
      </c>
      <c r="Z58" s="44" t="s">
        <v>358</v>
      </c>
      <c r="AA58" s="42">
        <v>2</v>
      </c>
      <c r="AB58" s="221">
        <v>7</v>
      </c>
      <c r="AC58" s="173">
        <f t="shared" si="14"/>
        <v>9</v>
      </c>
      <c r="AD58" s="42">
        <v>3</v>
      </c>
      <c r="AE58" s="230"/>
    </row>
    <row r="59" spans="1:31" ht="15.6" customHeight="1" x14ac:dyDescent="0.25">
      <c r="A59" s="296"/>
      <c r="B59" s="314"/>
      <c r="C59" s="314"/>
      <c r="D59" s="314"/>
      <c r="E59" s="314"/>
      <c r="F59" s="314"/>
      <c r="G59" s="314"/>
      <c r="H59" s="314"/>
      <c r="N59" s="9"/>
      <c r="O59" s="232"/>
      <c r="P59" s="44" t="s">
        <v>882</v>
      </c>
      <c r="Q59" s="44" t="s">
        <v>756</v>
      </c>
      <c r="R59" s="44" t="s">
        <v>356</v>
      </c>
      <c r="S59" s="42">
        <v>1</v>
      </c>
      <c r="T59" s="42">
        <v>6</v>
      </c>
      <c r="U59" s="173">
        <f t="shared" si="12"/>
        <v>7</v>
      </c>
      <c r="V59" s="42">
        <v>5</v>
      </c>
      <c r="W59" s="173"/>
      <c r="X59" s="44" t="s">
        <v>839</v>
      </c>
      <c r="Y59" s="44" t="s">
        <v>295</v>
      </c>
      <c r="Z59" s="44" t="s">
        <v>358</v>
      </c>
      <c r="AA59" s="42"/>
      <c r="AB59" s="42">
        <v>9</v>
      </c>
      <c r="AC59" s="173">
        <f t="shared" si="14"/>
        <v>9</v>
      </c>
      <c r="AD59" s="42"/>
      <c r="AE59" s="230"/>
    </row>
    <row r="60" spans="1:31" ht="16.149999999999999" customHeight="1" thickBot="1" x14ac:dyDescent="0.3">
      <c r="A60" s="4"/>
      <c r="B60" s="297"/>
      <c r="E60" s="9"/>
      <c r="F60" s="44"/>
      <c r="N60" s="9"/>
      <c r="O60" s="233"/>
      <c r="P60" s="44" t="s">
        <v>816</v>
      </c>
      <c r="Q60" s="44" t="s">
        <v>213</v>
      </c>
      <c r="R60" s="44" t="s">
        <v>356</v>
      </c>
      <c r="S60" s="42">
        <v>2</v>
      </c>
      <c r="T60" s="221">
        <v>2</v>
      </c>
      <c r="U60" s="173">
        <f t="shared" si="12"/>
        <v>4</v>
      </c>
      <c r="V60" s="42">
        <v>3</v>
      </c>
      <c r="W60" s="173"/>
      <c r="X60" s="44" t="s">
        <v>925</v>
      </c>
      <c r="Y60" s="44" t="s">
        <v>300</v>
      </c>
      <c r="Z60" s="44" t="s">
        <v>358</v>
      </c>
      <c r="AA60" s="42">
        <v>3</v>
      </c>
      <c r="AB60" s="42">
        <v>5</v>
      </c>
      <c r="AC60" s="173">
        <f t="shared" si="14"/>
        <v>8</v>
      </c>
      <c r="AD60" s="221"/>
      <c r="AE60" s="230"/>
    </row>
    <row r="61" spans="1:31" ht="18.600000000000001" customHeight="1" thickTop="1" thickBot="1" x14ac:dyDescent="0.3">
      <c r="A61" s="4"/>
      <c r="B61" s="319"/>
      <c r="C61" s="23"/>
      <c r="D61" s="27"/>
      <c r="J61" s="26"/>
      <c r="K61" s="23"/>
      <c r="L61" s="27"/>
      <c r="M61" s="42"/>
      <c r="N61" s="9"/>
      <c r="O61" s="63"/>
      <c r="P61" s="44" t="s">
        <v>817</v>
      </c>
      <c r="Q61" s="44" t="s">
        <v>257</v>
      </c>
      <c r="R61" s="44" t="s">
        <v>356</v>
      </c>
      <c r="S61" s="42"/>
      <c r="T61" s="221">
        <v>1</v>
      </c>
      <c r="U61" s="173">
        <f t="shared" si="12"/>
        <v>1</v>
      </c>
      <c r="V61" s="42">
        <v>1</v>
      </c>
      <c r="W61" s="173"/>
      <c r="X61" s="157" t="s">
        <v>1014</v>
      </c>
      <c r="Y61" s="222"/>
      <c r="Z61" s="157" t="s">
        <v>358</v>
      </c>
      <c r="AA61" s="267">
        <f>SUM(AA50:AA60)</f>
        <v>50</v>
      </c>
      <c r="AB61" s="267">
        <f>SUM(AB50:AB60)</f>
        <v>81</v>
      </c>
      <c r="AC61" s="268">
        <f>SUM(AC50:AC60)</f>
        <v>131</v>
      </c>
      <c r="AD61" s="269">
        <f>SUM(AD50:AD60)</f>
        <v>25</v>
      </c>
      <c r="AE61" s="230"/>
    </row>
    <row r="62" spans="1:31" ht="15.6" customHeight="1" thickTop="1" thickBot="1" x14ac:dyDescent="0.3">
      <c r="A62" s="4"/>
      <c r="N62" s="9"/>
      <c r="O62" s="230"/>
      <c r="P62" s="157" t="s">
        <v>1012</v>
      </c>
      <c r="Q62" s="157"/>
      <c r="R62" s="157" t="s">
        <v>356</v>
      </c>
      <c r="S62" s="221">
        <f>SUM(S50:S61)</f>
        <v>54</v>
      </c>
      <c r="T62" s="221">
        <f>SUM(T50:T61)</f>
        <v>92</v>
      </c>
      <c r="U62" s="173">
        <f>SUM(U50:U60)</f>
        <v>145</v>
      </c>
      <c r="V62" s="42">
        <f>SUM(V50:V61)</f>
        <v>29</v>
      </c>
      <c r="W62" s="173"/>
      <c r="X62" s="230"/>
      <c r="Y62" s="230"/>
      <c r="Z62" s="230"/>
      <c r="AA62" s="230"/>
      <c r="AB62" s="230"/>
      <c r="AC62" s="230"/>
      <c r="AD62" s="230"/>
      <c r="AE62" s="230"/>
    </row>
    <row r="63" spans="1:31" ht="15.6" customHeight="1" thickBot="1" x14ac:dyDescent="0.35">
      <c r="A63" s="171"/>
      <c r="B63" s="171"/>
      <c r="C63" s="170" t="s">
        <v>1185</v>
      </c>
      <c r="D63" s="49" t="s">
        <v>246</v>
      </c>
      <c r="E63" s="49" t="s">
        <v>240</v>
      </c>
      <c r="F63" s="49" t="s">
        <v>241</v>
      </c>
      <c r="G63" s="170" t="s">
        <v>247</v>
      </c>
      <c r="H63" s="170" t="s">
        <v>182</v>
      </c>
      <c r="I63" s="208"/>
      <c r="J63" s="208" t="s">
        <v>1063</v>
      </c>
      <c r="K63" s="208"/>
      <c r="L63" s="49" t="s">
        <v>1154</v>
      </c>
      <c r="M63" s="170"/>
      <c r="N63" s="9"/>
      <c r="O63" s="63"/>
      <c r="P63" s="57" t="s">
        <v>1041</v>
      </c>
      <c r="Q63" s="168"/>
      <c r="R63" s="168"/>
      <c r="S63" s="207">
        <f>S25+S37+S49+S62</f>
        <v>198</v>
      </c>
      <c r="T63" s="207">
        <f>T25+T37+T49+T62</f>
        <v>305</v>
      </c>
      <c r="U63" s="207">
        <f>U25+U37+U49+U62</f>
        <v>502</v>
      </c>
      <c r="V63" s="207">
        <f>V25+V37+V49+V62</f>
        <v>68</v>
      </c>
      <c r="W63" s="173"/>
      <c r="X63" s="57" t="s">
        <v>1042</v>
      </c>
      <c r="Y63" s="57"/>
      <c r="Z63" s="57"/>
      <c r="AA63" s="207">
        <f>AA25+AA37+AA49+AA61</f>
        <v>245</v>
      </c>
      <c r="AB63" s="207">
        <f>AB25+AB37+AB49+AB61</f>
        <v>404</v>
      </c>
      <c r="AC63" s="207">
        <f>AC25+AC37+AC49+AC61</f>
        <v>649</v>
      </c>
      <c r="AD63" s="207">
        <f>AD25+AD37+AD49+AD61</f>
        <v>87</v>
      </c>
      <c r="AE63" s="230"/>
    </row>
    <row r="64" spans="1:31" ht="15.6" customHeight="1" thickTop="1" thickBot="1" x14ac:dyDescent="0.35">
      <c r="C64" s="44" t="s">
        <v>908</v>
      </c>
      <c r="D64" s="243" t="s">
        <v>242</v>
      </c>
      <c r="E64" s="42">
        <v>21</v>
      </c>
      <c r="F64" s="221">
        <v>15</v>
      </c>
      <c r="G64" s="173">
        <f t="shared" ref="G64:G75" si="15">SUM(E64:F64)</f>
        <v>36</v>
      </c>
      <c r="H64" s="42"/>
      <c r="I64" s="42"/>
      <c r="J64" s="44">
        <v>1</v>
      </c>
      <c r="K64" s="64"/>
      <c r="L64" s="170" t="s">
        <v>802</v>
      </c>
      <c r="N64" s="9"/>
      <c r="O64" s="181"/>
      <c r="P64" s="43"/>
      <c r="Q64" s="43"/>
      <c r="R64" s="43"/>
      <c r="S64" s="43"/>
      <c r="T64" s="43"/>
      <c r="U64" s="43"/>
      <c r="V64" s="43"/>
      <c r="W64" s="43"/>
      <c r="X64" s="209" t="s">
        <v>799</v>
      </c>
      <c r="Y64" s="201"/>
      <c r="Z64" s="201"/>
      <c r="AA64" s="210">
        <f>S63+AA63</f>
        <v>443</v>
      </c>
      <c r="AB64" s="210">
        <f>T63+AB63</f>
        <v>709</v>
      </c>
      <c r="AC64" s="210">
        <f>U63+AC63</f>
        <v>1151</v>
      </c>
      <c r="AD64" s="210">
        <f>V63+AD63</f>
        <v>155</v>
      </c>
      <c r="AE64" s="211"/>
    </row>
    <row r="65" spans="1:31" ht="15.6" customHeight="1" thickTop="1" x14ac:dyDescent="0.2">
      <c r="C65" s="46" t="s">
        <v>794</v>
      </c>
      <c r="D65" s="243" t="s">
        <v>243</v>
      </c>
      <c r="E65" s="42">
        <v>13</v>
      </c>
      <c r="F65" s="42">
        <v>21</v>
      </c>
      <c r="G65" s="173">
        <f t="shared" si="15"/>
        <v>34</v>
      </c>
      <c r="H65" s="42">
        <v>5</v>
      </c>
      <c r="I65" s="42"/>
      <c r="J65" s="44">
        <v>2</v>
      </c>
      <c r="K65" s="44"/>
      <c r="L65" s="44" t="s">
        <v>1283</v>
      </c>
      <c r="M65" s="243" t="s">
        <v>305</v>
      </c>
      <c r="O65" s="181"/>
      <c r="AE65" s="211"/>
    </row>
    <row r="66" spans="1:31" ht="15.6" customHeight="1" x14ac:dyDescent="0.2">
      <c r="C66" s="44" t="s">
        <v>406</v>
      </c>
      <c r="D66" s="243" t="s">
        <v>242</v>
      </c>
      <c r="E66" s="42">
        <v>13</v>
      </c>
      <c r="F66" s="221">
        <v>21</v>
      </c>
      <c r="G66" s="173">
        <f t="shared" si="15"/>
        <v>34</v>
      </c>
      <c r="H66" s="42">
        <v>3</v>
      </c>
      <c r="I66" s="42"/>
      <c r="J66" s="44">
        <v>3</v>
      </c>
      <c r="K66" s="44"/>
      <c r="L66" s="44" t="s">
        <v>1284</v>
      </c>
      <c r="M66" s="243" t="s">
        <v>283</v>
      </c>
      <c r="O66" s="181"/>
      <c r="Q66" s="243"/>
      <c r="R66" s="253"/>
      <c r="S66" s="253"/>
      <c r="T66" s="253"/>
      <c r="U66" s="253"/>
      <c r="V66" s="253"/>
      <c r="W66" s="253"/>
      <c r="X66" s="253"/>
      <c r="Y66" s="253"/>
      <c r="AE66" s="211"/>
    </row>
    <row r="67" spans="1:31" ht="15.6" customHeight="1" x14ac:dyDescent="0.2">
      <c r="C67" s="44" t="s">
        <v>320</v>
      </c>
      <c r="D67" s="243" t="s">
        <v>305</v>
      </c>
      <c r="E67" s="42">
        <v>20</v>
      </c>
      <c r="F67" s="42">
        <v>11</v>
      </c>
      <c r="G67" s="173">
        <f t="shared" si="15"/>
        <v>31</v>
      </c>
      <c r="H67" s="42"/>
      <c r="I67" s="42"/>
      <c r="J67" s="44">
        <v>4</v>
      </c>
      <c r="K67" s="43"/>
      <c r="L67" s="46" t="s">
        <v>1290</v>
      </c>
      <c r="M67" s="44" t="s">
        <v>356</v>
      </c>
      <c r="O67" s="181"/>
      <c r="AE67" s="211"/>
    </row>
    <row r="68" spans="1:31" ht="15.6" customHeight="1" x14ac:dyDescent="0.2">
      <c r="C68" s="46" t="s">
        <v>249</v>
      </c>
      <c r="D68" s="244" t="s">
        <v>242</v>
      </c>
      <c r="E68" s="42">
        <v>18</v>
      </c>
      <c r="F68" s="42">
        <v>13</v>
      </c>
      <c r="G68" s="173">
        <f t="shared" si="15"/>
        <v>31</v>
      </c>
      <c r="H68" s="42">
        <v>3</v>
      </c>
      <c r="I68" s="42"/>
      <c r="J68" s="44">
        <v>5</v>
      </c>
      <c r="K68" s="43"/>
      <c r="O68" s="181"/>
      <c r="R68" s="211" t="s">
        <v>1204</v>
      </c>
      <c r="Z68" s="211" t="s">
        <v>1204</v>
      </c>
      <c r="AE68" s="211"/>
    </row>
    <row r="69" spans="1:31" ht="15.6" customHeight="1" x14ac:dyDescent="0.3">
      <c r="C69" s="159" t="s">
        <v>383</v>
      </c>
      <c r="D69" s="243" t="s">
        <v>306</v>
      </c>
      <c r="E69" s="42">
        <v>18</v>
      </c>
      <c r="F69" s="221">
        <v>13</v>
      </c>
      <c r="G69" s="173">
        <f t="shared" si="15"/>
        <v>31</v>
      </c>
      <c r="H69" s="42">
        <v>6</v>
      </c>
      <c r="I69" s="42"/>
      <c r="J69" s="44">
        <v>8</v>
      </c>
      <c r="K69" s="43"/>
      <c r="L69" s="170" t="s">
        <v>273</v>
      </c>
      <c r="M69" s="220"/>
      <c r="O69" s="181"/>
      <c r="R69" s="211" t="s">
        <v>1244</v>
      </c>
      <c r="Z69" s="211" t="s">
        <v>1267</v>
      </c>
      <c r="AE69" s="211"/>
    </row>
    <row r="70" spans="1:31" ht="15.6" customHeight="1" x14ac:dyDescent="0.3">
      <c r="C70" s="44" t="s">
        <v>556</v>
      </c>
      <c r="D70" s="244" t="s">
        <v>250</v>
      </c>
      <c r="E70" s="221">
        <v>9</v>
      </c>
      <c r="F70" s="221">
        <v>19</v>
      </c>
      <c r="G70" s="173">
        <f t="shared" si="15"/>
        <v>28</v>
      </c>
      <c r="H70" s="42"/>
      <c r="I70" s="42"/>
      <c r="J70" s="44">
        <v>6</v>
      </c>
      <c r="L70" s="46" t="s">
        <v>1282</v>
      </c>
      <c r="M70" s="44" t="s">
        <v>306</v>
      </c>
      <c r="O70" s="181"/>
      <c r="P70" s="163" t="s">
        <v>1243</v>
      </c>
      <c r="Q70" s="49" t="s">
        <v>1002</v>
      </c>
      <c r="R70" s="21">
        <v>41344</v>
      </c>
      <c r="S70" s="57"/>
      <c r="T70" s="57"/>
      <c r="U70" s="57"/>
      <c r="V70" s="171"/>
      <c r="W70" s="171"/>
      <c r="X70" s="163" t="s">
        <v>1266</v>
      </c>
      <c r="Y70" s="49" t="s">
        <v>1002</v>
      </c>
      <c r="Z70" s="21">
        <v>41351</v>
      </c>
      <c r="AA70" s="211"/>
      <c r="AB70" s="211"/>
      <c r="AC70" s="211"/>
      <c r="AD70" s="211"/>
      <c r="AE70" s="211"/>
    </row>
    <row r="71" spans="1:31" ht="18.75" x14ac:dyDescent="0.3">
      <c r="C71" s="44" t="s">
        <v>256</v>
      </c>
      <c r="D71" s="244" t="s">
        <v>319</v>
      </c>
      <c r="E71" s="245">
        <v>14</v>
      </c>
      <c r="F71" s="245">
        <v>12</v>
      </c>
      <c r="G71" s="173">
        <f t="shared" si="15"/>
        <v>26</v>
      </c>
      <c r="H71" s="42">
        <v>3</v>
      </c>
      <c r="I71" s="309"/>
      <c r="J71" s="44">
        <v>7</v>
      </c>
      <c r="L71" s="106" t="s">
        <v>691</v>
      </c>
      <c r="M71" s="44" t="s">
        <v>1291</v>
      </c>
      <c r="O71" s="181"/>
      <c r="P71" s="162" t="s">
        <v>270</v>
      </c>
      <c r="Q71" s="162" t="s">
        <v>268</v>
      </c>
      <c r="R71" s="162" t="s">
        <v>296</v>
      </c>
      <c r="S71" s="44"/>
      <c r="T71" s="44"/>
      <c r="U71" s="44"/>
      <c r="V71" s="50"/>
      <c r="W71" s="50"/>
      <c r="X71" s="162" t="s">
        <v>270</v>
      </c>
      <c r="Y71" s="162" t="s">
        <v>268</v>
      </c>
      <c r="Z71" s="162" t="s">
        <v>296</v>
      </c>
      <c r="AA71" s="43"/>
      <c r="AB71" s="43"/>
      <c r="AC71" s="43"/>
      <c r="AD71" s="43"/>
      <c r="AE71" s="211"/>
    </row>
    <row r="72" spans="1:31" ht="18.75" x14ac:dyDescent="0.3">
      <c r="C72" s="157" t="s">
        <v>260</v>
      </c>
      <c r="D72" s="246" t="s">
        <v>242</v>
      </c>
      <c r="E72" s="42">
        <v>4</v>
      </c>
      <c r="F72" s="42">
        <v>22</v>
      </c>
      <c r="G72" s="173">
        <f t="shared" si="15"/>
        <v>26</v>
      </c>
      <c r="H72" s="42">
        <v>1</v>
      </c>
      <c r="I72" s="42"/>
      <c r="J72" s="44">
        <v>9</v>
      </c>
      <c r="K72" s="43"/>
      <c r="L72" s="44"/>
      <c r="M72" s="44"/>
      <c r="O72" s="181"/>
      <c r="P72" s="198">
        <v>0.38541666666666669</v>
      </c>
      <c r="Q72" s="64" t="s">
        <v>315</v>
      </c>
      <c r="R72" s="27" t="s">
        <v>418</v>
      </c>
      <c r="S72" s="44"/>
      <c r="T72" s="44"/>
      <c r="U72" s="44"/>
      <c r="V72" s="50"/>
      <c r="W72" s="50"/>
      <c r="X72" s="198">
        <v>0.38541666666666669</v>
      </c>
      <c r="Y72" s="64" t="s">
        <v>315</v>
      </c>
      <c r="Z72" s="27" t="s">
        <v>596</v>
      </c>
      <c r="AA72" s="60"/>
      <c r="AB72" s="202"/>
      <c r="AC72" s="42"/>
      <c r="AD72" s="43"/>
      <c r="AE72" s="211"/>
    </row>
    <row r="73" spans="1:31" ht="18.75" x14ac:dyDescent="0.3">
      <c r="C73" s="44" t="s">
        <v>367</v>
      </c>
      <c r="D73" s="243" t="s">
        <v>243</v>
      </c>
      <c r="E73" s="42">
        <v>13</v>
      </c>
      <c r="F73" s="221">
        <v>11</v>
      </c>
      <c r="G73" s="173">
        <f t="shared" si="15"/>
        <v>24</v>
      </c>
      <c r="H73" s="42">
        <v>1</v>
      </c>
      <c r="I73" s="42"/>
      <c r="J73" s="44">
        <v>12</v>
      </c>
      <c r="K73" s="43"/>
      <c r="L73" s="170" t="s">
        <v>348</v>
      </c>
      <c r="M73" s="44"/>
      <c r="O73" s="181"/>
      <c r="P73" s="198">
        <v>0.38541666666666669</v>
      </c>
      <c r="Q73" s="64" t="s">
        <v>316</v>
      </c>
      <c r="R73" s="27" t="s">
        <v>589</v>
      </c>
      <c r="S73" s="44"/>
      <c r="T73" s="44"/>
      <c r="U73" s="44"/>
      <c r="V73" s="50"/>
      <c r="W73" s="50"/>
      <c r="X73" s="198">
        <v>0.38541666666666669</v>
      </c>
      <c r="Y73" s="64" t="s">
        <v>316</v>
      </c>
      <c r="Z73" s="27" t="s">
        <v>438</v>
      </c>
      <c r="AA73" s="60"/>
      <c r="AB73" s="221"/>
      <c r="AC73" s="42"/>
      <c r="AD73" s="43"/>
      <c r="AE73" s="211"/>
    </row>
    <row r="74" spans="1:31" ht="18.75" x14ac:dyDescent="0.3">
      <c r="C74" s="44" t="s">
        <v>525</v>
      </c>
      <c r="D74" s="243" t="s">
        <v>356</v>
      </c>
      <c r="E74" s="245">
        <v>8</v>
      </c>
      <c r="F74" s="245">
        <v>16</v>
      </c>
      <c r="G74" s="173">
        <f t="shared" si="15"/>
        <v>24</v>
      </c>
      <c r="H74" s="42">
        <v>2</v>
      </c>
      <c r="I74" s="42"/>
      <c r="J74" s="44">
        <v>10</v>
      </c>
      <c r="K74" s="43"/>
      <c r="L74" s="44" t="s">
        <v>301</v>
      </c>
      <c r="M74" s="44" t="s">
        <v>306</v>
      </c>
      <c r="O74" s="181"/>
      <c r="P74" s="198">
        <v>0.42708333333333331</v>
      </c>
      <c r="Q74" s="64" t="s">
        <v>315</v>
      </c>
      <c r="R74" s="27" t="s">
        <v>564</v>
      </c>
      <c r="S74" s="44"/>
      <c r="T74" s="44"/>
      <c r="U74" s="44"/>
      <c r="V74" s="50"/>
      <c r="W74" s="50"/>
      <c r="X74" s="198">
        <v>0.42708333333333331</v>
      </c>
      <c r="Y74" s="64" t="s">
        <v>315</v>
      </c>
      <c r="Z74" s="27" t="s">
        <v>331</v>
      </c>
      <c r="AA74" s="60"/>
      <c r="AB74" s="42"/>
      <c r="AC74" s="42"/>
      <c r="AD74" s="43"/>
      <c r="AE74" s="211"/>
    </row>
    <row r="75" spans="1:31" ht="18.75" x14ac:dyDescent="0.3">
      <c r="C75" s="44" t="s">
        <v>258</v>
      </c>
      <c r="D75" s="44" t="s">
        <v>242</v>
      </c>
      <c r="E75" s="42">
        <v>7</v>
      </c>
      <c r="F75" s="221">
        <v>17</v>
      </c>
      <c r="G75" s="173">
        <f t="shared" si="15"/>
        <v>24</v>
      </c>
      <c r="H75" s="42">
        <v>1</v>
      </c>
      <c r="I75" s="42"/>
      <c r="J75" s="44"/>
      <c r="K75" s="43"/>
      <c r="L75" s="44" t="s">
        <v>1295</v>
      </c>
      <c r="M75" s="44" t="s">
        <v>356</v>
      </c>
      <c r="O75" s="181"/>
      <c r="P75" s="198">
        <v>0.42708333333333331</v>
      </c>
      <c r="Q75" s="64" t="s">
        <v>316</v>
      </c>
      <c r="R75" s="27" t="s">
        <v>332</v>
      </c>
      <c r="S75" s="43"/>
      <c r="T75" s="43"/>
      <c r="U75" s="43"/>
      <c r="V75" s="43"/>
      <c r="W75" s="43"/>
      <c r="X75" s="198">
        <v>0.42708333333333331</v>
      </c>
      <c r="Y75" s="64" t="s">
        <v>316</v>
      </c>
      <c r="Z75" s="27" t="s">
        <v>442</v>
      </c>
      <c r="AA75" s="60"/>
      <c r="AB75" s="43"/>
      <c r="AC75" s="43"/>
      <c r="AD75" s="43"/>
      <c r="AE75" s="211"/>
    </row>
    <row r="76" spans="1:31" ht="15.75" x14ac:dyDescent="0.25">
      <c r="A76" s="151"/>
      <c r="B76" s="151"/>
      <c r="C76" s="151"/>
      <c r="D76" s="151"/>
      <c r="E76" s="151"/>
      <c r="F76" s="151"/>
      <c r="G76" s="173"/>
      <c r="H76" s="173"/>
      <c r="I76" s="151"/>
      <c r="J76" s="151"/>
      <c r="K76" s="151"/>
      <c r="L76" s="151"/>
      <c r="M76" s="151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1"/>
      <c r="AE76" s="211"/>
    </row>
    <row r="77" spans="1:31" ht="18" x14ac:dyDescent="0.25">
      <c r="A77" s="36"/>
      <c r="B77" s="84"/>
      <c r="C77" s="36"/>
      <c r="D77" s="36"/>
      <c r="E77" s="34"/>
      <c r="F77" s="83"/>
      <c r="G77" s="95"/>
      <c r="H77" s="36"/>
      <c r="I77" s="83"/>
      <c r="J77" s="83"/>
      <c r="K77" s="83"/>
      <c r="P77" s="67"/>
      <c r="Q77" s="67"/>
      <c r="R77" s="40"/>
    </row>
    <row r="78" spans="1:31" ht="18" x14ac:dyDescent="0.25">
      <c r="A78" s="36"/>
      <c r="B78" s="84"/>
      <c r="C78" s="36"/>
      <c r="D78" s="36"/>
      <c r="E78" s="34"/>
      <c r="F78" s="83"/>
      <c r="G78" s="95"/>
      <c r="H78" s="36"/>
      <c r="I78" s="83"/>
      <c r="J78" s="83"/>
      <c r="K78" s="83"/>
      <c r="P78" s="7"/>
      <c r="Q78" s="7"/>
      <c r="R78" s="7"/>
    </row>
    <row r="79" spans="1:31" ht="18" x14ac:dyDescent="0.25">
      <c r="A79" s="36"/>
      <c r="B79" s="84"/>
      <c r="C79" s="36"/>
      <c r="D79" s="36"/>
      <c r="E79" s="34"/>
      <c r="F79" s="83"/>
      <c r="G79" s="36"/>
      <c r="H79" s="83"/>
      <c r="I79" s="83"/>
      <c r="J79" s="34"/>
      <c r="K79" s="83"/>
      <c r="P79" s="5"/>
      <c r="Q79" s="5"/>
      <c r="R79" s="7"/>
    </row>
    <row r="80" spans="1:31" ht="18" x14ac:dyDescent="0.25">
      <c r="A80" s="36"/>
      <c r="B80" s="84"/>
      <c r="C80" s="36"/>
      <c r="D80" s="36"/>
      <c r="E80" s="34"/>
      <c r="F80" s="36"/>
      <c r="G80" s="36"/>
      <c r="H80" s="36"/>
      <c r="I80" s="83"/>
      <c r="J80" s="83"/>
      <c r="K80" s="83"/>
      <c r="P80" s="5"/>
      <c r="Q80" s="5"/>
      <c r="R80" s="7"/>
    </row>
    <row r="81" spans="1:18" ht="18" x14ac:dyDescent="0.25">
      <c r="A81" s="36"/>
      <c r="B81" s="84"/>
      <c r="C81" s="38"/>
      <c r="D81" s="38"/>
      <c r="E81" s="34"/>
      <c r="F81" s="36"/>
      <c r="G81" s="95"/>
      <c r="H81" s="36"/>
      <c r="I81" s="83"/>
      <c r="J81" s="83"/>
      <c r="K81" s="83"/>
      <c r="P81" s="5"/>
      <c r="Q81" s="5"/>
      <c r="R81" s="7"/>
    </row>
    <row r="82" spans="1:18" ht="18" x14ac:dyDescent="0.25">
      <c r="A82" s="36"/>
      <c r="B82" s="84"/>
      <c r="C82" s="36"/>
      <c r="D82" s="34"/>
      <c r="E82" s="34"/>
      <c r="F82" s="83"/>
      <c r="G82" s="36"/>
      <c r="H82" s="83"/>
      <c r="I82" s="83"/>
      <c r="J82" s="83"/>
      <c r="K82" s="83"/>
      <c r="P82" s="7"/>
      <c r="Q82" s="7"/>
      <c r="R82" s="7"/>
    </row>
    <row r="83" spans="1:18" ht="18" x14ac:dyDescent="0.25">
      <c r="A83" s="36"/>
      <c r="B83" s="84"/>
      <c r="C83" s="36"/>
      <c r="D83" s="34"/>
      <c r="E83" s="34"/>
      <c r="F83" s="36"/>
      <c r="G83" s="95"/>
      <c r="H83" s="36"/>
      <c r="I83" s="83"/>
      <c r="J83" s="83"/>
      <c r="K83" s="83"/>
      <c r="P83" s="7"/>
      <c r="Q83" s="7"/>
      <c r="R83" s="7"/>
    </row>
    <row r="84" spans="1:18" ht="18" x14ac:dyDescent="0.25">
      <c r="A84" s="36"/>
      <c r="B84" s="84"/>
      <c r="C84" s="34"/>
      <c r="D84" s="34"/>
      <c r="E84" s="34"/>
      <c r="F84" s="36"/>
      <c r="G84" s="95"/>
      <c r="H84" s="36"/>
      <c r="I84" s="83"/>
      <c r="J84" s="83"/>
      <c r="K84" s="83"/>
    </row>
    <row r="85" spans="1:18" ht="18" x14ac:dyDescent="0.25">
      <c r="A85" s="36"/>
      <c r="B85" s="84"/>
      <c r="C85" s="34"/>
      <c r="D85" s="34"/>
      <c r="E85" s="34"/>
      <c r="F85" s="36"/>
      <c r="G85" s="95"/>
      <c r="H85" s="36"/>
      <c r="I85" s="83"/>
      <c r="J85" s="83"/>
      <c r="K85" s="83"/>
    </row>
    <row r="86" spans="1:18" ht="23.25" x14ac:dyDescent="0.35">
      <c r="A86" s="86"/>
      <c r="B86" s="89"/>
      <c r="C86" s="34"/>
      <c r="D86" s="34"/>
      <c r="E86" s="34"/>
      <c r="F86" s="36"/>
      <c r="G86" s="95"/>
      <c r="H86" s="36"/>
      <c r="I86" s="83"/>
      <c r="J86" s="83"/>
      <c r="K86" s="83"/>
    </row>
    <row r="87" spans="1:18" ht="18" x14ac:dyDescent="0.25">
      <c r="A87" s="36"/>
      <c r="B87" s="84"/>
      <c r="C87" s="36"/>
      <c r="D87" s="84"/>
      <c r="E87" s="34"/>
      <c r="F87" s="83"/>
      <c r="G87" s="36"/>
      <c r="H87" s="36"/>
      <c r="I87" s="83"/>
      <c r="J87" s="34"/>
      <c r="K87" s="83"/>
    </row>
    <row r="88" spans="1:18" ht="18" x14ac:dyDescent="0.25">
      <c r="A88" s="36"/>
      <c r="B88" s="34"/>
      <c r="C88" s="34"/>
      <c r="D88" s="34"/>
      <c r="E88" s="34"/>
      <c r="F88" s="34"/>
      <c r="G88" s="36"/>
      <c r="H88" s="34"/>
      <c r="I88" s="34"/>
      <c r="J88" s="34"/>
      <c r="K88" s="83"/>
    </row>
    <row r="89" spans="1:18" ht="18" x14ac:dyDescent="0.25">
      <c r="A89" s="36"/>
      <c r="B89" s="84"/>
      <c r="C89" s="84"/>
      <c r="D89" s="84"/>
      <c r="E89" s="83"/>
      <c r="F89" s="83"/>
      <c r="G89" s="36"/>
      <c r="H89" s="83"/>
      <c r="I89" s="83"/>
      <c r="J89" s="34"/>
      <c r="K89" s="83"/>
    </row>
    <row r="90" spans="1:18" ht="18" x14ac:dyDescent="0.25">
      <c r="A90" s="83"/>
      <c r="B90" s="34"/>
      <c r="C90" s="84"/>
      <c r="D90" s="84"/>
      <c r="E90" s="34"/>
      <c r="F90" s="36"/>
      <c r="G90" s="95"/>
      <c r="H90" s="36"/>
      <c r="I90" s="83"/>
      <c r="J90" s="83"/>
      <c r="K90" s="83"/>
    </row>
    <row r="91" spans="1:18" ht="23.25" x14ac:dyDescent="0.35">
      <c r="A91" s="83"/>
      <c r="B91" s="58"/>
      <c r="C91" s="89"/>
      <c r="D91" s="89"/>
      <c r="E91" s="58"/>
      <c r="F91" s="36"/>
      <c r="G91" s="95"/>
      <c r="H91" s="36"/>
      <c r="I91" s="83"/>
      <c r="J91" s="83"/>
      <c r="K91" s="83"/>
    </row>
    <row r="92" spans="1:18" ht="18" x14ac:dyDescent="0.25">
      <c r="A92" s="83"/>
      <c r="B92" s="34"/>
      <c r="C92" s="84"/>
      <c r="D92" s="84"/>
      <c r="E92" s="34"/>
      <c r="F92" s="36"/>
      <c r="G92" s="95"/>
      <c r="H92" s="36"/>
      <c r="I92" s="83"/>
      <c r="J92" s="83"/>
      <c r="K92" s="83"/>
    </row>
    <row r="93" spans="1:18" ht="18" x14ac:dyDescent="0.25">
      <c r="A93" s="36"/>
      <c r="B93" s="34"/>
      <c r="C93" s="34"/>
      <c r="D93" s="34"/>
      <c r="E93" s="34"/>
      <c r="F93" s="36"/>
      <c r="G93" s="95"/>
      <c r="H93" s="36"/>
      <c r="I93" s="83"/>
      <c r="J93" s="34"/>
      <c r="K93" s="34"/>
      <c r="L93" s="1"/>
    </row>
    <row r="94" spans="1:18" ht="18" x14ac:dyDescent="0.25">
      <c r="A94" s="36"/>
      <c r="B94" s="34"/>
      <c r="C94" s="87"/>
      <c r="D94" s="34"/>
      <c r="E94" s="34"/>
      <c r="F94" s="36"/>
      <c r="G94" s="95"/>
      <c r="H94" s="36"/>
      <c r="I94" s="83"/>
      <c r="J94" s="34"/>
      <c r="K94" s="34"/>
      <c r="L94" s="1"/>
    </row>
    <row r="95" spans="1:18" ht="18" x14ac:dyDescent="0.25">
      <c r="A95" s="36"/>
      <c r="B95" s="34"/>
      <c r="C95" s="87"/>
      <c r="D95" s="84"/>
      <c r="E95" s="36"/>
      <c r="F95" s="36"/>
      <c r="G95" s="95"/>
      <c r="H95" s="36"/>
      <c r="I95" s="83"/>
      <c r="J95" s="34"/>
      <c r="K95" s="34"/>
      <c r="L95" s="1"/>
    </row>
    <row r="96" spans="1:18" ht="18" x14ac:dyDescent="0.25">
      <c r="A96" s="36"/>
      <c r="B96" s="34"/>
      <c r="C96" s="87"/>
      <c r="D96" s="84"/>
      <c r="E96" s="36"/>
      <c r="F96" s="36"/>
      <c r="G96" s="95"/>
      <c r="H96" s="36"/>
      <c r="I96" s="83"/>
      <c r="J96" s="34"/>
      <c r="K96" s="34"/>
      <c r="L96" s="1"/>
    </row>
    <row r="97" spans="1:12" ht="18" x14ac:dyDescent="0.25">
      <c r="A97" s="36"/>
      <c r="B97" s="34"/>
      <c r="C97" s="87"/>
      <c r="D97" s="84"/>
      <c r="E97" s="34"/>
      <c r="F97" s="36"/>
      <c r="G97" s="95"/>
      <c r="H97" s="36"/>
      <c r="I97" s="83"/>
      <c r="J97" s="34"/>
      <c r="K97" s="34"/>
      <c r="L97" s="1"/>
    </row>
    <row r="98" spans="1:12" ht="18" x14ac:dyDescent="0.25">
      <c r="A98" s="95"/>
      <c r="B98" s="96"/>
      <c r="C98" s="97"/>
      <c r="D98" s="98"/>
      <c r="E98" s="95"/>
      <c r="F98" s="95"/>
      <c r="G98" s="95"/>
      <c r="H98" s="95"/>
      <c r="I98" s="99"/>
      <c r="J98" s="96"/>
      <c r="K98" s="96"/>
      <c r="L98" s="100"/>
    </row>
    <row r="99" spans="1:12" ht="18" x14ac:dyDescent="0.25">
      <c r="A99" s="36"/>
      <c r="B99" s="34"/>
      <c r="C99" s="87"/>
      <c r="D99" s="84"/>
      <c r="E99" s="36"/>
      <c r="F99" s="36"/>
      <c r="G99" s="95"/>
      <c r="H99" s="36"/>
      <c r="I99" s="83"/>
      <c r="J99" s="34"/>
      <c r="K99" s="34"/>
      <c r="L99" s="1"/>
    </row>
    <row r="100" spans="1:12" ht="18" x14ac:dyDescent="0.25">
      <c r="A100" s="36"/>
      <c r="B100" s="34"/>
      <c r="C100" s="87"/>
      <c r="D100" s="84"/>
      <c r="E100" s="34"/>
      <c r="F100" s="36"/>
      <c r="G100" s="95"/>
      <c r="H100" s="36"/>
      <c r="I100" s="83"/>
      <c r="J100" s="34"/>
      <c r="K100" s="34"/>
      <c r="L100" s="1"/>
    </row>
  </sheetData>
  <sortState ref="O5:X8">
    <sortCondition ref="O5"/>
  </sortState>
  <pageMargins left="0.25" right="0.25" top="0.25" bottom="0.25" header="0.5" footer="0.5"/>
  <pageSetup scale="65" fitToWidth="0" fitToHeight="0" orientation="portrait" r:id="rId1"/>
  <headerFooter alignWithMargins="0"/>
  <colBreaks count="1" manualBreakCount="1">
    <brk id="13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view="pageBreakPreview" topLeftCell="A16" zoomScale="77" zoomScaleNormal="75" zoomScaleSheetLayoutView="77" workbookViewId="0">
      <selection activeCell="D29" sqref="D29"/>
    </sheetView>
  </sheetViews>
  <sheetFormatPr defaultRowHeight="12.75" x14ac:dyDescent="0.2"/>
  <cols>
    <col min="1" max="1" width="13.140625" customWidth="1"/>
    <col min="2" max="2" width="16.42578125" customWidth="1"/>
    <col min="3" max="3" width="16.140625" customWidth="1"/>
    <col min="4" max="4" width="13.8554687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26.42578125" customWidth="1"/>
    <col min="14" max="14" width="0.85546875" customWidth="1"/>
    <col min="15" max="15" width="3" customWidth="1"/>
    <col min="16" max="16" width="14.7109375" customWidth="1"/>
    <col min="17" max="17" width="15" customWidth="1"/>
    <col min="18" max="18" width="15.42578125" customWidth="1"/>
    <col min="19" max="19" width="7" customWidth="1"/>
    <col min="20" max="20" width="6.85546875" customWidth="1"/>
    <col min="21" max="21" width="7.140625" customWidth="1"/>
    <col min="22" max="22" width="6.85546875" customWidth="1"/>
    <col min="23" max="23" width="4.7109375" customWidth="1"/>
    <col min="24" max="24" width="12.85546875" customWidth="1"/>
    <col min="25" max="25" width="19.28515625" customWidth="1"/>
    <col min="26" max="26" width="15.5703125" customWidth="1"/>
    <col min="27" max="27" width="7.42578125" customWidth="1"/>
    <col min="28" max="28" width="6.5703125" customWidth="1"/>
    <col min="29" max="29" width="6.85546875" customWidth="1"/>
    <col min="30" max="30" width="6.5703125" customWidth="1"/>
    <col min="31" max="31" width="2" customWidth="1"/>
  </cols>
  <sheetData>
    <row r="1" spans="1:31" ht="24" customHeight="1" x14ac:dyDescent="0.35">
      <c r="A1" s="30"/>
      <c r="B1" s="256"/>
      <c r="C1" s="256"/>
      <c r="D1" s="256"/>
      <c r="E1" s="256"/>
      <c r="F1" s="256"/>
      <c r="G1" s="257" t="s">
        <v>286</v>
      </c>
      <c r="H1" s="257"/>
      <c r="I1" s="257"/>
      <c r="J1" s="257"/>
      <c r="K1" s="257"/>
      <c r="L1" s="256"/>
      <c r="M1" s="260">
        <v>41336</v>
      </c>
      <c r="O1" s="181"/>
      <c r="P1" s="57" t="s">
        <v>262</v>
      </c>
      <c r="Q1" s="57"/>
      <c r="R1" s="57" t="s">
        <v>246</v>
      </c>
      <c r="S1" s="255" t="s">
        <v>287</v>
      </c>
      <c r="T1" s="173" t="s">
        <v>264</v>
      </c>
      <c r="U1" s="173" t="s">
        <v>263</v>
      </c>
      <c r="V1" s="173" t="s">
        <v>265</v>
      </c>
      <c r="W1" s="173" t="s">
        <v>266</v>
      </c>
      <c r="X1" s="173" t="s">
        <v>267</v>
      </c>
      <c r="Y1" s="291" t="s">
        <v>1239</v>
      </c>
      <c r="Z1" s="173"/>
      <c r="AA1" s="282"/>
      <c r="AB1" s="282" t="s">
        <v>1238</v>
      </c>
      <c r="AC1" s="173"/>
      <c r="AD1" s="173"/>
      <c r="AE1" s="181"/>
    </row>
    <row r="2" spans="1:31" ht="18.600000000000001" customHeight="1" thickBot="1" x14ac:dyDescent="0.35">
      <c r="A2" s="14"/>
      <c r="B2" s="258" t="s">
        <v>1240</v>
      </c>
      <c r="C2" s="257"/>
      <c r="D2" s="256"/>
      <c r="E2" s="256"/>
      <c r="F2" s="256"/>
      <c r="G2" s="259" t="s">
        <v>797</v>
      </c>
      <c r="H2" s="257"/>
      <c r="I2" s="257"/>
      <c r="J2" s="303"/>
      <c r="K2" s="304" t="s">
        <v>1245</v>
      </c>
      <c r="L2" s="305"/>
      <c r="M2" s="306"/>
      <c r="O2" s="230"/>
      <c r="P2" s="44" t="s">
        <v>223</v>
      </c>
      <c r="Q2" s="44" t="s">
        <v>275</v>
      </c>
      <c r="R2" s="44" t="s">
        <v>243</v>
      </c>
      <c r="S2" s="245"/>
      <c r="T2" s="221">
        <v>21</v>
      </c>
      <c r="U2" s="42">
        <v>35</v>
      </c>
      <c r="V2" s="42">
        <v>2</v>
      </c>
      <c r="W2" s="42">
        <v>0</v>
      </c>
      <c r="X2" s="212">
        <f t="shared" ref="X2:X9" si="0">U2/T2</f>
        <v>1.6666666666666667</v>
      </c>
      <c r="Y2" s="291"/>
      <c r="Z2" s="173"/>
      <c r="AA2" s="284" t="s">
        <v>279</v>
      </c>
      <c r="AB2" s="284" t="s">
        <v>280</v>
      </c>
      <c r="AC2" s="284" t="s">
        <v>281</v>
      </c>
      <c r="AD2" s="284" t="s">
        <v>1237</v>
      </c>
      <c r="AE2" s="181"/>
    </row>
    <row r="3" spans="1:31" ht="18.75" x14ac:dyDescent="0.3">
      <c r="A3" s="285"/>
      <c r="B3" s="286"/>
      <c r="C3" s="286"/>
      <c r="D3" s="287" t="s">
        <v>279</v>
      </c>
      <c r="E3" s="287" t="s">
        <v>280</v>
      </c>
      <c r="F3" s="287" t="s">
        <v>281</v>
      </c>
      <c r="G3" s="287" t="s">
        <v>282</v>
      </c>
      <c r="H3" s="287" t="s">
        <v>263</v>
      </c>
      <c r="I3" s="287" t="s">
        <v>247</v>
      </c>
      <c r="J3" s="307" t="s">
        <v>282</v>
      </c>
      <c r="K3" s="308" t="s">
        <v>263</v>
      </c>
      <c r="L3" s="308" t="s">
        <v>287</v>
      </c>
      <c r="M3" s="306" t="s">
        <v>244</v>
      </c>
      <c r="O3" s="230"/>
      <c r="P3" s="44" t="s">
        <v>321</v>
      </c>
      <c r="Q3" s="44" t="s">
        <v>785</v>
      </c>
      <c r="R3" s="243" t="s">
        <v>306</v>
      </c>
      <c r="S3" s="245">
        <v>1</v>
      </c>
      <c r="T3" s="221">
        <v>21</v>
      </c>
      <c r="U3" s="42">
        <v>45</v>
      </c>
      <c r="V3" s="42">
        <v>3</v>
      </c>
      <c r="W3" s="42">
        <v>1</v>
      </c>
      <c r="X3" s="212">
        <f t="shared" si="0"/>
        <v>2.1428571428571428</v>
      </c>
      <c r="Y3" s="292" t="s">
        <v>583</v>
      </c>
      <c r="Z3" s="7"/>
      <c r="AA3" s="9">
        <v>11</v>
      </c>
      <c r="AB3" s="9">
        <v>5</v>
      </c>
      <c r="AC3" s="9">
        <v>6</v>
      </c>
      <c r="AD3" s="282">
        <f>AA3*2+AC3*1</f>
        <v>28</v>
      </c>
      <c r="AE3" s="181"/>
    </row>
    <row r="4" spans="1:31" ht="18.75" x14ac:dyDescent="0.3">
      <c r="A4" s="9"/>
      <c r="B4" s="35" t="s">
        <v>278</v>
      </c>
      <c r="C4" s="25"/>
      <c r="D4" s="23">
        <v>1</v>
      </c>
      <c r="E4" s="23">
        <v>0</v>
      </c>
      <c r="F4" s="23">
        <v>0</v>
      </c>
      <c r="G4" s="23">
        <v>5</v>
      </c>
      <c r="H4" s="23">
        <v>0</v>
      </c>
      <c r="I4" s="313">
        <f t="shared" ref="I4:I11" si="1">D4*2+F4*1</f>
        <v>2</v>
      </c>
      <c r="J4" s="298">
        <f>70+G4</f>
        <v>75</v>
      </c>
      <c r="K4" s="114">
        <f>53+H4</f>
        <v>53</v>
      </c>
      <c r="L4" s="113">
        <v>123</v>
      </c>
      <c r="M4" s="299">
        <v>18</v>
      </c>
      <c r="N4" s="1"/>
      <c r="O4" s="230"/>
      <c r="P4" s="44" t="s">
        <v>255</v>
      </c>
      <c r="Q4" s="44" t="s">
        <v>285</v>
      </c>
      <c r="R4" s="44" t="s">
        <v>242</v>
      </c>
      <c r="S4" s="245"/>
      <c r="T4" s="221">
        <v>23</v>
      </c>
      <c r="U4" s="42">
        <v>52</v>
      </c>
      <c r="V4" s="42">
        <v>5</v>
      </c>
      <c r="W4" s="42">
        <v>1</v>
      </c>
      <c r="X4" s="212">
        <f t="shared" si="0"/>
        <v>2.2608695652173911</v>
      </c>
      <c r="Y4" s="292" t="s">
        <v>278</v>
      </c>
      <c r="Z4" s="7"/>
      <c r="AA4" s="9">
        <v>11</v>
      </c>
      <c r="AB4" s="9">
        <v>5</v>
      </c>
      <c r="AC4" s="9">
        <v>6</v>
      </c>
      <c r="AD4" s="282">
        <f t="shared" ref="AD4:AD10" si="2">AA4*2+AC4*1</f>
        <v>28</v>
      </c>
      <c r="AE4" s="181"/>
    </row>
    <row r="5" spans="1:31" ht="18.75" x14ac:dyDescent="0.3">
      <c r="A5" s="9"/>
      <c r="B5" s="251" t="s">
        <v>313</v>
      </c>
      <c r="C5" s="25"/>
      <c r="D5" s="23">
        <v>1</v>
      </c>
      <c r="E5" s="23">
        <v>0</v>
      </c>
      <c r="F5" s="23">
        <v>0</v>
      </c>
      <c r="G5" s="23">
        <v>4</v>
      </c>
      <c r="H5" s="23">
        <v>1</v>
      </c>
      <c r="I5" s="313">
        <f t="shared" si="1"/>
        <v>2</v>
      </c>
      <c r="J5" s="298">
        <f>53+G5</f>
        <v>57</v>
      </c>
      <c r="K5" s="114">
        <f>48+H5</f>
        <v>49</v>
      </c>
      <c r="L5" s="113">
        <v>90</v>
      </c>
      <c r="M5" s="299">
        <v>22</v>
      </c>
      <c r="O5" s="230"/>
      <c r="P5" s="44" t="s">
        <v>210</v>
      </c>
      <c r="Q5" s="44" t="s">
        <v>317</v>
      </c>
      <c r="R5" s="243" t="s">
        <v>283</v>
      </c>
      <c r="S5" s="245"/>
      <c r="T5" s="221">
        <v>19</v>
      </c>
      <c r="U5" s="42">
        <v>45</v>
      </c>
      <c r="V5" s="42">
        <v>2</v>
      </c>
      <c r="W5" s="42">
        <v>1</v>
      </c>
      <c r="X5" s="212">
        <f t="shared" si="0"/>
        <v>2.3684210526315788</v>
      </c>
      <c r="Y5" s="293" t="s">
        <v>344</v>
      </c>
      <c r="Z5" s="280"/>
      <c r="AA5" s="9">
        <v>9</v>
      </c>
      <c r="AB5" s="9">
        <v>7</v>
      </c>
      <c r="AC5" s="9">
        <v>6</v>
      </c>
      <c r="AD5" s="282">
        <f t="shared" si="2"/>
        <v>24</v>
      </c>
      <c r="AE5" s="181"/>
    </row>
    <row r="6" spans="1:31" ht="18.75" x14ac:dyDescent="0.3">
      <c r="A6" s="9"/>
      <c r="B6" s="35" t="s">
        <v>276</v>
      </c>
      <c r="C6" s="25"/>
      <c r="D6" s="23">
        <v>1</v>
      </c>
      <c r="E6" s="23">
        <v>0</v>
      </c>
      <c r="F6" s="23">
        <v>0</v>
      </c>
      <c r="G6" s="23">
        <v>4</v>
      </c>
      <c r="H6" s="23">
        <v>1</v>
      </c>
      <c r="I6" s="313">
        <f t="shared" si="1"/>
        <v>2</v>
      </c>
      <c r="J6" s="298">
        <f>32+G6</f>
        <v>36</v>
      </c>
      <c r="K6" s="114">
        <f>53+H6</f>
        <v>54</v>
      </c>
      <c r="L6" s="113">
        <v>55</v>
      </c>
      <c r="M6" s="299">
        <v>18</v>
      </c>
      <c r="O6" s="230"/>
      <c r="P6" s="44" t="s">
        <v>252</v>
      </c>
      <c r="Q6" s="44" t="s">
        <v>304</v>
      </c>
      <c r="R6" s="44" t="s">
        <v>356</v>
      </c>
      <c r="S6" s="245"/>
      <c r="T6" s="221">
        <v>21</v>
      </c>
      <c r="U6" s="42">
        <v>50</v>
      </c>
      <c r="V6" s="42">
        <v>2</v>
      </c>
      <c r="W6" s="42">
        <v>0</v>
      </c>
      <c r="X6" s="212">
        <f t="shared" si="0"/>
        <v>2.3809523809523809</v>
      </c>
      <c r="Y6" s="293" t="s">
        <v>318</v>
      </c>
      <c r="Z6" s="281"/>
      <c r="AA6" s="9">
        <v>8</v>
      </c>
      <c r="AB6" s="9">
        <v>7</v>
      </c>
      <c r="AC6" s="9">
        <v>7</v>
      </c>
      <c r="AD6" s="282">
        <f t="shared" si="2"/>
        <v>23</v>
      </c>
      <c r="AE6" s="181"/>
    </row>
    <row r="7" spans="1:31" ht="18.75" x14ac:dyDescent="0.3">
      <c r="A7" s="9"/>
      <c r="B7" s="251" t="s">
        <v>784</v>
      </c>
      <c r="C7" s="253"/>
      <c r="D7" s="270">
        <v>1</v>
      </c>
      <c r="E7" s="270">
        <v>0</v>
      </c>
      <c r="F7" s="270">
        <v>0</v>
      </c>
      <c r="G7" s="270">
        <v>3</v>
      </c>
      <c r="H7" s="270">
        <v>1</v>
      </c>
      <c r="I7" s="313">
        <f t="shared" si="1"/>
        <v>2</v>
      </c>
      <c r="J7" s="312">
        <f>56+G7</f>
        <v>59</v>
      </c>
      <c r="K7" s="271">
        <f>63+H7</f>
        <v>64</v>
      </c>
      <c r="L7" s="271">
        <v>92</v>
      </c>
      <c r="M7" s="300">
        <v>6</v>
      </c>
      <c r="N7" s="9"/>
      <c r="O7" s="230"/>
      <c r="P7" s="44" t="s">
        <v>788</v>
      </c>
      <c r="Q7" s="44" t="s">
        <v>789</v>
      </c>
      <c r="R7" s="44" t="s">
        <v>319</v>
      </c>
      <c r="S7" s="245"/>
      <c r="T7" s="221">
        <v>5</v>
      </c>
      <c r="U7" s="42">
        <v>12</v>
      </c>
      <c r="V7" s="42">
        <v>1</v>
      </c>
      <c r="W7" s="42">
        <v>0</v>
      </c>
      <c r="X7" s="212">
        <f t="shared" si="0"/>
        <v>2.4</v>
      </c>
      <c r="Y7" s="293" t="s">
        <v>313</v>
      </c>
      <c r="Z7" s="7"/>
      <c r="AA7" s="9">
        <v>9</v>
      </c>
      <c r="AB7" s="9">
        <v>9</v>
      </c>
      <c r="AC7" s="9">
        <v>4</v>
      </c>
      <c r="AD7" s="282">
        <f t="shared" si="2"/>
        <v>22</v>
      </c>
      <c r="AE7" s="181"/>
    </row>
    <row r="8" spans="1:31" ht="18.75" x14ac:dyDescent="0.3">
      <c r="A8" s="9"/>
      <c r="B8" s="251" t="s">
        <v>583</v>
      </c>
      <c r="C8" s="279"/>
      <c r="D8" s="270">
        <v>0</v>
      </c>
      <c r="E8" s="270">
        <v>1</v>
      </c>
      <c r="F8" s="270">
        <v>0</v>
      </c>
      <c r="G8" s="270">
        <v>1</v>
      </c>
      <c r="H8" s="270">
        <v>4</v>
      </c>
      <c r="I8" s="313">
        <f t="shared" si="1"/>
        <v>0</v>
      </c>
      <c r="J8" s="312">
        <f>49+G8</f>
        <v>50</v>
      </c>
      <c r="K8" s="271">
        <f>32+H8</f>
        <v>36</v>
      </c>
      <c r="L8" s="271">
        <v>88</v>
      </c>
      <c r="M8" s="300">
        <v>21</v>
      </c>
      <c r="O8" s="230"/>
      <c r="P8" s="51" t="s">
        <v>355</v>
      </c>
      <c r="Q8" s="44" t="s">
        <v>284</v>
      </c>
      <c r="R8" s="243" t="s">
        <v>305</v>
      </c>
      <c r="S8" s="245">
        <v>1</v>
      </c>
      <c r="T8" s="221">
        <v>22</v>
      </c>
      <c r="U8" s="42">
        <v>61</v>
      </c>
      <c r="V8" s="42">
        <v>0</v>
      </c>
      <c r="W8" s="42">
        <v>2</v>
      </c>
      <c r="X8" s="212">
        <f t="shared" si="0"/>
        <v>2.7727272727272729</v>
      </c>
      <c r="Y8" s="293" t="s">
        <v>346</v>
      </c>
      <c r="Z8" s="4"/>
      <c r="AA8" s="9">
        <v>8</v>
      </c>
      <c r="AB8" s="9">
        <v>10</v>
      </c>
      <c r="AC8" s="9">
        <v>4</v>
      </c>
      <c r="AD8" s="282">
        <f t="shared" si="2"/>
        <v>20</v>
      </c>
      <c r="AE8" s="181"/>
    </row>
    <row r="9" spans="1:31" ht="18.75" x14ac:dyDescent="0.3">
      <c r="B9" s="251" t="s">
        <v>344</v>
      </c>
      <c r="C9" s="252"/>
      <c r="D9" s="270">
        <v>0</v>
      </c>
      <c r="E9" s="270">
        <v>1</v>
      </c>
      <c r="F9" s="270">
        <v>0</v>
      </c>
      <c r="G9" s="270">
        <v>1</v>
      </c>
      <c r="H9" s="270">
        <v>4</v>
      </c>
      <c r="I9" s="313">
        <f t="shared" si="1"/>
        <v>0</v>
      </c>
      <c r="J9" s="312">
        <f>48+G9</f>
        <v>49</v>
      </c>
      <c r="K9" s="271">
        <f>49+H9</f>
        <v>53</v>
      </c>
      <c r="L9" s="271">
        <v>84</v>
      </c>
      <c r="M9" s="300">
        <v>26</v>
      </c>
      <c r="O9" s="230"/>
      <c r="P9" s="44" t="s">
        <v>291</v>
      </c>
      <c r="Q9" s="44" t="s">
        <v>329</v>
      </c>
      <c r="R9" s="243" t="s">
        <v>358</v>
      </c>
      <c r="S9" s="245">
        <v>2</v>
      </c>
      <c r="T9" s="221">
        <v>18</v>
      </c>
      <c r="U9" s="42">
        <v>50</v>
      </c>
      <c r="V9" s="42">
        <v>2</v>
      </c>
      <c r="W9" s="42">
        <v>1</v>
      </c>
      <c r="X9" s="212">
        <f t="shared" si="0"/>
        <v>2.7777777777777777</v>
      </c>
      <c r="Y9" s="292" t="s">
        <v>784</v>
      </c>
      <c r="Z9" s="4"/>
      <c r="AA9" s="9">
        <v>6</v>
      </c>
      <c r="AB9" s="9">
        <v>12</v>
      </c>
      <c r="AC9" s="9">
        <v>4</v>
      </c>
      <c r="AD9" s="282">
        <f t="shared" si="2"/>
        <v>16</v>
      </c>
      <c r="AE9" s="181"/>
    </row>
    <row r="10" spans="1:31" ht="19.5" thickBot="1" x14ac:dyDescent="0.35">
      <c r="A10" s="180"/>
      <c r="B10" s="251" t="s">
        <v>318</v>
      </c>
      <c r="C10" s="279"/>
      <c r="D10" s="270">
        <v>0</v>
      </c>
      <c r="E10" s="270">
        <v>1</v>
      </c>
      <c r="F10" s="270">
        <v>0</v>
      </c>
      <c r="G10" s="270">
        <v>1</v>
      </c>
      <c r="H10" s="270">
        <v>3</v>
      </c>
      <c r="I10" s="313">
        <f t="shared" si="1"/>
        <v>0</v>
      </c>
      <c r="J10" s="312">
        <f>48+G10</f>
        <v>49</v>
      </c>
      <c r="K10" s="271">
        <f>46+H10</f>
        <v>49</v>
      </c>
      <c r="L10" s="271">
        <v>66</v>
      </c>
      <c r="M10" s="300">
        <v>13</v>
      </c>
      <c r="O10" s="82"/>
      <c r="P10" s="44" t="s">
        <v>297</v>
      </c>
      <c r="Q10" s="44" t="s">
        <v>203</v>
      </c>
      <c r="R10" s="44"/>
      <c r="S10" s="245">
        <v>1</v>
      </c>
      <c r="T10" s="221">
        <v>34</v>
      </c>
      <c r="U10" s="42">
        <v>63</v>
      </c>
      <c r="V10" s="42">
        <v>6</v>
      </c>
      <c r="W10" s="42">
        <v>3</v>
      </c>
      <c r="X10" s="212">
        <f t="shared" ref="X10" si="3">U10/T10</f>
        <v>1.8529411764705883</v>
      </c>
      <c r="Y10" s="292" t="s">
        <v>276</v>
      </c>
      <c r="Z10" s="7"/>
      <c r="AA10" s="9">
        <v>5</v>
      </c>
      <c r="AB10" s="9">
        <v>12</v>
      </c>
      <c r="AC10" s="9">
        <v>5</v>
      </c>
      <c r="AD10" s="284">
        <f t="shared" si="2"/>
        <v>15</v>
      </c>
      <c r="AE10" s="181"/>
    </row>
    <row r="11" spans="1:31" ht="19.5" thickBot="1" x14ac:dyDescent="0.35">
      <c r="A11" s="9"/>
      <c r="B11" s="251" t="s">
        <v>346</v>
      </c>
      <c r="D11" s="23">
        <v>0</v>
      </c>
      <c r="E11" s="23">
        <v>1</v>
      </c>
      <c r="F11" s="23">
        <v>0</v>
      </c>
      <c r="G11" s="23">
        <v>0</v>
      </c>
      <c r="H11" s="23">
        <v>5</v>
      </c>
      <c r="I11" s="37">
        <f t="shared" si="1"/>
        <v>0</v>
      </c>
      <c r="J11" s="301">
        <f>47+G11</f>
        <v>47</v>
      </c>
      <c r="K11" s="53">
        <f>59+H11</f>
        <v>64</v>
      </c>
      <c r="L11" s="138">
        <v>75</v>
      </c>
      <c r="M11" s="302">
        <v>23</v>
      </c>
      <c r="O11" s="82"/>
      <c r="P11" s="181"/>
      <c r="Q11" s="208" t="s">
        <v>224</v>
      </c>
      <c r="R11" s="173" t="s">
        <v>1005</v>
      </c>
      <c r="S11" s="173">
        <f>SUM(S2:S10)</f>
        <v>5</v>
      </c>
      <c r="T11" s="207">
        <f>SUM(T2:T10)</f>
        <v>184</v>
      </c>
      <c r="U11" s="207">
        <f>SUM(U2:U10)</f>
        <v>413</v>
      </c>
      <c r="V11" s="207">
        <f>SUM(V2:V10)</f>
        <v>23</v>
      </c>
      <c r="W11" s="207">
        <f>SUM(W2:W10)</f>
        <v>9</v>
      </c>
      <c r="X11" s="214">
        <f>(U11+W11)/T11</f>
        <v>2.2934782608695654</v>
      </c>
      <c r="Y11" s="294"/>
      <c r="Z11" s="294"/>
      <c r="AA11" s="295">
        <f>SUM(AA3:AA10)</f>
        <v>67</v>
      </c>
      <c r="AB11" s="295">
        <f>SUM(AB3:AB10)</f>
        <v>67</v>
      </c>
      <c r="AC11" s="295">
        <f>SUM(AC3:AC10)</f>
        <v>42</v>
      </c>
      <c r="AD11" s="283"/>
      <c r="AE11" s="181"/>
    </row>
    <row r="12" spans="1:31" ht="18.75" thickBot="1" x14ac:dyDescent="0.3">
      <c r="A12" s="9"/>
      <c r="B12" s="22"/>
      <c r="C12" s="22"/>
      <c r="D12" s="288">
        <f>SUM(D4:D11)</f>
        <v>4</v>
      </c>
      <c r="E12" s="288">
        <f>SUM(E4:E11)</f>
        <v>4</v>
      </c>
      <c r="F12" s="288">
        <f>SUM(F4:F11)</f>
        <v>0</v>
      </c>
      <c r="G12" s="288">
        <f>SUM(G4:G11)</f>
        <v>19</v>
      </c>
      <c r="H12" s="288">
        <f>SUM(H4:H11)</f>
        <v>19</v>
      </c>
      <c r="I12" s="289"/>
      <c r="J12" s="290">
        <f t="shared" ref="J12:K12" si="4">SUM(J4:J11)</f>
        <v>422</v>
      </c>
      <c r="K12" s="290">
        <f t="shared" si="4"/>
        <v>422</v>
      </c>
      <c r="L12" s="290">
        <f>SUM(L4:L11)</f>
        <v>673</v>
      </c>
      <c r="M12" s="290">
        <f>SUM(M4:M11)</f>
        <v>147</v>
      </c>
      <c r="O12" s="82"/>
      <c r="AE12" s="181"/>
    </row>
    <row r="13" spans="1:31" ht="16.5" thickTop="1" x14ac:dyDescent="0.25">
      <c r="A13" s="4"/>
      <c r="B13" s="4"/>
      <c r="M13" s="4"/>
      <c r="O13" s="232"/>
      <c r="P13" s="57" t="s">
        <v>208</v>
      </c>
      <c r="Q13" s="57"/>
      <c r="R13" s="173" t="s">
        <v>880</v>
      </c>
      <c r="S13" s="173" t="s">
        <v>240</v>
      </c>
      <c r="T13" s="173" t="s">
        <v>241</v>
      </c>
      <c r="U13" s="173" t="s">
        <v>247</v>
      </c>
      <c r="V13" s="173" t="s">
        <v>182</v>
      </c>
      <c r="W13" s="168"/>
      <c r="X13" s="57" t="s">
        <v>208</v>
      </c>
      <c r="Y13" s="57"/>
      <c r="Z13" s="173" t="s">
        <v>246</v>
      </c>
      <c r="AA13" s="173" t="s">
        <v>240</v>
      </c>
      <c r="AB13" s="173" t="s">
        <v>241</v>
      </c>
      <c r="AC13" s="173" t="s">
        <v>247</v>
      </c>
      <c r="AD13" s="173" t="s">
        <v>182</v>
      </c>
      <c r="AE13" s="181"/>
    </row>
    <row r="14" spans="1:31" ht="15.6" customHeight="1" x14ac:dyDescent="0.3">
      <c r="A14" s="74" t="s">
        <v>1241</v>
      </c>
      <c r="B14" s="74"/>
      <c r="C14" s="164"/>
      <c r="D14" s="78"/>
      <c r="E14" s="71" t="s">
        <v>239</v>
      </c>
      <c r="F14" s="70"/>
      <c r="G14" s="70"/>
      <c r="H14" s="70"/>
      <c r="I14" s="70"/>
      <c r="J14" s="72"/>
      <c r="K14" s="70"/>
      <c r="L14" s="70"/>
      <c r="M14" s="70"/>
      <c r="O14" s="232"/>
      <c r="P14" s="239" t="s">
        <v>319</v>
      </c>
      <c r="Q14" s="238"/>
      <c r="R14" s="243" t="s">
        <v>1011</v>
      </c>
      <c r="S14" s="245">
        <v>5</v>
      </c>
      <c r="T14" s="245">
        <v>11</v>
      </c>
      <c r="U14" s="173">
        <f t="shared" ref="U14:U24" si="5">SUM(S14:T14)</f>
        <v>16</v>
      </c>
      <c r="V14" s="42">
        <v>2</v>
      </c>
      <c r="W14" s="173"/>
      <c r="X14" s="238" t="s">
        <v>306</v>
      </c>
      <c r="Y14" s="238"/>
      <c r="Z14" s="243" t="s">
        <v>1013</v>
      </c>
      <c r="AA14" s="245">
        <v>8</v>
      </c>
      <c r="AB14" s="245">
        <v>11</v>
      </c>
      <c r="AC14" s="173">
        <f t="shared" ref="AC14:AC21" si="6">SUM(AA14:AB14)</f>
        <v>19</v>
      </c>
      <c r="AD14" s="42">
        <v>3</v>
      </c>
      <c r="AE14" s="181"/>
    </row>
    <row r="15" spans="1:31" ht="15.6" customHeight="1" x14ac:dyDescent="0.3">
      <c r="A15" s="49" t="s">
        <v>227</v>
      </c>
      <c r="B15" s="35" t="s">
        <v>318</v>
      </c>
      <c r="C15" s="69"/>
      <c r="D15" s="23">
        <v>1</v>
      </c>
      <c r="E15" s="9">
        <v>2</v>
      </c>
      <c r="F15" s="44" t="s">
        <v>1261</v>
      </c>
      <c r="J15" s="4"/>
      <c r="O15" s="232"/>
      <c r="P15" s="44" t="s">
        <v>849</v>
      </c>
      <c r="Q15" s="44" t="s">
        <v>256</v>
      </c>
      <c r="R15" s="244" t="s">
        <v>319</v>
      </c>
      <c r="S15" s="221">
        <v>14</v>
      </c>
      <c r="T15" s="221">
        <v>12</v>
      </c>
      <c r="U15" s="173">
        <f t="shared" si="5"/>
        <v>26</v>
      </c>
      <c r="V15" s="42">
        <v>2</v>
      </c>
      <c r="W15" s="173"/>
      <c r="X15" s="44" t="s">
        <v>869</v>
      </c>
      <c r="Y15" s="159" t="s">
        <v>383</v>
      </c>
      <c r="Z15" s="44" t="s">
        <v>306</v>
      </c>
      <c r="AA15" s="42">
        <v>14</v>
      </c>
      <c r="AB15" s="221">
        <v>12</v>
      </c>
      <c r="AC15" s="173">
        <f t="shared" si="6"/>
        <v>26</v>
      </c>
      <c r="AD15" s="42">
        <v>6</v>
      </c>
      <c r="AE15" s="181"/>
    </row>
    <row r="16" spans="1:31" ht="15.6" customHeight="1" x14ac:dyDescent="0.25">
      <c r="A16" s="42" t="s">
        <v>226</v>
      </c>
      <c r="B16" s="44" t="s">
        <v>272</v>
      </c>
      <c r="C16" s="44"/>
      <c r="D16" s="23"/>
      <c r="E16" s="9"/>
      <c r="F16" s="44"/>
      <c r="J16" s="4"/>
      <c r="O16" s="232"/>
      <c r="P16" s="157" t="s">
        <v>1008</v>
      </c>
      <c r="Q16" s="157" t="s">
        <v>381</v>
      </c>
      <c r="R16" s="244" t="s">
        <v>319</v>
      </c>
      <c r="S16" s="42">
        <v>10</v>
      </c>
      <c r="T16" s="42">
        <v>12</v>
      </c>
      <c r="U16" s="173">
        <f t="shared" si="5"/>
        <v>22</v>
      </c>
      <c r="V16" s="42">
        <v>1</v>
      </c>
      <c r="W16" s="173"/>
      <c r="X16" s="44" t="s">
        <v>862</v>
      </c>
      <c r="Y16" s="51" t="s">
        <v>205</v>
      </c>
      <c r="Z16" s="44" t="s">
        <v>306</v>
      </c>
      <c r="AA16" s="42">
        <v>7</v>
      </c>
      <c r="AB16" s="221">
        <v>13</v>
      </c>
      <c r="AC16" s="173">
        <f t="shared" si="6"/>
        <v>20</v>
      </c>
      <c r="AD16" s="42"/>
      <c r="AE16" s="181"/>
    </row>
    <row r="17" spans="1:31" ht="15.6" customHeight="1" x14ac:dyDescent="0.25">
      <c r="A17" s="42"/>
      <c r="B17" s="44"/>
      <c r="C17" s="44"/>
      <c r="D17" s="51"/>
      <c r="E17" s="9"/>
      <c r="J17" s="4"/>
      <c r="N17" s="8"/>
      <c r="O17" s="232"/>
      <c r="P17" s="44" t="s">
        <v>1010</v>
      </c>
      <c r="Q17" s="51" t="s">
        <v>791</v>
      </c>
      <c r="R17" s="51" t="s">
        <v>319</v>
      </c>
      <c r="S17" s="42">
        <v>5</v>
      </c>
      <c r="T17" s="42">
        <v>6</v>
      </c>
      <c r="U17" s="173">
        <f>SUM(S17:T17)</f>
        <v>11</v>
      </c>
      <c r="V17" s="42">
        <v>2</v>
      </c>
      <c r="W17" s="173"/>
      <c r="X17" s="44" t="s">
        <v>863</v>
      </c>
      <c r="Y17" s="44" t="s">
        <v>293</v>
      </c>
      <c r="Z17" s="44" t="s">
        <v>306</v>
      </c>
      <c r="AA17" s="221">
        <v>12</v>
      </c>
      <c r="AB17" s="221">
        <v>7</v>
      </c>
      <c r="AC17" s="173">
        <f t="shared" si="6"/>
        <v>19</v>
      </c>
      <c r="AD17" s="202"/>
      <c r="AE17" s="181"/>
    </row>
    <row r="18" spans="1:31" ht="15.6" customHeight="1" x14ac:dyDescent="0.3">
      <c r="A18" s="42" t="s">
        <v>326</v>
      </c>
      <c r="B18" s="35" t="s">
        <v>312</v>
      </c>
      <c r="C18" s="92"/>
      <c r="D18" s="113">
        <v>3</v>
      </c>
      <c r="E18" s="9">
        <v>1</v>
      </c>
      <c r="F18" s="44" t="s">
        <v>1259</v>
      </c>
      <c r="N18" s="9"/>
      <c r="O18" s="233"/>
      <c r="P18" s="44" t="s">
        <v>844</v>
      </c>
      <c r="Q18" s="51" t="s">
        <v>298</v>
      </c>
      <c r="R18" s="44" t="s">
        <v>319</v>
      </c>
      <c r="S18" s="42">
        <v>7</v>
      </c>
      <c r="T18" s="42">
        <v>2</v>
      </c>
      <c r="U18" s="173">
        <f>SUM(S18:T18)</f>
        <v>9</v>
      </c>
      <c r="V18" s="42">
        <v>1</v>
      </c>
      <c r="W18" s="173"/>
      <c r="X18" s="44" t="s">
        <v>870</v>
      </c>
      <c r="Y18" s="44" t="s">
        <v>301</v>
      </c>
      <c r="Z18" s="44" t="s">
        <v>306</v>
      </c>
      <c r="AA18" s="42">
        <v>7</v>
      </c>
      <c r="AB18" s="42">
        <v>11</v>
      </c>
      <c r="AC18" s="173">
        <f>SUM(AA18:AB18)</f>
        <v>18</v>
      </c>
      <c r="AD18" s="42">
        <v>2</v>
      </c>
      <c r="AE18" s="181"/>
    </row>
    <row r="19" spans="1:31" ht="15.6" customHeight="1" x14ac:dyDescent="0.25">
      <c r="A19" s="202" t="s">
        <v>226</v>
      </c>
      <c r="B19" s="44" t="s">
        <v>272</v>
      </c>
      <c r="C19" s="44"/>
      <c r="D19" s="113"/>
      <c r="E19" s="9">
        <v>1</v>
      </c>
      <c r="F19" s="44" t="s">
        <v>1259</v>
      </c>
      <c r="N19" s="9"/>
      <c r="O19" s="232"/>
      <c r="P19" s="44" t="s">
        <v>848</v>
      </c>
      <c r="Q19" s="44" t="s">
        <v>379</v>
      </c>
      <c r="R19" s="44" t="s">
        <v>319</v>
      </c>
      <c r="S19" s="42">
        <v>4</v>
      </c>
      <c r="T19" s="42">
        <v>4</v>
      </c>
      <c r="U19" s="173">
        <f>SUM(S19:T19)</f>
        <v>8</v>
      </c>
      <c r="V19" s="42"/>
      <c r="W19" s="173"/>
      <c r="X19" s="44" t="s">
        <v>867</v>
      </c>
      <c r="Y19" s="44" t="s">
        <v>232</v>
      </c>
      <c r="Z19" s="51" t="s">
        <v>306</v>
      </c>
      <c r="AA19" s="42">
        <v>7</v>
      </c>
      <c r="AB19" s="42">
        <v>10</v>
      </c>
      <c r="AC19" s="173">
        <f>SUM(AA19:AB19)</f>
        <v>17</v>
      </c>
      <c r="AD19" s="42">
        <v>2</v>
      </c>
      <c r="AE19" s="181"/>
    </row>
    <row r="20" spans="1:31" ht="15.6" customHeight="1" x14ac:dyDescent="0.25">
      <c r="E20" s="9">
        <v>2</v>
      </c>
      <c r="F20" s="44" t="s">
        <v>1260</v>
      </c>
      <c r="N20" s="8"/>
      <c r="O20" s="232"/>
      <c r="P20" s="44" t="s">
        <v>845</v>
      </c>
      <c r="Q20" s="44" t="s">
        <v>420</v>
      </c>
      <c r="R20" s="51" t="s">
        <v>319</v>
      </c>
      <c r="S20" s="42">
        <v>1</v>
      </c>
      <c r="T20" s="42">
        <v>6</v>
      </c>
      <c r="U20" s="173">
        <f>SUM(S20:T20)</f>
        <v>7</v>
      </c>
      <c r="V20" s="221"/>
      <c r="W20" s="173"/>
      <c r="X20" s="157" t="s">
        <v>868</v>
      </c>
      <c r="Y20" s="157" t="s">
        <v>310</v>
      </c>
      <c r="Z20" s="44" t="s">
        <v>306</v>
      </c>
      <c r="AA20" s="42">
        <v>2</v>
      </c>
      <c r="AB20" s="221">
        <v>6</v>
      </c>
      <c r="AC20" s="173">
        <f t="shared" si="6"/>
        <v>8</v>
      </c>
      <c r="AD20" s="42"/>
      <c r="AE20" s="62"/>
    </row>
    <row r="21" spans="1:31" ht="15.6" customHeight="1" x14ac:dyDescent="0.25">
      <c r="E21" s="9"/>
      <c r="F21" s="44"/>
      <c r="N21" s="8"/>
      <c r="O21" s="232"/>
      <c r="P21" s="44" t="s">
        <v>850</v>
      </c>
      <c r="Q21" s="51" t="s">
        <v>361</v>
      </c>
      <c r="R21" s="51" t="s">
        <v>319</v>
      </c>
      <c r="S21" s="42">
        <v>1</v>
      </c>
      <c r="T21" s="221">
        <v>6</v>
      </c>
      <c r="U21" s="173">
        <f>SUM(S21:T21)</f>
        <v>7</v>
      </c>
      <c r="V21" s="42"/>
      <c r="W21" s="173"/>
      <c r="X21" s="44" t="s">
        <v>159</v>
      </c>
      <c r="Y21" s="44" t="s">
        <v>160</v>
      </c>
      <c r="Z21" s="51" t="s">
        <v>306</v>
      </c>
      <c r="AA21" s="42"/>
      <c r="AB21" s="221">
        <v>6</v>
      </c>
      <c r="AC21" s="173">
        <f t="shared" si="6"/>
        <v>6</v>
      </c>
      <c r="AD21" s="42">
        <v>3</v>
      </c>
      <c r="AE21" s="61"/>
    </row>
    <row r="22" spans="1:31" ht="15.6" customHeight="1" x14ac:dyDescent="0.25">
      <c r="E22" s="9"/>
      <c r="F22" s="44"/>
      <c r="N22" s="9"/>
      <c r="O22" s="232"/>
      <c r="P22" s="44" t="s">
        <v>843</v>
      </c>
      <c r="Q22" s="44" t="s">
        <v>385</v>
      </c>
      <c r="R22" s="44" t="s">
        <v>319</v>
      </c>
      <c r="S22" s="42"/>
      <c r="T22" s="221">
        <v>5</v>
      </c>
      <c r="U22" s="173">
        <f t="shared" si="5"/>
        <v>5</v>
      </c>
      <c r="V22" s="42">
        <v>2</v>
      </c>
      <c r="W22" s="173"/>
      <c r="X22" s="44" t="s">
        <v>866</v>
      </c>
      <c r="Y22" s="44" t="s">
        <v>311</v>
      </c>
      <c r="Z22" s="220" t="s">
        <v>306</v>
      </c>
      <c r="AA22" s="42"/>
      <c r="AB22" s="42">
        <v>5</v>
      </c>
      <c r="AC22" s="173">
        <f>SUM(AA22:AB22)</f>
        <v>5</v>
      </c>
      <c r="AD22" s="42">
        <v>6</v>
      </c>
      <c r="AE22" s="230"/>
    </row>
    <row r="23" spans="1:31" ht="15.6" customHeight="1" x14ac:dyDescent="0.25">
      <c r="N23" s="8"/>
      <c r="O23" s="233"/>
      <c r="P23" s="157" t="s">
        <v>1009</v>
      </c>
      <c r="Q23" s="157" t="s">
        <v>376</v>
      </c>
      <c r="R23" s="220" t="s">
        <v>319</v>
      </c>
      <c r="S23" s="221">
        <v>1</v>
      </c>
      <c r="T23" s="42">
        <v>1</v>
      </c>
      <c r="U23" s="173">
        <f t="shared" si="5"/>
        <v>2</v>
      </c>
      <c r="V23" s="42">
        <v>2</v>
      </c>
      <c r="W23" s="173"/>
      <c r="X23" s="44" t="s">
        <v>861</v>
      </c>
      <c r="Y23" s="44" t="s">
        <v>323</v>
      </c>
      <c r="Z23" s="44" t="s">
        <v>306</v>
      </c>
      <c r="AA23" s="42"/>
      <c r="AB23" s="42">
        <v>5</v>
      </c>
      <c r="AC23" s="173">
        <f>SUM(AA23:AB23)</f>
        <v>5</v>
      </c>
      <c r="AD23" s="42"/>
      <c r="AE23" s="230"/>
    </row>
    <row r="24" spans="1:31" ht="15.6" customHeight="1" x14ac:dyDescent="0.3">
      <c r="A24" s="73"/>
      <c r="B24" s="156"/>
      <c r="C24" s="75"/>
      <c r="D24" s="148"/>
      <c r="E24" s="71" t="s">
        <v>239</v>
      </c>
      <c r="F24" s="71"/>
      <c r="G24" s="70"/>
      <c r="H24" s="70"/>
      <c r="I24" s="70"/>
      <c r="J24" s="72"/>
      <c r="K24" s="70"/>
      <c r="L24" s="70"/>
      <c r="M24" s="70"/>
      <c r="N24" s="9"/>
      <c r="O24" s="233"/>
      <c r="P24" s="44" t="s">
        <v>847</v>
      </c>
      <c r="Q24" s="44" t="s">
        <v>220</v>
      </c>
      <c r="R24" s="44" t="s">
        <v>319</v>
      </c>
      <c r="S24" s="42">
        <v>1</v>
      </c>
      <c r="T24" s="42">
        <v>1</v>
      </c>
      <c r="U24" s="173">
        <f t="shared" si="5"/>
        <v>2</v>
      </c>
      <c r="V24" s="42">
        <v>1</v>
      </c>
      <c r="W24" s="173"/>
      <c r="X24" s="44" t="s">
        <v>864</v>
      </c>
      <c r="Y24" s="159" t="s">
        <v>308</v>
      </c>
      <c r="Z24" s="51" t="s">
        <v>306</v>
      </c>
      <c r="AA24" s="221"/>
      <c r="AB24" s="221">
        <v>4</v>
      </c>
      <c r="AC24" s="173">
        <f>SUM(AA24:AB24)</f>
        <v>4</v>
      </c>
      <c r="AD24" s="42"/>
      <c r="AE24" s="230"/>
    </row>
    <row r="25" spans="1:31" ht="15.6" customHeight="1" thickBot="1" x14ac:dyDescent="0.35">
      <c r="A25" s="49" t="s">
        <v>228</v>
      </c>
      <c r="B25" s="35" t="s">
        <v>276</v>
      </c>
      <c r="D25" s="23">
        <v>4</v>
      </c>
      <c r="E25" s="8">
        <v>1</v>
      </c>
      <c r="F25" s="44" t="s">
        <v>1254</v>
      </c>
      <c r="G25" s="44"/>
      <c r="M25" s="39"/>
      <c r="N25" s="9"/>
      <c r="O25" s="233"/>
      <c r="P25" s="240" t="s">
        <v>1012</v>
      </c>
      <c r="Q25" s="241"/>
      <c r="R25" s="241" t="s">
        <v>319</v>
      </c>
      <c r="S25" s="242">
        <f>SUM(S14:S24)</f>
        <v>49</v>
      </c>
      <c r="T25" s="242">
        <f>SUM(T14:T24)</f>
        <v>66</v>
      </c>
      <c r="U25" s="242">
        <f>SUM(U14:U24)</f>
        <v>115</v>
      </c>
      <c r="V25" s="242">
        <f>SUM(V14:V24)</f>
        <v>13</v>
      </c>
      <c r="W25" s="173"/>
      <c r="X25" s="240" t="s">
        <v>1014</v>
      </c>
      <c r="Y25" s="240"/>
      <c r="Z25" s="240" t="s">
        <v>306</v>
      </c>
      <c r="AA25" s="242">
        <f>SUM(AA14:AA24)</f>
        <v>57</v>
      </c>
      <c r="AB25" s="242">
        <f>SUM(AB14:AB24)</f>
        <v>90</v>
      </c>
      <c r="AC25" s="242">
        <f>SUM(AC14:AC24)</f>
        <v>147</v>
      </c>
      <c r="AD25" s="242">
        <f>SUM(AD14:AD24)</f>
        <v>22</v>
      </c>
      <c r="AE25" s="230"/>
    </row>
    <row r="26" spans="1:31" ht="15.6" customHeight="1" x14ac:dyDescent="0.25">
      <c r="A26" s="52" t="s">
        <v>226</v>
      </c>
      <c r="B26" s="44" t="s">
        <v>1129</v>
      </c>
      <c r="C26" s="44" t="s">
        <v>365</v>
      </c>
      <c r="E26" s="8">
        <v>2</v>
      </c>
      <c r="F26" s="44" t="s">
        <v>1255</v>
      </c>
      <c r="N26" s="9"/>
      <c r="O26" s="233"/>
      <c r="P26" s="238" t="s">
        <v>305</v>
      </c>
      <c r="Q26" s="239"/>
      <c r="R26" s="244" t="s">
        <v>1015</v>
      </c>
      <c r="S26" s="245">
        <v>5</v>
      </c>
      <c r="T26" s="245">
        <v>11</v>
      </c>
      <c r="U26" s="173">
        <f t="shared" ref="U26:U36" si="7">SUM(S26:T26)</f>
        <v>16</v>
      </c>
      <c r="V26" s="245">
        <v>1</v>
      </c>
      <c r="W26" s="173"/>
      <c r="X26" s="238" t="s">
        <v>758</v>
      </c>
      <c r="Y26" s="238"/>
      <c r="Z26" s="243" t="s">
        <v>1020</v>
      </c>
      <c r="AA26" s="245">
        <v>3</v>
      </c>
      <c r="AB26" s="245">
        <v>5</v>
      </c>
      <c r="AC26" s="173">
        <f t="shared" ref="AC26:AC36" si="8">SUM(AA26:AB26)</f>
        <v>8</v>
      </c>
      <c r="AD26" s="245">
        <v>1</v>
      </c>
      <c r="AE26" s="230"/>
    </row>
    <row r="27" spans="1:31" ht="15.6" customHeight="1" x14ac:dyDescent="0.25">
      <c r="B27" s="44" t="s">
        <v>1257</v>
      </c>
      <c r="C27" s="44" t="s">
        <v>365</v>
      </c>
      <c r="E27" s="93">
        <v>2</v>
      </c>
      <c r="F27" s="44" t="s">
        <v>1256</v>
      </c>
      <c r="N27" s="9"/>
      <c r="O27" s="232"/>
      <c r="P27" s="157" t="s">
        <v>860</v>
      </c>
      <c r="Q27" s="44" t="s">
        <v>320</v>
      </c>
      <c r="R27" s="44" t="s">
        <v>305</v>
      </c>
      <c r="S27" s="42">
        <v>20</v>
      </c>
      <c r="T27" s="42">
        <v>11</v>
      </c>
      <c r="U27" s="173">
        <f t="shared" si="7"/>
        <v>31</v>
      </c>
      <c r="V27" s="42"/>
      <c r="W27" s="173"/>
      <c r="X27" s="46" t="s">
        <v>878</v>
      </c>
      <c r="Y27" s="46" t="s">
        <v>794</v>
      </c>
      <c r="Z27" s="44" t="s">
        <v>243</v>
      </c>
      <c r="AA27" s="42">
        <v>13</v>
      </c>
      <c r="AB27" s="42">
        <v>20</v>
      </c>
      <c r="AC27" s="173">
        <f>SUM(AA27:AB27)</f>
        <v>33</v>
      </c>
      <c r="AD27" s="42">
        <v>5</v>
      </c>
      <c r="AE27" s="230"/>
    </row>
    <row r="28" spans="1:31" ht="15.6" customHeight="1" x14ac:dyDescent="0.25">
      <c r="E28" s="93">
        <v>2</v>
      </c>
      <c r="F28" s="44" t="s">
        <v>1124</v>
      </c>
      <c r="N28" s="9"/>
      <c r="O28" s="232"/>
      <c r="P28" s="157" t="s">
        <v>859</v>
      </c>
      <c r="Q28" s="44" t="s">
        <v>792</v>
      </c>
      <c r="R28" s="44" t="s">
        <v>305</v>
      </c>
      <c r="S28" s="42">
        <v>12</v>
      </c>
      <c r="T28" s="42">
        <v>11</v>
      </c>
      <c r="U28" s="173">
        <f t="shared" si="7"/>
        <v>23</v>
      </c>
      <c r="V28" s="42"/>
      <c r="W28" s="173"/>
      <c r="X28" s="44" t="s">
        <v>876</v>
      </c>
      <c r="Y28" s="44" t="s">
        <v>367</v>
      </c>
      <c r="Z28" s="44" t="s">
        <v>243</v>
      </c>
      <c r="AA28" s="42">
        <v>11</v>
      </c>
      <c r="AB28" s="42">
        <v>11</v>
      </c>
      <c r="AC28" s="173">
        <f>SUM(AA28:AB28)</f>
        <v>22</v>
      </c>
      <c r="AD28" s="42">
        <v>1</v>
      </c>
      <c r="AE28" s="230"/>
    </row>
    <row r="29" spans="1:31" ht="15.6" customHeight="1" x14ac:dyDescent="0.25">
      <c r="N29" s="9"/>
      <c r="O29" s="232"/>
      <c r="P29" s="44" t="s">
        <v>901</v>
      </c>
      <c r="Q29" s="44" t="s">
        <v>790</v>
      </c>
      <c r="R29" s="44" t="s">
        <v>305</v>
      </c>
      <c r="S29" s="42">
        <v>9</v>
      </c>
      <c r="T29" s="221">
        <v>11</v>
      </c>
      <c r="U29" s="173">
        <f t="shared" si="7"/>
        <v>20</v>
      </c>
      <c r="V29" s="42">
        <v>2</v>
      </c>
      <c r="W29" s="173"/>
      <c r="X29" s="44" t="s">
        <v>926</v>
      </c>
      <c r="Y29" s="44" t="s">
        <v>289</v>
      </c>
      <c r="Z29" s="44" t="s">
        <v>243</v>
      </c>
      <c r="AA29" s="42">
        <v>8</v>
      </c>
      <c r="AB29" s="221">
        <v>11</v>
      </c>
      <c r="AC29" s="173">
        <f>SUM(AA29:AB29)</f>
        <v>19</v>
      </c>
      <c r="AD29" s="42">
        <v>2</v>
      </c>
      <c r="AE29" s="230"/>
    </row>
    <row r="30" spans="1:31" ht="15.6" customHeight="1" x14ac:dyDescent="0.3">
      <c r="A30" s="42"/>
      <c r="B30" s="35" t="s">
        <v>363</v>
      </c>
      <c r="D30" s="23">
        <v>1</v>
      </c>
      <c r="E30" s="8">
        <v>1</v>
      </c>
      <c r="F30" s="44" t="s">
        <v>1253</v>
      </c>
      <c r="N30" s="9"/>
      <c r="O30" s="232"/>
      <c r="P30" s="44" t="s">
        <v>856</v>
      </c>
      <c r="Q30" s="44" t="s">
        <v>261</v>
      </c>
      <c r="R30" s="44" t="s">
        <v>305</v>
      </c>
      <c r="S30" s="42">
        <v>7</v>
      </c>
      <c r="T30" s="42">
        <v>6</v>
      </c>
      <c r="U30" s="173">
        <f t="shared" si="7"/>
        <v>13</v>
      </c>
      <c r="V30" s="42"/>
      <c r="W30" s="173"/>
      <c r="X30" s="44" t="s">
        <v>879</v>
      </c>
      <c r="Y30" s="44" t="s">
        <v>303</v>
      </c>
      <c r="Z30" s="44" t="s">
        <v>243</v>
      </c>
      <c r="AA30" s="42">
        <v>4</v>
      </c>
      <c r="AB30" s="221">
        <v>12</v>
      </c>
      <c r="AC30" s="173">
        <f>SUM(AA30:AB30)</f>
        <v>16</v>
      </c>
      <c r="AD30" s="42">
        <v>1</v>
      </c>
      <c r="AE30" s="230"/>
    </row>
    <row r="31" spans="1:31" ht="15.6" customHeight="1" x14ac:dyDescent="0.25">
      <c r="A31" s="52" t="s">
        <v>226</v>
      </c>
      <c r="B31" s="44" t="s">
        <v>272</v>
      </c>
      <c r="C31" s="44"/>
      <c r="E31" s="93"/>
      <c r="F31" s="44"/>
      <c r="H31" s="94"/>
      <c r="I31" s="94"/>
      <c r="J31" s="94"/>
      <c r="K31" s="94"/>
      <c r="L31" s="94"/>
      <c r="N31" s="9"/>
      <c r="O31" s="232"/>
      <c r="P31" s="44" t="s">
        <v>853</v>
      </c>
      <c r="Q31" s="159" t="s">
        <v>274</v>
      </c>
      <c r="R31" s="51" t="s">
        <v>305</v>
      </c>
      <c r="S31" s="42">
        <v>3</v>
      </c>
      <c r="T31" s="42">
        <v>10</v>
      </c>
      <c r="U31" s="173">
        <f t="shared" si="7"/>
        <v>13</v>
      </c>
      <c r="V31" s="42"/>
      <c r="W31" s="173"/>
      <c r="X31" s="44" t="s">
        <v>864</v>
      </c>
      <c r="Y31" s="51" t="s">
        <v>914</v>
      </c>
      <c r="Z31" s="51" t="s">
        <v>243</v>
      </c>
      <c r="AA31" s="42">
        <v>2</v>
      </c>
      <c r="AB31" s="42">
        <v>14</v>
      </c>
      <c r="AC31" s="173">
        <f>SUM(AA31:AB31)</f>
        <v>16</v>
      </c>
      <c r="AD31" s="42">
        <v>2</v>
      </c>
      <c r="AE31" s="230"/>
    </row>
    <row r="32" spans="1:31" ht="15.6" customHeight="1" x14ac:dyDescent="0.25">
      <c r="B32" s="44"/>
      <c r="C32" s="44"/>
      <c r="E32" s="93"/>
      <c r="F32" s="44"/>
      <c r="N32" s="8"/>
      <c r="O32" s="233"/>
      <c r="P32" s="44" t="s">
        <v>858</v>
      </c>
      <c r="Q32" s="44" t="s">
        <v>333</v>
      </c>
      <c r="R32" s="44" t="s">
        <v>305</v>
      </c>
      <c r="S32" s="42">
        <v>2</v>
      </c>
      <c r="T32" s="42">
        <v>7</v>
      </c>
      <c r="U32" s="173">
        <f t="shared" si="7"/>
        <v>9</v>
      </c>
      <c r="V32" s="42"/>
      <c r="W32" s="173"/>
      <c r="X32" s="44" t="s">
        <v>873</v>
      </c>
      <c r="Y32" s="44" t="s">
        <v>219</v>
      </c>
      <c r="Z32" s="44" t="s">
        <v>243</v>
      </c>
      <c r="AA32" s="42">
        <v>7</v>
      </c>
      <c r="AB32" s="42">
        <v>2</v>
      </c>
      <c r="AC32" s="173">
        <f t="shared" si="8"/>
        <v>9</v>
      </c>
      <c r="AD32" s="42"/>
      <c r="AE32" s="230"/>
    </row>
    <row r="33" spans="1:31" ht="15.6" customHeight="1" x14ac:dyDescent="0.3">
      <c r="A33" s="76" t="s">
        <v>327</v>
      </c>
      <c r="B33" s="156"/>
      <c r="C33" s="155"/>
      <c r="D33" s="148"/>
      <c r="E33" s="71" t="s">
        <v>239</v>
      </c>
      <c r="F33" s="71"/>
      <c r="G33" s="78"/>
      <c r="H33" s="78"/>
      <c r="I33" s="78"/>
      <c r="J33" s="79"/>
      <c r="K33" s="78"/>
      <c r="L33" s="78"/>
      <c r="M33" s="78"/>
      <c r="N33" s="9"/>
      <c r="O33" s="233"/>
      <c r="P33" s="44" t="s">
        <v>855</v>
      </c>
      <c r="Q33" s="88" t="s">
        <v>221</v>
      </c>
      <c r="R33" s="44" t="s">
        <v>305</v>
      </c>
      <c r="S33" s="42"/>
      <c r="T33" s="42">
        <v>9</v>
      </c>
      <c r="U33" s="173">
        <f t="shared" si="7"/>
        <v>9</v>
      </c>
      <c r="V33" s="42">
        <v>1</v>
      </c>
      <c r="W33" s="173"/>
      <c r="X33" s="44" t="s">
        <v>875</v>
      </c>
      <c r="Y33" s="44" t="s">
        <v>328</v>
      </c>
      <c r="Z33" s="44" t="s">
        <v>243</v>
      </c>
      <c r="AA33" s="42">
        <v>1</v>
      </c>
      <c r="AB33" s="42">
        <v>5</v>
      </c>
      <c r="AC33" s="173">
        <f t="shared" si="8"/>
        <v>6</v>
      </c>
      <c r="AD33" s="42">
        <v>2</v>
      </c>
      <c r="AE33" s="230"/>
    </row>
    <row r="34" spans="1:31" ht="15.6" customHeight="1" x14ac:dyDescent="0.3">
      <c r="A34" s="49" t="s">
        <v>229</v>
      </c>
      <c r="B34" s="35" t="s">
        <v>313</v>
      </c>
      <c r="D34" s="23">
        <v>4</v>
      </c>
      <c r="E34" s="8">
        <v>1</v>
      </c>
      <c r="F34" s="44" t="s">
        <v>1249</v>
      </c>
      <c r="G34" s="158"/>
      <c r="H34" s="158"/>
      <c r="I34" s="94"/>
      <c r="J34" s="94"/>
      <c r="K34" s="94"/>
      <c r="L34" s="94"/>
      <c r="M34" s="94"/>
      <c r="N34" s="9"/>
      <c r="O34" s="232"/>
      <c r="P34" s="44" t="s">
        <v>852</v>
      </c>
      <c r="Q34" s="44" t="s">
        <v>234</v>
      </c>
      <c r="R34" s="44" t="s">
        <v>305</v>
      </c>
      <c r="S34" s="42"/>
      <c r="T34" s="42">
        <v>7</v>
      </c>
      <c r="U34" s="173">
        <f t="shared" si="7"/>
        <v>7</v>
      </c>
      <c r="V34" s="42"/>
      <c r="W34" s="173"/>
      <c r="X34" s="44" t="s">
        <v>874</v>
      </c>
      <c r="Y34" s="44" t="s">
        <v>212</v>
      </c>
      <c r="Z34" s="44" t="s">
        <v>243</v>
      </c>
      <c r="AA34" s="42">
        <v>1</v>
      </c>
      <c r="AB34" s="221">
        <v>4</v>
      </c>
      <c r="AC34" s="173">
        <f t="shared" si="8"/>
        <v>5</v>
      </c>
      <c r="AD34" s="42">
        <v>5</v>
      </c>
      <c r="AE34" s="230"/>
    </row>
    <row r="35" spans="1:31" ht="15.6" customHeight="1" x14ac:dyDescent="0.25">
      <c r="A35" s="42" t="s">
        <v>226</v>
      </c>
      <c r="B35" s="44" t="s">
        <v>160</v>
      </c>
      <c r="C35" s="44" t="s">
        <v>369</v>
      </c>
      <c r="D35" s="9"/>
      <c r="E35" s="8">
        <v>1</v>
      </c>
      <c r="F35" s="44" t="s">
        <v>1250</v>
      </c>
      <c r="N35" s="9"/>
      <c r="O35" s="233"/>
      <c r="P35" s="44" t="s">
        <v>854</v>
      </c>
      <c r="Q35" s="44" t="s">
        <v>214</v>
      </c>
      <c r="R35" s="44" t="s">
        <v>305</v>
      </c>
      <c r="S35" s="221"/>
      <c r="T35" s="42">
        <v>6</v>
      </c>
      <c r="U35" s="173">
        <f t="shared" si="7"/>
        <v>6</v>
      </c>
      <c r="V35" s="42">
        <v>2</v>
      </c>
      <c r="W35" s="173"/>
      <c r="X35" s="44" t="s">
        <v>1224</v>
      </c>
      <c r="Y35" s="51" t="s">
        <v>1036</v>
      </c>
      <c r="Z35" s="51" t="s">
        <v>243</v>
      </c>
      <c r="AA35" s="42"/>
      <c r="AB35" s="221">
        <v>2</v>
      </c>
      <c r="AC35" s="173">
        <f t="shared" si="8"/>
        <v>2</v>
      </c>
      <c r="AD35" s="42"/>
      <c r="AE35" s="230"/>
    </row>
    <row r="36" spans="1:31" ht="15.6" customHeight="1" x14ac:dyDescent="0.25">
      <c r="B36" s="44" t="s">
        <v>383</v>
      </c>
      <c r="C36" s="44" t="s">
        <v>433</v>
      </c>
      <c r="E36" s="8">
        <v>2</v>
      </c>
      <c r="F36" s="44" t="s">
        <v>1251</v>
      </c>
      <c r="N36" s="9"/>
      <c r="O36" s="232"/>
      <c r="P36" s="44" t="s">
        <v>795</v>
      </c>
      <c r="Q36" s="44" t="s">
        <v>1184</v>
      </c>
      <c r="R36" s="44" t="s">
        <v>305</v>
      </c>
      <c r="S36" s="221">
        <v>1</v>
      </c>
      <c r="T36" s="42">
        <v>3</v>
      </c>
      <c r="U36" s="173">
        <f t="shared" si="7"/>
        <v>4</v>
      </c>
      <c r="V36" s="42"/>
      <c r="W36" s="173"/>
      <c r="X36" s="44" t="s">
        <v>872</v>
      </c>
      <c r="Y36" s="44" t="s">
        <v>211</v>
      </c>
      <c r="Z36" s="44" t="s">
        <v>243</v>
      </c>
      <c r="AA36" s="42"/>
      <c r="AB36" s="42">
        <v>2</v>
      </c>
      <c r="AC36" s="173">
        <f t="shared" si="8"/>
        <v>2</v>
      </c>
      <c r="AD36" s="42">
        <v>2</v>
      </c>
      <c r="AE36" s="230"/>
    </row>
    <row r="37" spans="1:31" ht="15.6" customHeight="1" thickBot="1" x14ac:dyDescent="0.3">
      <c r="E37" s="8">
        <v>2</v>
      </c>
      <c r="F37" s="44" t="s">
        <v>1252</v>
      </c>
      <c r="N37" s="9"/>
      <c r="O37" s="233"/>
      <c r="P37" s="240" t="s">
        <v>1012</v>
      </c>
      <c r="Q37" s="240"/>
      <c r="R37" s="240" t="s">
        <v>305</v>
      </c>
      <c r="S37" s="242">
        <f>SUM(S26:S36)</f>
        <v>59</v>
      </c>
      <c r="T37" s="242">
        <f>SUM(T26:T36)</f>
        <v>92</v>
      </c>
      <c r="U37" s="242">
        <f>SUM(U26:U36)</f>
        <v>151</v>
      </c>
      <c r="V37" s="242">
        <f>SUM(V26:V36)</f>
        <v>6</v>
      </c>
      <c r="W37" s="173"/>
      <c r="X37" s="240" t="s">
        <v>1014</v>
      </c>
      <c r="Y37" s="240"/>
      <c r="Z37" s="240" t="s">
        <v>243</v>
      </c>
      <c r="AA37" s="242">
        <f>SUM(AA26:AA36)</f>
        <v>50</v>
      </c>
      <c r="AB37" s="242">
        <f>SUM(AB26:AB36)</f>
        <v>88</v>
      </c>
      <c r="AC37" s="242">
        <f>SUM(AC26:AC36)</f>
        <v>138</v>
      </c>
      <c r="AD37" s="242">
        <f>SUM(AD26:AD36)</f>
        <v>21</v>
      </c>
      <c r="AE37" s="230"/>
    </row>
    <row r="38" spans="1:31" ht="15.6" customHeight="1" x14ac:dyDescent="0.25">
      <c r="N38" s="8"/>
      <c r="O38" s="233"/>
      <c r="P38" s="238" t="s">
        <v>283</v>
      </c>
      <c r="Q38" s="238"/>
      <c r="R38" s="243" t="s">
        <v>1019</v>
      </c>
      <c r="S38" s="245">
        <v>1</v>
      </c>
      <c r="T38" s="245">
        <v>5</v>
      </c>
      <c r="U38" s="173">
        <f t="shared" ref="U38:U48" si="9">SUM(S38:T38)</f>
        <v>6</v>
      </c>
      <c r="V38" s="245">
        <v>5</v>
      </c>
      <c r="W38" s="173"/>
      <c r="X38" s="238" t="s">
        <v>242</v>
      </c>
      <c r="Y38" s="238"/>
      <c r="Z38" s="246" t="s">
        <v>1016</v>
      </c>
      <c r="AA38" s="245">
        <v>7</v>
      </c>
      <c r="AB38" s="245">
        <v>3</v>
      </c>
      <c r="AC38" s="173">
        <f t="shared" ref="AC38:AC48" si="10">SUM(AA38:AB38)</f>
        <v>10</v>
      </c>
      <c r="AD38" s="245"/>
      <c r="AE38" s="230"/>
    </row>
    <row r="39" spans="1:31" ht="15.6" customHeight="1" x14ac:dyDescent="0.3">
      <c r="A39" s="52"/>
      <c r="B39" s="35" t="s">
        <v>583</v>
      </c>
      <c r="C39" s="46"/>
      <c r="D39" s="114">
        <v>1</v>
      </c>
      <c r="E39" s="8">
        <v>2</v>
      </c>
      <c r="F39" s="44" t="s">
        <v>1258</v>
      </c>
      <c r="N39" s="9"/>
      <c r="O39" s="233"/>
      <c r="P39" s="44" t="s">
        <v>811</v>
      </c>
      <c r="Q39" s="44" t="s">
        <v>299</v>
      </c>
      <c r="R39" s="51" t="s">
        <v>250</v>
      </c>
      <c r="S39" s="221">
        <v>9</v>
      </c>
      <c r="T39" s="221">
        <v>19</v>
      </c>
      <c r="U39" s="173">
        <f t="shared" si="9"/>
        <v>28</v>
      </c>
      <c r="V39" s="42"/>
      <c r="W39" s="173"/>
      <c r="X39" s="44" t="s">
        <v>943</v>
      </c>
      <c r="Y39" s="44" t="s">
        <v>908</v>
      </c>
      <c r="Z39" s="44" t="s">
        <v>242</v>
      </c>
      <c r="AA39" s="42">
        <v>21</v>
      </c>
      <c r="AB39" s="221">
        <v>14</v>
      </c>
      <c r="AC39" s="173">
        <f t="shared" si="10"/>
        <v>35</v>
      </c>
      <c r="AD39" s="42"/>
      <c r="AE39" s="230"/>
    </row>
    <row r="40" spans="1:31" ht="15.6" customHeight="1" x14ac:dyDescent="0.25">
      <c r="A40" s="52" t="s">
        <v>226</v>
      </c>
      <c r="B40" s="44" t="s">
        <v>272</v>
      </c>
      <c r="C40" s="60"/>
      <c r="D40" s="114"/>
      <c r="F40" s="44"/>
      <c r="N40" s="8"/>
      <c r="O40" s="233"/>
      <c r="P40" s="44" t="s">
        <v>810</v>
      </c>
      <c r="Q40" s="44" t="s">
        <v>299</v>
      </c>
      <c r="R40" s="51" t="s">
        <v>250</v>
      </c>
      <c r="S40" s="42">
        <v>12</v>
      </c>
      <c r="T40" s="221">
        <v>6</v>
      </c>
      <c r="U40" s="173">
        <f t="shared" si="9"/>
        <v>18</v>
      </c>
      <c r="V40" s="42">
        <v>1</v>
      </c>
      <c r="W40" s="173"/>
      <c r="X40" s="44" t="s">
        <v>827</v>
      </c>
      <c r="Y40" s="44" t="s">
        <v>304</v>
      </c>
      <c r="Z40" s="44" t="s">
        <v>242</v>
      </c>
      <c r="AA40" s="42">
        <v>13</v>
      </c>
      <c r="AB40" s="221">
        <v>19</v>
      </c>
      <c r="AC40" s="173">
        <f>SUM(AA40:AB40)</f>
        <v>32</v>
      </c>
      <c r="AD40" s="42">
        <v>3</v>
      </c>
      <c r="AE40" s="230"/>
    </row>
    <row r="41" spans="1:31" ht="15.6" customHeight="1" x14ac:dyDescent="0.25">
      <c r="N41" s="9"/>
      <c r="O41" s="232"/>
      <c r="P41" s="44" t="s">
        <v>814</v>
      </c>
      <c r="Q41" s="44" t="s">
        <v>325</v>
      </c>
      <c r="R41" s="44" t="s">
        <v>250</v>
      </c>
      <c r="S41" s="52">
        <v>6</v>
      </c>
      <c r="T41" s="202">
        <v>7</v>
      </c>
      <c r="U41" s="173">
        <f>SUM(S41:T41)</f>
        <v>13</v>
      </c>
      <c r="V41" s="42"/>
      <c r="W41" s="173"/>
      <c r="X41" s="46" t="s">
        <v>829</v>
      </c>
      <c r="Y41" s="46" t="s">
        <v>249</v>
      </c>
      <c r="Z41" s="220" t="s">
        <v>242</v>
      </c>
      <c r="AA41" s="42">
        <v>17</v>
      </c>
      <c r="AB41" s="42">
        <v>12</v>
      </c>
      <c r="AC41" s="173">
        <f>SUM(AA41:AB41)</f>
        <v>29</v>
      </c>
      <c r="AD41" s="42">
        <v>3</v>
      </c>
      <c r="AE41" s="230"/>
    </row>
    <row r="42" spans="1:31" ht="15.6" customHeight="1" x14ac:dyDescent="0.3">
      <c r="A42" s="76"/>
      <c r="B42" s="156"/>
      <c r="C42" s="71"/>
      <c r="D42" s="148"/>
      <c r="E42" s="71" t="s">
        <v>239</v>
      </c>
      <c r="F42" s="77"/>
      <c r="G42" s="78"/>
      <c r="H42" s="78"/>
      <c r="I42" s="78"/>
      <c r="J42" s="79"/>
      <c r="K42" s="78"/>
      <c r="L42" s="78"/>
      <c r="M42" s="78"/>
      <c r="N42" s="9"/>
      <c r="O42" s="232"/>
      <c r="P42" s="44" t="s">
        <v>815</v>
      </c>
      <c r="Q42" s="159" t="s">
        <v>380</v>
      </c>
      <c r="R42" s="44" t="s">
        <v>250</v>
      </c>
      <c r="S42" s="42">
        <v>3</v>
      </c>
      <c r="T42" s="42">
        <v>3</v>
      </c>
      <c r="U42" s="173">
        <f>SUM(S42:T42)</f>
        <v>6</v>
      </c>
      <c r="V42" s="42">
        <v>2</v>
      </c>
      <c r="W42" s="173"/>
      <c r="X42" s="157" t="s">
        <v>825</v>
      </c>
      <c r="Y42" s="157" t="s">
        <v>260</v>
      </c>
      <c r="Z42" s="46" t="s">
        <v>242</v>
      </c>
      <c r="AA42" s="42">
        <v>4</v>
      </c>
      <c r="AB42" s="42">
        <v>21</v>
      </c>
      <c r="AC42" s="173">
        <f>SUM(AA42:AB42)</f>
        <v>25</v>
      </c>
      <c r="AD42" s="42">
        <v>1</v>
      </c>
      <c r="AE42" s="230"/>
    </row>
    <row r="43" spans="1:31" ht="15.6" customHeight="1" x14ac:dyDescent="0.3">
      <c r="A43" s="49" t="s">
        <v>230</v>
      </c>
      <c r="B43" s="35" t="s">
        <v>364</v>
      </c>
      <c r="C43" s="44"/>
      <c r="D43" s="23">
        <v>0</v>
      </c>
      <c r="E43" s="9"/>
      <c r="F43" s="44"/>
      <c r="G43" s="43"/>
      <c r="H43" s="47"/>
      <c r="I43" s="47"/>
      <c r="J43" s="48"/>
      <c r="K43" s="47"/>
      <c r="L43" s="47"/>
      <c r="M43" s="47"/>
      <c r="N43" s="8"/>
      <c r="O43" s="233"/>
      <c r="P43" s="44" t="s">
        <v>809</v>
      </c>
      <c r="Q43" s="44" t="s">
        <v>251</v>
      </c>
      <c r="R43" s="44" t="s">
        <v>250</v>
      </c>
      <c r="S43" s="42">
        <v>1</v>
      </c>
      <c r="T43" s="42">
        <v>5</v>
      </c>
      <c r="U43" s="173">
        <f>SUM(S43:T43)</f>
        <v>6</v>
      </c>
      <c r="V43" s="42">
        <v>2</v>
      </c>
      <c r="W43" s="173"/>
      <c r="X43" s="44" t="s">
        <v>828</v>
      </c>
      <c r="Y43" s="44" t="s">
        <v>258</v>
      </c>
      <c r="Z43" s="44" t="s">
        <v>242</v>
      </c>
      <c r="AA43" s="42">
        <v>6</v>
      </c>
      <c r="AB43" s="221">
        <v>16</v>
      </c>
      <c r="AC43" s="173">
        <f>SUM(AA43:AB43)</f>
        <v>22</v>
      </c>
      <c r="AD43" s="42">
        <v>1</v>
      </c>
      <c r="AE43" s="230"/>
    </row>
    <row r="44" spans="1:31" ht="15.6" customHeight="1" x14ac:dyDescent="0.25">
      <c r="A44" s="52" t="s">
        <v>226</v>
      </c>
      <c r="B44" s="157" t="s">
        <v>272</v>
      </c>
      <c r="C44" s="46"/>
      <c r="D44" s="23"/>
      <c r="E44" s="9"/>
      <c r="F44" s="44"/>
      <c r="G44" s="43"/>
      <c r="H44" s="47"/>
      <c r="I44" s="43"/>
      <c r="J44" s="45"/>
      <c r="K44" s="47"/>
      <c r="L44" s="47"/>
      <c r="M44" s="39"/>
      <c r="N44" s="9"/>
      <c r="O44" s="233"/>
      <c r="P44" s="44" t="s">
        <v>807</v>
      </c>
      <c r="Q44" s="159" t="s">
        <v>370</v>
      </c>
      <c r="R44" s="44" t="s">
        <v>250</v>
      </c>
      <c r="S44" s="42">
        <v>2</v>
      </c>
      <c r="T44" s="42">
        <v>3</v>
      </c>
      <c r="U44" s="173">
        <f>SUM(S44:T44)</f>
        <v>5</v>
      </c>
      <c r="V44" s="42">
        <v>3</v>
      </c>
      <c r="W44" s="173"/>
      <c r="X44" s="44" t="s">
        <v>832</v>
      </c>
      <c r="Y44" s="44" t="s">
        <v>359</v>
      </c>
      <c r="Z44" s="44" t="s">
        <v>242</v>
      </c>
      <c r="AA44" s="42">
        <v>3</v>
      </c>
      <c r="AB44" s="42">
        <v>9</v>
      </c>
      <c r="AC44" s="173">
        <f t="shared" si="10"/>
        <v>12</v>
      </c>
      <c r="AD44" s="42">
        <v>1</v>
      </c>
      <c r="AE44" s="230"/>
    </row>
    <row r="45" spans="1:31" ht="15.6" customHeight="1" x14ac:dyDescent="0.25">
      <c r="E45" s="93"/>
      <c r="F45" s="44"/>
      <c r="N45" s="9"/>
      <c r="O45" s="232"/>
      <c r="P45" s="44" t="s">
        <v>812</v>
      </c>
      <c r="Q45" s="44" t="s">
        <v>215</v>
      </c>
      <c r="R45" s="44" t="s">
        <v>250</v>
      </c>
      <c r="S45" s="42"/>
      <c r="T45" s="221">
        <v>4</v>
      </c>
      <c r="U45" s="173">
        <f>SUM(S45:T45)</f>
        <v>4</v>
      </c>
      <c r="V45" s="42">
        <v>5</v>
      </c>
      <c r="W45" s="173"/>
      <c r="X45" s="44" t="s">
        <v>830</v>
      </c>
      <c r="Y45" s="88" t="s">
        <v>288</v>
      </c>
      <c r="Z45" s="44" t="s">
        <v>242</v>
      </c>
      <c r="AA45" s="42"/>
      <c r="AB45" s="221">
        <v>11</v>
      </c>
      <c r="AC45" s="173">
        <f>SUM(AA45:AB45)</f>
        <v>11</v>
      </c>
      <c r="AD45" s="42"/>
      <c r="AE45" s="230"/>
    </row>
    <row r="46" spans="1:31" ht="17.25" customHeight="1" x14ac:dyDescent="0.3">
      <c r="B46" s="35" t="s">
        <v>278</v>
      </c>
      <c r="C46" s="59"/>
      <c r="D46" s="234">
        <v>5</v>
      </c>
      <c r="E46" s="9">
        <v>1</v>
      </c>
      <c r="F46" s="44" t="s">
        <v>1004</v>
      </c>
      <c r="N46" s="8"/>
      <c r="O46" s="232"/>
      <c r="P46" s="44" t="s">
        <v>813</v>
      </c>
      <c r="Q46" s="44" t="s">
        <v>259</v>
      </c>
      <c r="R46" s="51" t="s">
        <v>250</v>
      </c>
      <c r="S46" s="221">
        <v>1</v>
      </c>
      <c r="T46" s="42">
        <v>2</v>
      </c>
      <c r="U46" s="173">
        <f t="shared" si="9"/>
        <v>3</v>
      </c>
      <c r="V46" s="42"/>
      <c r="W46" s="173"/>
      <c r="X46" s="44" t="s">
        <v>831</v>
      </c>
      <c r="Y46" s="44" t="s">
        <v>382</v>
      </c>
      <c r="Z46" s="44" t="s">
        <v>242</v>
      </c>
      <c r="AA46" s="42">
        <v>3</v>
      </c>
      <c r="AB46" s="42">
        <v>6</v>
      </c>
      <c r="AC46" s="173">
        <f>SUM(AA46:AB46)</f>
        <v>9</v>
      </c>
      <c r="AD46" s="42">
        <v>2</v>
      </c>
      <c r="AE46" s="230"/>
    </row>
    <row r="47" spans="1:31" ht="15.6" customHeight="1" x14ac:dyDescent="0.25">
      <c r="A47" s="202" t="s">
        <v>226</v>
      </c>
      <c r="B47" s="88" t="s">
        <v>272</v>
      </c>
      <c r="C47" s="46"/>
      <c r="D47" s="234"/>
      <c r="E47" s="9">
        <v>1</v>
      </c>
      <c r="F47" s="44" t="s">
        <v>1247</v>
      </c>
      <c r="N47" s="8"/>
      <c r="O47" s="233"/>
      <c r="P47" s="44" t="s">
        <v>806</v>
      </c>
      <c r="Q47" s="51" t="s">
        <v>787</v>
      </c>
      <c r="R47" s="44" t="s">
        <v>250</v>
      </c>
      <c r="S47" s="42">
        <v>1</v>
      </c>
      <c r="T47" s="221">
        <v>1</v>
      </c>
      <c r="U47" s="173">
        <f t="shared" si="9"/>
        <v>2</v>
      </c>
      <c r="V47" s="42"/>
      <c r="W47" s="173"/>
      <c r="X47" s="44" t="s">
        <v>826</v>
      </c>
      <c r="Y47" s="44" t="s">
        <v>218</v>
      </c>
      <c r="Z47" s="51" t="s">
        <v>242</v>
      </c>
      <c r="AA47" s="42">
        <v>1</v>
      </c>
      <c r="AB47" s="221">
        <v>6</v>
      </c>
      <c r="AC47" s="173">
        <f>SUM(AA47:AB47)</f>
        <v>7</v>
      </c>
      <c r="AD47" s="42">
        <v>2</v>
      </c>
      <c r="AE47" s="230"/>
    </row>
    <row r="48" spans="1:31" ht="15.6" customHeight="1" x14ac:dyDescent="0.25">
      <c r="E48" s="9">
        <v>1</v>
      </c>
      <c r="F48" s="44" t="s">
        <v>1248</v>
      </c>
      <c r="N48" s="9"/>
      <c r="O48" s="232"/>
      <c r="P48" s="44" t="s">
        <v>808</v>
      </c>
      <c r="Q48" s="44" t="s">
        <v>250</v>
      </c>
      <c r="R48" s="44" t="s">
        <v>250</v>
      </c>
      <c r="S48" s="42"/>
      <c r="T48" s="221"/>
      <c r="U48" s="173">
        <f t="shared" si="9"/>
        <v>0</v>
      </c>
      <c r="V48" s="42"/>
      <c r="W48" s="173"/>
      <c r="X48" s="44" t="s">
        <v>833</v>
      </c>
      <c r="Y48" s="44" t="s">
        <v>204</v>
      </c>
      <c r="Z48" s="44" t="s">
        <v>242</v>
      </c>
      <c r="AA48" s="42"/>
      <c r="AB48" s="42">
        <v>6</v>
      </c>
      <c r="AC48" s="173">
        <f t="shared" si="10"/>
        <v>6</v>
      </c>
      <c r="AD48" s="42">
        <v>5</v>
      </c>
      <c r="AE48" s="230"/>
    </row>
    <row r="49" spans="1:31" ht="16.899999999999999" customHeight="1" thickBot="1" x14ac:dyDescent="0.3">
      <c r="B49" s="88"/>
      <c r="C49" s="46"/>
      <c r="E49" s="9">
        <v>1</v>
      </c>
      <c r="F49" s="44" t="s">
        <v>1248</v>
      </c>
      <c r="N49" s="9"/>
      <c r="O49" s="233"/>
      <c r="P49" s="240" t="s">
        <v>1012</v>
      </c>
      <c r="Q49" s="240"/>
      <c r="R49" s="240" t="s">
        <v>250</v>
      </c>
      <c r="S49" s="242">
        <f>SUM(S38:S48)</f>
        <v>36</v>
      </c>
      <c r="T49" s="242">
        <f>SUM(T38:T48)</f>
        <v>55</v>
      </c>
      <c r="U49" s="242">
        <f>SUM(U38:U48)</f>
        <v>91</v>
      </c>
      <c r="V49" s="242">
        <f>SUM(V38:V48)</f>
        <v>18</v>
      </c>
      <c r="W49" s="173"/>
      <c r="X49" s="240" t="s">
        <v>1014</v>
      </c>
      <c r="Y49" s="240"/>
      <c r="Z49" s="240"/>
      <c r="AA49" s="242">
        <f>SUM(AA38:AA48)</f>
        <v>75</v>
      </c>
      <c r="AB49" s="242">
        <f>SUM(AB38:AB48)</f>
        <v>123</v>
      </c>
      <c r="AC49" s="242">
        <f>SUM(AC38:AC48)</f>
        <v>198</v>
      </c>
      <c r="AD49" s="242">
        <f>SUM(AD38:AD48)</f>
        <v>18</v>
      </c>
      <c r="AE49" s="230"/>
    </row>
    <row r="50" spans="1:31" ht="15.6" customHeight="1" x14ac:dyDescent="0.25">
      <c r="E50" s="9">
        <v>1</v>
      </c>
      <c r="F50" s="44" t="s">
        <v>1246</v>
      </c>
      <c r="N50" s="8"/>
      <c r="O50" s="233"/>
      <c r="P50" s="238" t="s">
        <v>356</v>
      </c>
      <c r="Q50" s="238"/>
      <c r="R50" s="243" t="s">
        <v>1017</v>
      </c>
      <c r="S50" s="245">
        <v>9</v>
      </c>
      <c r="T50" s="245">
        <v>8</v>
      </c>
      <c r="U50" s="173">
        <f t="shared" ref="U50:U61" si="11">SUM(S50:T50)</f>
        <v>17</v>
      </c>
      <c r="V50" s="245">
        <v>2</v>
      </c>
      <c r="W50" s="173"/>
      <c r="X50" s="238" t="s">
        <v>358</v>
      </c>
      <c r="Y50" s="238"/>
      <c r="Z50" s="243" t="s">
        <v>1018</v>
      </c>
      <c r="AA50" s="245">
        <v>8</v>
      </c>
      <c r="AB50" s="245">
        <v>9</v>
      </c>
      <c r="AC50" s="173">
        <f t="shared" ref="AC50:AC60" si="12">SUM(AA50:AB50)</f>
        <v>17</v>
      </c>
      <c r="AD50" s="245">
        <v>1</v>
      </c>
      <c r="AE50" s="230"/>
    </row>
    <row r="51" spans="1:31" ht="15.6" customHeight="1" x14ac:dyDescent="0.25">
      <c r="N51" s="9"/>
      <c r="O51" s="232"/>
      <c r="P51" s="44" t="s">
        <v>820</v>
      </c>
      <c r="Q51" s="44" t="s">
        <v>254</v>
      </c>
      <c r="R51" s="243" t="s">
        <v>356</v>
      </c>
      <c r="S51" s="42">
        <v>8</v>
      </c>
      <c r="T51" s="221">
        <v>16</v>
      </c>
      <c r="U51" s="173">
        <f t="shared" si="11"/>
        <v>24</v>
      </c>
      <c r="V51" s="42">
        <v>2</v>
      </c>
      <c r="W51" s="173"/>
      <c r="X51" s="44" t="s">
        <v>840</v>
      </c>
      <c r="Y51" s="44" t="s">
        <v>293</v>
      </c>
      <c r="Z51" s="51" t="s">
        <v>358</v>
      </c>
      <c r="AA51" s="221">
        <v>6</v>
      </c>
      <c r="AB51" s="42">
        <v>8</v>
      </c>
      <c r="AC51" s="173">
        <f t="shared" ref="AC51:AC59" si="13">SUM(AA51:AB51)</f>
        <v>14</v>
      </c>
      <c r="AD51" s="42">
        <v>1</v>
      </c>
      <c r="AE51" s="230"/>
    </row>
    <row r="52" spans="1:31" ht="15.6" customHeight="1" x14ac:dyDescent="0.25">
      <c r="A52" s="107"/>
      <c r="B52" s="108"/>
      <c r="C52" s="108"/>
      <c r="D52" s="149"/>
      <c r="E52" s="109"/>
      <c r="F52" s="108"/>
      <c r="G52" s="110"/>
      <c r="H52" s="110"/>
      <c r="I52" s="110"/>
      <c r="J52" s="111"/>
      <c r="K52" s="110"/>
      <c r="L52" s="110"/>
      <c r="M52" s="109"/>
      <c r="N52" s="9"/>
      <c r="O52" s="232"/>
      <c r="P52" s="44" t="s">
        <v>821</v>
      </c>
      <c r="Q52" s="51" t="s">
        <v>254</v>
      </c>
      <c r="R52" s="244" t="s">
        <v>356</v>
      </c>
      <c r="S52" s="42">
        <v>4</v>
      </c>
      <c r="T52" s="42">
        <v>13</v>
      </c>
      <c r="U52" s="173">
        <f t="shared" si="11"/>
        <v>17</v>
      </c>
      <c r="V52" s="42">
        <v>4</v>
      </c>
      <c r="W52" s="173"/>
      <c r="X52" s="44" t="s">
        <v>836</v>
      </c>
      <c r="Y52" s="159" t="s">
        <v>216</v>
      </c>
      <c r="Z52" s="44" t="s">
        <v>358</v>
      </c>
      <c r="AA52" s="42">
        <v>6</v>
      </c>
      <c r="AB52" s="221">
        <v>7</v>
      </c>
      <c r="AC52" s="173">
        <f t="shared" si="13"/>
        <v>13</v>
      </c>
      <c r="AD52" s="42">
        <v>10</v>
      </c>
      <c r="AE52" s="230"/>
    </row>
    <row r="53" spans="1:31" ht="15.6" customHeight="1" x14ac:dyDescent="0.3">
      <c r="C53" s="44" t="s">
        <v>579</v>
      </c>
      <c r="D53" s="102">
        <f>SUM(D15:D52)</f>
        <v>19</v>
      </c>
      <c r="E53" s="22"/>
      <c r="F53" s="44" t="s">
        <v>578</v>
      </c>
      <c r="G53" s="35"/>
      <c r="H53" s="50"/>
      <c r="I53" s="64">
        <v>4</v>
      </c>
      <c r="J53" s="23"/>
      <c r="N53" s="9"/>
      <c r="O53" s="233"/>
      <c r="P53" s="44" t="s">
        <v>823</v>
      </c>
      <c r="Q53" s="44" t="s">
        <v>292</v>
      </c>
      <c r="R53" s="44" t="s">
        <v>356</v>
      </c>
      <c r="S53" s="42">
        <v>6</v>
      </c>
      <c r="T53" s="221">
        <v>8</v>
      </c>
      <c r="U53" s="173">
        <f t="shared" si="11"/>
        <v>14</v>
      </c>
      <c r="V53" s="43"/>
      <c r="W53" s="173"/>
      <c r="X53" s="44" t="s">
        <v>842</v>
      </c>
      <c r="Y53" s="44" t="s">
        <v>598</v>
      </c>
      <c r="Z53" s="44" t="s">
        <v>358</v>
      </c>
      <c r="AA53" s="42">
        <v>5</v>
      </c>
      <c r="AB53" s="221">
        <v>8</v>
      </c>
      <c r="AC53" s="173">
        <f t="shared" si="13"/>
        <v>13</v>
      </c>
      <c r="AD53" s="42">
        <v>1</v>
      </c>
      <c r="AE53" s="230"/>
    </row>
    <row r="54" spans="1:31" ht="15.6" customHeight="1" x14ac:dyDescent="0.25">
      <c r="N54" s="8"/>
      <c r="O54" s="232"/>
      <c r="P54" s="44" t="s">
        <v>819</v>
      </c>
      <c r="Q54" s="51" t="s">
        <v>217</v>
      </c>
      <c r="R54" s="51" t="s">
        <v>356</v>
      </c>
      <c r="S54" s="42">
        <v>4</v>
      </c>
      <c r="T54" s="221">
        <v>8</v>
      </c>
      <c r="U54" s="173">
        <f t="shared" si="11"/>
        <v>12</v>
      </c>
      <c r="V54" s="42">
        <v>1</v>
      </c>
      <c r="W54" s="173"/>
      <c r="X54" s="44" t="s">
        <v>837</v>
      </c>
      <c r="Y54" s="44" t="s">
        <v>798</v>
      </c>
      <c r="Z54" s="44" t="s">
        <v>358</v>
      </c>
      <c r="AA54" s="42">
        <v>4</v>
      </c>
      <c r="AB54" s="42">
        <v>8</v>
      </c>
      <c r="AC54" s="173">
        <f t="shared" si="13"/>
        <v>12</v>
      </c>
      <c r="AD54" s="221">
        <v>4</v>
      </c>
      <c r="AE54" s="230"/>
    </row>
    <row r="55" spans="1:31" ht="15.6" customHeight="1" x14ac:dyDescent="0.25">
      <c r="A55" s="296"/>
      <c r="B55" s="310"/>
      <c r="C55" s="296"/>
      <c r="N55" s="8"/>
      <c r="O55" s="63"/>
      <c r="P55" s="44" t="s">
        <v>1043</v>
      </c>
      <c r="Q55" s="44" t="s">
        <v>544</v>
      </c>
      <c r="R55" s="44" t="s">
        <v>356</v>
      </c>
      <c r="S55" s="42">
        <v>5</v>
      </c>
      <c r="T55" s="221">
        <v>6</v>
      </c>
      <c r="U55" s="173">
        <f>SUM(S55:T55)</f>
        <v>11</v>
      </c>
      <c r="W55" s="173"/>
      <c r="X55" s="44" t="s">
        <v>841</v>
      </c>
      <c r="Y55" s="44" t="s">
        <v>248</v>
      </c>
      <c r="Z55" s="44" t="s">
        <v>358</v>
      </c>
      <c r="AA55" s="42">
        <v>7</v>
      </c>
      <c r="AB55" s="221">
        <v>4</v>
      </c>
      <c r="AC55" s="173">
        <f t="shared" si="13"/>
        <v>11</v>
      </c>
      <c r="AD55" s="43"/>
      <c r="AE55" s="230"/>
    </row>
    <row r="56" spans="1:31" ht="15.6" customHeight="1" x14ac:dyDescent="0.3">
      <c r="A56" s="296"/>
      <c r="B56" s="310"/>
      <c r="C56" s="296"/>
      <c r="D56" s="234"/>
      <c r="E56" s="9"/>
      <c r="F56" s="35"/>
      <c r="H56" s="35"/>
      <c r="I56" s="35"/>
      <c r="N56" s="8"/>
      <c r="O56" s="232"/>
      <c r="P56" s="44" t="s">
        <v>818</v>
      </c>
      <c r="Q56" s="44" t="s">
        <v>209</v>
      </c>
      <c r="R56" s="44" t="s">
        <v>356</v>
      </c>
      <c r="S56" s="42">
        <v>3</v>
      </c>
      <c r="T56" s="221">
        <v>8</v>
      </c>
      <c r="U56" s="173">
        <f>SUM(S56:T56)</f>
        <v>11</v>
      </c>
      <c r="V56" s="42">
        <v>4</v>
      </c>
      <c r="W56" s="173"/>
      <c r="X56" s="44" t="s">
        <v>1084</v>
      </c>
      <c r="Y56" s="161" t="s">
        <v>314</v>
      </c>
      <c r="Z56" s="44" t="s">
        <v>358</v>
      </c>
      <c r="AA56" s="42">
        <v>2</v>
      </c>
      <c r="AB56" s="221">
        <v>7</v>
      </c>
      <c r="AC56" s="173">
        <f t="shared" si="13"/>
        <v>9</v>
      </c>
      <c r="AD56" s="42">
        <v>2</v>
      </c>
      <c r="AE56" s="230"/>
    </row>
    <row r="57" spans="1:31" ht="15.6" customHeight="1" x14ac:dyDescent="0.25">
      <c r="A57" s="296"/>
      <c r="B57" s="311"/>
      <c r="C57" s="296"/>
      <c r="E57" s="9"/>
      <c r="F57" s="44"/>
      <c r="N57" s="9"/>
      <c r="O57" s="233"/>
      <c r="P57" s="44" t="s">
        <v>822</v>
      </c>
      <c r="Q57" s="44" t="s">
        <v>238</v>
      </c>
      <c r="R57" s="44" t="s">
        <v>356</v>
      </c>
      <c r="S57" s="42">
        <v>4</v>
      </c>
      <c r="T57" s="42">
        <v>4</v>
      </c>
      <c r="U57" s="173">
        <f t="shared" si="11"/>
        <v>8</v>
      </c>
      <c r="V57" s="42">
        <v>3</v>
      </c>
      <c r="W57" s="173"/>
      <c r="X57" s="44" t="s">
        <v>835</v>
      </c>
      <c r="Y57" s="88" t="s">
        <v>309</v>
      </c>
      <c r="Z57" s="44" t="s">
        <v>358</v>
      </c>
      <c r="AA57" s="42">
        <v>2</v>
      </c>
      <c r="AB57" s="221">
        <v>7</v>
      </c>
      <c r="AC57" s="173">
        <f t="shared" si="13"/>
        <v>9</v>
      </c>
      <c r="AD57" s="42">
        <v>3</v>
      </c>
      <c r="AE57" s="230"/>
    </row>
    <row r="58" spans="1:31" ht="15.6" customHeight="1" x14ac:dyDescent="0.25">
      <c r="A58" s="296"/>
      <c r="B58" s="310"/>
      <c r="C58" s="296"/>
      <c r="E58" s="9"/>
      <c r="F58" s="44"/>
      <c r="N58" s="9"/>
      <c r="O58" s="233"/>
      <c r="P58" s="44" t="s">
        <v>918</v>
      </c>
      <c r="Q58" s="159" t="s">
        <v>691</v>
      </c>
      <c r="R58" s="44" t="s">
        <v>356</v>
      </c>
      <c r="S58" s="42">
        <v>3</v>
      </c>
      <c r="T58" s="42">
        <v>5</v>
      </c>
      <c r="U58" s="173">
        <f t="shared" si="11"/>
        <v>8</v>
      </c>
      <c r="V58" s="42">
        <v>3</v>
      </c>
      <c r="W58" s="173"/>
      <c r="X58" s="44" t="s">
        <v>838</v>
      </c>
      <c r="Y58" s="44" t="s">
        <v>290</v>
      </c>
      <c r="Z58" s="44" t="s">
        <v>358</v>
      </c>
      <c r="AA58" s="42">
        <v>4</v>
      </c>
      <c r="AB58" s="221">
        <v>4</v>
      </c>
      <c r="AC58" s="173">
        <f t="shared" si="13"/>
        <v>8</v>
      </c>
      <c r="AD58" s="42">
        <v>1</v>
      </c>
      <c r="AE58" s="230"/>
    </row>
    <row r="59" spans="1:31" ht="15.6" customHeight="1" x14ac:dyDescent="0.25">
      <c r="A59" s="296"/>
      <c r="B59" s="310"/>
      <c r="C59" s="296"/>
      <c r="E59" s="9"/>
      <c r="F59" s="44"/>
      <c r="N59" s="9"/>
      <c r="O59" s="232"/>
      <c r="P59" s="44" t="s">
        <v>882</v>
      </c>
      <c r="Q59" s="44" t="s">
        <v>756</v>
      </c>
      <c r="R59" s="44" t="s">
        <v>356</v>
      </c>
      <c r="S59" s="42">
        <v>1</v>
      </c>
      <c r="T59" s="42">
        <v>5</v>
      </c>
      <c r="U59" s="173">
        <f t="shared" si="11"/>
        <v>6</v>
      </c>
      <c r="V59" s="42">
        <v>3</v>
      </c>
      <c r="W59" s="173"/>
      <c r="X59" s="44" t="s">
        <v>925</v>
      </c>
      <c r="Y59" s="44" t="s">
        <v>300</v>
      </c>
      <c r="Z59" s="44" t="s">
        <v>358</v>
      </c>
      <c r="AA59" s="42">
        <v>3</v>
      </c>
      <c r="AB59" s="42">
        <v>5</v>
      </c>
      <c r="AC59" s="173">
        <f t="shared" si="13"/>
        <v>8</v>
      </c>
      <c r="AD59" s="221"/>
      <c r="AE59" s="230"/>
    </row>
    <row r="60" spans="1:31" ht="16.149999999999999" customHeight="1" thickBot="1" x14ac:dyDescent="0.3">
      <c r="A60" s="4"/>
      <c r="B60" s="297"/>
      <c r="E60" s="9"/>
      <c r="F60" s="44"/>
      <c r="N60" s="9"/>
      <c r="O60" s="233"/>
      <c r="P60" s="44" t="s">
        <v>816</v>
      </c>
      <c r="Q60" s="44" t="s">
        <v>213</v>
      </c>
      <c r="R60" s="44" t="s">
        <v>356</v>
      </c>
      <c r="S60" s="42">
        <v>2</v>
      </c>
      <c r="T60" s="221">
        <v>2</v>
      </c>
      <c r="U60" s="173">
        <f t="shared" si="11"/>
        <v>4</v>
      </c>
      <c r="V60" s="42">
        <v>3</v>
      </c>
      <c r="W60" s="173"/>
      <c r="X60" s="44" t="s">
        <v>839</v>
      </c>
      <c r="Y60" s="44" t="s">
        <v>295</v>
      </c>
      <c r="Z60" s="44" t="s">
        <v>358</v>
      </c>
      <c r="AA60" s="42"/>
      <c r="AB60" s="42">
        <v>8</v>
      </c>
      <c r="AC60" s="173">
        <f t="shared" si="12"/>
        <v>8</v>
      </c>
      <c r="AD60" s="42"/>
      <c r="AE60" s="230"/>
    </row>
    <row r="61" spans="1:31" ht="18.600000000000001" customHeight="1" thickTop="1" thickBot="1" x14ac:dyDescent="0.35">
      <c r="A61" s="4"/>
      <c r="B61" s="188" t="s">
        <v>1205</v>
      </c>
      <c r="C61" s="23"/>
      <c r="D61" s="27"/>
      <c r="J61" s="26"/>
      <c r="K61" s="23"/>
      <c r="L61" s="27"/>
      <c r="M61" s="42"/>
      <c r="N61" s="9"/>
      <c r="O61" s="63"/>
      <c r="P61" s="44" t="s">
        <v>817</v>
      </c>
      <c r="Q61" s="44" t="s">
        <v>257</v>
      </c>
      <c r="R61" s="44" t="s">
        <v>356</v>
      </c>
      <c r="S61" s="42"/>
      <c r="T61" s="221">
        <v>1</v>
      </c>
      <c r="U61" s="173">
        <f t="shared" si="11"/>
        <v>1</v>
      </c>
      <c r="V61" s="42">
        <v>1</v>
      </c>
      <c r="W61" s="173"/>
      <c r="X61" s="157" t="s">
        <v>1014</v>
      </c>
      <c r="Y61" s="222"/>
      <c r="Z61" s="157" t="s">
        <v>358</v>
      </c>
      <c r="AA61" s="267">
        <f>SUM(AA50:AA60)</f>
        <v>47</v>
      </c>
      <c r="AB61" s="267">
        <f>SUM(AB50:AB60)</f>
        <v>75</v>
      </c>
      <c r="AC61" s="268">
        <f>SUM(AC50:AC60)</f>
        <v>122</v>
      </c>
      <c r="AD61" s="269">
        <f>SUM(AD50:AD60)</f>
        <v>23</v>
      </c>
      <c r="AE61" s="230"/>
    </row>
    <row r="62" spans="1:31" ht="15.6" customHeight="1" thickTop="1" thickBot="1" x14ac:dyDescent="0.3">
      <c r="A62" s="4"/>
      <c r="N62" s="9"/>
      <c r="O62" s="230"/>
      <c r="P62" s="157" t="s">
        <v>1012</v>
      </c>
      <c r="Q62" s="157"/>
      <c r="R62" s="157" t="s">
        <v>356</v>
      </c>
      <c r="S62" s="221">
        <f>SUM(S50:S61)</f>
        <v>49</v>
      </c>
      <c r="T62" s="221">
        <f>SUM(T50:T61)</f>
        <v>84</v>
      </c>
      <c r="U62" s="173">
        <f>SUM(U50:U60)</f>
        <v>132</v>
      </c>
      <c r="V62" s="42">
        <f>SUM(V50:V61)</f>
        <v>26</v>
      </c>
      <c r="W62" s="173"/>
      <c r="X62" s="230"/>
      <c r="Y62" s="230"/>
      <c r="Z62" s="230"/>
      <c r="AA62" s="230"/>
      <c r="AB62" s="230"/>
      <c r="AC62" s="230"/>
      <c r="AD62" s="230"/>
      <c r="AE62" s="230"/>
    </row>
    <row r="63" spans="1:31" ht="15.6" customHeight="1" thickBot="1" x14ac:dyDescent="0.35">
      <c r="A63" s="171"/>
      <c r="B63" s="171"/>
      <c r="C63" s="170" t="s">
        <v>1185</v>
      </c>
      <c r="D63" s="49" t="s">
        <v>246</v>
      </c>
      <c r="E63" s="49" t="s">
        <v>240</v>
      </c>
      <c r="F63" s="49" t="s">
        <v>241</v>
      </c>
      <c r="G63" s="170" t="s">
        <v>247</v>
      </c>
      <c r="H63" s="170" t="s">
        <v>182</v>
      </c>
      <c r="I63" s="208"/>
      <c r="J63" s="208" t="s">
        <v>1063</v>
      </c>
      <c r="K63" s="208"/>
      <c r="L63" s="49" t="s">
        <v>1154</v>
      </c>
      <c r="M63" s="170"/>
      <c r="N63" s="9"/>
      <c r="O63" s="63"/>
      <c r="P63" s="57" t="s">
        <v>1041</v>
      </c>
      <c r="Q63" s="168"/>
      <c r="R63" s="168"/>
      <c r="S63" s="207">
        <f>S25+S37+S49+S62</f>
        <v>193</v>
      </c>
      <c r="T63" s="207">
        <f>T25+T37+T49+T62</f>
        <v>297</v>
      </c>
      <c r="U63" s="207">
        <f>U25+U37+U49+U62</f>
        <v>489</v>
      </c>
      <c r="V63" s="207">
        <f>V25+V37+V49+V62</f>
        <v>63</v>
      </c>
      <c r="W63" s="173"/>
      <c r="X63" s="57" t="s">
        <v>1042</v>
      </c>
      <c r="Y63" s="57"/>
      <c r="Z63" s="57"/>
      <c r="AA63" s="207">
        <f>AA25+AA37+AA49+AA61</f>
        <v>229</v>
      </c>
      <c r="AB63" s="207">
        <f>AB25+AB37+AB49+AB61</f>
        <v>376</v>
      </c>
      <c r="AC63" s="207">
        <f>AC25+AC37+AC49+AC61</f>
        <v>605</v>
      </c>
      <c r="AD63" s="207">
        <f>AD25+AD37+AD49+AD61</f>
        <v>84</v>
      </c>
      <c r="AE63" s="230"/>
    </row>
    <row r="64" spans="1:31" ht="15.6" customHeight="1" thickTop="1" thickBot="1" x14ac:dyDescent="0.35">
      <c r="C64" s="44" t="s">
        <v>908</v>
      </c>
      <c r="D64" s="44" t="s">
        <v>242</v>
      </c>
      <c r="E64" s="42">
        <v>21</v>
      </c>
      <c r="F64" s="221">
        <v>14</v>
      </c>
      <c r="G64" s="173">
        <f t="shared" ref="G64:G73" si="14">SUM(E64:F64)</f>
        <v>35</v>
      </c>
      <c r="H64" s="42"/>
      <c r="I64" s="42"/>
      <c r="J64" s="44">
        <v>1</v>
      </c>
      <c r="K64" s="64"/>
      <c r="L64" s="170" t="s">
        <v>802</v>
      </c>
      <c r="N64" s="9"/>
      <c r="O64" s="181"/>
      <c r="P64" s="43"/>
      <c r="Q64" s="43"/>
      <c r="R64" s="43"/>
      <c r="S64" s="43"/>
      <c r="T64" s="43"/>
      <c r="U64" s="43"/>
      <c r="V64" s="43"/>
      <c r="W64" s="43"/>
      <c r="X64" s="209" t="s">
        <v>799</v>
      </c>
      <c r="Y64" s="201"/>
      <c r="Z64" s="201"/>
      <c r="AA64" s="210">
        <f>S63+AA63</f>
        <v>422</v>
      </c>
      <c r="AB64" s="210">
        <f>T63+AB63</f>
        <v>673</v>
      </c>
      <c r="AC64" s="210">
        <f>U63+AC63</f>
        <v>1094</v>
      </c>
      <c r="AD64" s="210">
        <f>V63+AD63</f>
        <v>147</v>
      </c>
      <c r="AE64" s="211"/>
    </row>
    <row r="65" spans="1:31" ht="15.6" customHeight="1" thickTop="1" x14ac:dyDescent="0.2">
      <c r="C65" s="46" t="s">
        <v>794</v>
      </c>
      <c r="D65" s="44" t="s">
        <v>243</v>
      </c>
      <c r="E65" s="42">
        <v>13</v>
      </c>
      <c r="F65" s="42">
        <v>20</v>
      </c>
      <c r="G65" s="173">
        <f t="shared" si="14"/>
        <v>33</v>
      </c>
      <c r="H65" s="42">
        <v>5</v>
      </c>
      <c r="I65" s="42"/>
      <c r="J65" s="44">
        <v>3</v>
      </c>
      <c r="K65" s="44"/>
      <c r="L65" s="44" t="s">
        <v>285</v>
      </c>
      <c r="M65" s="44" t="s">
        <v>242</v>
      </c>
      <c r="O65" s="181"/>
      <c r="AE65" s="211"/>
    </row>
    <row r="66" spans="1:31" ht="15.6" customHeight="1" x14ac:dyDescent="0.2">
      <c r="C66" s="44" t="s">
        <v>406</v>
      </c>
      <c r="D66" s="44" t="s">
        <v>242</v>
      </c>
      <c r="E66" s="42">
        <v>13</v>
      </c>
      <c r="F66" s="221">
        <v>19</v>
      </c>
      <c r="G66" s="173">
        <f t="shared" si="14"/>
        <v>32</v>
      </c>
      <c r="H66" s="42">
        <v>3</v>
      </c>
      <c r="I66" s="42"/>
      <c r="J66" s="44">
        <v>4</v>
      </c>
      <c r="K66" s="44"/>
      <c r="L66" s="44"/>
      <c r="M66" s="243"/>
      <c r="O66" s="181"/>
      <c r="Q66" s="243"/>
      <c r="R66" s="253"/>
      <c r="S66" s="253"/>
      <c r="T66" s="253"/>
      <c r="U66" s="253"/>
      <c r="V66" s="253"/>
      <c r="W66" s="253"/>
      <c r="X66" s="253"/>
      <c r="Y66" s="253"/>
      <c r="AE66" s="211"/>
    </row>
    <row r="67" spans="1:31" ht="15.6" customHeight="1" x14ac:dyDescent="0.2">
      <c r="C67" s="44" t="s">
        <v>320</v>
      </c>
      <c r="D67" s="243" t="s">
        <v>305</v>
      </c>
      <c r="E67" s="42">
        <v>20</v>
      </c>
      <c r="F67" s="42">
        <v>11</v>
      </c>
      <c r="G67" s="173">
        <f t="shared" si="14"/>
        <v>31</v>
      </c>
      <c r="H67" s="42"/>
      <c r="I67" s="42"/>
      <c r="J67" s="44">
        <v>2</v>
      </c>
      <c r="K67" s="43"/>
      <c r="L67" s="46"/>
      <c r="M67" s="44"/>
      <c r="O67" s="181"/>
      <c r="AE67" s="211"/>
    </row>
    <row r="68" spans="1:31" ht="15.6" customHeight="1" x14ac:dyDescent="0.3">
      <c r="C68" s="46" t="s">
        <v>249</v>
      </c>
      <c r="D68" s="220" t="s">
        <v>242</v>
      </c>
      <c r="E68" s="42">
        <v>17</v>
      </c>
      <c r="F68" s="42">
        <v>12</v>
      </c>
      <c r="G68" s="173">
        <f t="shared" si="14"/>
        <v>29</v>
      </c>
      <c r="H68" s="42">
        <v>3</v>
      </c>
      <c r="I68" s="42"/>
      <c r="J68" s="44">
        <v>5</v>
      </c>
      <c r="K68" s="43"/>
      <c r="L68" s="170" t="s">
        <v>273</v>
      </c>
      <c r="M68" s="220"/>
      <c r="O68" s="181"/>
      <c r="R68" s="211" t="s">
        <v>1204</v>
      </c>
      <c r="Z68" s="211" t="s">
        <v>1204</v>
      </c>
      <c r="AE68" s="211"/>
    </row>
    <row r="69" spans="1:31" ht="15.6" customHeight="1" x14ac:dyDescent="0.2">
      <c r="C69" s="44" t="s">
        <v>556</v>
      </c>
      <c r="D69" s="51" t="s">
        <v>250</v>
      </c>
      <c r="E69" s="221">
        <v>9</v>
      </c>
      <c r="F69" s="221">
        <v>19</v>
      </c>
      <c r="G69" s="173">
        <f t="shared" si="14"/>
        <v>28</v>
      </c>
      <c r="H69" s="42"/>
      <c r="I69" s="42"/>
      <c r="J69" s="44">
        <v>7</v>
      </c>
      <c r="K69" s="43"/>
      <c r="L69" s="46" t="s">
        <v>272</v>
      </c>
      <c r="M69" s="44"/>
      <c r="O69" s="181"/>
      <c r="R69" s="211" t="s">
        <v>754</v>
      </c>
      <c r="Z69" s="211" t="s">
        <v>1244</v>
      </c>
      <c r="AE69" s="211"/>
    </row>
    <row r="70" spans="1:31" ht="15.6" customHeight="1" x14ac:dyDescent="0.3">
      <c r="C70" s="44" t="s">
        <v>256</v>
      </c>
      <c r="D70" s="244" t="s">
        <v>319</v>
      </c>
      <c r="E70" s="245">
        <v>14</v>
      </c>
      <c r="F70" s="245">
        <v>12</v>
      </c>
      <c r="G70" s="173">
        <f t="shared" si="14"/>
        <v>26</v>
      </c>
      <c r="H70" s="42">
        <v>2</v>
      </c>
      <c r="I70" s="309"/>
      <c r="J70" s="44">
        <v>6</v>
      </c>
      <c r="M70" s="43"/>
      <c r="O70" s="181"/>
      <c r="P70" s="163" t="s">
        <v>1242</v>
      </c>
      <c r="Q70" s="49" t="s">
        <v>1002</v>
      </c>
      <c r="R70" s="21">
        <v>41337</v>
      </c>
      <c r="S70" s="57"/>
      <c r="T70" s="57"/>
      <c r="U70" s="57"/>
      <c r="V70" s="171"/>
      <c r="W70" s="171"/>
      <c r="X70" s="163" t="s">
        <v>1243</v>
      </c>
      <c r="Y70" s="49" t="s">
        <v>1002</v>
      </c>
      <c r="Z70" s="21">
        <v>41344</v>
      </c>
      <c r="AA70" s="211"/>
      <c r="AB70" s="211"/>
      <c r="AC70" s="211"/>
      <c r="AD70" s="211"/>
      <c r="AE70" s="211"/>
    </row>
    <row r="71" spans="1:31" ht="18.75" x14ac:dyDescent="0.3">
      <c r="C71" s="159" t="s">
        <v>383</v>
      </c>
      <c r="D71" s="44" t="s">
        <v>306</v>
      </c>
      <c r="E71" s="42">
        <v>14</v>
      </c>
      <c r="F71" s="221">
        <v>12</v>
      </c>
      <c r="G71" s="173">
        <f t="shared" si="14"/>
        <v>26</v>
      </c>
      <c r="H71" s="42">
        <v>6</v>
      </c>
      <c r="I71" s="42"/>
      <c r="J71" s="44">
        <v>10</v>
      </c>
      <c r="L71" s="44"/>
      <c r="M71" s="44"/>
      <c r="O71" s="181"/>
      <c r="P71" s="162" t="s">
        <v>270</v>
      </c>
      <c r="Q71" s="162" t="s">
        <v>268</v>
      </c>
      <c r="R71" s="162" t="s">
        <v>296</v>
      </c>
      <c r="S71" s="44"/>
      <c r="T71" s="44"/>
      <c r="U71" s="44"/>
      <c r="V71" s="50"/>
      <c r="W71" s="50"/>
      <c r="X71" s="162" t="s">
        <v>270</v>
      </c>
      <c r="Y71" s="162" t="s">
        <v>268</v>
      </c>
      <c r="Z71" s="162" t="s">
        <v>296</v>
      </c>
      <c r="AA71" s="43"/>
      <c r="AB71" s="43"/>
      <c r="AC71" s="43"/>
      <c r="AD71" s="43"/>
      <c r="AE71" s="211"/>
    </row>
    <row r="72" spans="1:31" ht="18.75" x14ac:dyDescent="0.3">
      <c r="C72" s="157" t="s">
        <v>260</v>
      </c>
      <c r="D72" s="46" t="s">
        <v>242</v>
      </c>
      <c r="E72" s="42">
        <v>4</v>
      </c>
      <c r="F72" s="42">
        <v>21</v>
      </c>
      <c r="G72" s="173">
        <f t="shared" si="14"/>
        <v>25</v>
      </c>
      <c r="H72" s="42">
        <v>1</v>
      </c>
      <c r="I72" s="42"/>
      <c r="J72" s="44">
        <v>9</v>
      </c>
      <c r="K72" s="43"/>
      <c r="L72" s="170" t="s">
        <v>348</v>
      </c>
      <c r="M72" s="44"/>
      <c r="O72" s="181"/>
      <c r="P72" s="198">
        <v>0.38541666666666669</v>
      </c>
      <c r="Q72" s="64" t="s">
        <v>315</v>
      </c>
      <c r="R72" s="27" t="s">
        <v>581</v>
      </c>
      <c r="S72" s="44"/>
      <c r="T72" s="44"/>
      <c r="U72" s="44"/>
      <c r="V72" s="50"/>
      <c r="W72" s="50"/>
      <c r="X72" s="198">
        <v>0.38541666666666669</v>
      </c>
      <c r="Y72" s="64" t="s">
        <v>315</v>
      </c>
      <c r="Z72" s="27" t="s">
        <v>418</v>
      </c>
      <c r="AA72" s="60"/>
      <c r="AB72" s="202"/>
      <c r="AC72" s="42"/>
      <c r="AD72" s="43"/>
      <c r="AE72" s="211"/>
    </row>
    <row r="73" spans="1:31" ht="18.75" x14ac:dyDescent="0.3">
      <c r="C73" s="44" t="s">
        <v>525</v>
      </c>
      <c r="D73" s="44" t="s">
        <v>356</v>
      </c>
      <c r="E73" s="245">
        <v>8</v>
      </c>
      <c r="F73" s="245">
        <v>16</v>
      </c>
      <c r="G73" s="173">
        <f t="shared" si="14"/>
        <v>24</v>
      </c>
      <c r="H73" s="42">
        <v>2</v>
      </c>
      <c r="I73" s="42"/>
      <c r="J73" s="44">
        <v>8</v>
      </c>
      <c r="K73" s="43"/>
      <c r="L73" s="44" t="s">
        <v>383</v>
      </c>
      <c r="M73" s="44" t="s">
        <v>306</v>
      </c>
      <c r="O73" s="181"/>
      <c r="P73" s="198">
        <v>0.38541666666666669</v>
      </c>
      <c r="Q73" s="64" t="s">
        <v>316</v>
      </c>
      <c r="R73" s="27" t="s">
        <v>540</v>
      </c>
      <c r="S73" s="44"/>
      <c r="T73" s="44"/>
      <c r="U73" s="44"/>
      <c r="V73" s="50"/>
      <c r="W73" s="50"/>
      <c r="X73" s="198">
        <v>0.38541666666666669</v>
      </c>
      <c r="Y73" s="64" t="s">
        <v>316</v>
      </c>
      <c r="Z73" s="27" t="s">
        <v>589</v>
      </c>
      <c r="AA73" s="60"/>
      <c r="AB73" s="221"/>
      <c r="AC73" s="42"/>
      <c r="AD73" s="43"/>
      <c r="AE73" s="211"/>
    </row>
    <row r="74" spans="1:31" ht="18.75" x14ac:dyDescent="0.3">
      <c r="C74" s="44" t="s">
        <v>792</v>
      </c>
      <c r="D74" s="44" t="s">
        <v>305</v>
      </c>
      <c r="E74" s="42">
        <v>12</v>
      </c>
      <c r="F74" s="42">
        <v>11</v>
      </c>
      <c r="G74" s="173">
        <f t="shared" ref="G74" si="15">SUM(E74:F74)</f>
        <v>23</v>
      </c>
      <c r="H74" s="42">
        <v>1</v>
      </c>
      <c r="I74" s="42"/>
      <c r="J74" s="44">
        <v>11</v>
      </c>
      <c r="K74" s="43"/>
      <c r="L74" s="44" t="s">
        <v>556</v>
      </c>
      <c r="M74" s="44" t="s">
        <v>250</v>
      </c>
      <c r="O74" s="181"/>
      <c r="P74" s="198">
        <v>0.42708333333333331</v>
      </c>
      <c r="Q74" s="64" t="s">
        <v>315</v>
      </c>
      <c r="R74" s="27" t="s">
        <v>444</v>
      </c>
      <c r="S74" s="44"/>
      <c r="T74" s="44"/>
      <c r="U74" s="44"/>
      <c r="V74" s="50"/>
      <c r="W74" s="50"/>
      <c r="X74" s="198">
        <v>0.42708333333333331</v>
      </c>
      <c r="Y74" s="64" t="s">
        <v>315</v>
      </c>
      <c r="Z74" s="27" t="s">
        <v>564</v>
      </c>
      <c r="AA74" s="60"/>
      <c r="AB74" s="42"/>
      <c r="AC74" s="42"/>
      <c r="AD74" s="43"/>
      <c r="AE74" s="211"/>
    </row>
    <row r="75" spans="1:31" ht="18.75" x14ac:dyDescent="0.3">
      <c r="C75" s="44" t="s">
        <v>1263</v>
      </c>
      <c r="D75" s="44"/>
      <c r="E75" s="42"/>
      <c r="F75" s="221"/>
      <c r="G75" s="173"/>
      <c r="H75" s="42"/>
      <c r="I75" s="42"/>
      <c r="J75" s="44"/>
      <c r="K75" s="43"/>
      <c r="L75" s="44" t="s">
        <v>790</v>
      </c>
      <c r="M75" s="44" t="s">
        <v>1262</v>
      </c>
      <c r="O75" s="181"/>
      <c r="P75" s="198">
        <v>0.42708333333333331</v>
      </c>
      <c r="Q75" s="64" t="s">
        <v>316</v>
      </c>
      <c r="R75" s="27" t="s">
        <v>390</v>
      </c>
      <c r="S75" s="43"/>
      <c r="T75" s="43"/>
      <c r="U75" s="43"/>
      <c r="V75" s="43"/>
      <c r="W75" s="43"/>
      <c r="X75" s="198">
        <v>0.42708333333333331</v>
      </c>
      <c r="Y75" s="64" t="s">
        <v>316</v>
      </c>
      <c r="Z75" s="27" t="s">
        <v>332</v>
      </c>
      <c r="AA75" s="60"/>
      <c r="AB75" s="43"/>
      <c r="AC75" s="43"/>
      <c r="AD75" s="43"/>
      <c r="AE75" s="211"/>
    </row>
    <row r="76" spans="1:31" ht="15.75" x14ac:dyDescent="0.25">
      <c r="A76" s="151"/>
      <c r="B76" s="151"/>
      <c r="C76" s="151"/>
      <c r="D76" s="151"/>
      <c r="E76" s="151"/>
      <c r="F76" s="151"/>
      <c r="G76" s="173"/>
      <c r="H76" s="173"/>
      <c r="I76" s="151"/>
      <c r="J76" s="151"/>
      <c r="K76" s="151"/>
      <c r="L76" s="151"/>
      <c r="M76" s="151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1"/>
      <c r="AE76" s="211"/>
    </row>
    <row r="77" spans="1:31" ht="18" x14ac:dyDescent="0.25">
      <c r="A77" s="36"/>
      <c r="B77" s="84"/>
      <c r="C77" s="36"/>
      <c r="D77" s="36"/>
      <c r="E77" s="34"/>
      <c r="F77" s="83"/>
      <c r="G77" s="95"/>
      <c r="H77" s="36"/>
      <c r="I77" s="83"/>
      <c r="J77" s="83"/>
      <c r="K77" s="83"/>
      <c r="P77" s="67"/>
      <c r="Q77" s="67"/>
      <c r="R77" s="40"/>
    </row>
    <row r="78" spans="1:31" ht="18" x14ac:dyDescent="0.25">
      <c r="A78" s="36"/>
      <c r="B78" s="84"/>
      <c r="C78" s="36"/>
      <c r="D78" s="36"/>
      <c r="E78" s="34"/>
      <c r="F78" s="83"/>
      <c r="G78" s="95"/>
      <c r="H78" s="36"/>
      <c r="I78" s="83"/>
      <c r="J78" s="83"/>
      <c r="K78" s="83"/>
      <c r="P78" s="7"/>
      <c r="Q78" s="7"/>
      <c r="R78" s="7"/>
    </row>
    <row r="79" spans="1:31" ht="18" x14ac:dyDescent="0.25">
      <c r="A79" s="36"/>
      <c r="B79" s="84"/>
      <c r="C79" s="36"/>
      <c r="D79" s="36"/>
      <c r="E79" s="34"/>
      <c r="F79" s="83"/>
      <c r="G79" s="36"/>
      <c r="H79" s="83"/>
      <c r="I79" s="83"/>
      <c r="J79" s="34"/>
      <c r="K79" s="83"/>
      <c r="P79" s="5"/>
      <c r="Q79" s="5"/>
      <c r="R79" s="7"/>
    </row>
    <row r="80" spans="1:31" ht="18" x14ac:dyDescent="0.25">
      <c r="A80" s="36"/>
      <c r="B80" s="84"/>
      <c r="C80" s="36"/>
      <c r="D80" s="36"/>
      <c r="E80" s="34"/>
      <c r="F80" s="36"/>
      <c r="G80" s="36"/>
      <c r="H80" s="36"/>
      <c r="I80" s="83"/>
      <c r="J80" s="83"/>
      <c r="K80" s="83"/>
      <c r="P80" s="5"/>
      <c r="Q80" s="5"/>
      <c r="R80" s="7"/>
    </row>
    <row r="81" spans="1:18" ht="18" x14ac:dyDescent="0.25">
      <c r="A81" s="36"/>
      <c r="B81" s="84"/>
      <c r="C81" s="38"/>
      <c r="D81" s="38"/>
      <c r="E81" s="34"/>
      <c r="F81" s="36"/>
      <c r="G81" s="95"/>
      <c r="H81" s="36"/>
      <c r="I81" s="83"/>
      <c r="J81" s="83"/>
      <c r="K81" s="83"/>
      <c r="P81" s="5"/>
      <c r="Q81" s="5"/>
      <c r="R81" s="7"/>
    </row>
    <row r="82" spans="1:18" ht="18" x14ac:dyDescent="0.25">
      <c r="A82" s="36"/>
      <c r="B82" s="84"/>
      <c r="C82" s="36"/>
      <c r="D82" s="34"/>
      <c r="E82" s="34"/>
      <c r="F82" s="83"/>
      <c r="G82" s="36"/>
      <c r="H82" s="83"/>
      <c r="I82" s="83"/>
      <c r="J82" s="83"/>
      <c r="K82" s="83"/>
      <c r="P82" s="7"/>
      <c r="Q82" s="7"/>
      <c r="R82" s="7"/>
    </row>
    <row r="83" spans="1:18" ht="18" x14ac:dyDescent="0.25">
      <c r="A83" s="36"/>
      <c r="B83" s="84"/>
      <c r="C83" s="36"/>
      <c r="D83" s="34"/>
      <c r="E83" s="34"/>
      <c r="F83" s="36"/>
      <c r="G83" s="95"/>
      <c r="H83" s="36"/>
      <c r="I83" s="83"/>
      <c r="J83" s="83"/>
      <c r="K83" s="83"/>
      <c r="P83" s="7"/>
      <c r="Q83" s="7"/>
      <c r="R83" s="7"/>
    </row>
    <row r="84" spans="1:18" ht="18" x14ac:dyDescent="0.25">
      <c r="A84" s="36"/>
      <c r="B84" s="84"/>
      <c r="C84" s="34"/>
      <c r="D84" s="34"/>
      <c r="E84" s="34"/>
      <c r="F84" s="36"/>
      <c r="G84" s="95"/>
      <c r="H84" s="36"/>
      <c r="I84" s="83"/>
      <c r="J84" s="83"/>
      <c r="K84" s="83"/>
    </row>
    <row r="85" spans="1:18" ht="18" x14ac:dyDescent="0.25">
      <c r="A85" s="36"/>
      <c r="B85" s="84"/>
      <c r="C85" s="34"/>
      <c r="D85" s="34"/>
      <c r="E85" s="34"/>
      <c r="F85" s="36"/>
      <c r="G85" s="95"/>
      <c r="H85" s="36"/>
      <c r="I85" s="83"/>
      <c r="J85" s="83"/>
      <c r="K85" s="83"/>
    </row>
    <row r="86" spans="1:18" ht="23.25" x14ac:dyDescent="0.35">
      <c r="A86" s="86"/>
      <c r="B86" s="89"/>
      <c r="C86" s="34"/>
      <c r="D86" s="34"/>
      <c r="E86" s="34"/>
      <c r="F86" s="36"/>
      <c r="G86" s="95"/>
      <c r="H86" s="36"/>
      <c r="I86" s="83"/>
      <c r="J86" s="83"/>
      <c r="K86" s="83"/>
    </row>
    <row r="87" spans="1:18" ht="18" x14ac:dyDescent="0.25">
      <c r="A87" s="36"/>
      <c r="B87" s="84"/>
      <c r="C87" s="36"/>
      <c r="D87" s="84"/>
      <c r="E87" s="34"/>
      <c r="F87" s="83"/>
      <c r="G87" s="36"/>
      <c r="H87" s="36"/>
      <c r="I87" s="83"/>
      <c r="J87" s="34"/>
      <c r="K87" s="83"/>
    </row>
    <row r="88" spans="1:18" ht="18" x14ac:dyDescent="0.25">
      <c r="A88" s="36"/>
      <c r="B88" s="34"/>
      <c r="C88" s="34"/>
      <c r="D88" s="34"/>
      <c r="E88" s="34"/>
      <c r="F88" s="34"/>
      <c r="G88" s="36"/>
      <c r="H88" s="34"/>
      <c r="I88" s="34"/>
      <c r="J88" s="34"/>
      <c r="K88" s="83"/>
    </row>
    <row r="89" spans="1:18" ht="18" x14ac:dyDescent="0.25">
      <c r="A89" s="36"/>
      <c r="B89" s="84"/>
      <c r="C89" s="84"/>
      <c r="D89" s="84"/>
      <c r="E89" s="83"/>
      <c r="F89" s="83"/>
      <c r="G89" s="36"/>
      <c r="H89" s="83"/>
      <c r="I89" s="83"/>
      <c r="J89" s="34"/>
      <c r="K89" s="83"/>
    </row>
    <row r="90" spans="1:18" ht="18" x14ac:dyDescent="0.25">
      <c r="A90" s="83"/>
      <c r="B90" s="34"/>
      <c r="C90" s="84"/>
      <c r="D90" s="84"/>
      <c r="E90" s="34"/>
      <c r="F90" s="36"/>
      <c r="G90" s="95"/>
      <c r="H90" s="36"/>
      <c r="I90" s="83"/>
      <c r="J90" s="83"/>
      <c r="K90" s="83"/>
    </row>
    <row r="91" spans="1:18" ht="23.25" x14ac:dyDescent="0.35">
      <c r="A91" s="83"/>
      <c r="B91" s="58"/>
      <c r="C91" s="89"/>
      <c r="D91" s="89"/>
      <c r="E91" s="58"/>
      <c r="F91" s="36"/>
      <c r="G91" s="95"/>
      <c r="H91" s="36"/>
      <c r="I91" s="83"/>
      <c r="J91" s="83"/>
      <c r="K91" s="83"/>
    </row>
    <row r="92" spans="1:18" ht="18" x14ac:dyDescent="0.25">
      <c r="A92" s="83"/>
      <c r="B92" s="34"/>
      <c r="C92" s="84"/>
      <c r="D92" s="84"/>
      <c r="E92" s="34"/>
      <c r="F92" s="36"/>
      <c r="G92" s="95"/>
      <c r="H92" s="36"/>
      <c r="I92" s="83"/>
      <c r="J92" s="83"/>
      <c r="K92" s="83"/>
    </row>
    <row r="93" spans="1:18" ht="18" x14ac:dyDescent="0.25">
      <c r="A93" s="36"/>
      <c r="B93" s="34"/>
      <c r="C93" s="34"/>
      <c r="D93" s="34"/>
      <c r="E93" s="34"/>
      <c r="F93" s="36"/>
      <c r="G93" s="95"/>
      <c r="H93" s="36"/>
      <c r="I93" s="83"/>
      <c r="J93" s="34"/>
      <c r="K93" s="34"/>
      <c r="L93" s="1"/>
    </row>
    <row r="94" spans="1:18" ht="18" x14ac:dyDescent="0.25">
      <c r="A94" s="36"/>
      <c r="B94" s="34"/>
      <c r="C94" s="87"/>
      <c r="D94" s="34"/>
      <c r="E94" s="34"/>
      <c r="F94" s="36"/>
      <c r="G94" s="95"/>
      <c r="H94" s="36"/>
      <c r="I94" s="83"/>
      <c r="J94" s="34"/>
      <c r="K94" s="34"/>
      <c r="L94" s="1"/>
    </row>
    <row r="95" spans="1:18" ht="18" x14ac:dyDescent="0.25">
      <c r="A95" s="36"/>
      <c r="B95" s="34"/>
      <c r="C95" s="87"/>
      <c r="D95" s="84"/>
      <c r="E95" s="36"/>
      <c r="F95" s="36"/>
      <c r="G95" s="95"/>
      <c r="H95" s="36"/>
      <c r="I95" s="83"/>
      <c r="J95" s="34"/>
      <c r="K95" s="34"/>
      <c r="L95" s="1"/>
    </row>
    <row r="96" spans="1:18" ht="18" x14ac:dyDescent="0.25">
      <c r="A96" s="36"/>
      <c r="B96" s="34"/>
      <c r="C96" s="87"/>
      <c r="D96" s="84"/>
      <c r="E96" s="36"/>
      <c r="F96" s="36"/>
      <c r="G96" s="95"/>
      <c r="H96" s="36"/>
      <c r="I96" s="83"/>
      <c r="J96" s="34"/>
      <c r="K96" s="34"/>
      <c r="L96" s="1"/>
    </row>
    <row r="97" spans="1:12" ht="18" x14ac:dyDescent="0.25">
      <c r="A97" s="36"/>
      <c r="B97" s="34"/>
      <c r="C97" s="87"/>
      <c r="D97" s="84"/>
      <c r="E97" s="34"/>
      <c r="F97" s="36"/>
      <c r="G97" s="95"/>
      <c r="H97" s="36"/>
      <c r="I97" s="83"/>
      <c r="J97" s="34"/>
      <c r="K97" s="34"/>
      <c r="L97" s="1"/>
    </row>
    <row r="98" spans="1:12" ht="18" x14ac:dyDescent="0.25">
      <c r="A98" s="95"/>
      <c r="B98" s="96"/>
      <c r="C98" s="97"/>
      <c r="D98" s="98"/>
      <c r="E98" s="95"/>
      <c r="F98" s="95"/>
      <c r="G98" s="95"/>
      <c r="H98" s="95"/>
      <c r="I98" s="99"/>
      <c r="J98" s="96"/>
      <c r="K98" s="96"/>
      <c r="L98" s="100"/>
    </row>
    <row r="99" spans="1:12" ht="18" x14ac:dyDescent="0.25">
      <c r="A99" s="36"/>
      <c r="B99" s="34"/>
      <c r="C99" s="87"/>
      <c r="D99" s="84"/>
      <c r="E99" s="36"/>
      <c r="F99" s="36"/>
      <c r="G99" s="95"/>
      <c r="H99" s="36"/>
      <c r="I99" s="83"/>
      <c r="J99" s="34"/>
      <c r="K99" s="34"/>
      <c r="L99" s="1"/>
    </row>
    <row r="100" spans="1:12" ht="18" x14ac:dyDescent="0.25">
      <c r="A100" s="36"/>
      <c r="B100" s="34"/>
      <c r="C100" s="87"/>
      <c r="D100" s="84"/>
      <c r="E100" s="34"/>
      <c r="F100" s="36"/>
      <c r="G100" s="95"/>
      <c r="H100" s="36"/>
      <c r="I100" s="83"/>
      <c r="J100" s="34"/>
      <c r="K100" s="34"/>
      <c r="L100" s="1"/>
    </row>
  </sheetData>
  <sortState ref="B64:J75">
    <sortCondition ref="B64"/>
  </sortState>
  <pageMargins left="0.25" right="0.25" top="0.25" bottom="0.25" header="0.5" footer="0.5"/>
  <pageSetup scale="65" fitToWidth="0" fitToHeight="0" orientation="portrait" r:id="rId1"/>
  <headerFooter alignWithMargins="0"/>
  <colBreaks count="1" manualBreakCount="1">
    <brk id="13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view="pageBreakPreview" topLeftCell="A26" zoomScale="77" zoomScaleNormal="75" zoomScaleSheetLayoutView="77" workbookViewId="0">
      <selection activeCell="L39" sqref="L39"/>
    </sheetView>
  </sheetViews>
  <sheetFormatPr defaultRowHeight="12.75" x14ac:dyDescent="0.2"/>
  <cols>
    <col min="1" max="1" width="13.140625" customWidth="1"/>
    <col min="2" max="2" width="16.42578125" customWidth="1"/>
    <col min="3" max="3" width="16.140625" customWidth="1"/>
    <col min="4" max="4" width="13.8554687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26.42578125" customWidth="1"/>
    <col min="14" max="14" width="0.85546875" customWidth="1"/>
    <col min="15" max="15" width="3" customWidth="1"/>
    <col min="16" max="16" width="14.7109375" customWidth="1"/>
    <col min="17" max="17" width="15" customWidth="1"/>
    <col min="18" max="18" width="15.42578125" customWidth="1"/>
    <col min="19" max="19" width="7" customWidth="1"/>
    <col min="20" max="20" width="6.85546875" customWidth="1"/>
    <col min="21" max="21" width="7.140625" customWidth="1"/>
    <col min="22" max="22" width="6.85546875" customWidth="1"/>
    <col min="23" max="23" width="4.7109375" customWidth="1"/>
    <col min="24" max="24" width="12.85546875" customWidth="1"/>
    <col min="25" max="25" width="19.28515625" customWidth="1"/>
    <col min="26" max="26" width="15.5703125" customWidth="1"/>
    <col min="27" max="27" width="7.42578125" customWidth="1"/>
    <col min="28" max="28" width="6.5703125" customWidth="1"/>
    <col min="29" max="29" width="6.85546875" customWidth="1"/>
    <col min="30" max="30" width="6.5703125" customWidth="1"/>
    <col min="31" max="31" width="2" customWidth="1"/>
  </cols>
  <sheetData>
    <row r="1" spans="1:31" ht="24" customHeight="1" x14ac:dyDescent="0.35">
      <c r="A1" s="30"/>
      <c r="B1" s="256"/>
      <c r="C1" s="256"/>
      <c r="D1" s="256"/>
      <c r="E1" s="256"/>
      <c r="F1" s="256"/>
      <c r="G1" s="257" t="s">
        <v>286</v>
      </c>
      <c r="H1" s="257"/>
      <c r="I1" s="257"/>
      <c r="J1" s="257"/>
      <c r="K1" s="257"/>
      <c r="L1" s="256"/>
      <c r="M1" s="256"/>
      <c r="O1" s="181"/>
      <c r="P1" s="57" t="s">
        <v>262</v>
      </c>
      <c r="Q1" s="57"/>
      <c r="R1" s="57" t="s">
        <v>246</v>
      </c>
      <c r="S1" s="255" t="s">
        <v>287</v>
      </c>
      <c r="T1" s="173" t="s">
        <v>264</v>
      </c>
      <c r="U1" s="173" t="s">
        <v>263</v>
      </c>
      <c r="V1" s="173" t="s">
        <v>265</v>
      </c>
      <c r="W1" s="173" t="s">
        <v>266</v>
      </c>
      <c r="X1" s="173" t="s">
        <v>267</v>
      </c>
      <c r="Y1" s="255" t="s">
        <v>1130</v>
      </c>
      <c r="Z1" s="173"/>
      <c r="AA1" s="173"/>
      <c r="AB1" s="173"/>
      <c r="AC1" s="173"/>
      <c r="AD1" s="173"/>
      <c r="AE1" s="181"/>
    </row>
    <row r="2" spans="1:31" ht="18.600000000000001" customHeight="1" x14ac:dyDescent="0.3">
      <c r="A2" s="14"/>
      <c r="B2" s="258" t="s">
        <v>572</v>
      </c>
      <c r="C2" s="257"/>
      <c r="D2" s="256"/>
      <c r="E2" s="256"/>
      <c r="F2" s="256"/>
      <c r="G2" s="259" t="s">
        <v>797</v>
      </c>
      <c r="H2" s="257"/>
      <c r="I2" s="257"/>
      <c r="J2" s="257"/>
      <c r="K2" s="257"/>
      <c r="L2" s="256"/>
      <c r="M2" s="260">
        <v>41330</v>
      </c>
      <c r="O2" s="230"/>
      <c r="P2" s="44" t="s">
        <v>223</v>
      </c>
      <c r="Q2" s="44" t="s">
        <v>275</v>
      </c>
      <c r="R2" s="44" t="s">
        <v>243</v>
      </c>
      <c r="S2" s="245"/>
      <c r="T2" s="221">
        <v>20</v>
      </c>
      <c r="U2" s="42">
        <v>31</v>
      </c>
      <c r="V2" s="42">
        <v>2</v>
      </c>
      <c r="W2" s="42">
        <v>0</v>
      </c>
      <c r="X2" s="212">
        <f t="shared" ref="X2:X10" si="0">U2/T2</f>
        <v>1.55</v>
      </c>
      <c r="Y2" s="42">
        <v>1</v>
      </c>
      <c r="AE2" s="181"/>
    </row>
    <row r="3" spans="1:31" ht="18.75" x14ac:dyDescent="0.3">
      <c r="A3" s="4"/>
      <c r="B3" s="45"/>
      <c r="C3" s="35"/>
      <c r="D3" s="35"/>
      <c r="E3" s="64" t="s">
        <v>279</v>
      </c>
      <c r="F3" s="64" t="s">
        <v>280</v>
      </c>
      <c r="G3" s="64" t="s">
        <v>281</v>
      </c>
      <c r="H3" s="64" t="s">
        <v>282</v>
      </c>
      <c r="I3" s="64" t="s">
        <v>263</v>
      </c>
      <c r="J3" s="64" t="s">
        <v>247</v>
      </c>
      <c r="K3" s="64" t="s">
        <v>287</v>
      </c>
      <c r="L3" s="64" t="s">
        <v>244</v>
      </c>
      <c r="M3" s="42" t="s">
        <v>183</v>
      </c>
      <c r="O3" s="230"/>
      <c r="P3" s="44" t="s">
        <v>321</v>
      </c>
      <c r="Q3" s="44" t="s">
        <v>785</v>
      </c>
      <c r="R3" s="243" t="s">
        <v>306</v>
      </c>
      <c r="S3" s="245">
        <v>1</v>
      </c>
      <c r="T3" s="221">
        <v>20</v>
      </c>
      <c r="U3" s="42">
        <v>44</v>
      </c>
      <c r="V3" s="42">
        <v>3</v>
      </c>
      <c r="W3" s="42">
        <v>1</v>
      </c>
      <c r="X3" s="212">
        <f t="shared" si="0"/>
        <v>2.2000000000000002</v>
      </c>
      <c r="Y3" s="42">
        <v>2</v>
      </c>
      <c r="AE3" s="181"/>
    </row>
    <row r="4" spans="1:31" ht="18.75" x14ac:dyDescent="0.3">
      <c r="A4" s="9"/>
      <c r="B4" s="9"/>
      <c r="C4" s="35" t="s">
        <v>583</v>
      </c>
      <c r="D4" s="25"/>
      <c r="E4" s="23">
        <v>11</v>
      </c>
      <c r="F4" s="23">
        <v>5</v>
      </c>
      <c r="G4" s="23">
        <v>6</v>
      </c>
      <c r="H4" s="23">
        <v>49</v>
      </c>
      <c r="I4" s="23">
        <v>32</v>
      </c>
      <c r="J4" s="37">
        <f>E4*2+G4*1</f>
        <v>28</v>
      </c>
      <c r="K4" s="234">
        <v>86</v>
      </c>
      <c r="L4" s="114">
        <v>21</v>
      </c>
      <c r="M4" s="9">
        <v>2</v>
      </c>
      <c r="N4" s="1"/>
      <c r="O4" s="230"/>
      <c r="P4" s="44" t="s">
        <v>252</v>
      </c>
      <c r="Q4" s="44" t="s">
        <v>304</v>
      </c>
      <c r="R4" s="44" t="s">
        <v>356</v>
      </c>
      <c r="S4" s="245"/>
      <c r="T4" s="221">
        <v>20</v>
      </c>
      <c r="U4" s="42">
        <v>46</v>
      </c>
      <c r="V4" s="42">
        <v>2</v>
      </c>
      <c r="W4" s="42">
        <v>0</v>
      </c>
      <c r="X4" s="212">
        <f t="shared" si="0"/>
        <v>2.2999999999999998</v>
      </c>
      <c r="Y4" s="42">
        <v>3</v>
      </c>
      <c r="AE4" s="181"/>
    </row>
    <row r="5" spans="1:31" ht="18.75" x14ac:dyDescent="0.3">
      <c r="A5" s="9"/>
      <c r="B5" s="9"/>
      <c r="C5" s="35" t="s">
        <v>278</v>
      </c>
      <c r="D5" s="25"/>
      <c r="E5" s="23">
        <v>11</v>
      </c>
      <c r="F5" s="23">
        <v>5</v>
      </c>
      <c r="G5" s="23">
        <v>6</v>
      </c>
      <c r="H5" s="23">
        <v>70</v>
      </c>
      <c r="I5" s="23">
        <v>53</v>
      </c>
      <c r="J5" s="37">
        <f>E5*2+G5*1</f>
        <v>28</v>
      </c>
      <c r="K5" s="234">
        <v>115</v>
      </c>
      <c r="L5" s="114">
        <v>18</v>
      </c>
      <c r="M5" s="9">
        <v>1</v>
      </c>
      <c r="O5" s="230"/>
      <c r="P5" s="44" t="s">
        <v>255</v>
      </c>
      <c r="Q5" s="44" t="s">
        <v>285</v>
      </c>
      <c r="R5" s="44" t="s">
        <v>242</v>
      </c>
      <c r="S5" s="245"/>
      <c r="T5" s="221">
        <v>22</v>
      </c>
      <c r="U5" s="42">
        <v>52</v>
      </c>
      <c r="V5" s="42">
        <v>4</v>
      </c>
      <c r="W5" s="42">
        <v>1</v>
      </c>
      <c r="X5" s="212">
        <f t="shared" si="0"/>
        <v>2.3636363636363638</v>
      </c>
      <c r="Y5" s="42">
        <v>4</v>
      </c>
      <c r="AE5" s="181"/>
    </row>
    <row r="6" spans="1:31" ht="18.75" x14ac:dyDescent="0.3">
      <c r="B6" s="9"/>
      <c r="C6" s="251" t="s">
        <v>344</v>
      </c>
      <c r="D6" s="252"/>
      <c r="E6" s="23">
        <v>9</v>
      </c>
      <c r="F6" s="23">
        <v>7</v>
      </c>
      <c r="G6" s="23">
        <v>6</v>
      </c>
      <c r="H6" s="23">
        <v>48</v>
      </c>
      <c r="I6" s="23">
        <v>49</v>
      </c>
      <c r="J6" s="37">
        <f>E6*2+G6*1</f>
        <v>24</v>
      </c>
      <c r="K6" s="270">
        <v>83</v>
      </c>
      <c r="L6" s="271">
        <v>26</v>
      </c>
      <c r="M6" s="9">
        <v>4</v>
      </c>
      <c r="O6" s="230"/>
      <c r="P6" s="44" t="s">
        <v>788</v>
      </c>
      <c r="Q6" s="44" t="s">
        <v>789</v>
      </c>
      <c r="R6" s="44" t="s">
        <v>319</v>
      </c>
      <c r="S6" s="245"/>
      <c r="T6" s="221">
        <v>5</v>
      </c>
      <c r="U6" s="42">
        <v>12</v>
      </c>
      <c r="V6" s="42">
        <v>1</v>
      </c>
      <c r="W6" s="42">
        <v>0</v>
      </c>
      <c r="X6" s="212">
        <f t="shared" si="0"/>
        <v>2.4</v>
      </c>
      <c r="Y6" s="42">
        <v>5</v>
      </c>
      <c r="AE6" s="181"/>
    </row>
    <row r="7" spans="1:31" ht="18.75" x14ac:dyDescent="0.3">
      <c r="A7" s="180"/>
      <c r="B7" s="9"/>
      <c r="C7" s="251" t="s">
        <v>318</v>
      </c>
      <c r="D7" s="279"/>
      <c r="E7" s="23">
        <v>8</v>
      </c>
      <c r="F7" s="23">
        <v>7</v>
      </c>
      <c r="G7" s="23">
        <v>7</v>
      </c>
      <c r="H7" s="23">
        <v>48</v>
      </c>
      <c r="I7" s="23">
        <v>46</v>
      </c>
      <c r="J7" s="37">
        <f>E7*2+G7*1</f>
        <v>23</v>
      </c>
      <c r="K7" s="270">
        <v>64</v>
      </c>
      <c r="L7" s="270">
        <v>13</v>
      </c>
      <c r="M7" s="9">
        <v>3</v>
      </c>
      <c r="N7" s="9"/>
      <c r="O7" s="230"/>
      <c r="P7" s="44" t="s">
        <v>210</v>
      </c>
      <c r="Q7" s="44" t="s">
        <v>317</v>
      </c>
      <c r="R7" s="243" t="s">
        <v>283</v>
      </c>
      <c r="S7" s="245"/>
      <c r="T7" s="221">
        <v>18</v>
      </c>
      <c r="U7" s="42">
        <v>44</v>
      </c>
      <c r="V7" s="42">
        <v>2</v>
      </c>
      <c r="W7" s="42">
        <v>1</v>
      </c>
      <c r="X7" s="212">
        <f t="shared" si="0"/>
        <v>2.4444444444444446</v>
      </c>
      <c r="Y7" s="42">
        <v>6</v>
      </c>
      <c r="AE7" s="181"/>
    </row>
    <row r="8" spans="1:31" ht="18.75" x14ac:dyDescent="0.3">
      <c r="A8" s="9"/>
      <c r="B8" s="9"/>
      <c r="C8" s="251" t="s">
        <v>313</v>
      </c>
      <c r="D8" s="25"/>
      <c r="E8" s="23">
        <v>9</v>
      </c>
      <c r="F8" s="23">
        <v>9</v>
      </c>
      <c r="G8" s="23">
        <v>4</v>
      </c>
      <c r="H8" s="23">
        <v>53</v>
      </c>
      <c r="I8" s="23">
        <v>48</v>
      </c>
      <c r="J8" s="37">
        <f>E8*2+G8*1</f>
        <v>22</v>
      </c>
      <c r="K8" s="234">
        <v>82</v>
      </c>
      <c r="L8" s="23">
        <v>20</v>
      </c>
      <c r="M8" s="9">
        <v>5</v>
      </c>
      <c r="O8" s="230"/>
      <c r="P8" s="44" t="s">
        <v>291</v>
      </c>
      <c r="Q8" s="44" t="s">
        <v>329</v>
      </c>
      <c r="R8" s="243" t="s">
        <v>358</v>
      </c>
      <c r="S8" s="245">
        <v>2</v>
      </c>
      <c r="T8" s="221">
        <v>17</v>
      </c>
      <c r="U8" s="42">
        <v>45</v>
      </c>
      <c r="V8" s="42">
        <v>2</v>
      </c>
      <c r="W8" s="42">
        <v>1</v>
      </c>
      <c r="X8" s="212">
        <f t="shared" si="0"/>
        <v>2.6470588235294117</v>
      </c>
      <c r="Y8" s="42">
        <v>7</v>
      </c>
      <c r="AE8" s="181"/>
    </row>
    <row r="9" spans="1:31" ht="18.75" x14ac:dyDescent="0.3">
      <c r="A9" s="9"/>
      <c r="B9" s="9"/>
      <c r="C9" s="251" t="s">
        <v>346</v>
      </c>
      <c r="E9" s="23">
        <v>8</v>
      </c>
      <c r="F9" s="23">
        <v>10</v>
      </c>
      <c r="G9" s="23">
        <v>4</v>
      </c>
      <c r="H9" s="23">
        <v>47</v>
      </c>
      <c r="I9" s="23">
        <v>59</v>
      </c>
      <c r="J9" s="37">
        <f t="shared" ref="J9:J10" si="1">E9*2+G9*1</f>
        <v>20</v>
      </c>
      <c r="K9" s="234">
        <v>75</v>
      </c>
      <c r="L9" s="114">
        <v>23</v>
      </c>
      <c r="M9" s="9">
        <v>6</v>
      </c>
      <c r="O9" s="230"/>
      <c r="P9" s="51" t="s">
        <v>355</v>
      </c>
      <c r="Q9" s="44" t="s">
        <v>284</v>
      </c>
      <c r="R9" s="243" t="s">
        <v>305</v>
      </c>
      <c r="S9" s="245">
        <v>1</v>
      </c>
      <c r="T9" s="221">
        <v>22</v>
      </c>
      <c r="U9" s="42">
        <v>61</v>
      </c>
      <c r="V9" s="42">
        <v>0</v>
      </c>
      <c r="W9" s="42">
        <v>2</v>
      </c>
      <c r="X9" s="212">
        <f t="shared" si="0"/>
        <v>2.7727272727272729</v>
      </c>
      <c r="Y9" s="42">
        <v>8</v>
      </c>
      <c r="AE9" s="181"/>
    </row>
    <row r="10" spans="1:31" ht="19.5" thickBot="1" x14ac:dyDescent="0.35">
      <c r="A10" s="9"/>
      <c r="B10" s="9"/>
      <c r="C10" s="35" t="s">
        <v>784</v>
      </c>
      <c r="E10" s="23">
        <v>6</v>
      </c>
      <c r="F10" s="23">
        <v>12</v>
      </c>
      <c r="G10" s="23">
        <v>4</v>
      </c>
      <c r="H10" s="23">
        <v>56</v>
      </c>
      <c r="I10" s="23">
        <v>63</v>
      </c>
      <c r="J10" s="37">
        <f t="shared" si="1"/>
        <v>16</v>
      </c>
      <c r="K10" s="234">
        <v>86</v>
      </c>
      <c r="L10" s="23">
        <v>6</v>
      </c>
      <c r="M10" s="9">
        <v>7</v>
      </c>
      <c r="O10" s="82"/>
      <c r="P10" s="44" t="s">
        <v>297</v>
      </c>
      <c r="Q10" s="44" t="s">
        <v>203</v>
      </c>
      <c r="R10" s="44"/>
      <c r="S10" s="245">
        <v>1</v>
      </c>
      <c r="T10" s="221">
        <v>32</v>
      </c>
      <c r="U10" s="42">
        <v>59</v>
      </c>
      <c r="V10" s="42">
        <v>6</v>
      </c>
      <c r="W10" s="42">
        <v>3</v>
      </c>
      <c r="X10" s="212">
        <f t="shared" si="0"/>
        <v>1.84375</v>
      </c>
      <c r="AE10" s="181"/>
    </row>
    <row r="11" spans="1:31" ht="19.5" thickBot="1" x14ac:dyDescent="0.35">
      <c r="A11" s="9"/>
      <c r="B11" s="9"/>
      <c r="C11" s="35" t="s">
        <v>276</v>
      </c>
      <c r="D11" s="25"/>
      <c r="E11" s="23">
        <v>5</v>
      </c>
      <c r="F11" s="23">
        <v>12</v>
      </c>
      <c r="G11" s="23">
        <v>5</v>
      </c>
      <c r="H11" s="23">
        <v>32</v>
      </c>
      <c r="I11" s="23">
        <v>53</v>
      </c>
      <c r="J11" s="37">
        <f>E11*2+G11*1</f>
        <v>15</v>
      </c>
      <c r="K11" s="234">
        <v>48</v>
      </c>
      <c r="L11" s="53">
        <v>16</v>
      </c>
      <c r="M11" s="9">
        <v>8</v>
      </c>
      <c r="O11" s="82"/>
      <c r="P11" s="181"/>
      <c r="Q11" s="208" t="s">
        <v>224</v>
      </c>
      <c r="R11" s="173" t="s">
        <v>1005</v>
      </c>
      <c r="S11" s="173">
        <f>SUM(S2:S10)</f>
        <v>5</v>
      </c>
      <c r="T11" s="207">
        <f>SUM(T2:T10)</f>
        <v>176</v>
      </c>
      <c r="U11" s="207">
        <f>SUM(U2:U10)</f>
        <v>394</v>
      </c>
      <c r="V11" s="207">
        <f>SUM(V2:V10)</f>
        <v>22</v>
      </c>
      <c r="W11" s="207">
        <f>SUM(W2:W10)</f>
        <v>9</v>
      </c>
      <c r="X11" s="214">
        <f>(U11+W11)/T11</f>
        <v>2.2897727272727271</v>
      </c>
      <c r="AE11" s="181"/>
    </row>
    <row r="12" spans="1:31" ht="18.75" thickBot="1" x14ac:dyDescent="0.3">
      <c r="A12" s="9"/>
      <c r="B12" s="9"/>
      <c r="C12" s="22"/>
      <c r="D12" s="22"/>
      <c r="E12" s="146">
        <f>SUM(E4:E11)</f>
        <v>67</v>
      </c>
      <c r="F12" s="146">
        <f>SUM(F4:F11)</f>
        <v>67</v>
      </c>
      <c r="G12" s="146">
        <f>SUM(G4:G11)</f>
        <v>42</v>
      </c>
      <c r="H12" s="65">
        <f>SUM(H4:H11)</f>
        <v>403</v>
      </c>
      <c r="I12" s="65">
        <f>SUM(I4:I11)</f>
        <v>403</v>
      </c>
      <c r="J12" s="28"/>
      <c r="K12" s="65">
        <f>SUM(K4:K11)</f>
        <v>639</v>
      </c>
      <c r="L12" s="65">
        <f>SUM(L4:L11)</f>
        <v>143</v>
      </c>
      <c r="M12" s="7"/>
      <c r="O12" s="82"/>
      <c r="AE12" s="181"/>
    </row>
    <row r="13" spans="1:31" ht="16.5" thickTop="1" x14ac:dyDescent="0.25">
      <c r="A13" s="4"/>
      <c r="B13" s="4"/>
      <c r="M13" s="4"/>
      <c r="O13" s="232"/>
      <c r="P13" s="57" t="s">
        <v>208</v>
      </c>
      <c r="Q13" s="57"/>
      <c r="R13" s="173" t="s">
        <v>880</v>
      </c>
      <c r="S13" s="173" t="s">
        <v>240</v>
      </c>
      <c r="T13" s="173" t="s">
        <v>241</v>
      </c>
      <c r="U13" s="173" t="s">
        <v>247</v>
      </c>
      <c r="V13" s="173" t="s">
        <v>182</v>
      </c>
      <c r="W13" s="168"/>
      <c r="X13" s="57" t="s">
        <v>208</v>
      </c>
      <c r="Y13" s="57"/>
      <c r="Z13" s="173" t="s">
        <v>246</v>
      </c>
      <c r="AA13" s="173" t="s">
        <v>240</v>
      </c>
      <c r="AB13" s="173" t="s">
        <v>241</v>
      </c>
      <c r="AC13" s="173" t="s">
        <v>247</v>
      </c>
      <c r="AD13" s="173" t="s">
        <v>182</v>
      </c>
      <c r="AE13" s="181"/>
    </row>
    <row r="14" spans="1:31" ht="15.6" customHeight="1" x14ac:dyDescent="0.3">
      <c r="A14" s="74" t="s">
        <v>1206</v>
      </c>
      <c r="B14" s="74"/>
      <c r="C14" s="164"/>
      <c r="D14" s="78"/>
      <c r="E14" s="71" t="s">
        <v>239</v>
      </c>
      <c r="F14" s="70"/>
      <c r="G14" s="70"/>
      <c r="H14" s="70"/>
      <c r="I14" s="71" t="s">
        <v>1188</v>
      </c>
      <c r="J14" s="72"/>
      <c r="K14" s="70"/>
      <c r="L14" s="70"/>
      <c r="M14" s="70"/>
      <c r="O14" s="232"/>
      <c r="P14" s="239" t="s">
        <v>319</v>
      </c>
      <c r="Q14" s="238"/>
      <c r="R14" s="243" t="s">
        <v>1011</v>
      </c>
      <c r="S14" s="245">
        <v>5</v>
      </c>
      <c r="T14" s="245">
        <v>11</v>
      </c>
      <c r="U14" s="173">
        <f t="shared" ref="U14:U24" si="2">SUM(S14:T14)</f>
        <v>16</v>
      </c>
      <c r="V14" s="42">
        <v>2</v>
      </c>
      <c r="W14" s="173"/>
      <c r="X14" s="238" t="s">
        <v>306</v>
      </c>
      <c r="Y14" s="238"/>
      <c r="Z14" s="243" t="s">
        <v>1013</v>
      </c>
      <c r="AA14" s="245">
        <v>8</v>
      </c>
      <c r="AB14" s="245">
        <v>11</v>
      </c>
      <c r="AC14" s="173">
        <f t="shared" ref="AC14:AC16" si="3">SUM(AA14:AB14)</f>
        <v>19</v>
      </c>
      <c r="AD14" s="42">
        <v>3</v>
      </c>
      <c r="AE14" s="181"/>
    </row>
    <row r="15" spans="1:31" ht="15.6" customHeight="1" x14ac:dyDescent="0.3">
      <c r="A15" s="49" t="s">
        <v>227</v>
      </c>
      <c r="B15" s="35" t="s">
        <v>583</v>
      </c>
      <c r="C15" s="69"/>
      <c r="D15" s="23">
        <v>2</v>
      </c>
      <c r="E15" s="9">
        <v>2</v>
      </c>
      <c r="F15" s="44" t="s">
        <v>1207</v>
      </c>
      <c r="J15" s="4"/>
      <c r="O15" s="232"/>
      <c r="P15" s="44" t="s">
        <v>849</v>
      </c>
      <c r="Q15" s="44" t="s">
        <v>256</v>
      </c>
      <c r="R15" s="244" t="s">
        <v>319</v>
      </c>
      <c r="S15" s="221">
        <v>14</v>
      </c>
      <c r="T15" s="221">
        <v>12</v>
      </c>
      <c r="U15" s="173">
        <f t="shared" si="2"/>
        <v>26</v>
      </c>
      <c r="V15" s="42">
        <v>2</v>
      </c>
      <c r="W15" s="173"/>
      <c r="X15" s="44" t="s">
        <v>869</v>
      </c>
      <c r="Y15" s="159" t="s">
        <v>383</v>
      </c>
      <c r="Z15" s="44" t="s">
        <v>306</v>
      </c>
      <c r="AA15" s="42">
        <v>14</v>
      </c>
      <c r="AB15" s="221">
        <v>9</v>
      </c>
      <c r="AC15" s="173">
        <f t="shared" si="3"/>
        <v>23</v>
      </c>
      <c r="AD15" s="42">
        <v>5</v>
      </c>
      <c r="AE15" s="181"/>
    </row>
    <row r="16" spans="1:31" ht="15.6" customHeight="1" x14ac:dyDescent="0.25">
      <c r="A16" s="42" t="s">
        <v>226</v>
      </c>
      <c r="B16" s="44" t="s">
        <v>211</v>
      </c>
      <c r="C16" s="44" t="s">
        <v>394</v>
      </c>
      <c r="D16" s="23"/>
      <c r="E16" s="9">
        <v>2</v>
      </c>
      <c r="F16" s="44" t="s">
        <v>1208</v>
      </c>
      <c r="J16" s="4"/>
      <c r="O16" s="232"/>
      <c r="P16" s="157" t="s">
        <v>1008</v>
      </c>
      <c r="Q16" s="157" t="s">
        <v>381</v>
      </c>
      <c r="R16" s="244" t="s">
        <v>319</v>
      </c>
      <c r="S16" s="42">
        <v>9</v>
      </c>
      <c r="T16" s="42">
        <v>12</v>
      </c>
      <c r="U16" s="173">
        <f t="shared" si="2"/>
        <v>21</v>
      </c>
      <c r="V16" s="42">
        <v>1</v>
      </c>
      <c r="W16" s="173"/>
      <c r="X16" s="44" t="s">
        <v>862</v>
      </c>
      <c r="Y16" s="51" t="s">
        <v>205</v>
      </c>
      <c r="Z16" s="44" t="s">
        <v>306</v>
      </c>
      <c r="AA16" s="42">
        <v>7</v>
      </c>
      <c r="AB16" s="221">
        <v>12</v>
      </c>
      <c r="AC16" s="173">
        <f t="shared" si="3"/>
        <v>19</v>
      </c>
      <c r="AD16" s="42"/>
      <c r="AE16" s="181"/>
    </row>
    <row r="17" spans="1:31" ht="15.6" customHeight="1" x14ac:dyDescent="0.25">
      <c r="A17" s="42"/>
      <c r="B17" s="44"/>
      <c r="C17" s="44"/>
      <c r="D17" s="51"/>
      <c r="E17" s="9"/>
      <c r="F17" s="44"/>
      <c r="J17" s="4"/>
      <c r="N17" s="8"/>
      <c r="O17" s="232"/>
      <c r="P17" s="44" t="s">
        <v>1010</v>
      </c>
      <c r="Q17" s="51" t="s">
        <v>791</v>
      </c>
      <c r="R17" s="51" t="s">
        <v>319</v>
      </c>
      <c r="S17" s="42">
        <v>5</v>
      </c>
      <c r="T17" s="42">
        <v>5</v>
      </c>
      <c r="U17" s="173">
        <f>SUM(S17:T17)</f>
        <v>10</v>
      </c>
      <c r="V17" s="42">
        <v>2</v>
      </c>
      <c r="W17" s="173"/>
      <c r="X17" s="44" t="s">
        <v>863</v>
      </c>
      <c r="Y17" s="44" t="s">
        <v>293</v>
      </c>
      <c r="Z17" s="44" t="s">
        <v>306</v>
      </c>
      <c r="AA17" s="221">
        <v>11</v>
      </c>
      <c r="AB17" s="221">
        <v>6</v>
      </c>
      <c r="AC17" s="173">
        <f t="shared" ref="AC17:AC24" si="4">SUM(AA17:AB17)</f>
        <v>17</v>
      </c>
      <c r="AD17" s="202"/>
      <c r="AE17" s="181"/>
    </row>
    <row r="18" spans="1:31" ht="15.6" customHeight="1" x14ac:dyDescent="0.3">
      <c r="A18" s="42" t="s">
        <v>326</v>
      </c>
      <c r="B18" s="35" t="s">
        <v>278</v>
      </c>
      <c r="C18" s="92"/>
      <c r="D18" s="113">
        <v>2</v>
      </c>
      <c r="E18" s="9">
        <v>2</v>
      </c>
      <c r="F18" s="44" t="s">
        <v>1209</v>
      </c>
      <c r="N18" s="9"/>
      <c r="O18" s="233"/>
      <c r="P18" s="44" t="s">
        <v>844</v>
      </c>
      <c r="Q18" s="51" t="s">
        <v>298</v>
      </c>
      <c r="R18" s="44" t="s">
        <v>319</v>
      </c>
      <c r="S18" s="42">
        <v>7</v>
      </c>
      <c r="T18" s="42">
        <v>2</v>
      </c>
      <c r="U18" s="173">
        <f>SUM(S18:T18)</f>
        <v>9</v>
      </c>
      <c r="V18" s="42">
        <v>1</v>
      </c>
      <c r="W18" s="173"/>
      <c r="X18" s="44" t="s">
        <v>867</v>
      </c>
      <c r="Y18" s="44" t="s">
        <v>232</v>
      </c>
      <c r="Z18" s="51" t="s">
        <v>306</v>
      </c>
      <c r="AA18" s="42">
        <v>6</v>
      </c>
      <c r="AB18" s="42">
        <v>10</v>
      </c>
      <c r="AC18" s="173">
        <f t="shared" si="4"/>
        <v>16</v>
      </c>
      <c r="AD18" s="42">
        <v>2</v>
      </c>
      <c r="AE18" s="181"/>
    </row>
    <row r="19" spans="1:31" ht="15.6" customHeight="1" x14ac:dyDescent="0.25">
      <c r="A19" s="202" t="s">
        <v>226</v>
      </c>
      <c r="B19" s="44" t="s">
        <v>272</v>
      </c>
      <c r="C19" s="44"/>
      <c r="D19" s="113"/>
      <c r="E19" s="9">
        <v>2</v>
      </c>
      <c r="F19" s="44" t="s">
        <v>1210</v>
      </c>
      <c r="N19" s="9"/>
      <c r="O19" s="232"/>
      <c r="P19" s="44" t="s">
        <v>848</v>
      </c>
      <c r="Q19" s="44" t="s">
        <v>379</v>
      </c>
      <c r="R19" s="44" t="s">
        <v>319</v>
      </c>
      <c r="S19" s="42">
        <v>4</v>
      </c>
      <c r="T19" s="42">
        <v>4</v>
      </c>
      <c r="U19" s="173">
        <f>SUM(S19:T19)</f>
        <v>8</v>
      </c>
      <c r="V19" s="42"/>
      <c r="W19" s="173"/>
      <c r="X19" s="44" t="s">
        <v>870</v>
      </c>
      <c r="Y19" s="44" t="s">
        <v>301</v>
      </c>
      <c r="Z19" s="44" t="s">
        <v>306</v>
      </c>
      <c r="AA19" s="42">
        <v>5</v>
      </c>
      <c r="AB19" s="42">
        <v>11</v>
      </c>
      <c r="AC19" s="173">
        <f t="shared" si="4"/>
        <v>16</v>
      </c>
      <c r="AD19" s="42">
        <v>2</v>
      </c>
      <c r="AE19" s="181"/>
    </row>
    <row r="20" spans="1:31" ht="15.6" customHeight="1" x14ac:dyDescent="0.25">
      <c r="N20" s="8"/>
      <c r="O20" s="232"/>
      <c r="P20" s="44" t="s">
        <v>845</v>
      </c>
      <c r="Q20" s="44" t="s">
        <v>420</v>
      </c>
      <c r="R20" s="51" t="s">
        <v>319</v>
      </c>
      <c r="S20" s="42">
        <v>1</v>
      </c>
      <c r="T20" s="42">
        <v>6</v>
      </c>
      <c r="U20" s="173">
        <f>SUM(S20:T20)</f>
        <v>7</v>
      </c>
      <c r="V20" s="221"/>
      <c r="W20" s="173"/>
      <c r="X20" s="157" t="s">
        <v>868</v>
      </c>
      <c r="Y20" s="157" t="s">
        <v>310</v>
      </c>
      <c r="Z20" s="44" t="s">
        <v>306</v>
      </c>
      <c r="AA20" s="42">
        <v>2</v>
      </c>
      <c r="AB20" s="221">
        <v>5</v>
      </c>
      <c r="AC20" s="173">
        <f t="shared" si="4"/>
        <v>7</v>
      </c>
      <c r="AD20" s="42"/>
      <c r="AE20" s="62"/>
    </row>
    <row r="21" spans="1:31" ht="15.6" customHeight="1" x14ac:dyDescent="0.3">
      <c r="A21" s="73"/>
      <c r="B21" s="156"/>
      <c r="C21" s="75"/>
      <c r="D21" s="148"/>
      <c r="E21" s="71" t="s">
        <v>239</v>
      </c>
      <c r="F21" s="71"/>
      <c r="G21" s="70"/>
      <c r="H21" s="70"/>
      <c r="I21" s="70"/>
      <c r="J21" s="72"/>
      <c r="K21" s="70"/>
      <c r="L21" s="70"/>
      <c r="M21" s="70"/>
      <c r="N21" s="8"/>
      <c r="O21" s="232"/>
      <c r="P21" s="44" t="s">
        <v>850</v>
      </c>
      <c r="Q21" s="51" t="s">
        <v>361</v>
      </c>
      <c r="R21" s="51" t="s">
        <v>319</v>
      </c>
      <c r="S21" s="42">
        <v>1</v>
      </c>
      <c r="T21" s="221">
        <v>5</v>
      </c>
      <c r="U21" s="173">
        <f>SUM(S21:T21)</f>
        <v>6</v>
      </c>
      <c r="V21" s="42"/>
      <c r="W21" s="173"/>
      <c r="X21" s="44" t="s">
        <v>159</v>
      </c>
      <c r="Y21" s="44" t="s">
        <v>160</v>
      </c>
      <c r="Z21" s="51" t="s">
        <v>306</v>
      </c>
      <c r="AA21" s="42"/>
      <c r="AB21" s="221">
        <v>6</v>
      </c>
      <c r="AC21" s="173">
        <f t="shared" si="4"/>
        <v>6</v>
      </c>
      <c r="AD21" s="42">
        <v>2</v>
      </c>
      <c r="AE21" s="61"/>
    </row>
    <row r="22" spans="1:31" ht="15.6" customHeight="1" x14ac:dyDescent="0.3">
      <c r="A22" s="49" t="s">
        <v>228</v>
      </c>
      <c r="B22" s="35" t="s">
        <v>318</v>
      </c>
      <c r="D22" s="270">
        <v>2</v>
      </c>
      <c r="E22" s="8">
        <v>1</v>
      </c>
      <c r="F22" s="44" t="s">
        <v>1092</v>
      </c>
      <c r="G22" s="44"/>
      <c r="M22" s="39"/>
      <c r="N22" s="9"/>
      <c r="O22" s="232"/>
      <c r="P22" s="44" t="s">
        <v>843</v>
      </c>
      <c r="Q22" s="44" t="s">
        <v>385</v>
      </c>
      <c r="R22" s="44" t="s">
        <v>319</v>
      </c>
      <c r="S22" s="42"/>
      <c r="T22" s="221">
        <v>5</v>
      </c>
      <c r="U22" s="173">
        <f t="shared" si="2"/>
        <v>5</v>
      </c>
      <c r="V22" s="42">
        <v>2</v>
      </c>
      <c r="W22" s="173"/>
      <c r="X22" s="44" t="s">
        <v>866</v>
      </c>
      <c r="Y22" s="44" t="s">
        <v>311</v>
      </c>
      <c r="Z22" s="220" t="s">
        <v>306</v>
      </c>
      <c r="AA22" s="42"/>
      <c r="AB22" s="42">
        <v>5</v>
      </c>
      <c r="AC22" s="173">
        <f t="shared" si="4"/>
        <v>5</v>
      </c>
      <c r="AD22" s="42">
        <v>6</v>
      </c>
      <c r="AE22" s="230"/>
    </row>
    <row r="23" spans="1:31" ht="15.6" customHeight="1" x14ac:dyDescent="0.25">
      <c r="A23" s="52" t="s">
        <v>226</v>
      </c>
      <c r="B23" s="44" t="s">
        <v>791</v>
      </c>
      <c r="C23" s="44" t="s">
        <v>365</v>
      </c>
      <c r="D23" s="253"/>
      <c r="E23" s="8">
        <v>2</v>
      </c>
      <c r="F23" s="44" t="s">
        <v>1093</v>
      </c>
      <c r="N23" s="8"/>
      <c r="O23" s="233"/>
      <c r="P23" s="157" t="s">
        <v>1009</v>
      </c>
      <c r="Q23" s="157" t="s">
        <v>376</v>
      </c>
      <c r="R23" s="220" t="s">
        <v>319</v>
      </c>
      <c r="S23" s="221">
        <v>1</v>
      </c>
      <c r="T23" s="42">
        <v>1</v>
      </c>
      <c r="U23" s="173">
        <f t="shared" si="2"/>
        <v>2</v>
      </c>
      <c r="V23" s="42">
        <v>2</v>
      </c>
      <c r="W23" s="173"/>
      <c r="X23" s="44" t="s">
        <v>864</v>
      </c>
      <c r="Y23" s="159" t="s">
        <v>308</v>
      </c>
      <c r="Z23" s="51" t="s">
        <v>306</v>
      </c>
      <c r="AA23" s="221"/>
      <c r="AB23" s="221">
        <v>4</v>
      </c>
      <c r="AC23" s="173">
        <f t="shared" si="4"/>
        <v>4</v>
      </c>
      <c r="AD23" s="42"/>
      <c r="AE23" s="230"/>
    </row>
    <row r="24" spans="1:31" ht="15.6" customHeight="1" x14ac:dyDescent="0.25">
      <c r="D24" s="253"/>
      <c r="N24" s="9"/>
      <c r="O24" s="233"/>
      <c r="P24" s="44" t="s">
        <v>847</v>
      </c>
      <c r="Q24" s="44" t="s">
        <v>220</v>
      </c>
      <c r="R24" s="44" t="s">
        <v>319</v>
      </c>
      <c r="S24" s="42">
        <v>1</v>
      </c>
      <c r="T24" s="42">
        <v>1</v>
      </c>
      <c r="U24" s="173">
        <f t="shared" si="2"/>
        <v>2</v>
      </c>
      <c r="V24" s="42">
        <v>1</v>
      </c>
      <c r="W24" s="173"/>
      <c r="X24" s="44" t="s">
        <v>861</v>
      </c>
      <c r="Y24" s="44" t="s">
        <v>323</v>
      </c>
      <c r="Z24" s="44" t="s">
        <v>306</v>
      </c>
      <c r="AA24" s="42"/>
      <c r="AB24" s="42">
        <v>3</v>
      </c>
      <c r="AC24" s="173">
        <f t="shared" si="4"/>
        <v>3</v>
      </c>
      <c r="AD24" s="42"/>
      <c r="AE24" s="230"/>
    </row>
    <row r="25" spans="1:31" ht="15.6" customHeight="1" thickBot="1" x14ac:dyDescent="0.35">
      <c r="A25" s="42"/>
      <c r="B25" s="35" t="s">
        <v>363</v>
      </c>
      <c r="D25" s="270">
        <v>3</v>
      </c>
      <c r="E25" s="8">
        <v>1</v>
      </c>
      <c r="F25" s="44" t="s">
        <v>1229</v>
      </c>
      <c r="N25" s="9"/>
      <c r="O25" s="233"/>
      <c r="P25" s="240" t="s">
        <v>1012</v>
      </c>
      <c r="Q25" s="241"/>
      <c r="R25" s="241" t="s">
        <v>319</v>
      </c>
      <c r="S25" s="242">
        <f>SUM(S14:S24)</f>
        <v>48</v>
      </c>
      <c r="T25" s="242">
        <f>SUM(T14:T24)</f>
        <v>64</v>
      </c>
      <c r="U25" s="242">
        <f>SUM(U14:U24)</f>
        <v>112</v>
      </c>
      <c r="V25" s="242">
        <f>SUM(V14:V24)</f>
        <v>13</v>
      </c>
      <c r="W25" s="173"/>
      <c r="X25" s="240" t="s">
        <v>1014</v>
      </c>
      <c r="Y25" s="240"/>
      <c r="Z25" s="240" t="s">
        <v>306</v>
      </c>
      <c r="AA25" s="242">
        <f>SUM(AA14:AA24)</f>
        <v>53</v>
      </c>
      <c r="AB25" s="242">
        <f>SUM(AB14:AB24)</f>
        <v>82</v>
      </c>
      <c r="AC25" s="242">
        <f>SUM(AC14:AC24)</f>
        <v>135</v>
      </c>
      <c r="AD25" s="242">
        <f>SUM(AD14:AD24)</f>
        <v>20</v>
      </c>
      <c r="AE25" s="230"/>
    </row>
    <row r="26" spans="1:31" ht="15.6" customHeight="1" x14ac:dyDescent="0.25">
      <c r="A26" s="52" t="s">
        <v>226</v>
      </c>
      <c r="B26" s="44" t="s">
        <v>538</v>
      </c>
      <c r="C26" s="44" t="s">
        <v>433</v>
      </c>
      <c r="D26" s="253"/>
      <c r="E26" s="93">
        <v>1</v>
      </c>
      <c r="F26" s="44" t="s">
        <v>1228</v>
      </c>
      <c r="H26" s="94"/>
      <c r="I26" s="94"/>
      <c r="J26" s="94"/>
      <c r="K26" s="94"/>
      <c r="L26" s="94"/>
      <c r="N26" s="9"/>
      <c r="O26" s="233"/>
      <c r="P26" s="238" t="s">
        <v>305</v>
      </c>
      <c r="Q26" s="239"/>
      <c r="R26" s="244" t="s">
        <v>1015</v>
      </c>
      <c r="S26" s="245">
        <v>2</v>
      </c>
      <c r="T26" s="245">
        <v>11</v>
      </c>
      <c r="U26" s="173">
        <f t="shared" ref="U26:U36" si="5">SUM(S26:T26)</f>
        <v>13</v>
      </c>
      <c r="V26" s="245">
        <v>1</v>
      </c>
      <c r="W26" s="173"/>
      <c r="X26" s="238" t="s">
        <v>758</v>
      </c>
      <c r="Y26" s="238"/>
      <c r="Z26" s="243" t="s">
        <v>1020</v>
      </c>
      <c r="AA26" s="245">
        <v>3</v>
      </c>
      <c r="AB26" s="245">
        <v>5</v>
      </c>
      <c r="AC26" s="173">
        <f t="shared" ref="AC26:AC36" si="6">SUM(AA26:AB26)</f>
        <v>8</v>
      </c>
      <c r="AD26" s="245">
        <v>1</v>
      </c>
      <c r="AE26" s="230"/>
    </row>
    <row r="27" spans="1:31" ht="15.6" customHeight="1" x14ac:dyDescent="0.25">
      <c r="E27" s="93">
        <v>2</v>
      </c>
      <c r="F27" s="44" t="s">
        <v>1230</v>
      </c>
      <c r="N27" s="9"/>
      <c r="O27" s="232"/>
      <c r="P27" s="157" t="s">
        <v>860</v>
      </c>
      <c r="Q27" s="44" t="s">
        <v>320</v>
      </c>
      <c r="R27" s="44" t="s">
        <v>305</v>
      </c>
      <c r="S27" s="42">
        <v>20</v>
      </c>
      <c r="T27" s="42">
        <v>11</v>
      </c>
      <c r="U27" s="173">
        <f t="shared" si="5"/>
        <v>31</v>
      </c>
      <c r="V27" s="42"/>
      <c r="W27" s="173"/>
      <c r="X27" s="46" t="s">
        <v>878</v>
      </c>
      <c r="Y27" s="46" t="s">
        <v>794</v>
      </c>
      <c r="Z27" s="44" t="s">
        <v>243</v>
      </c>
      <c r="AA27" s="42">
        <v>13</v>
      </c>
      <c r="AB27" s="42">
        <v>19</v>
      </c>
      <c r="AC27" s="173">
        <f>SUM(AA27:AB27)</f>
        <v>32</v>
      </c>
      <c r="AD27" s="42">
        <v>5</v>
      </c>
      <c r="AE27" s="230"/>
    </row>
    <row r="28" spans="1:31" ht="15.6" customHeight="1" x14ac:dyDescent="0.25">
      <c r="N28" s="9"/>
      <c r="O28" s="232"/>
      <c r="P28" s="157" t="s">
        <v>859</v>
      </c>
      <c r="Q28" s="44" t="s">
        <v>792</v>
      </c>
      <c r="R28" s="44" t="s">
        <v>305</v>
      </c>
      <c r="S28" s="42">
        <v>12</v>
      </c>
      <c r="T28" s="42">
        <v>9</v>
      </c>
      <c r="U28" s="173">
        <f t="shared" si="5"/>
        <v>21</v>
      </c>
      <c r="V28" s="42"/>
      <c r="W28" s="173"/>
      <c r="X28" s="44" t="s">
        <v>876</v>
      </c>
      <c r="Y28" s="44" t="s">
        <v>367</v>
      </c>
      <c r="Z28" s="44" t="s">
        <v>243</v>
      </c>
      <c r="AA28" s="42">
        <v>11</v>
      </c>
      <c r="AB28" s="42">
        <v>10</v>
      </c>
      <c r="AC28" s="173">
        <f>SUM(AA28:AB28)</f>
        <v>21</v>
      </c>
      <c r="AD28" s="42">
        <v>1</v>
      </c>
      <c r="AE28" s="230"/>
    </row>
    <row r="29" spans="1:31" ht="15.6" customHeight="1" x14ac:dyDescent="0.3">
      <c r="A29" s="76" t="s">
        <v>327</v>
      </c>
      <c r="B29" s="156"/>
      <c r="C29" s="155"/>
      <c r="D29" s="148"/>
      <c r="E29" s="71" t="s">
        <v>239</v>
      </c>
      <c r="F29" s="71"/>
      <c r="G29" s="78"/>
      <c r="H29" s="78"/>
      <c r="I29" s="78"/>
      <c r="J29" s="79"/>
      <c r="K29" s="78"/>
      <c r="L29" s="78"/>
      <c r="M29" s="78"/>
      <c r="N29" s="9"/>
      <c r="O29" s="232"/>
      <c r="P29" s="44" t="s">
        <v>901</v>
      </c>
      <c r="Q29" s="44" t="s">
        <v>790</v>
      </c>
      <c r="R29" s="44" t="s">
        <v>305</v>
      </c>
      <c r="S29" s="42">
        <v>9</v>
      </c>
      <c r="T29" s="221">
        <v>8</v>
      </c>
      <c r="U29" s="173">
        <f t="shared" ref="U29:U34" si="7">SUM(S29:T29)</f>
        <v>17</v>
      </c>
      <c r="V29" s="42">
        <v>2</v>
      </c>
      <c r="W29" s="173"/>
      <c r="X29" s="44" t="s">
        <v>926</v>
      </c>
      <c r="Y29" s="44" t="s">
        <v>289</v>
      </c>
      <c r="Z29" s="44" t="s">
        <v>243</v>
      </c>
      <c r="AA29" s="42">
        <v>8</v>
      </c>
      <c r="AB29" s="221">
        <v>11</v>
      </c>
      <c r="AC29" s="173">
        <f>SUM(AA29:AB29)</f>
        <v>19</v>
      </c>
      <c r="AD29" s="42">
        <v>2</v>
      </c>
      <c r="AE29" s="230"/>
    </row>
    <row r="30" spans="1:31" ht="15.6" customHeight="1" x14ac:dyDescent="0.3">
      <c r="A30" s="49" t="s">
        <v>229</v>
      </c>
      <c r="B30" s="251" t="s">
        <v>313</v>
      </c>
      <c r="D30" s="23">
        <v>4</v>
      </c>
      <c r="E30" s="8">
        <v>1</v>
      </c>
      <c r="F30" s="44" t="s">
        <v>1214</v>
      </c>
      <c r="G30" s="158"/>
      <c r="H30" s="158"/>
      <c r="I30" s="94"/>
      <c r="J30" s="94"/>
      <c r="K30" s="94"/>
      <c r="L30" s="94"/>
      <c r="M30" s="94"/>
      <c r="N30" s="9"/>
      <c r="O30" s="232"/>
      <c r="P30" s="44" t="s">
        <v>856</v>
      </c>
      <c r="Q30" s="44" t="s">
        <v>261</v>
      </c>
      <c r="R30" s="44" t="s">
        <v>305</v>
      </c>
      <c r="S30" s="42">
        <v>7</v>
      </c>
      <c r="T30" s="42">
        <v>6</v>
      </c>
      <c r="U30" s="173">
        <f t="shared" si="7"/>
        <v>13</v>
      </c>
      <c r="V30" s="42"/>
      <c r="W30" s="173"/>
      <c r="X30" s="44" t="s">
        <v>879</v>
      </c>
      <c r="Y30" s="44" t="s">
        <v>303</v>
      </c>
      <c r="Z30" s="44" t="s">
        <v>243</v>
      </c>
      <c r="AA30" s="42">
        <v>4</v>
      </c>
      <c r="AB30" s="221">
        <v>12</v>
      </c>
      <c r="AC30" s="173">
        <f>SUM(AA30:AB30)</f>
        <v>16</v>
      </c>
      <c r="AD30" s="42">
        <v>1</v>
      </c>
      <c r="AE30" s="230"/>
    </row>
    <row r="31" spans="1:31" ht="15.6" customHeight="1" x14ac:dyDescent="0.25">
      <c r="A31" s="42" t="s">
        <v>226</v>
      </c>
      <c r="B31" s="44" t="s">
        <v>311</v>
      </c>
      <c r="C31" s="277" t="s">
        <v>1217</v>
      </c>
      <c r="D31" s="275" t="s">
        <v>1215</v>
      </c>
      <c r="E31" s="8">
        <v>2</v>
      </c>
      <c r="F31" s="44" t="s">
        <v>1213</v>
      </c>
      <c r="N31" s="9"/>
      <c r="O31" s="232"/>
      <c r="P31" s="44" t="s">
        <v>853</v>
      </c>
      <c r="Q31" s="159" t="s">
        <v>274</v>
      </c>
      <c r="R31" s="51" t="s">
        <v>305</v>
      </c>
      <c r="S31" s="42">
        <v>3</v>
      </c>
      <c r="T31" s="42">
        <v>10</v>
      </c>
      <c r="U31" s="173">
        <f t="shared" si="7"/>
        <v>13</v>
      </c>
      <c r="V31" s="42"/>
      <c r="W31" s="173"/>
      <c r="X31" s="44" t="s">
        <v>864</v>
      </c>
      <c r="Y31" s="51" t="s">
        <v>914</v>
      </c>
      <c r="Z31" s="51" t="s">
        <v>243</v>
      </c>
      <c r="AA31" s="42">
        <v>1</v>
      </c>
      <c r="AB31" s="42">
        <v>14</v>
      </c>
      <c r="AC31" s="173">
        <f>SUM(AA31:AB31)</f>
        <v>15</v>
      </c>
      <c r="AD31" s="42">
        <v>2</v>
      </c>
      <c r="AE31" s="230"/>
    </row>
    <row r="32" spans="1:31" ht="15.6" customHeight="1" x14ac:dyDescent="0.25">
      <c r="B32" s="44"/>
      <c r="C32" s="44"/>
      <c r="E32" s="8">
        <v>2</v>
      </c>
      <c r="F32" s="44" t="s">
        <v>1212</v>
      </c>
      <c r="N32" s="8"/>
      <c r="O32" s="233"/>
      <c r="P32" s="44" t="s">
        <v>858</v>
      </c>
      <c r="Q32" s="44" t="s">
        <v>333</v>
      </c>
      <c r="R32" s="44" t="s">
        <v>305</v>
      </c>
      <c r="S32" s="42">
        <v>2</v>
      </c>
      <c r="T32" s="42">
        <v>7</v>
      </c>
      <c r="U32" s="173">
        <f t="shared" si="7"/>
        <v>9</v>
      </c>
      <c r="V32" s="42"/>
      <c r="W32" s="173"/>
      <c r="X32" s="44" t="s">
        <v>873</v>
      </c>
      <c r="Y32" s="44" t="s">
        <v>219</v>
      </c>
      <c r="Z32" s="44" t="s">
        <v>243</v>
      </c>
      <c r="AA32" s="42">
        <v>7</v>
      </c>
      <c r="AB32" s="42">
        <v>2</v>
      </c>
      <c r="AC32" s="173">
        <f t="shared" si="6"/>
        <v>9</v>
      </c>
      <c r="AD32" s="42"/>
      <c r="AE32" s="230"/>
    </row>
    <row r="33" spans="1:31" ht="15.6" customHeight="1" x14ac:dyDescent="0.25">
      <c r="B33" s="44"/>
      <c r="C33" s="44"/>
      <c r="E33" s="8">
        <v>2</v>
      </c>
      <c r="F33" s="44" t="s">
        <v>1211</v>
      </c>
      <c r="N33" s="9"/>
      <c r="O33" s="233"/>
      <c r="P33" s="44" t="s">
        <v>855</v>
      </c>
      <c r="Q33" s="88" t="s">
        <v>221</v>
      </c>
      <c r="R33" s="44" t="s">
        <v>305</v>
      </c>
      <c r="S33" s="42"/>
      <c r="T33" s="42">
        <v>9</v>
      </c>
      <c r="U33" s="173">
        <f t="shared" si="7"/>
        <v>9</v>
      </c>
      <c r="V33" s="42">
        <v>1</v>
      </c>
      <c r="W33" s="173"/>
      <c r="X33" s="44" t="s">
        <v>875</v>
      </c>
      <c r="Y33" s="44" t="s">
        <v>328</v>
      </c>
      <c r="Z33" s="44" t="s">
        <v>243</v>
      </c>
      <c r="AA33" s="42">
        <v>1</v>
      </c>
      <c r="AB33" s="42">
        <v>5</v>
      </c>
      <c r="AC33" s="173">
        <f t="shared" si="6"/>
        <v>6</v>
      </c>
      <c r="AD33" s="42">
        <v>2</v>
      </c>
      <c r="AE33" s="230"/>
    </row>
    <row r="34" spans="1:31" ht="15.6" customHeight="1" x14ac:dyDescent="0.25">
      <c r="N34" s="9"/>
      <c r="O34" s="232"/>
      <c r="P34" s="44" t="s">
        <v>852</v>
      </c>
      <c r="Q34" s="44" t="s">
        <v>234</v>
      </c>
      <c r="R34" s="44" t="s">
        <v>305</v>
      </c>
      <c r="S34" s="42"/>
      <c r="T34" s="42">
        <v>7</v>
      </c>
      <c r="U34" s="173">
        <f t="shared" si="7"/>
        <v>7</v>
      </c>
      <c r="V34" s="42"/>
      <c r="W34" s="173"/>
      <c r="X34" s="44" t="s">
        <v>874</v>
      </c>
      <c r="Y34" s="44" t="s">
        <v>212</v>
      </c>
      <c r="Z34" s="44" t="s">
        <v>243</v>
      </c>
      <c r="AA34" s="42">
        <v>1</v>
      </c>
      <c r="AB34" s="221">
        <v>4</v>
      </c>
      <c r="AC34" s="173">
        <f t="shared" si="6"/>
        <v>5</v>
      </c>
      <c r="AD34" s="42">
        <v>5</v>
      </c>
      <c r="AE34" s="230"/>
    </row>
    <row r="35" spans="1:31" ht="15.6" customHeight="1" x14ac:dyDescent="0.3">
      <c r="A35" s="52"/>
      <c r="B35" s="35" t="s">
        <v>364</v>
      </c>
      <c r="C35" s="46"/>
      <c r="D35" s="114">
        <v>0</v>
      </c>
      <c r="E35" s="8"/>
      <c r="N35" s="9"/>
      <c r="O35" s="233"/>
      <c r="P35" s="44" t="s">
        <v>854</v>
      </c>
      <c r="Q35" s="44" t="s">
        <v>214</v>
      </c>
      <c r="R35" s="44" t="s">
        <v>305</v>
      </c>
      <c r="S35" s="221"/>
      <c r="T35" s="42">
        <v>6</v>
      </c>
      <c r="U35" s="173">
        <f t="shared" si="5"/>
        <v>6</v>
      </c>
      <c r="V35" s="42">
        <v>2</v>
      </c>
      <c r="W35" s="173"/>
      <c r="X35" s="44" t="s">
        <v>1224</v>
      </c>
      <c r="Y35" s="51" t="s">
        <v>1036</v>
      </c>
      <c r="Z35" s="51" t="s">
        <v>243</v>
      </c>
      <c r="AA35" s="42"/>
      <c r="AB35" s="221">
        <v>2</v>
      </c>
      <c r="AC35" s="173">
        <f t="shared" si="6"/>
        <v>2</v>
      </c>
      <c r="AD35" s="42"/>
      <c r="AE35" s="230"/>
    </row>
    <row r="36" spans="1:31" ht="15.6" customHeight="1" x14ac:dyDescent="0.25">
      <c r="A36" s="52" t="s">
        <v>226</v>
      </c>
      <c r="B36" s="44" t="s">
        <v>1082</v>
      </c>
      <c r="C36" s="60" t="s">
        <v>1216</v>
      </c>
      <c r="D36" s="276" t="s">
        <v>1215</v>
      </c>
      <c r="E36" s="8"/>
      <c r="N36" s="9"/>
      <c r="O36" s="232"/>
      <c r="P36" s="44" t="s">
        <v>795</v>
      </c>
      <c r="Q36" s="44" t="s">
        <v>1184</v>
      </c>
      <c r="R36" s="44" t="s">
        <v>305</v>
      </c>
      <c r="S36" s="221">
        <v>1</v>
      </c>
      <c r="T36" s="42">
        <v>2</v>
      </c>
      <c r="U36" s="173">
        <f t="shared" si="5"/>
        <v>3</v>
      </c>
      <c r="V36" s="42"/>
      <c r="W36" s="173"/>
      <c r="X36" s="44" t="s">
        <v>872</v>
      </c>
      <c r="Y36" s="44" t="s">
        <v>211</v>
      </c>
      <c r="Z36" s="44" t="s">
        <v>243</v>
      </c>
      <c r="AA36" s="42"/>
      <c r="AB36" s="42">
        <v>2</v>
      </c>
      <c r="AC36" s="173">
        <f t="shared" si="6"/>
        <v>2</v>
      </c>
      <c r="AD36" s="42">
        <v>2</v>
      </c>
      <c r="AE36" s="230"/>
    </row>
    <row r="37" spans="1:31" ht="15.6" customHeight="1" thickBot="1" x14ac:dyDescent="0.3">
      <c r="B37" s="44" t="s">
        <v>216</v>
      </c>
      <c r="C37" s="60" t="s">
        <v>567</v>
      </c>
      <c r="N37" s="9"/>
      <c r="O37" s="233"/>
      <c r="P37" s="240" t="s">
        <v>1012</v>
      </c>
      <c r="Q37" s="240"/>
      <c r="R37" s="240" t="s">
        <v>305</v>
      </c>
      <c r="S37" s="242">
        <f>SUM(S26:S36)</f>
        <v>56</v>
      </c>
      <c r="T37" s="242">
        <f>SUM(T26:T36)</f>
        <v>86</v>
      </c>
      <c r="U37" s="242">
        <f>SUM(U26:U36)</f>
        <v>142</v>
      </c>
      <c r="V37" s="242">
        <f>SUM(V26:V36)</f>
        <v>6</v>
      </c>
      <c r="W37" s="173"/>
      <c r="X37" s="240" t="s">
        <v>1014</v>
      </c>
      <c r="Y37" s="240"/>
      <c r="Z37" s="240" t="s">
        <v>243</v>
      </c>
      <c r="AA37" s="242">
        <f>SUM(AA26:AA36)</f>
        <v>49</v>
      </c>
      <c r="AB37" s="242">
        <f>SUM(AB26:AB36)</f>
        <v>86</v>
      </c>
      <c r="AC37" s="242">
        <f>SUM(AC26:AC36)</f>
        <v>135</v>
      </c>
      <c r="AD37" s="242">
        <f>SUM(AD26:AD36)</f>
        <v>21</v>
      </c>
      <c r="AE37" s="230"/>
    </row>
    <row r="38" spans="1:31" ht="15.6" customHeight="1" x14ac:dyDescent="0.25">
      <c r="B38" s="44" t="s">
        <v>314</v>
      </c>
      <c r="C38" s="60" t="s">
        <v>567</v>
      </c>
      <c r="N38" s="8"/>
      <c r="O38" s="233"/>
      <c r="P38" s="238" t="s">
        <v>283</v>
      </c>
      <c r="Q38" s="238"/>
      <c r="R38" s="243" t="s">
        <v>1019</v>
      </c>
      <c r="S38" s="245">
        <v>1</v>
      </c>
      <c r="T38" s="245">
        <v>4</v>
      </c>
      <c r="U38" s="173">
        <f t="shared" ref="U38:U48" si="8">SUM(S38:T38)</f>
        <v>5</v>
      </c>
      <c r="V38" s="245">
        <v>3</v>
      </c>
      <c r="W38" s="173"/>
      <c r="X38" s="238" t="s">
        <v>242</v>
      </c>
      <c r="Y38" s="238"/>
      <c r="Z38" s="246" t="s">
        <v>1016</v>
      </c>
      <c r="AA38" s="245">
        <v>7</v>
      </c>
      <c r="AB38" s="245">
        <v>2</v>
      </c>
      <c r="AC38" s="173">
        <f t="shared" ref="AC38:AC48" si="9">SUM(AA38:AB38)</f>
        <v>9</v>
      </c>
      <c r="AD38" s="245"/>
      <c r="AE38" s="230"/>
    </row>
    <row r="39" spans="1:31" ht="15.6" customHeight="1" x14ac:dyDescent="0.25">
      <c r="N39" s="9"/>
      <c r="O39" s="233"/>
      <c r="P39" s="44" t="s">
        <v>811</v>
      </c>
      <c r="Q39" s="44" t="s">
        <v>299</v>
      </c>
      <c r="R39" s="51" t="s">
        <v>250</v>
      </c>
      <c r="S39" s="221">
        <v>8</v>
      </c>
      <c r="T39" s="221">
        <v>16</v>
      </c>
      <c r="U39" s="173">
        <f t="shared" si="8"/>
        <v>24</v>
      </c>
      <c r="V39" s="42"/>
      <c r="W39" s="173"/>
      <c r="X39" s="44" t="s">
        <v>943</v>
      </c>
      <c r="Y39" s="44" t="s">
        <v>908</v>
      </c>
      <c r="Z39" s="44" t="s">
        <v>242</v>
      </c>
      <c r="AA39" s="42">
        <v>19</v>
      </c>
      <c r="AB39" s="221">
        <v>13</v>
      </c>
      <c r="AC39" s="173">
        <f t="shared" si="9"/>
        <v>32</v>
      </c>
      <c r="AD39" s="42"/>
      <c r="AE39" s="230"/>
    </row>
    <row r="40" spans="1:31" ht="15.6" customHeight="1" x14ac:dyDescent="0.3">
      <c r="A40" s="76"/>
      <c r="B40" s="156"/>
      <c r="C40" s="71"/>
      <c r="D40" s="148"/>
      <c r="E40" s="71" t="s">
        <v>239</v>
      </c>
      <c r="F40" s="77"/>
      <c r="G40" s="78"/>
      <c r="H40" s="78"/>
      <c r="I40" s="78"/>
      <c r="J40" s="79"/>
      <c r="K40" s="78"/>
      <c r="L40" s="78"/>
      <c r="M40" s="78"/>
      <c r="N40" s="8"/>
      <c r="O40" s="233"/>
      <c r="P40" s="44" t="s">
        <v>810</v>
      </c>
      <c r="Q40" s="44" t="s">
        <v>299</v>
      </c>
      <c r="R40" s="51" t="s">
        <v>250</v>
      </c>
      <c r="S40" s="42">
        <v>11</v>
      </c>
      <c r="T40" s="221">
        <v>5</v>
      </c>
      <c r="U40" s="173">
        <f t="shared" si="8"/>
        <v>16</v>
      </c>
      <c r="V40" s="42">
        <v>1</v>
      </c>
      <c r="W40" s="173"/>
      <c r="X40" s="44" t="s">
        <v>827</v>
      </c>
      <c r="Y40" s="44" t="s">
        <v>304</v>
      </c>
      <c r="Z40" s="44" t="s">
        <v>242</v>
      </c>
      <c r="AA40" s="42">
        <v>12</v>
      </c>
      <c r="AB40" s="221">
        <v>18</v>
      </c>
      <c r="AC40" s="173">
        <f>SUM(AA40:AB40)</f>
        <v>30</v>
      </c>
      <c r="AD40" s="42">
        <v>3</v>
      </c>
      <c r="AE40" s="230"/>
    </row>
    <row r="41" spans="1:31" ht="15.6" customHeight="1" x14ac:dyDescent="0.3">
      <c r="A41" s="49" t="s">
        <v>230</v>
      </c>
      <c r="B41" s="35" t="s">
        <v>784</v>
      </c>
      <c r="C41" s="44"/>
      <c r="D41" s="23">
        <v>3</v>
      </c>
      <c r="E41" s="9">
        <v>1</v>
      </c>
      <c r="F41" s="44" t="s">
        <v>1218</v>
      </c>
      <c r="G41" s="43"/>
      <c r="H41" s="47"/>
      <c r="I41" s="47"/>
      <c r="J41" s="48"/>
      <c r="K41" s="47"/>
      <c r="L41" s="47"/>
      <c r="M41" s="47"/>
      <c r="N41" s="9"/>
      <c r="O41" s="232"/>
      <c r="P41" s="44" t="s">
        <v>814</v>
      </c>
      <c r="Q41" s="44" t="s">
        <v>325</v>
      </c>
      <c r="R41" s="44" t="s">
        <v>250</v>
      </c>
      <c r="S41" s="52">
        <v>4</v>
      </c>
      <c r="T41" s="202">
        <v>5</v>
      </c>
      <c r="U41" s="173">
        <f>SUM(S41:T41)</f>
        <v>9</v>
      </c>
      <c r="V41" s="42"/>
      <c r="W41" s="173"/>
      <c r="X41" s="46" t="s">
        <v>829</v>
      </c>
      <c r="Y41" s="46" t="s">
        <v>249</v>
      </c>
      <c r="Z41" s="220" t="s">
        <v>242</v>
      </c>
      <c r="AA41" s="42">
        <v>16</v>
      </c>
      <c r="AB41" s="42">
        <v>11</v>
      </c>
      <c r="AC41" s="173">
        <f>SUM(AA41:AB41)</f>
        <v>27</v>
      </c>
      <c r="AD41" s="42">
        <v>3</v>
      </c>
      <c r="AE41" s="230"/>
    </row>
    <row r="42" spans="1:31" ht="15.6" customHeight="1" x14ac:dyDescent="0.25">
      <c r="A42" s="52" t="s">
        <v>226</v>
      </c>
      <c r="B42" s="157" t="s">
        <v>272</v>
      </c>
      <c r="C42" s="46"/>
      <c r="D42" s="23"/>
      <c r="E42" s="9">
        <v>2</v>
      </c>
      <c r="F42" s="44" t="s">
        <v>1219</v>
      </c>
      <c r="G42" s="182"/>
      <c r="H42" s="186"/>
      <c r="I42" s="182"/>
      <c r="J42" s="187"/>
      <c r="K42" s="186"/>
      <c r="L42" s="47"/>
      <c r="M42" s="39"/>
      <c r="N42" s="9"/>
      <c r="O42" s="232"/>
      <c r="P42" s="44" t="s">
        <v>815</v>
      </c>
      <c r="Q42" s="159" t="s">
        <v>380</v>
      </c>
      <c r="R42" s="44" t="s">
        <v>250</v>
      </c>
      <c r="S42" s="42">
        <v>3</v>
      </c>
      <c r="T42" s="42">
        <v>3</v>
      </c>
      <c r="U42" s="173">
        <f>SUM(S42:T42)</f>
        <v>6</v>
      </c>
      <c r="V42" s="42">
        <v>2</v>
      </c>
      <c r="W42" s="173"/>
      <c r="X42" s="157" t="s">
        <v>825</v>
      </c>
      <c r="Y42" s="157" t="s">
        <v>260</v>
      </c>
      <c r="Z42" s="46" t="s">
        <v>242</v>
      </c>
      <c r="AA42" s="42">
        <v>3</v>
      </c>
      <c r="AB42" s="42">
        <v>21</v>
      </c>
      <c r="AC42" s="173">
        <f>SUM(AA42:AB42)</f>
        <v>24</v>
      </c>
      <c r="AD42" s="42">
        <v>1</v>
      </c>
      <c r="AE42" s="230"/>
    </row>
    <row r="43" spans="1:31" ht="15.6" customHeight="1" x14ac:dyDescent="0.25">
      <c r="E43" s="93">
        <v>2</v>
      </c>
      <c r="F43" s="44" t="s">
        <v>1225</v>
      </c>
      <c r="N43" s="8"/>
      <c r="O43" s="233"/>
      <c r="P43" s="44" t="s">
        <v>807</v>
      </c>
      <c r="Q43" s="159" t="s">
        <v>370</v>
      </c>
      <c r="R43" s="44" t="s">
        <v>250</v>
      </c>
      <c r="S43" s="42">
        <v>2</v>
      </c>
      <c r="T43" s="42">
        <v>3</v>
      </c>
      <c r="U43" s="173">
        <f>SUM(S43:T43)</f>
        <v>5</v>
      </c>
      <c r="V43" s="42">
        <v>3</v>
      </c>
      <c r="W43" s="173"/>
      <c r="X43" s="44" t="s">
        <v>828</v>
      </c>
      <c r="Y43" s="44" t="s">
        <v>258</v>
      </c>
      <c r="Z43" s="44" t="s">
        <v>242</v>
      </c>
      <c r="AA43" s="42">
        <v>6</v>
      </c>
      <c r="AB43" s="221">
        <v>16</v>
      </c>
      <c r="AC43" s="173">
        <f>SUM(AA43:AB43)</f>
        <v>22</v>
      </c>
      <c r="AD43" s="42">
        <v>1</v>
      </c>
      <c r="AE43" s="230"/>
    </row>
    <row r="44" spans="1:31" ht="15.6" customHeight="1" x14ac:dyDescent="0.25">
      <c r="N44" s="9"/>
      <c r="O44" s="233"/>
      <c r="P44" s="44" t="s">
        <v>809</v>
      </c>
      <c r="Q44" s="44" t="s">
        <v>251</v>
      </c>
      <c r="R44" s="44" t="s">
        <v>250</v>
      </c>
      <c r="S44" s="42">
        <v>1</v>
      </c>
      <c r="T44" s="42">
        <v>5</v>
      </c>
      <c r="U44" s="173">
        <f>SUM(S44:T44)</f>
        <v>6</v>
      </c>
      <c r="V44" s="42">
        <v>2</v>
      </c>
      <c r="W44" s="173"/>
      <c r="X44" s="44" t="s">
        <v>832</v>
      </c>
      <c r="Y44" s="44" t="s">
        <v>359</v>
      </c>
      <c r="Z44" s="44" t="s">
        <v>242</v>
      </c>
      <c r="AA44" s="42">
        <v>3</v>
      </c>
      <c r="AB44" s="42">
        <v>8</v>
      </c>
      <c r="AC44" s="173">
        <f t="shared" si="9"/>
        <v>11</v>
      </c>
      <c r="AD44" s="42">
        <v>1</v>
      </c>
      <c r="AE44" s="230"/>
    </row>
    <row r="45" spans="1:31" ht="15.6" customHeight="1" x14ac:dyDescent="0.3">
      <c r="B45" s="35" t="s">
        <v>276</v>
      </c>
      <c r="C45" s="59"/>
      <c r="D45" s="234">
        <v>3</v>
      </c>
      <c r="E45" s="9">
        <v>1</v>
      </c>
      <c r="F45" s="44" t="s">
        <v>1124</v>
      </c>
      <c r="N45" s="9"/>
      <c r="O45" s="232"/>
      <c r="P45" s="44" t="s">
        <v>812</v>
      </c>
      <c r="Q45" s="44" t="s">
        <v>215</v>
      </c>
      <c r="R45" s="44" t="s">
        <v>250</v>
      </c>
      <c r="S45" s="42"/>
      <c r="T45" s="221">
        <v>4</v>
      </c>
      <c r="U45" s="173">
        <f>SUM(S45:T45)</f>
        <v>4</v>
      </c>
      <c r="V45" s="42">
        <v>5</v>
      </c>
      <c r="W45" s="173"/>
      <c r="X45" s="44" t="s">
        <v>830</v>
      </c>
      <c r="Y45" s="88" t="s">
        <v>288</v>
      </c>
      <c r="Z45" s="44" t="s">
        <v>242</v>
      </c>
      <c r="AA45" s="42"/>
      <c r="AB45" s="221">
        <v>11</v>
      </c>
      <c r="AC45" s="173">
        <f>SUM(AA45:AB45)</f>
        <v>11</v>
      </c>
      <c r="AD45" s="42"/>
      <c r="AE45" s="230"/>
    </row>
    <row r="46" spans="1:31" ht="17.25" customHeight="1" x14ac:dyDescent="0.25">
      <c r="A46" s="202" t="s">
        <v>226</v>
      </c>
      <c r="B46" s="88" t="s">
        <v>272</v>
      </c>
      <c r="C46" s="46"/>
      <c r="D46" s="234"/>
      <c r="E46" s="9">
        <v>1</v>
      </c>
      <c r="F46" s="44" t="s">
        <v>1220</v>
      </c>
      <c r="G46" s="94"/>
      <c r="H46" s="94"/>
      <c r="I46" s="94"/>
      <c r="J46" s="94"/>
      <c r="K46" s="94"/>
      <c r="L46" s="94"/>
      <c r="N46" s="8"/>
      <c r="O46" s="232"/>
      <c r="P46" s="44" t="s">
        <v>813</v>
      </c>
      <c r="Q46" s="44" t="s">
        <v>259</v>
      </c>
      <c r="R46" s="51" t="s">
        <v>250</v>
      </c>
      <c r="S46" s="221">
        <v>1</v>
      </c>
      <c r="T46" s="42">
        <v>2</v>
      </c>
      <c r="U46" s="173">
        <f t="shared" si="8"/>
        <v>3</v>
      </c>
      <c r="V46" s="42"/>
      <c r="W46" s="173"/>
      <c r="X46" s="44" t="s">
        <v>831</v>
      </c>
      <c r="Y46" s="44" t="s">
        <v>382</v>
      </c>
      <c r="Z46" s="44" t="s">
        <v>242</v>
      </c>
      <c r="AA46" s="42">
        <v>3</v>
      </c>
      <c r="AB46" s="42">
        <v>4</v>
      </c>
      <c r="AC46" s="173">
        <f>SUM(AA46:AB46)</f>
        <v>7</v>
      </c>
      <c r="AD46" s="42">
        <v>2</v>
      </c>
      <c r="AE46" s="230"/>
    </row>
    <row r="47" spans="1:31" ht="15.6" customHeight="1" x14ac:dyDescent="0.25">
      <c r="E47" s="9">
        <v>2</v>
      </c>
      <c r="F47" s="44" t="s">
        <v>1124</v>
      </c>
      <c r="G47" s="94"/>
      <c r="H47" s="94"/>
      <c r="I47" s="94"/>
      <c r="J47" s="94"/>
      <c r="K47" s="94"/>
      <c r="L47" s="94"/>
      <c r="N47" s="8"/>
      <c r="O47" s="233"/>
      <c r="P47" s="44" t="s">
        <v>806</v>
      </c>
      <c r="Q47" s="51" t="s">
        <v>787</v>
      </c>
      <c r="R47" s="44" t="s">
        <v>250</v>
      </c>
      <c r="S47" s="42">
        <v>1</v>
      </c>
      <c r="T47" s="221">
        <v>1</v>
      </c>
      <c r="U47" s="173">
        <f t="shared" si="8"/>
        <v>2</v>
      </c>
      <c r="V47" s="42"/>
      <c r="W47" s="173"/>
      <c r="X47" s="44" t="s">
        <v>826</v>
      </c>
      <c r="Y47" s="44" t="s">
        <v>218</v>
      </c>
      <c r="Z47" s="51" t="s">
        <v>242</v>
      </c>
      <c r="AA47" s="42">
        <v>1</v>
      </c>
      <c r="AB47" s="221">
        <v>6</v>
      </c>
      <c r="AC47" s="173">
        <f>SUM(AA47:AB47)</f>
        <v>7</v>
      </c>
      <c r="AD47" s="42">
        <v>2</v>
      </c>
      <c r="AE47" s="230"/>
    </row>
    <row r="48" spans="1:31" ht="15.6" customHeight="1" x14ac:dyDescent="0.25">
      <c r="N48" s="9"/>
      <c r="O48" s="232"/>
      <c r="P48" s="44" t="s">
        <v>808</v>
      </c>
      <c r="Q48" s="44" t="s">
        <v>250</v>
      </c>
      <c r="R48" s="44" t="s">
        <v>250</v>
      </c>
      <c r="S48" s="42"/>
      <c r="T48" s="221"/>
      <c r="U48" s="173">
        <f t="shared" si="8"/>
        <v>0</v>
      </c>
      <c r="V48" s="42"/>
      <c r="W48" s="173"/>
      <c r="X48" s="44" t="s">
        <v>833</v>
      </c>
      <c r="Y48" s="44" t="s">
        <v>204</v>
      </c>
      <c r="Z48" s="44" t="s">
        <v>242</v>
      </c>
      <c r="AA48" s="42"/>
      <c r="AB48" s="42">
        <v>5</v>
      </c>
      <c r="AC48" s="173">
        <f t="shared" si="9"/>
        <v>5</v>
      </c>
      <c r="AD48" s="42">
        <v>5</v>
      </c>
      <c r="AE48" s="230"/>
    </row>
    <row r="49" spans="1:31" ht="16.899999999999999" customHeight="1" thickBot="1" x14ac:dyDescent="0.3">
      <c r="A49" s="107"/>
      <c r="B49" s="108"/>
      <c r="C49" s="108"/>
      <c r="D49" s="149"/>
      <c r="E49" s="109"/>
      <c r="F49" s="108"/>
      <c r="G49" s="110"/>
      <c r="H49" s="110"/>
      <c r="I49" s="110"/>
      <c r="J49" s="111"/>
      <c r="K49" s="110"/>
      <c r="L49" s="110"/>
      <c r="M49" s="109"/>
      <c r="N49" s="9"/>
      <c r="O49" s="233"/>
      <c r="P49" s="240" t="s">
        <v>1012</v>
      </c>
      <c r="Q49" s="240"/>
      <c r="R49" s="240" t="s">
        <v>250</v>
      </c>
      <c r="S49" s="242">
        <f>SUM(S38:S48)</f>
        <v>32</v>
      </c>
      <c r="T49" s="242">
        <f>SUM(T38:T48)</f>
        <v>48</v>
      </c>
      <c r="U49" s="242">
        <f>SUM(U38:U48)</f>
        <v>80</v>
      </c>
      <c r="V49" s="242">
        <f>SUM(V38:V48)</f>
        <v>16</v>
      </c>
      <c r="W49" s="173"/>
      <c r="X49" s="240" t="s">
        <v>1014</v>
      </c>
      <c r="Y49" s="240"/>
      <c r="Z49" s="240"/>
      <c r="AA49" s="242">
        <f>SUM(AA38:AA48)</f>
        <v>70</v>
      </c>
      <c r="AB49" s="242">
        <f>SUM(AB38:AB48)</f>
        <v>115</v>
      </c>
      <c r="AC49" s="242">
        <f>SUM(AC38:AC48)</f>
        <v>185</v>
      </c>
      <c r="AD49" s="242">
        <f>SUM(AD38:AD48)</f>
        <v>18</v>
      </c>
      <c r="AE49" s="230"/>
    </row>
    <row r="50" spans="1:31" ht="15.6" customHeight="1" x14ac:dyDescent="0.3">
      <c r="C50" s="44" t="s">
        <v>579</v>
      </c>
      <c r="D50" s="102">
        <f>SUM(D15:D49)</f>
        <v>19</v>
      </c>
      <c r="E50" s="22"/>
      <c r="F50" s="44" t="s">
        <v>578</v>
      </c>
      <c r="G50" s="35"/>
      <c r="H50" s="50"/>
      <c r="I50" s="64">
        <v>7</v>
      </c>
      <c r="J50" s="23"/>
      <c r="N50" s="8"/>
      <c r="O50" s="233"/>
      <c r="P50" s="238" t="s">
        <v>356</v>
      </c>
      <c r="Q50" s="238"/>
      <c r="R50" s="243" t="s">
        <v>1017</v>
      </c>
      <c r="S50" s="245">
        <v>9</v>
      </c>
      <c r="T50" s="245">
        <v>8</v>
      </c>
      <c r="U50" s="173">
        <f t="shared" ref="U50:U61" si="10">SUM(S50:T50)</f>
        <v>17</v>
      </c>
      <c r="V50" s="245">
        <v>2</v>
      </c>
      <c r="W50" s="173"/>
      <c r="X50" s="238" t="s">
        <v>358</v>
      </c>
      <c r="Y50" s="238"/>
      <c r="Z50" s="243" t="s">
        <v>1018</v>
      </c>
      <c r="AA50" s="245">
        <v>8</v>
      </c>
      <c r="AB50" s="245">
        <v>9</v>
      </c>
      <c r="AC50" s="173">
        <f t="shared" ref="AC50:AC60" si="11">SUM(AA50:AB50)</f>
        <v>17</v>
      </c>
      <c r="AD50" s="245">
        <v>1</v>
      </c>
      <c r="AE50" s="230"/>
    </row>
    <row r="51" spans="1:31" ht="15.6" customHeight="1" x14ac:dyDescent="0.25">
      <c r="N51" s="9"/>
      <c r="O51" s="232"/>
      <c r="P51" s="44" t="s">
        <v>820</v>
      </c>
      <c r="Q51" s="44" t="s">
        <v>254</v>
      </c>
      <c r="R51" s="243" t="s">
        <v>356</v>
      </c>
      <c r="S51" s="42">
        <v>8</v>
      </c>
      <c r="T51" s="221">
        <v>16</v>
      </c>
      <c r="U51" s="173">
        <f t="shared" si="10"/>
        <v>24</v>
      </c>
      <c r="V51" s="42">
        <v>2</v>
      </c>
      <c r="W51" s="173"/>
      <c r="X51" s="44" t="s">
        <v>842</v>
      </c>
      <c r="Y51" s="44" t="s">
        <v>598</v>
      </c>
      <c r="Z51" s="44" t="s">
        <v>358</v>
      </c>
      <c r="AA51" s="42">
        <v>5</v>
      </c>
      <c r="AB51" s="221">
        <v>8</v>
      </c>
      <c r="AC51" s="173">
        <f t="shared" si="11"/>
        <v>13</v>
      </c>
      <c r="AD51" s="42">
        <v>1</v>
      </c>
      <c r="AE51" s="230"/>
    </row>
    <row r="52" spans="1:31" ht="15.6" customHeight="1" x14ac:dyDescent="0.25">
      <c r="A52" s="44" t="s">
        <v>1235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9"/>
      <c r="O52" s="232"/>
      <c r="P52" s="44" t="s">
        <v>821</v>
      </c>
      <c r="Q52" s="51" t="s">
        <v>254</v>
      </c>
      <c r="R52" s="244" t="s">
        <v>356</v>
      </c>
      <c r="S52" s="42">
        <v>4</v>
      </c>
      <c r="T52" s="42">
        <v>13</v>
      </c>
      <c r="U52" s="173">
        <f t="shared" si="10"/>
        <v>17</v>
      </c>
      <c r="V52" s="42">
        <v>4</v>
      </c>
      <c r="W52" s="173"/>
      <c r="X52" s="44" t="s">
        <v>836</v>
      </c>
      <c r="Y52" s="159" t="s">
        <v>216</v>
      </c>
      <c r="Z52" s="44" t="s">
        <v>358</v>
      </c>
      <c r="AA52" s="42">
        <v>6</v>
      </c>
      <c r="AB52" s="221">
        <v>7</v>
      </c>
      <c r="AC52" s="173">
        <f t="shared" si="11"/>
        <v>13</v>
      </c>
      <c r="AD52" s="42">
        <v>10</v>
      </c>
      <c r="AE52" s="230"/>
    </row>
    <row r="53" spans="1:31" ht="15.6" customHeight="1" x14ac:dyDescent="0.25">
      <c r="A53" s="44" t="s">
        <v>1221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9"/>
      <c r="O53" s="233"/>
      <c r="P53" s="44" t="s">
        <v>823</v>
      </c>
      <c r="Q53" s="44" t="s">
        <v>292</v>
      </c>
      <c r="R53" s="44" t="s">
        <v>356</v>
      </c>
      <c r="S53" s="42">
        <v>6</v>
      </c>
      <c r="T53" s="221">
        <v>8</v>
      </c>
      <c r="U53" s="173">
        <f t="shared" si="10"/>
        <v>14</v>
      </c>
      <c r="V53" s="43"/>
      <c r="W53" s="173"/>
      <c r="X53" s="44" t="s">
        <v>840</v>
      </c>
      <c r="Y53" s="44" t="s">
        <v>293</v>
      </c>
      <c r="Z53" s="51" t="s">
        <v>358</v>
      </c>
      <c r="AA53" s="221">
        <v>6</v>
      </c>
      <c r="AB53" s="42">
        <v>8</v>
      </c>
      <c r="AC53" s="173">
        <f t="shared" si="11"/>
        <v>14</v>
      </c>
      <c r="AD53" s="42">
        <v>1</v>
      </c>
      <c r="AE53" s="230"/>
    </row>
    <row r="54" spans="1:31" ht="15.6" customHeight="1" x14ac:dyDescent="0.25">
      <c r="A54" s="44" t="s">
        <v>1233</v>
      </c>
      <c r="C54" s="44"/>
      <c r="D54" s="44"/>
      <c r="E54" s="44"/>
      <c r="F54" s="44"/>
      <c r="N54" s="8"/>
      <c r="O54" s="232"/>
      <c r="P54" s="44" t="s">
        <v>819</v>
      </c>
      <c r="Q54" s="51" t="s">
        <v>217</v>
      </c>
      <c r="R54" s="51" t="s">
        <v>356</v>
      </c>
      <c r="S54" s="42">
        <v>4</v>
      </c>
      <c r="T54" s="221">
        <v>8</v>
      </c>
      <c r="U54" s="173">
        <f t="shared" si="10"/>
        <v>12</v>
      </c>
      <c r="V54" s="42">
        <v>1</v>
      </c>
      <c r="W54" s="173"/>
      <c r="X54" s="44" t="s">
        <v>841</v>
      </c>
      <c r="Y54" s="44" t="s">
        <v>248</v>
      </c>
      <c r="Z54" s="44" t="s">
        <v>358</v>
      </c>
      <c r="AA54" s="42">
        <v>7</v>
      </c>
      <c r="AB54" s="221">
        <v>4</v>
      </c>
      <c r="AC54" s="173">
        <f t="shared" si="11"/>
        <v>11</v>
      </c>
      <c r="AD54" s="43"/>
      <c r="AE54" s="230"/>
    </row>
    <row r="55" spans="1:31" ht="15.6" customHeight="1" x14ac:dyDescent="0.25">
      <c r="A55" s="4"/>
      <c r="N55" s="8"/>
      <c r="O55" s="232"/>
      <c r="P55" s="44" t="s">
        <v>818</v>
      </c>
      <c r="Q55" s="44" t="s">
        <v>209</v>
      </c>
      <c r="R55" s="44" t="s">
        <v>356</v>
      </c>
      <c r="S55" s="42">
        <v>3</v>
      </c>
      <c r="T55" s="221">
        <v>8</v>
      </c>
      <c r="U55" s="173">
        <f t="shared" si="10"/>
        <v>11</v>
      </c>
      <c r="V55" s="42">
        <v>4</v>
      </c>
      <c r="W55" s="173"/>
      <c r="X55" s="44" t="s">
        <v>837</v>
      </c>
      <c r="Y55" s="44" t="s">
        <v>798</v>
      </c>
      <c r="Z55" s="44" t="s">
        <v>358</v>
      </c>
      <c r="AA55" s="42">
        <v>4</v>
      </c>
      <c r="AB55" s="42">
        <v>8</v>
      </c>
      <c r="AC55" s="173">
        <f t="shared" si="11"/>
        <v>12</v>
      </c>
      <c r="AD55" s="221">
        <v>4</v>
      </c>
      <c r="AE55" s="230"/>
    </row>
    <row r="56" spans="1:31" ht="15.6" customHeight="1" x14ac:dyDescent="0.3">
      <c r="A56" s="35" t="s">
        <v>1234</v>
      </c>
      <c r="C56" s="59"/>
      <c r="D56" s="234"/>
      <c r="E56" s="9"/>
      <c r="F56" s="35"/>
      <c r="H56" s="35"/>
      <c r="I56" s="35" t="s">
        <v>1222</v>
      </c>
      <c r="N56" s="8"/>
      <c r="O56" s="63"/>
      <c r="P56" s="44" t="s">
        <v>1043</v>
      </c>
      <c r="Q56" s="44" t="s">
        <v>544</v>
      </c>
      <c r="R56" s="44" t="s">
        <v>356</v>
      </c>
      <c r="S56" s="42">
        <v>4</v>
      </c>
      <c r="T56" s="221">
        <v>6</v>
      </c>
      <c r="U56" s="173">
        <f t="shared" si="10"/>
        <v>10</v>
      </c>
      <c r="W56" s="173"/>
      <c r="X56" s="44" t="s">
        <v>1084</v>
      </c>
      <c r="Y56" s="161" t="s">
        <v>314</v>
      </c>
      <c r="Z56" s="44" t="s">
        <v>358</v>
      </c>
      <c r="AA56" s="42">
        <v>2</v>
      </c>
      <c r="AB56" s="221">
        <v>7</v>
      </c>
      <c r="AC56" s="173">
        <f t="shared" si="11"/>
        <v>9</v>
      </c>
      <c r="AD56" s="42">
        <v>2</v>
      </c>
      <c r="AE56" s="230"/>
    </row>
    <row r="57" spans="1:31" ht="15.6" customHeight="1" x14ac:dyDescent="0.25">
      <c r="A57" s="4"/>
      <c r="B57" s="88"/>
      <c r="C57" s="46"/>
      <c r="E57" s="9"/>
      <c r="F57" s="44"/>
      <c r="N57" s="9"/>
      <c r="O57" s="233"/>
      <c r="P57" s="44" t="s">
        <v>822</v>
      </c>
      <c r="Q57" s="44" t="s">
        <v>238</v>
      </c>
      <c r="R57" s="44" t="s">
        <v>356</v>
      </c>
      <c r="S57" s="42">
        <v>4</v>
      </c>
      <c r="T57" s="42">
        <v>4</v>
      </c>
      <c r="U57" s="173">
        <f t="shared" si="10"/>
        <v>8</v>
      </c>
      <c r="V57" s="42">
        <v>3</v>
      </c>
      <c r="W57" s="173"/>
      <c r="X57" s="44" t="s">
        <v>838</v>
      </c>
      <c r="Y57" s="44" t="s">
        <v>290</v>
      </c>
      <c r="Z57" s="44" t="s">
        <v>358</v>
      </c>
      <c r="AA57" s="42">
        <v>4</v>
      </c>
      <c r="AB57" s="221">
        <v>4</v>
      </c>
      <c r="AC57" s="173">
        <f t="shared" si="11"/>
        <v>8</v>
      </c>
      <c r="AD57" s="42">
        <v>1</v>
      </c>
      <c r="AE57" s="230"/>
    </row>
    <row r="58" spans="1:31" ht="15.6" customHeight="1" x14ac:dyDescent="0.25">
      <c r="A58" s="4"/>
      <c r="B58" s="88" t="s">
        <v>1223</v>
      </c>
      <c r="E58" s="9"/>
      <c r="F58" s="44"/>
      <c r="N58" s="9"/>
      <c r="O58" s="233"/>
      <c r="P58" s="44" t="s">
        <v>918</v>
      </c>
      <c r="Q58" s="159" t="s">
        <v>691</v>
      </c>
      <c r="R58" s="44" t="s">
        <v>356</v>
      </c>
      <c r="S58" s="42">
        <v>3</v>
      </c>
      <c r="T58" s="42">
        <v>5</v>
      </c>
      <c r="U58" s="173">
        <f t="shared" si="10"/>
        <v>8</v>
      </c>
      <c r="V58" s="42">
        <v>3</v>
      </c>
      <c r="W58" s="173"/>
      <c r="X58" s="44" t="s">
        <v>925</v>
      </c>
      <c r="Y58" s="44" t="s">
        <v>300</v>
      </c>
      <c r="Z58" s="44" t="s">
        <v>358</v>
      </c>
      <c r="AA58" s="42">
        <v>3</v>
      </c>
      <c r="AB58" s="42">
        <v>5</v>
      </c>
      <c r="AC58" s="173">
        <f t="shared" si="11"/>
        <v>8</v>
      </c>
      <c r="AD58" s="221"/>
      <c r="AE58" s="230"/>
    </row>
    <row r="59" spans="1:31" ht="15.6" customHeight="1" x14ac:dyDescent="0.25">
      <c r="A59" s="4"/>
      <c r="B59" s="88" t="s">
        <v>1231</v>
      </c>
      <c r="E59" s="9"/>
      <c r="F59" s="44"/>
      <c r="N59" s="9"/>
      <c r="O59" s="232"/>
      <c r="P59" s="44" t="s">
        <v>882</v>
      </c>
      <c r="Q59" s="44" t="s">
        <v>756</v>
      </c>
      <c r="R59" s="44" t="s">
        <v>356</v>
      </c>
      <c r="S59" s="42">
        <v>1</v>
      </c>
      <c r="T59" s="42">
        <v>4</v>
      </c>
      <c r="U59" s="173">
        <f t="shared" si="10"/>
        <v>5</v>
      </c>
      <c r="V59" s="42">
        <v>3</v>
      </c>
      <c r="W59" s="173"/>
      <c r="X59" s="44" t="s">
        <v>835</v>
      </c>
      <c r="Y59" s="88" t="s">
        <v>309</v>
      </c>
      <c r="Z59" s="44" t="s">
        <v>358</v>
      </c>
      <c r="AA59" s="42">
        <v>2</v>
      </c>
      <c r="AB59" s="221">
        <v>7</v>
      </c>
      <c r="AC59" s="173">
        <f t="shared" si="11"/>
        <v>9</v>
      </c>
      <c r="AD59" s="42">
        <v>3</v>
      </c>
      <c r="AE59" s="230"/>
    </row>
    <row r="60" spans="1:31" ht="16.149999999999999" customHeight="1" thickBot="1" x14ac:dyDescent="0.3">
      <c r="A60" s="4"/>
      <c r="E60" s="9"/>
      <c r="F60" s="44"/>
      <c r="N60" s="9"/>
      <c r="O60" s="233"/>
      <c r="P60" s="44" t="s">
        <v>816</v>
      </c>
      <c r="Q60" s="44" t="s">
        <v>213</v>
      </c>
      <c r="R60" s="44" t="s">
        <v>356</v>
      </c>
      <c r="S60" s="42">
        <v>2</v>
      </c>
      <c r="T60" s="221">
        <v>2</v>
      </c>
      <c r="U60" s="173">
        <f t="shared" si="10"/>
        <v>4</v>
      </c>
      <c r="V60" s="42">
        <v>3</v>
      </c>
      <c r="W60" s="173"/>
      <c r="X60" s="44" t="s">
        <v>839</v>
      </c>
      <c r="Y60" s="44" t="s">
        <v>295</v>
      </c>
      <c r="Z60" s="44" t="s">
        <v>358</v>
      </c>
      <c r="AA60" s="42"/>
      <c r="AB60" s="42">
        <v>8</v>
      </c>
      <c r="AC60" s="173">
        <f t="shared" si="11"/>
        <v>8</v>
      </c>
      <c r="AD60" s="42"/>
      <c r="AE60" s="230"/>
    </row>
    <row r="61" spans="1:31" ht="18.600000000000001" customHeight="1" thickTop="1" thickBot="1" x14ac:dyDescent="0.35">
      <c r="A61" s="4"/>
      <c r="B61" s="188" t="s">
        <v>1205</v>
      </c>
      <c r="C61" s="23"/>
      <c r="D61" s="27"/>
      <c r="J61" s="26"/>
      <c r="K61" s="23"/>
      <c r="L61" s="27"/>
      <c r="M61" s="42"/>
      <c r="N61" s="9"/>
      <c r="O61" s="63"/>
      <c r="P61" s="44" t="s">
        <v>817</v>
      </c>
      <c r="Q61" s="44" t="s">
        <v>257</v>
      </c>
      <c r="R61" s="44" t="s">
        <v>356</v>
      </c>
      <c r="S61" s="42"/>
      <c r="T61" s="221">
        <v>1</v>
      </c>
      <c r="U61" s="173">
        <f t="shared" si="10"/>
        <v>1</v>
      </c>
      <c r="V61" s="42">
        <v>1</v>
      </c>
      <c r="W61" s="173"/>
      <c r="X61" s="157" t="s">
        <v>1014</v>
      </c>
      <c r="Y61" s="222"/>
      <c r="Z61" s="157" t="s">
        <v>358</v>
      </c>
      <c r="AA61" s="267">
        <f>SUM(AA50:AA60)</f>
        <v>47</v>
      </c>
      <c r="AB61" s="267">
        <f>SUM(AB50:AB60)</f>
        <v>75</v>
      </c>
      <c r="AC61" s="268">
        <f>SUM(AC50:AC60)</f>
        <v>122</v>
      </c>
      <c r="AD61" s="269">
        <f>SUM(AD50:AD60)</f>
        <v>23</v>
      </c>
      <c r="AE61" s="230"/>
    </row>
    <row r="62" spans="1:31" ht="15.6" customHeight="1" thickTop="1" thickBot="1" x14ac:dyDescent="0.3">
      <c r="A62" s="4"/>
      <c r="N62" s="9"/>
      <c r="O62" s="230"/>
      <c r="P62" s="157" t="s">
        <v>1012</v>
      </c>
      <c r="Q62" s="157"/>
      <c r="R62" s="157" t="s">
        <v>356</v>
      </c>
      <c r="S62" s="221">
        <f>SUM(S50:S61)</f>
        <v>48</v>
      </c>
      <c r="T62" s="221">
        <f>SUM(T50:T61)</f>
        <v>83</v>
      </c>
      <c r="U62" s="173">
        <f>SUM(U50:U60)</f>
        <v>130</v>
      </c>
      <c r="V62" s="42">
        <f>SUM(V50:V61)</f>
        <v>26</v>
      </c>
      <c r="W62" s="173"/>
      <c r="X62" s="230"/>
      <c r="Y62" s="230"/>
      <c r="Z62" s="230"/>
      <c r="AA62" s="230"/>
      <c r="AB62" s="230"/>
      <c r="AC62" s="230"/>
      <c r="AD62" s="230"/>
      <c r="AE62" s="230"/>
    </row>
    <row r="63" spans="1:31" ht="15.6" customHeight="1" thickBot="1" x14ac:dyDescent="0.35">
      <c r="A63" s="171"/>
      <c r="B63" s="171"/>
      <c r="C63" s="170" t="s">
        <v>1185</v>
      </c>
      <c r="D63" s="49" t="s">
        <v>246</v>
      </c>
      <c r="E63" s="49" t="s">
        <v>240</v>
      </c>
      <c r="F63" s="49" t="s">
        <v>241</v>
      </c>
      <c r="G63" s="170" t="s">
        <v>247</v>
      </c>
      <c r="H63" s="170" t="s">
        <v>182</v>
      </c>
      <c r="I63" s="208"/>
      <c r="J63" s="208" t="s">
        <v>1063</v>
      </c>
      <c r="K63" s="208"/>
      <c r="L63" s="49" t="s">
        <v>1154</v>
      </c>
      <c r="M63" s="170"/>
      <c r="N63" s="9"/>
      <c r="O63" s="63"/>
      <c r="P63" s="57" t="s">
        <v>1041</v>
      </c>
      <c r="Q63" s="168"/>
      <c r="R63" s="168"/>
      <c r="S63" s="207">
        <f>S25+S37+S49+S62</f>
        <v>184</v>
      </c>
      <c r="T63" s="207">
        <f>T25+T37+T49+T62</f>
        <v>281</v>
      </c>
      <c r="U63" s="207">
        <f>U25+U37+U49+U62</f>
        <v>464</v>
      </c>
      <c r="V63" s="207">
        <f>V25+V37+V49+V62</f>
        <v>61</v>
      </c>
      <c r="W63" s="173"/>
      <c r="X63" s="57" t="s">
        <v>1042</v>
      </c>
      <c r="Y63" s="57"/>
      <c r="Z63" s="57"/>
      <c r="AA63" s="207">
        <f>AA25+AA37+AA49+AA61</f>
        <v>219</v>
      </c>
      <c r="AB63" s="207">
        <f>AB25+AB37+AB49+AB61</f>
        <v>358</v>
      </c>
      <c r="AC63" s="207">
        <f>AC25+AC37+AC49+AC61</f>
        <v>577</v>
      </c>
      <c r="AD63" s="207">
        <f>AD25+AD37+AD49+AD61</f>
        <v>82</v>
      </c>
      <c r="AE63" s="230"/>
    </row>
    <row r="64" spans="1:31" ht="15.6" customHeight="1" thickTop="1" thickBot="1" x14ac:dyDescent="0.35">
      <c r="C64" s="44" t="s">
        <v>908</v>
      </c>
      <c r="D64" s="44" t="s">
        <v>242</v>
      </c>
      <c r="E64" s="42">
        <v>19</v>
      </c>
      <c r="F64" s="221">
        <v>13</v>
      </c>
      <c r="G64" s="173">
        <f t="shared" ref="G64:G67" si="12">SUM(E64:F64)</f>
        <v>32</v>
      </c>
      <c r="H64" s="42"/>
      <c r="I64" s="44"/>
      <c r="J64" s="44">
        <v>1</v>
      </c>
      <c r="K64" s="64"/>
      <c r="L64" s="170" t="s">
        <v>802</v>
      </c>
      <c r="N64" s="9"/>
      <c r="O64" s="181"/>
      <c r="P64" s="43"/>
      <c r="Q64" s="43"/>
      <c r="R64" s="43"/>
      <c r="S64" s="43"/>
      <c r="T64" s="43"/>
      <c r="U64" s="43"/>
      <c r="V64" s="43"/>
      <c r="W64" s="43"/>
      <c r="X64" s="209" t="s">
        <v>799</v>
      </c>
      <c r="Y64" s="201"/>
      <c r="Z64" s="201"/>
      <c r="AA64" s="210">
        <f>S63+AA63</f>
        <v>403</v>
      </c>
      <c r="AB64" s="210">
        <f>T63+AB63</f>
        <v>639</v>
      </c>
      <c r="AC64" s="210">
        <f>U63+AC63</f>
        <v>1041</v>
      </c>
      <c r="AD64" s="210">
        <f>V63+AD63</f>
        <v>143</v>
      </c>
      <c r="AE64" s="211"/>
    </row>
    <row r="65" spans="1:31" ht="15.6" customHeight="1" thickTop="1" x14ac:dyDescent="0.2">
      <c r="C65" s="44" t="s">
        <v>320</v>
      </c>
      <c r="D65" s="44" t="s">
        <v>305</v>
      </c>
      <c r="E65" s="42">
        <v>20</v>
      </c>
      <c r="F65" s="42">
        <v>11</v>
      </c>
      <c r="G65" s="173">
        <f t="shared" si="12"/>
        <v>31</v>
      </c>
      <c r="H65" s="42"/>
      <c r="I65" s="44"/>
      <c r="J65" s="44">
        <v>2</v>
      </c>
      <c r="K65" s="44"/>
      <c r="L65" s="44" t="s">
        <v>1226</v>
      </c>
      <c r="M65" s="44" t="s">
        <v>306</v>
      </c>
      <c r="O65" s="181"/>
      <c r="AE65" s="211"/>
    </row>
    <row r="66" spans="1:31" ht="15.6" customHeight="1" x14ac:dyDescent="0.2">
      <c r="C66" s="46" t="s">
        <v>794</v>
      </c>
      <c r="D66" s="44" t="s">
        <v>243</v>
      </c>
      <c r="E66" s="42">
        <v>13</v>
      </c>
      <c r="F66" s="42">
        <v>19</v>
      </c>
      <c r="G66" s="173">
        <f t="shared" si="12"/>
        <v>32</v>
      </c>
      <c r="H66" s="42">
        <v>5</v>
      </c>
      <c r="I66" s="44"/>
      <c r="J66" s="44">
        <v>3</v>
      </c>
      <c r="K66" s="44"/>
      <c r="L66" s="44"/>
      <c r="M66" s="243"/>
      <c r="O66" s="181"/>
      <c r="Q66" s="278" t="s">
        <v>1227</v>
      </c>
      <c r="R66" s="249"/>
      <c r="S66" s="249"/>
      <c r="T66" s="249"/>
      <c r="U66" s="249"/>
      <c r="V66" s="249"/>
      <c r="W66" s="249"/>
      <c r="X66" s="249"/>
      <c r="Y66" s="249"/>
      <c r="AE66" s="211"/>
    </row>
    <row r="67" spans="1:31" ht="15.6" customHeight="1" x14ac:dyDescent="0.2">
      <c r="C67" s="44" t="s">
        <v>406</v>
      </c>
      <c r="D67" s="44" t="s">
        <v>242</v>
      </c>
      <c r="E67" s="42">
        <v>12</v>
      </c>
      <c r="F67" s="221">
        <v>18</v>
      </c>
      <c r="G67" s="173">
        <f t="shared" si="12"/>
        <v>30</v>
      </c>
      <c r="H67" s="42">
        <v>3</v>
      </c>
      <c r="I67" s="44"/>
      <c r="J67" s="44">
        <v>4</v>
      </c>
      <c r="K67" s="43"/>
      <c r="L67" s="46"/>
      <c r="M67" s="44"/>
      <c r="O67" s="181"/>
      <c r="AE67" s="211"/>
    </row>
    <row r="68" spans="1:31" ht="15.6" customHeight="1" x14ac:dyDescent="0.3">
      <c r="C68" s="46" t="s">
        <v>249</v>
      </c>
      <c r="D68" s="220" t="s">
        <v>242</v>
      </c>
      <c r="E68" s="42">
        <v>16</v>
      </c>
      <c r="F68" s="42">
        <v>11</v>
      </c>
      <c r="G68" s="173">
        <f t="shared" ref="G68:G74" si="13">SUM(E68:F68)</f>
        <v>27</v>
      </c>
      <c r="H68" s="42">
        <v>3</v>
      </c>
      <c r="I68" s="44"/>
      <c r="J68" s="44">
        <v>5</v>
      </c>
      <c r="K68" s="43"/>
      <c r="L68" s="170" t="s">
        <v>273</v>
      </c>
      <c r="M68" s="220"/>
      <c r="O68" s="181"/>
      <c r="R68" s="211" t="s">
        <v>1204</v>
      </c>
      <c r="Z68" s="211" t="s">
        <v>1204</v>
      </c>
      <c r="AE68" s="211"/>
    </row>
    <row r="69" spans="1:31" ht="15.6" customHeight="1" x14ac:dyDescent="0.2">
      <c r="C69" s="44" t="s">
        <v>256</v>
      </c>
      <c r="D69" s="51" t="s">
        <v>319</v>
      </c>
      <c r="E69" s="245">
        <v>14</v>
      </c>
      <c r="F69" s="245">
        <v>12</v>
      </c>
      <c r="G69" s="173">
        <f t="shared" si="13"/>
        <v>26</v>
      </c>
      <c r="H69" s="42">
        <v>2</v>
      </c>
      <c r="I69" s="43"/>
      <c r="J69" s="44">
        <v>6</v>
      </c>
      <c r="K69" s="43"/>
      <c r="L69" s="46" t="s">
        <v>343</v>
      </c>
      <c r="M69" s="44" t="s">
        <v>283</v>
      </c>
      <c r="O69" s="181"/>
      <c r="R69" s="211" t="s">
        <v>721</v>
      </c>
      <c r="Z69" s="211" t="s">
        <v>754</v>
      </c>
      <c r="AE69" s="211"/>
    </row>
    <row r="70" spans="1:31" ht="15.6" customHeight="1" x14ac:dyDescent="0.3">
      <c r="C70" s="44" t="s">
        <v>556</v>
      </c>
      <c r="D70" s="51" t="s">
        <v>250</v>
      </c>
      <c r="E70" s="221">
        <v>8</v>
      </c>
      <c r="F70" s="221">
        <v>16</v>
      </c>
      <c r="G70" s="173">
        <f>SUM(E70:F70)</f>
        <v>24</v>
      </c>
      <c r="H70" s="42"/>
      <c r="I70" s="44"/>
      <c r="J70" s="44">
        <v>12</v>
      </c>
      <c r="M70" s="43"/>
      <c r="O70" s="181"/>
      <c r="P70" s="163" t="s">
        <v>1203</v>
      </c>
      <c r="Q70" s="49" t="s">
        <v>1002</v>
      </c>
      <c r="R70" s="21">
        <v>41330</v>
      </c>
      <c r="S70" s="57"/>
      <c r="T70" s="57"/>
      <c r="U70" s="57"/>
      <c r="V70" s="171"/>
      <c r="W70" s="171"/>
      <c r="X70" s="163" t="s">
        <v>1187</v>
      </c>
      <c r="Y70" s="49" t="s">
        <v>1002</v>
      </c>
      <c r="Z70" s="21">
        <v>41337</v>
      </c>
      <c r="AA70" s="211"/>
      <c r="AB70" s="211"/>
      <c r="AC70" s="211"/>
      <c r="AD70" s="211"/>
      <c r="AE70" s="211"/>
    </row>
    <row r="71" spans="1:31" ht="18.75" x14ac:dyDescent="0.3">
      <c r="C71" s="44" t="s">
        <v>525</v>
      </c>
      <c r="D71" s="44" t="s">
        <v>356</v>
      </c>
      <c r="E71" s="245">
        <v>8</v>
      </c>
      <c r="F71" s="245">
        <v>16</v>
      </c>
      <c r="G71" s="173">
        <f>SUM(E71:F71)</f>
        <v>24</v>
      </c>
      <c r="H71" s="42">
        <v>2</v>
      </c>
      <c r="I71" s="44"/>
      <c r="J71" s="44">
        <v>7</v>
      </c>
      <c r="L71" s="44"/>
      <c r="M71" s="44"/>
      <c r="O71" s="181"/>
      <c r="P71" s="162" t="s">
        <v>270</v>
      </c>
      <c r="Q71" s="162" t="s">
        <v>268</v>
      </c>
      <c r="R71" s="162" t="s">
        <v>296</v>
      </c>
      <c r="S71" s="44"/>
      <c r="T71" s="44"/>
      <c r="U71" s="44"/>
      <c r="V71" s="50"/>
      <c r="W71" s="50"/>
      <c r="X71" s="162" t="s">
        <v>270</v>
      </c>
      <c r="Y71" s="162" t="s">
        <v>268</v>
      </c>
      <c r="Z71" s="162" t="s">
        <v>296</v>
      </c>
      <c r="AA71" s="43"/>
      <c r="AB71" s="43"/>
      <c r="AC71" s="43"/>
      <c r="AD71" s="43"/>
      <c r="AE71" s="211"/>
    </row>
    <row r="72" spans="1:31" ht="18.75" x14ac:dyDescent="0.3">
      <c r="C72" s="157" t="s">
        <v>260</v>
      </c>
      <c r="D72" s="46" t="s">
        <v>242</v>
      </c>
      <c r="E72" s="42">
        <v>3</v>
      </c>
      <c r="F72" s="42">
        <v>21</v>
      </c>
      <c r="G72" s="173">
        <f>SUM(E72:F72)</f>
        <v>24</v>
      </c>
      <c r="H72" s="42">
        <v>1</v>
      </c>
      <c r="I72" s="44"/>
      <c r="J72" s="44">
        <v>8</v>
      </c>
      <c r="K72" s="43"/>
      <c r="L72" s="170" t="s">
        <v>348</v>
      </c>
      <c r="M72" s="44"/>
      <c r="O72" s="181"/>
      <c r="P72" s="198">
        <v>0.38541666666666669</v>
      </c>
      <c r="Q72" s="64" t="s">
        <v>315</v>
      </c>
      <c r="R72" s="27" t="s">
        <v>573</v>
      </c>
      <c r="S72" s="44"/>
      <c r="T72" s="44"/>
      <c r="U72" s="44"/>
      <c r="V72" s="50"/>
      <c r="W72" s="50"/>
      <c r="X72" s="198">
        <v>0.38541666666666669</v>
      </c>
      <c r="Y72" s="64" t="s">
        <v>315</v>
      </c>
      <c r="Z72" s="27" t="s">
        <v>581</v>
      </c>
      <c r="AA72" s="60"/>
      <c r="AB72" s="202"/>
      <c r="AC72" s="42"/>
      <c r="AD72" s="43"/>
      <c r="AE72" s="211"/>
    </row>
    <row r="73" spans="1:31" ht="18.75" x14ac:dyDescent="0.3">
      <c r="C73" s="159" t="s">
        <v>383</v>
      </c>
      <c r="D73" s="44" t="s">
        <v>306</v>
      </c>
      <c r="E73" s="42">
        <v>14</v>
      </c>
      <c r="F73" s="221">
        <v>9</v>
      </c>
      <c r="G73" s="173">
        <f>SUM(E73:F73)</f>
        <v>23</v>
      </c>
      <c r="H73" s="42">
        <v>5</v>
      </c>
      <c r="I73" s="44"/>
      <c r="J73" s="44">
        <v>9</v>
      </c>
      <c r="K73" s="43"/>
      <c r="L73" s="44" t="s">
        <v>1236</v>
      </c>
      <c r="M73" s="44" t="s">
        <v>283</v>
      </c>
      <c r="O73" s="181"/>
      <c r="P73" s="198">
        <v>0.38541666666666669</v>
      </c>
      <c r="Q73" s="64" t="s">
        <v>316</v>
      </c>
      <c r="R73" s="27" t="s">
        <v>518</v>
      </c>
      <c r="S73" s="44"/>
      <c r="T73" s="44"/>
      <c r="U73" s="44"/>
      <c r="V73" s="50"/>
      <c r="W73" s="50"/>
      <c r="X73" s="198">
        <v>0.38541666666666669</v>
      </c>
      <c r="Y73" s="64" t="s">
        <v>316</v>
      </c>
      <c r="Z73" s="27" t="s">
        <v>540</v>
      </c>
      <c r="AA73" s="60"/>
      <c r="AB73" s="221"/>
      <c r="AC73" s="42"/>
      <c r="AD73" s="43"/>
      <c r="AE73" s="211"/>
    </row>
    <row r="74" spans="1:31" ht="18.75" x14ac:dyDescent="0.3">
      <c r="C74" s="44" t="s">
        <v>258</v>
      </c>
      <c r="D74" s="44" t="s">
        <v>242</v>
      </c>
      <c r="E74" s="42">
        <v>6</v>
      </c>
      <c r="F74" s="221">
        <v>16</v>
      </c>
      <c r="G74" s="173">
        <f t="shared" si="13"/>
        <v>22</v>
      </c>
      <c r="H74" s="42">
        <v>1</v>
      </c>
      <c r="I74" s="44"/>
      <c r="J74" s="44">
        <v>10</v>
      </c>
      <c r="K74" s="43"/>
      <c r="L74" s="44"/>
      <c r="M74" s="44"/>
      <c r="O74" s="181"/>
      <c r="P74" s="198">
        <v>0.42708333333333331</v>
      </c>
      <c r="Q74" s="64" t="s">
        <v>315</v>
      </c>
      <c r="R74" s="27" t="s">
        <v>519</v>
      </c>
      <c r="S74" s="44"/>
      <c r="T74" s="44"/>
      <c r="U74" s="44"/>
      <c r="V74" s="50"/>
      <c r="W74" s="50"/>
      <c r="X74" s="198">
        <v>0.42708333333333331</v>
      </c>
      <c r="Y74" s="64" t="s">
        <v>315</v>
      </c>
      <c r="Z74" s="27" t="s">
        <v>444</v>
      </c>
      <c r="AA74" s="60"/>
      <c r="AB74" s="42"/>
      <c r="AC74" s="42"/>
      <c r="AD74" s="43"/>
      <c r="AE74" s="211"/>
    </row>
    <row r="75" spans="1:31" ht="18.75" x14ac:dyDescent="0.3">
      <c r="C75" s="44" t="s">
        <v>1232</v>
      </c>
      <c r="D75" s="44"/>
      <c r="E75" s="42"/>
      <c r="F75" s="42"/>
      <c r="G75" s="173"/>
      <c r="H75" s="42"/>
      <c r="I75" s="44"/>
      <c r="J75" s="44">
        <v>11</v>
      </c>
      <c r="K75" s="43"/>
      <c r="L75" s="44"/>
      <c r="M75" s="44"/>
      <c r="O75" s="181"/>
      <c r="P75" s="198">
        <v>0.42708333333333331</v>
      </c>
      <c r="Q75" s="64" t="s">
        <v>316</v>
      </c>
      <c r="R75" s="27" t="s">
        <v>422</v>
      </c>
      <c r="S75" s="43"/>
      <c r="T75" s="43"/>
      <c r="U75" s="43"/>
      <c r="V75" s="43"/>
      <c r="W75" s="43"/>
      <c r="X75" s="198">
        <v>0.42708333333333331</v>
      </c>
      <c r="Y75" s="64" t="s">
        <v>316</v>
      </c>
      <c r="Z75" s="27" t="s">
        <v>390</v>
      </c>
      <c r="AA75" s="60"/>
      <c r="AB75" s="43"/>
      <c r="AC75" s="43"/>
      <c r="AD75" s="43"/>
      <c r="AE75" s="211"/>
    </row>
    <row r="76" spans="1:31" ht="15.75" x14ac:dyDescent="0.25">
      <c r="A76" s="151"/>
      <c r="B76" s="151"/>
      <c r="C76" s="151"/>
      <c r="D76" s="151"/>
      <c r="E76" s="151"/>
      <c r="F76" s="151"/>
      <c r="G76" s="173"/>
      <c r="H76" s="173"/>
      <c r="I76" s="151"/>
      <c r="J76" s="151"/>
      <c r="K76" s="151"/>
      <c r="L76" s="151"/>
      <c r="M76" s="151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1"/>
      <c r="AE76" s="211"/>
    </row>
    <row r="77" spans="1:31" ht="18" x14ac:dyDescent="0.25">
      <c r="A77" s="36"/>
      <c r="B77" s="84"/>
      <c r="C77" s="36"/>
      <c r="D77" s="36"/>
      <c r="E77" s="34"/>
      <c r="F77" s="83"/>
      <c r="G77" s="95"/>
      <c r="H77" s="36"/>
      <c r="I77" s="83"/>
      <c r="J77" s="83"/>
      <c r="K77" s="83"/>
      <c r="P77" s="67"/>
      <c r="Q77" s="67"/>
      <c r="R77" s="40"/>
    </row>
    <row r="78" spans="1:31" ht="18" x14ac:dyDescent="0.25">
      <c r="A78" s="36"/>
      <c r="B78" s="84"/>
      <c r="C78" s="36"/>
      <c r="D78" s="36"/>
      <c r="E78" s="34"/>
      <c r="F78" s="83"/>
      <c r="G78" s="95"/>
      <c r="H78" s="36"/>
      <c r="I78" s="83"/>
      <c r="J78" s="83"/>
      <c r="K78" s="83"/>
      <c r="P78" s="7"/>
      <c r="Q78" s="7"/>
      <c r="R78" s="7"/>
    </row>
    <row r="79" spans="1:31" ht="18" x14ac:dyDescent="0.25">
      <c r="A79" s="36"/>
      <c r="B79" s="84"/>
      <c r="C79" s="36"/>
      <c r="D79" s="36"/>
      <c r="E79" s="34"/>
      <c r="F79" s="83"/>
      <c r="G79" s="36"/>
      <c r="H79" s="83"/>
      <c r="I79" s="83"/>
      <c r="J79" s="34"/>
      <c r="K79" s="83"/>
      <c r="P79" s="5"/>
      <c r="Q79" s="5"/>
      <c r="R79" s="7"/>
    </row>
    <row r="80" spans="1:31" ht="18" x14ac:dyDescent="0.25">
      <c r="A80" s="36"/>
      <c r="B80" s="84"/>
      <c r="C80" s="36"/>
      <c r="D80" s="36"/>
      <c r="E80" s="34"/>
      <c r="F80" s="36"/>
      <c r="G80" s="36"/>
      <c r="H80" s="36"/>
      <c r="I80" s="83"/>
      <c r="J80" s="83"/>
      <c r="K80" s="83"/>
      <c r="P80" s="5"/>
      <c r="Q80" s="5"/>
      <c r="R80" s="7"/>
    </row>
    <row r="81" spans="1:18" ht="18" x14ac:dyDescent="0.25">
      <c r="A81" s="36"/>
      <c r="B81" s="84"/>
      <c r="C81" s="38"/>
      <c r="D81" s="38"/>
      <c r="E81" s="34"/>
      <c r="F81" s="36"/>
      <c r="G81" s="95"/>
      <c r="H81" s="36"/>
      <c r="I81" s="83"/>
      <c r="J81" s="83"/>
      <c r="K81" s="83"/>
      <c r="P81" s="5"/>
      <c r="Q81" s="5"/>
      <c r="R81" s="7"/>
    </row>
    <row r="82" spans="1:18" ht="18" x14ac:dyDescent="0.25">
      <c r="A82" s="36"/>
      <c r="B82" s="84"/>
      <c r="C82" s="36"/>
      <c r="D82" s="34"/>
      <c r="E82" s="34"/>
      <c r="F82" s="83"/>
      <c r="G82" s="36"/>
      <c r="H82" s="83"/>
      <c r="I82" s="83"/>
      <c r="J82" s="83"/>
      <c r="K82" s="83"/>
      <c r="P82" s="7"/>
      <c r="Q82" s="7"/>
      <c r="R82" s="7"/>
    </row>
    <row r="83" spans="1:18" ht="18" x14ac:dyDescent="0.25">
      <c r="A83" s="36"/>
      <c r="B83" s="84"/>
      <c r="C83" s="36"/>
      <c r="D83" s="34"/>
      <c r="E83" s="34"/>
      <c r="F83" s="36"/>
      <c r="G83" s="95"/>
      <c r="H83" s="36"/>
      <c r="I83" s="83"/>
      <c r="J83" s="83"/>
      <c r="K83" s="83"/>
      <c r="P83" s="7"/>
      <c r="Q83" s="7"/>
      <c r="R83" s="7"/>
    </row>
    <row r="84" spans="1:18" ht="18" x14ac:dyDescent="0.25">
      <c r="A84" s="36"/>
      <c r="B84" s="84"/>
      <c r="C84" s="34"/>
      <c r="D84" s="34"/>
      <c r="E84" s="34"/>
      <c r="F84" s="36"/>
      <c r="G84" s="95"/>
      <c r="H84" s="36"/>
      <c r="I84" s="83"/>
      <c r="J84" s="83"/>
      <c r="K84" s="83"/>
    </row>
    <row r="85" spans="1:18" ht="18" x14ac:dyDescent="0.25">
      <c r="A85" s="36"/>
      <c r="B85" s="84"/>
      <c r="C85" s="34"/>
      <c r="D85" s="34"/>
      <c r="E85" s="34"/>
      <c r="F85" s="36"/>
      <c r="G85" s="95"/>
      <c r="H85" s="36"/>
      <c r="I85" s="83"/>
      <c r="J85" s="83"/>
      <c r="K85" s="83"/>
    </row>
    <row r="86" spans="1:18" ht="23.25" x14ac:dyDescent="0.35">
      <c r="A86" s="86"/>
      <c r="B86" s="89"/>
      <c r="C86" s="34"/>
      <c r="D86" s="34"/>
      <c r="E86" s="34"/>
      <c r="F86" s="36"/>
      <c r="G86" s="95"/>
      <c r="H86" s="36"/>
      <c r="I86" s="83"/>
      <c r="J86" s="83"/>
      <c r="K86" s="83"/>
    </row>
    <row r="87" spans="1:18" ht="18" x14ac:dyDescent="0.25">
      <c r="A87" s="36"/>
      <c r="B87" s="84"/>
      <c r="C87" s="36"/>
      <c r="D87" s="84"/>
      <c r="E87" s="34"/>
      <c r="F87" s="83"/>
      <c r="G87" s="36"/>
      <c r="H87" s="36"/>
      <c r="I87" s="83"/>
      <c r="J87" s="34"/>
      <c r="K87" s="83"/>
    </row>
    <row r="88" spans="1:18" ht="18" x14ac:dyDescent="0.25">
      <c r="A88" s="36"/>
      <c r="B88" s="34"/>
      <c r="C88" s="34"/>
      <c r="D88" s="34"/>
      <c r="E88" s="34"/>
      <c r="F88" s="34"/>
      <c r="G88" s="36"/>
      <c r="H88" s="34"/>
      <c r="I88" s="34"/>
      <c r="J88" s="34"/>
      <c r="K88" s="83"/>
    </row>
    <row r="89" spans="1:18" ht="18" x14ac:dyDescent="0.25">
      <c r="A89" s="36"/>
      <c r="B89" s="84"/>
      <c r="C89" s="84"/>
      <c r="D89" s="84"/>
      <c r="E89" s="83"/>
      <c r="F89" s="83"/>
      <c r="G89" s="36"/>
      <c r="H89" s="83"/>
      <c r="I89" s="83"/>
      <c r="J89" s="34"/>
      <c r="K89" s="83"/>
    </row>
    <row r="90" spans="1:18" ht="18" x14ac:dyDescent="0.25">
      <c r="A90" s="83"/>
      <c r="B90" s="34"/>
      <c r="C90" s="84"/>
      <c r="D90" s="84"/>
      <c r="E90" s="34"/>
      <c r="F90" s="36"/>
      <c r="G90" s="95"/>
      <c r="H90" s="36"/>
      <c r="I90" s="83"/>
      <c r="J90" s="83"/>
      <c r="K90" s="83"/>
    </row>
    <row r="91" spans="1:18" ht="23.25" x14ac:dyDescent="0.35">
      <c r="A91" s="83"/>
      <c r="B91" s="58"/>
      <c r="C91" s="89"/>
      <c r="D91" s="89"/>
      <c r="E91" s="58"/>
      <c r="F91" s="36"/>
      <c r="G91" s="95"/>
      <c r="H91" s="36"/>
      <c r="I91" s="83"/>
      <c r="J91" s="83"/>
      <c r="K91" s="83"/>
    </row>
    <row r="92" spans="1:18" ht="18" x14ac:dyDescent="0.25">
      <c r="A92" s="83"/>
      <c r="B92" s="34"/>
      <c r="C92" s="84"/>
      <c r="D92" s="84"/>
      <c r="E92" s="34"/>
      <c r="F92" s="36"/>
      <c r="G92" s="95"/>
      <c r="H92" s="36"/>
      <c r="I92" s="83"/>
      <c r="J92" s="83"/>
      <c r="K92" s="83"/>
    </row>
    <row r="93" spans="1:18" ht="18" x14ac:dyDescent="0.25">
      <c r="A93" s="36"/>
      <c r="B93" s="34"/>
      <c r="C93" s="34"/>
      <c r="D93" s="34"/>
      <c r="E93" s="34"/>
      <c r="F93" s="36"/>
      <c r="G93" s="95"/>
      <c r="H93" s="36"/>
      <c r="I93" s="83"/>
      <c r="J93" s="34"/>
      <c r="K93" s="34"/>
      <c r="L93" s="1"/>
    </row>
    <row r="94" spans="1:18" ht="18" x14ac:dyDescent="0.25">
      <c r="A94" s="36"/>
      <c r="B94" s="34"/>
      <c r="C94" s="87"/>
      <c r="D94" s="34"/>
      <c r="E94" s="34"/>
      <c r="F94" s="36"/>
      <c r="G94" s="95"/>
      <c r="H94" s="36"/>
      <c r="I94" s="83"/>
      <c r="J94" s="34"/>
      <c r="K94" s="34"/>
      <c r="L94" s="1"/>
    </row>
    <row r="95" spans="1:18" ht="18" x14ac:dyDescent="0.25">
      <c r="A95" s="36"/>
      <c r="B95" s="34"/>
      <c r="C95" s="87"/>
      <c r="D95" s="84"/>
      <c r="E95" s="36"/>
      <c r="F95" s="36"/>
      <c r="G95" s="95"/>
      <c r="H95" s="36"/>
      <c r="I95" s="83"/>
      <c r="J95" s="34"/>
      <c r="K95" s="34"/>
      <c r="L95" s="1"/>
    </row>
    <row r="96" spans="1:18" ht="18" x14ac:dyDescent="0.25">
      <c r="A96" s="36"/>
      <c r="B96" s="34"/>
      <c r="C96" s="87"/>
      <c r="D96" s="84"/>
      <c r="E96" s="36"/>
      <c r="F96" s="36"/>
      <c r="G96" s="95"/>
      <c r="H96" s="36"/>
      <c r="I96" s="83"/>
      <c r="J96" s="34"/>
      <c r="K96" s="34"/>
      <c r="L96" s="1"/>
    </row>
    <row r="97" spans="1:12" ht="18" x14ac:dyDescent="0.25">
      <c r="A97" s="36"/>
      <c r="B97" s="34"/>
      <c r="C97" s="87"/>
      <c r="D97" s="84"/>
      <c r="E97" s="34"/>
      <c r="F97" s="36"/>
      <c r="G97" s="95"/>
      <c r="H97" s="36"/>
      <c r="I97" s="83"/>
      <c r="J97" s="34"/>
      <c r="K97" s="34"/>
      <c r="L97" s="1"/>
    </row>
    <row r="98" spans="1:12" ht="18" x14ac:dyDescent="0.25">
      <c r="A98" s="95"/>
      <c r="B98" s="96"/>
      <c r="C98" s="97"/>
      <c r="D98" s="98"/>
      <c r="E98" s="95"/>
      <c r="F98" s="95"/>
      <c r="G98" s="95"/>
      <c r="H98" s="95"/>
      <c r="I98" s="99"/>
      <c r="J98" s="96"/>
      <c r="K98" s="96"/>
      <c r="L98" s="100"/>
    </row>
    <row r="99" spans="1:12" ht="18" x14ac:dyDescent="0.25">
      <c r="A99" s="36"/>
      <c r="B99" s="34"/>
      <c r="C99" s="87"/>
      <c r="D99" s="84"/>
      <c r="E99" s="36"/>
      <c r="F99" s="36"/>
      <c r="G99" s="95"/>
      <c r="H99" s="36"/>
      <c r="I99" s="83"/>
      <c r="J99" s="34"/>
      <c r="K99" s="34"/>
      <c r="L99" s="1"/>
    </row>
    <row r="100" spans="1:12" ht="18" x14ac:dyDescent="0.25">
      <c r="A100" s="36"/>
      <c r="B100" s="34"/>
      <c r="C100" s="87"/>
      <c r="D100" s="84"/>
      <c r="E100" s="34"/>
      <c r="F100" s="36"/>
      <c r="G100" s="95"/>
      <c r="H100" s="36"/>
      <c r="I100" s="83"/>
      <c r="J100" s="34"/>
      <c r="K100" s="34"/>
      <c r="L100" s="1"/>
    </row>
  </sheetData>
  <sortState ref="B70:J73">
    <sortCondition ref="B70"/>
  </sortState>
  <pageMargins left="0.25" right="0.25" top="0.25" bottom="0.25" header="0.5" footer="0.5"/>
  <pageSetup scale="65" fitToWidth="0" fitToHeight="0" orientation="portrait" r:id="rId1"/>
  <headerFooter alignWithMargins="0"/>
  <colBreaks count="1" manualBreakCount="1">
    <brk id="13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view="pageBreakPreview" topLeftCell="A46" zoomScale="77" zoomScaleNormal="75" zoomScaleSheetLayoutView="77" workbookViewId="0">
      <selection activeCell="M26" sqref="M26"/>
    </sheetView>
  </sheetViews>
  <sheetFormatPr defaultRowHeight="12.75" x14ac:dyDescent="0.2"/>
  <cols>
    <col min="1" max="1" width="13.140625" customWidth="1"/>
    <col min="2" max="2" width="16.42578125" customWidth="1"/>
    <col min="3" max="3" width="16.140625" customWidth="1"/>
    <col min="4" max="4" width="13.8554687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26.42578125" customWidth="1"/>
    <col min="14" max="14" width="0.85546875" customWidth="1"/>
    <col min="15" max="15" width="3" customWidth="1"/>
    <col min="16" max="16" width="14.7109375" customWidth="1"/>
    <col min="17" max="17" width="15" customWidth="1"/>
    <col min="18" max="18" width="15.42578125" customWidth="1"/>
    <col min="19" max="19" width="7" customWidth="1"/>
    <col min="20" max="20" width="6.85546875" customWidth="1"/>
    <col min="21" max="21" width="7.140625" customWidth="1"/>
    <col min="22" max="22" width="6.85546875" customWidth="1"/>
    <col min="23" max="23" width="4.7109375" customWidth="1"/>
    <col min="24" max="24" width="12.85546875" customWidth="1"/>
    <col min="25" max="25" width="19.28515625" customWidth="1"/>
    <col min="26" max="26" width="15.5703125" customWidth="1"/>
    <col min="27" max="27" width="7.42578125" customWidth="1"/>
    <col min="28" max="28" width="6.5703125" customWidth="1"/>
    <col min="29" max="29" width="6.85546875" customWidth="1"/>
    <col min="30" max="30" width="6.5703125" customWidth="1"/>
    <col min="31" max="31" width="2" customWidth="1"/>
  </cols>
  <sheetData>
    <row r="1" spans="1:31" ht="24" customHeight="1" x14ac:dyDescent="0.35">
      <c r="A1" s="30"/>
      <c r="B1" s="256"/>
      <c r="C1" s="256"/>
      <c r="D1" s="256"/>
      <c r="E1" s="256"/>
      <c r="F1" s="256"/>
      <c r="G1" s="257" t="s">
        <v>286</v>
      </c>
      <c r="H1" s="257"/>
      <c r="I1" s="257"/>
      <c r="J1" s="257"/>
      <c r="K1" s="257"/>
      <c r="L1" s="256"/>
      <c r="M1" s="256"/>
      <c r="O1" s="181"/>
      <c r="P1" s="57" t="s">
        <v>262</v>
      </c>
      <c r="Q1" s="57"/>
      <c r="R1" s="57" t="s">
        <v>246</v>
      </c>
      <c r="S1" s="255" t="s">
        <v>287</v>
      </c>
      <c r="T1" s="173" t="s">
        <v>264</v>
      </c>
      <c r="U1" s="173" t="s">
        <v>263</v>
      </c>
      <c r="V1" s="173" t="s">
        <v>265</v>
      </c>
      <c r="W1" s="173" t="s">
        <v>266</v>
      </c>
      <c r="X1" s="173" t="s">
        <v>267</v>
      </c>
      <c r="Y1" s="255" t="s">
        <v>1130</v>
      </c>
      <c r="Z1" s="173"/>
      <c r="AA1" s="173"/>
      <c r="AB1" s="173"/>
      <c r="AC1" s="173"/>
      <c r="AD1" s="173"/>
      <c r="AE1" s="181"/>
    </row>
    <row r="2" spans="1:31" ht="18.600000000000001" customHeight="1" x14ac:dyDescent="0.3">
      <c r="A2" s="14"/>
      <c r="B2" s="258" t="s">
        <v>1201</v>
      </c>
      <c r="C2" s="257"/>
      <c r="D2" s="256"/>
      <c r="E2" s="256"/>
      <c r="F2" s="256"/>
      <c r="G2" s="259" t="s">
        <v>797</v>
      </c>
      <c r="H2" s="257"/>
      <c r="I2" s="257"/>
      <c r="J2" s="257"/>
      <c r="K2" s="257"/>
      <c r="L2" s="256"/>
      <c r="M2" s="260">
        <v>41323</v>
      </c>
      <c r="O2" s="230"/>
      <c r="P2" s="44" t="s">
        <v>223</v>
      </c>
      <c r="Q2" s="44" t="s">
        <v>275</v>
      </c>
      <c r="R2" s="44" t="s">
        <v>243</v>
      </c>
      <c r="S2" s="245"/>
      <c r="T2" s="221">
        <v>19</v>
      </c>
      <c r="U2" s="42">
        <v>29</v>
      </c>
      <c r="V2" s="42">
        <v>2</v>
      </c>
      <c r="W2" s="42">
        <v>0</v>
      </c>
      <c r="X2" s="212">
        <f t="shared" ref="X2:X7" si="0">U2/T2</f>
        <v>1.5263157894736843</v>
      </c>
      <c r="Y2" s="42">
        <v>1</v>
      </c>
      <c r="AE2" s="181"/>
    </row>
    <row r="3" spans="1:31" ht="18.75" x14ac:dyDescent="0.3">
      <c r="A3" s="4"/>
      <c r="B3" s="45"/>
      <c r="C3" s="35"/>
      <c r="D3" s="35"/>
      <c r="E3" s="64" t="s">
        <v>279</v>
      </c>
      <c r="F3" s="64" t="s">
        <v>280</v>
      </c>
      <c r="G3" s="64" t="s">
        <v>281</v>
      </c>
      <c r="H3" s="64" t="s">
        <v>282</v>
      </c>
      <c r="I3" s="64" t="s">
        <v>263</v>
      </c>
      <c r="J3" s="64" t="s">
        <v>247</v>
      </c>
      <c r="K3" s="64" t="s">
        <v>287</v>
      </c>
      <c r="L3" s="64" t="s">
        <v>244</v>
      </c>
      <c r="M3" s="42" t="s">
        <v>183</v>
      </c>
      <c r="O3" s="230"/>
      <c r="P3" s="44" t="s">
        <v>321</v>
      </c>
      <c r="Q3" s="44" t="s">
        <v>785</v>
      </c>
      <c r="R3" s="243" t="s">
        <v>306</v>
      </c>
      <c r="S3" s="245">
        <v>1</v>
      </c>
      <c r="T3" s="221">
        <v>20</v>
      </c>
      <c r="U3" s="42">
        <v>44</v>
      </c>
      <c r="V3" s="42">
        <v>3</v>
      </c>
      <c r="W3" s="42">
        <v>1</v>
      </c>
      <c r="X3" s="212">
        <f t="shared" si="0"/>
        <v>2.2000000000000002</v>
      </c>
      <c r="Y3" s="42">
        <v>2</v>
      </c>
      <c r="AE3" s="181"/>
    </row>
    <row r="4" spans="1:31" ht="18.75" x14ac:dyDescent="0.3">
      <c r="A4" s="9"/>
      <c r="B4" s="9"/>
      <c r="C4" s="35" t="s">
        <v>278</v>
      </c>
      <c r="D4" s="25"/>
      <c r="E4" s="23">
        <v>11</v>
      </c>
      <c r="F4" s="23">
        <v>5</v>
      </c>
      <c r="G4" s="23">
        <v>5</v>
      </c>
      <c r="H4" s="23">
        <v>68</v>
      </c>
      <c r="I4" s="23">
        <v>51</v>
      </c>
      <c r="J4" s="37">
        <f>E4*2+G4*1</f>
        <v>27</v>
      </c>
      <c r="K4" s="234">
        <v>113</v>
      </c>
      <c r="L4" s="114">
        <v>18</v>
      </c>
      <c r="M4" s="9">
        <v>2</v>
      </c>
      <c r="N4" s="1"/>
      <c r="O4" s="230"/>
      <c r="P4" s="44" t="s">
        <v>252</v>
      </c>
      <c r="Q4" s="44" t="s">
        <v>304</v>
      </c>
      <c r="R4" s="44" t="s">
        <v>356</v>
      </c>
      <c r="S4" s="245"/>
      <c r="T4" s="221">
        <v>19</v>
      </c>
      <c r="U4" s="42">
        <v>44</v>
      </c>
      <c r="V4" s="42">
        <v>2</v>
      </c>
      <c r="W4" s="42">
        <v>0</v>
      </c>
      <c r="X4" s="212">
        <f t="shared" si="0"/>
        <v>2.3157894736842106</v>
      </c>
      <c r="Y4" s="42">
        <v>4</v>
      </c>
      <c r="AE4" s="181"/>
    </row>
    <row r="5" spans="1:31" ht="18.75" x14ac:dyDescent="0.3">
      <c r="A5" s="9"/>
      <c r="B5" s="9"/>
      <c r="C5" s="35" t="s">
        <v>583</v>
      </c>
      <c r="D5" s="25"/>
      <c r="E5" s="23">
        <v>11</v>
      </c>
      <c r="F5" s="23">
        <v>5</v>
      </c>
      <c r="G5" s="23">
        <v>5</v>
      </c>
      <c r="H5" s="23">
        <v>47</v>
      </c>
      <c r="I5" s="23">
        <v>30</v>
      </c>
      <c r="J5" s="37">
        <f>E5*2+G5*1</f>
        <v>27</v>
      </c>
      <c r="K5" s="234">
        <v>83</v>
      </c>
      <c r="L5" s="114">
        <v>20</v>
      </c>
      <c r="M5" s="9">
        <v>1</v>
      </c>
      <c r="O5" s="230"/>
      <c r="P5" s="44" t="s">
        <v>255</v>
      </c>
      <c r="Q5" s="44" t="s">
        <v>285</v>
      </c>
      <c r="R5" s="44" t="s">
        <v>242</v>
      </c>
      <c r="S5" s="245"/>
      <c r="T5" s="221">
        <v>21</v>
      </c>
      <c r="U5" s="42">
        <v>50</v>
      </c>
      <c r="V5" s="42">
        <v>4</v>
      </c>
      <c r="W5" s="42">
        <v>1</v>
      </c>
      <c r="X5" s="212">
        <f t="shared" si="0"/>
        <v>2.3809523809523809</v>
      </c>
      <c r="Y5" s="42">
        <v>6</v>
      </c>
      <c r="AE5" s="181"/>
    </row>
    <row r="6" spans="1:31" ht="18.75" x14ac:dyDescent="0.3">
      <c r="B6" s="9"/>
      <c r="C6" s="35" t="s">
        <v>318</v>
      </c>
      <c r="D6" s="25"/>
      <c r="E6" s="23">
        <v>8</v>
      </c>
      <c r="F6" s="23">
        <v>6</v>
      </c>
      <c r="G6" s="23">
        <v>7</v>
      </c>
      <c r="H6" s="23">
        <v>46</v>
      </c>
      <c r="I6" s="23">
        <v>43</v>
      </c>
      <c r="J6" s="37">
        <f>E6*2+G6*1</f>
        <v>23</v>
      </c>
      <c r="K6" s="234">
        <v>62</v>
      </c>
      <c r="L6" s="23">
        <v>12</v>
      </c>
      <c r="M6" s="9">
        <v>4</v>
      </c>
      <c r="O6" s="230"/>
      <c r="P6" s="44" t="s">
        <v>788</v>
      </c>
      <c r="Q6" s="44" t="s">
        <v>789</v>
      </c>
      <c r="R6" s="44" t="s">
        <v>319</v>
      </c>
      <c r="S6" s="245"/>
      <c r="T6" s="221">
        <v>5</v>
      </c>
      <c r="U6" s="42">
        <v>12</v>
      </c>
      <c r="V6" s="42">
        <v>1</v>
      </c>
      <c r="W6" s="42">
        <v>0</v>
      </c>
      <c r="X6" s="212">
        <f t="shared" si="0"/>
        <v>2.4</v>
      </c>
      <c r="Y6" s="42">
        <v>5</v>
      </c>
      <c r="AE6" s="181"/>
    </row>
    <row r="7" spans="1:31" ht="18.75" x14ac:dyDescent="0.3">
      <c r="A7" s="180"/>
      <c r="B7" s="9"/>
      <c r="C7" s="35" t="s">
        <v>344</v>
      </c>
      <c r="D7" s="69"/>
      <c r="E7" s="23">
        <v>8</v>
      </c>
      <c r="F7" s="23">
        <v>7</v>
      </c>
      <c r="G7" s="23">
        <v>6</v>
      </c>
      <c r="H7" s="23">
        <v>45</v>
      </c>
      <c r="I7" s="23">
        <v>47</v>
      </c>
      <c r="J7" s="37">
        <f>E7*2+G7*1</f>
        <v>22</v>
      </c>
      <c r="K7" s="234">
        <v>78</v>
      </c>
      <c r="L7" s="114">
        <v>25</v>
      </c>
      <c r="M7" s="9">
        <v>3</v>
      </c>
      <c r="N7" s="9"/>
      <c r="O7" s="230"/>
      <c r="P7" s="44" t="s">
        <v>210</v>
      </c>
      <c r="Q7" s="44" t="s">
        <v>317</v>
      </c>
      <c r="R7" s="243" t="s">
        <v>283</v>
      </c>
      <c r="S7" s="245"/>
      <c r="T7" s="221">
        <v>17</v>
      </c>
      <c r="U7" s="42">
        <v>41</v>
      </c>
      <c r="V7" s="42">
        <v>2</v>
      </c>
      <c r="W7" s="42">
        <v>1</v>
      </c>
      <c r="X7" s="212">
        <f t="shared" si="0"/>
        <v>2.4117647058823528</v>
      </c>
      <c r="Y7" s="42">
        <v>3</v>
      </c>
      <c r="AE7" s="181"/>
    </row>
    <row r="8" spans="1:31" ht="18.75" x14ac:dyDescent="0.3">
      <c r="A8" s="9"/>
      <c r="B8" s="9"/>
      <c r="C8" s="251" t="s">
        <v>313</v>
      </c>
      <c r="D8" s="25"/>
      <c r="E8" s="23">
        <v>8</v>
      </c>
      <c r="F8" s="23">
        <v>9</v>
      </c>
      <c r="G8" s="23">
        <v>4</v>
      </c>
      <c r="H8" s="23">
        <v>49</v>
      </c>
      <c r="I8" s="23">
        <v>48</v>
      </c>
      <c r="J8" s="37">
        <f>E8*2+G8*1</f>
        <v>20</v>
      </c>
      <c r="K8" s="234">
        <v>76</v>
      </c>
      <c r="L8" s="23">
        <v>19</v>
      </c>
      <c r="M8" s="9">
        <v>5</v>
      </c>
      <c r="O8" s="230"/>
      <c r="P8" s="44" t="s">
        <v>291</v>
      </c>
      <c r="Q8" s="44" t="s">
        <v>329</v>
      </c>
      <c r="R8" s="243" t="s">
        <v>358</v>
      </c>
      <c r="S8" s="245">
        <v>2</v>
      </c>
      <c r="T8" s="221">
        <v>16</v>
      </c>
      <c r="U8" s="42">
        <v>41</v>
      </c>
      <c r="V8" s="42">
        <v>2</v>
      </c>
      <c r="W8" s="42">
        <v>1</v>
      </c>
      <c r="X8" s="212">
        <f t="shared" ref="X8:X10" si="1">U8/T8</f>
        <v>2.5625</v>
      </c>
      <c r="Y8" s="42">
        <v>7</v>
      </c>
      <c r="AE8" s="181"/>
    </row>
    <row r="9" spans="1:31" ht="18.75" x14ac:dyDescent="0.3">
      <c r="A9" s="9"/>
      <c r="B9" s="273"/>
      <c r="C9" s="251" t="s">
        <v>346</v>
      </c>
      <c r="E9" s="23">
        <v>8</v>
      </c>
      <c r="F9" s="23">
        <v>9</v>
      </c>
      <c r="G9" s="23">
        <v>4</v>
      </c>
      <c r="H9" s="23">
        <v>47</v>
      </c>
      <c r="I9" s="23">
        <v>55</v>
      </c>
      <c r="J9" s="37">
        <f t="shared" ref="J9:J10" si="2">E9*2+G9*1</f>
        <v>20</v>
      </c>
      <c r="K9" s="234">
        <v>75</v>
      </c>
      <c r="L9" s="114">
        <v>20</v>
      </c>
      <c r="M9" s="9">
        <v>6</v>
      </c>
      <c r="O9" s="230"/>
      <c r="P9" s="51" t="s">
        <v>355</v>
      </c>
      <c r="Q9" s="44" t="s">
        <v>284</v>
      </c>
      <c r="R9" s="243" t="s">
        <v>305</v>
      </c>
      <c r="S9" s="245">
        <v>1</v>
      </c>
      <c r="T9" s="221">
        <v>21</v>
      </c>
      <c r="U9" s="42">
        <v>58</v>
      </c>
      <c r="V9" s="42">
        <v>0</v>
      </c>
      <c r="W9" s="42">
        <v>2</v>
      </c>
      <c r="X9" s="212">
        <f t="shared" si="1"/>
        <v>2.7619047619047619</v>
      </c>
      <c r="Y9" s="42">
        <v>8</v>
      </c>
      <c r="AE9" s="181"/>
    </row>
    <row r="10" spans="1:31" ht="19.5" thickBot="1" x14ac:dyDescent="0.35">
      <c r="A10" s="9"/>
      <c r="B10" s="273"/>
      <c r="C10" s="35" t="s">
        <v>784</v>
      </c>
      <c r="E10" s="23">
        <v>6</v>
      </c>
      <c r="F10" s="23">
        <v>12</v>
      </c>
      <c r="G10" s="23">
        <v>3</v>
      </c>
      <c r="H10" s="23">
        <v>53</v>
      </c>
      <c r="I10" s="23">
        <v>60</v>
      </c>
      <c r="J10" s="37">
        <f t="shared" si="2"/>
        <v>15</v>
      </c>
      <c r="K10" s="234">
        <v>83</v>
      </c>
      <c r="L10" s="23">
        <v>6</v>
      </c>
      <c r="M10" s="9">
        <v>7</v>
      </c>
      <c r="O10" s="82"/>
      <c r="P10" s="44" t="s">
        <v>297</v>
      </c>
      <c r="Q10" s="44" t="s">
        <v>203</v>
      </c>
      <c r="R10" s="44"/>
      <c r="S10" s="245">
        <v>1</v>
      </c>
      <c r="T10" s="221">
        <v>30</v>
      </c>
      <c r="U10" s="42">
        <v>56</v>
      </c>
      <c r="V10" s="42">
        <v>5</v>
      </c>
      <c r="W10" s="42">
        <v>3</v>
      </c>
      <c r="X10" s="212">
        <f t="shared" si="1"/>
        <v>1.8666666666666667</v>
      </c>
      <c r="AE10" s="181"/>
    </row>
    <row r="11" spans="1:31" ht="19.5" thickBot="1" x14ac:dyDescent="0.35">
      <c r="A11" s="9"/>
      <c r="B11" s="273"/>
      <c r="C11" s="35" t="s">
        <v>276</v>
      </c>
      <c r="D11" s="25"/>
      <c r="E11" s="23">
        <v>5</v>
      </c>
      <c r="F11" s="23">
        <v>12</v>
      </c>
      <c r="G11" s="23">
        <v>4</v>
      </c>
      <c r="H11" s="23">
        <v>29</v>
      </c>
      <c r="I11" s="23">
        <v>50</v>
      </c>
      <c r="J11" s="37">
        <f>E11*2+G11*1</f>
        <v>14</v>
      </c>
      <c r="K11" s="234">
        <v>42</v>
      </c>
      <c r="L11" s="53">
        <v>16</v>
      </c>
      <c r="M11" s="9">
        <v>8</v>
      </c>
      <c r="O11" s="82"/>
      <c r="P11" s="181"/>
      <c r="Q11" s="208" t="s">
        <v>224</v>
      </c>
      <c r="R11" s="173" t="s">
        <v>1005</v>
      </c>
      <c r="S11" s="173">
        <f>SUM(S2:S10)</f>
        <v>5</v>
      </c>
      <c r="T11" s="207">
        <f>SUM(T2:T10)</f>
        <v>168</v>
      </c>
      <c r="U11" s="207">
        <f>SUM(U2:U10)</f>
        <v>375</v>
      </c>
      <c r="V11" s="207">
        <f>SUM(V2:V10)</f>
        <v>21</v>
      </c>
      <c r="W11" s="207">
        <f>SUM(W2:W10)</f>
        <v>9</v>
      </c>
      <c r="X11" s="214">
        <f>(U11+W11)/T11</f>
        <v>2.2857142857142856</v>
      </c>
      <c r="AE11" s="181"/>
    </row>
    <row r="12" spans="1:31" ht="18.75" thickBot="1" x14ac:dyDescent="0.3">
      <c r="A12" s="9"/>
      <c r="B12" s="9"/>
      <c r="C12" s="22"/>
      <c r="D12" s="22"/>
      <c r="E12" s="146">
        <f>SUM(E4:E11)</f>
        <v>65</v>
      </c>
      <c r="F12" s="146">
        <f>SUM(F4:F11)</f>
        <v>65</v>
      </c>
      <c r="G12" s="146">
        <f>SUM(G4:G11)</f>
        <v>38</v>
      </c>
      <c r="H12" s="65">
        <f>SUM(H4:H11)</f>
        <v>384</v>
      </c>
      <c r="I12" s="65">
        <f>SUM(I4:I11)</f>
        <v>384</v>
      </c>
      <c r="J12" s="28"/>
      <c r="K12" s="65">
        <f>SUM(K4:K11)</f>
        <v>612</v>
      </c>
      <c r="L12" s="65">
        <f>SUM(L4:L11)</f>
        <v>136</v>
      </c>
      <c r="M12" s="7"/>
      <c r="O12" s="82"/>
      <c r="AE12" s="181"/>
    </row>
    <row r="13" spans="1:31" ht="16.5" thickTop="1" x14ac:dyDescent="0.25">
      <c r="A13" s="4"/>
      <c r="B13" s="4"/>
      <c r="M13" s="4"/>
      <c r="O13" s="232"/>
      <c r="P13" s="57" t="s">
        <v>208</v>
      </c>
      <c r="Q13" s="57"/>
      <c r="R13" s="173" t="s">
        <v>880</v>
      </c>
      <c r="S13" s="173" t="s">
        <v>240</v>
      </c>
      <c r="T13" s="173" t="s">
        <v>241</v>
      </c>
      <c r="U13" s="173" t="s">
        <v>247</v>
      </c>
      <c r="V13" s="173" t="s">
        <v>182</v>
      </c>
      <c r="W13" s="168"/>
      <c r="X13" s="57" t="s">
        <v>208</v>
      </c>
      <c r="Y13" s="57"/>
      <c r="Z13" s="173" t="s">
        <v>246</v>
      </c>
      <c r="AA13" s="173" t="s">
        <v>240</v>
      </c>
      <c r="AB13" s="173" t="s">
        <v>241</v>
      </c>
      <c r="AC13" s="173" t="s">
        <v>247</v>
      </c>
      <c r="AD13" s="173" t="s">
        <v>182</v>
      </c>
      <c r="AE13" s="181"/>
    </row>
    <row r="14" spans="1:31" ht="15.6" customHeight="1" x14ac:dyDescent="0.3">
      <c r="A14" s="74" t="s">
        <v>1200</v>
      </c>
      <c r="B14" s="74"/>
      <c r="C14" s="164"/>
      <c r="D14" s="78"/>
      <c r="E14" s="71" t="s">
        <v>239</v>
      </c>
      <c r="F14" s="70"/>
      <c r="G14" s="70"/>
      <c r="H14" s="70"/>
      <c r="I14" s="70"/>
      <c r="J14" s="72"/>
      <c r="K14" s="70"/>
      <c r="L14" s="70"/>
      <c r="M14" s="70"/>
      <c r="O14" s="232"/>
      <c r="P14" s="239" t="s">
        <v>319</v>
      </c>
      <c r="Q14" s="238"/>
      <c r="R14" s="243" t="s">
        <v>1011</v>
      </c>
      <c r="S14" s="245">
        <v>5</v>
      </c>
      <c r="T14" s="245">
        <v>11</v>
      </c>
      <c r="U14" s="173">
        <f t="shared" ref="U14:U24" si="3">SUM(S14:T14)</f>
        <v>16</v>
      </c>
      <c r="V14" s="42">
        <v>2</v>
      </c>
      <c r="W14" s="173"/>
      <c r="X14" s="238" t="s">
        <v>306</v>
      </c>
      <c r="Y14" s="238"/>
      <c r="Z14" s="243" t="s">
        <v>1013</v>
      </c>
      <c r="AA14" s="245">
        <v>6</v>
      </c>
      <c r="AB14" s="245">
        <v>10</v>
      </c>
      <c r="AC14" s="173">
        <f t="shared" ref="AC14:AC16" si="4">SUM(AA14:AB14)</f>
        <v>16</v>
      </c>
      <c r="AD14" s="42">
        <v>3</v>
      </c>
      <c r="AE14" s="181"/>
    </row>
    <row r="15" spans="1:31" ht="15.6" customHeight="1" x14ac:dyDescent="0.3">
      <c r="A15" s="49" t="s">
        <v>227</v>
      </c>
      <c r="B15" s="35" t="s">
        <v>364</v>
      </c>
      <c r="C15" s="69"/>
      <c r="D15" s="23">
        <v>1</v>
      </c>
      <c r="E15" s="9">
        <v>1</v>
      </c>
      <c r="F15" s="44" t="s">
        <v>1191</v>
      </c>
      <c r="J15" s="4"/>
      <c r="O15" s="232"/>
      <c r="P15" s="44" t="s">
        <v>849</v>
      </c>
      <c r="Q15" s="44" t="s">
        <v>256</v>
      </c>
      <c r="R15" s="51" t="s">
        <v>319</v>
      </c>
      <c r="S15" s="221">
        <v>13</v>
      </c>
      <c r="T15" s="221">
        <v>11</v>
      </c>
      <c r="U15" s="173">
        <f t="shared" si="3"/>
        <v>24</v>
      </c>
      <c r="V15" s="42">
        <v>2</v>
      </c>
      <c r="W15" s="173"/>
      <c r="X15" s="44" t="s">
        <v>869</v>
      </c>
      <c r="Y15" s="159" t="s">
        <v>383</v>
      </c>
      <c r="Z15" s="44" t="s">
        <v>306</v>
      </c>
      <c r="AA15" s="42">
        <v>14</v>
      </c>
      <c r="AB15" s="221">
        <v>8</v>
      </c>
      <c r="AC15" s="173">
        <f t="shared" si="4"/>
        <v>22</v>
      </c>
      <c r="AD15" s="42">
        <v>5</v>
      </c>
      <c r="AE15" s="181"/>
    </row>
    <row r="16" spans="1:31" ht="15.6" customHeight="1" x14ac:dyDescent="0.25">
      <c r="A16" s="42" t="s">
        <v>226</v>
      </c>
      <c r="B16" s="44" t="s">
        <v>1082</v>
      </c>
      <c r="C16" s="44" t="s">
        <v>369</v>
      </c>
      <c r="D16" s="23"/>
      <c r="E16" s="9"/>
      <c r="F16" s="44"/>
      <c r="J16" s="4"/>
      <c r="O16" s="232"/>
      <c r="P16" s="157" t="s">
        <v>1008</v>
      </c>
      <c r="Q16" s="157" t="s">
        <v>381</v>
      </c>
      <c r="R16" s="220" t="s">
        <v>319</v>
      </c>
      <c r="S16" s="42">
        <v>8</v>
      </c>
      <c r="T16" s="42">
        <v>11</v>
      </c>
      <c r="U16" s="173">
        <f t="shared" si="3"/>
        <v>19</v>
      </c>
      <c r="V16" s="42">
        <v>1</v>
      </c>
      <c r="W16" s="173"/>
      <c r="X16" s="44" t="s">
        <v>862</v>
      </c>
      <c r="Y16" s="51" t="s">
        <v>205</v>
      </c>
      <c r="Z16" s="44" t="s">
        <v>306</v>
      </c>
      <c r="AA16" s="42">
        <v>7</v>
      </c>
      <c r="AB16" s="221">
        <v>12</v>
      </c>
      <c r="AC16" s="173">
        <f t="shared" si="4"/>
        <v>19</v>
      </c>
      <c r="AD16" s="42"/>
      <c r="AE16" s="181"/>
    </row>
    <row r="17" spans="1:31" ht="15.6" customHeight="1" x14ac:dyDescent="0.25">
      <c r="A17" s="42"/>
      <c r="B17" s="44" t="s">
        <v>1064</v>
      </c>
      <c r="C17" s="44" t="s">
        <v>394</v>
      </c>
      <c r="D17" s="51"/>
      <c r="E17" s="9"/>
      <c r="F17" s="44"/>
      <c r="J17" s="4"/>
      <c r="N17" s="8"/>
      <c r="O17" s="232"/>
      <c r="P17" s="44" t="s">
        <v>1010</v>
      </c>
      <c r="Q17" s="51" t="s">
        <v>791</v>
      </c>
      <c r="R17" s="51" t="s">
        <v>319</v>
      </c>
      <c r="S17" s="42">
        <v>5</v>
      </c>
      <c r="T17" s="42">
        <v>5</v>
      </c>
      <c r="U17" s="173">
        <f>SUM(S17:T17)</f>
        <v>10</v>
      </c>
      <c r="V17" s="42">
        <v>1</v>
      </c>
      <c r="W17" s="173"/>
      <c r="X17" s="44" t="s">
        <v>870</v>
      </c>
      <c r="Y17" s="44" t="s">
        <v>301</v>
      </c>
      <c r="Z17" s="44" t="s">
        <v>306</v>
      </c>
      <c r="AA17" s="42">
        <v>5</v>
      </c>
      <c r="AB17" s="42">
        <v>11</v>
      </c>
      <c r="AC17" s="173">
        <f t="shared" ref="AC17:AC24" si="5">SUM(AA17:AB17)</f>
        <v>16</v>
      </c>
      <c r="AD17" s="42">
        <v>2</v>
      </c>
      <c r="AE17" s="181"/>
    </row>
    <row r="18" spans="1:31" ht="15.6" customHeight="1" x14ac:dyDescent="0.25">
      <c r="E18" s="9"/>
      <c r="F18" s="44"/>
      <c r="N18" s="9"/>
      <c r="O18" s="233"/>
      <c r="P18" s="44" t="s">
        <v>844</v>
      </c>
      <c r="Q18" s="51" t="s">
        <v>298</v>
      </c>
      <c r="R18" s="44" t="s">
        <v>319</v>
      </c>
      <c r="S18" s="42">
        <v>7</v>
      </c>
      <c r="T18" s="42">
        <v>2</v>
      </c>
      <c r="U18" s="173">
        <f>SUM(S18:T18)</f>
        <v>9</v>
      </c>
      <c r="V18" s="42">
        <v>1</v>
      </c>
      <c r="W18" s="173"/>
      <c r="X18" s="44" t="s">
        <v>863</v>
      </c>
      <c r="Y18" s="44" t="s">
        <v>293</v>
      </c>
      <c r="Z18" s="44" t="s">
        <v>306</v>
      </c>
      <c r="AA18" s="221">
        <v>9</v>
      </c>
      <c r="AB18" s="221">
        <v>5</v>
      </c>
      <c r="AC18" s="173">
        <f t="shared" si="5"/>
        <v>14</v>
      </c>
      <c r="AD18" s="202"/>
      <c r="AE18" s="181"/>
    </row>
    <row r="19" spans="1:31" ht="15.6" customHeight="1" x14ac:dyDescent="0.3">
      <c r="A19" s="42" t="s">
        <v>326</v>
      </c>
      <c r="B19" s="35" t="s">
        <v>312</v>
      </c>
      <c r="C19" s="92"/>
      <c r="D19" s="113">
        <v>0</v>
      </c>
      <c r="N19" s="9"/>
      <c r="O19" s="232"/>
      <c r="P19" s="44" t="s">
        <v>848</v>
      </c>
      <c r="Q19" s="44" t="s">
        <v>379</v>
      </c>
      <c r="R19" s="44" t="s">
        <v>319</v>
      </c>
      <c r="S19" s="42">
        <v>4</v>
      </c>
      <c r="T19" s="42">
        <v>4</v>
      </c>
      <c r="U19" s="173">
        <f>SUM(S19:T19)</f>
        <v>8</v>
      </c>
      <c r="V19" s="42"/>
      <c r="W19" s="173"/>
      <c r="X19" s="44" t="s">
        <v>867</v>
      </c>
      <c r="Y19" s="44" t="s">
        <v>232</v>
      </c>
      <c r="Z19" s="51" t="s">
        <v>306</v>
      </c>
      <c r="AA19" s="42">
        <v>6</v>
      </c>
      <c r="AB19" s="42">
        <v>8</v>
      </c>
      <c r="AC19" s="173">
        <f t="shared" si="5"/>
        <v>14</v>
      </c>
      <c r="AD19" s="42">
        <v>2</v>
      </c>
      <c r="AE19" s="181"/>
    </row>
    <row r="20" spans="1:31" ht="15.6" customHeight="1" x14ac:dyDescent="0.25">
      <c r="A20" s="202" t="s">
        <v>226</v>
      </c>
      <c r="B20" s="44" t="s">
        <v>272</v>
      </c>
      <c r="C20" s="44"/>
      <c r="D20" s="113"/>
      <c r="E20" s="9"/>
      <c r="F20" s="44"/>
      <c r="N20" s="8"/>
      <c r="O20" s="232"/>
      <c r="P20" s="44" t="s">
        <v>845</v>
      </c>
      <c r="Q20" s="44" t="s">
        <v>420</v>
      </c>
      <c r="R20" s="51" t="s">
        <v>319</v>
      </c>
      <c r="S20" s="42">
        <v>1</v>
      </c>
      <c r="T20" s="42">
        <v>6</v>
      </c>
      <c r="U20" s="173">
        <f>SUM(S20:T20)</f>
        <v>7</v>
      </c>
      <c r="V20" s="221"/>
      <c r="W20" s="173"/>
      <c r="X20" s="157" t="s">
        <v>868</v>
      </c>
      <c r="Y20" s="157" t="s">
        <v>310</v>
      </c>
      <c r="Z20" s="44" t="s">
        <v>306</v>
      </c>
      <c r="AA20" s="42">
        <v>2</v>
      </c>
      <c r="AB20" s="221">
        <v>5</v>
      </c>
      <c r="AC20" s="173">
        <f t="shared" si="5"/>
        <v>7</v>
      </c>
      <c r="AD20" s="42"/>
      <c r="AE20" s="62"/>
    </row>
    <row r="21" spans="1:31" ht="15.6" customHeight="1" x14ac:dyDescent="0.25">
      <c r="E21" s="9"/>
      <c r="F21" s="44"/>
      <c r="N21" s="8"/>
      <c r="O21" s="232"/>
      <c r="P21" s="44" t="s">
        <v>850</v>
      </c>
      <c r="Q21" s="51" t="s">
        <v>361</v>
      </c>
      <c r="R21" s="51" t="s">
        <v>319</v>
      </c>
      <c r="S21" s="42">
        <v>1</v>
      </c>
      <c r="T21" s="221">
        <v>5</v>
      </c>
      <c r="U21" s="173">
        <f>SUM(S21:T21)</f>
        <v>6</v>
      </c>
      <c r="V21" s="42"/>
      <c r="W21" s="173"/>
      <c r="X21" s="44" t="s">
        <v>159</v>
      </c>
      <c r="Y21" s="44" t="s">
        <v>160</v>
      </c>
      <c r="Z21" s="51" t="s">
        <v>306</v>
      </c>
      <c r="AA21" s="42"/>
      <c r="AB21" s="221">
        <v>6</v>
      </c>
      <c r="AC21" s="173">
        <f t="shared" si="5"/>
        <v>6</v>
      </c>
      <c r="AD21" s="42">
        <v>2</v>
      </c>
      <c r="AE21" s="61"/>
    </row>
    <row r="22" spans="1:31" ht="15.6" customHeight="1" x14ac:dyDescent="0.3">
      <c r="A22" s="73"/>
      <c r="B22" s="156"/>
      <c r="C22" s="75"/>
      <c r="D22" s="148"/>
      <c r="E22" s="71" t="s">
        <v>239</v>
      </c>
      <c r="F22" s="71"/>
      <c r="G22" s="70"/>
      <c r="H22" s="70"/>
      <c r="I22" s="70"/>
      <c r="J22" s="72"/>
      <c r="K22" s="70"/>
      <c r="L22" s="70"/>
      <c r="M22" s="70"/>
      <c r="N22" s="9"/>
      <c r="O22" s="232"/>
      <c r="P22" s="44" t="s">
        <v>843</v>
      </c>
      <c r="Q22" s="44" t="s">
        <v>385</v>
      </c>
      <c r="R22" s="44" t="s">
        <v>319</v>
      </c>
      <c r="S22" s="42"/>
      <c r="T22" s="221">
        <v>5</v>
      </c>
      <c r="U22" s="173">
        <f t="shared" si="3"/>
        <v>5</v>
      </c>
      <c r="V22" s="42">
        <v>2</v>
      </c>
      <c r="W22" s="173"/>
      <c r="X22" s="44" t="s">
        <v>866</v>
      </c>
      <c r="Y22" s="44" t="s">
        <v>311</v>
      </c>
      <c r="Z22" s="220" t="s">
        <v>306</v>
      </c>
      <c r="AA22" s="42"/>
      <c r="AB22" s="42">
        <v>5</v>
      </c>
      <c r="AC22" s="173">
        <f t="shared" si="5"/>
        <v>5</v>
      </c>
      <c r="AD22" s="42">
        <v>5</v>
      </c>
      <c r="AE22" s="230"/>
    </row>
    <row r="23" spans="1:31" ht="15.6" customHeight="1" x14ac:dyDescent="0.3">
      <c r="A23" s="49" t="s">
        <v>228</v>
      </c>
      <c r="B23" s="35" t="s">
        <v>276</v>
      </c>
      <c r="D23" s="23">
        <v>0</v>
      </c>
      <c r="E23" s="8"/>
      <c r="F23" s="44"/>
      <c r="G23" s="44"/>
      <c r="M23" s="39"/>
      <c r="N23" s="8"/>
      <c r="O23" s="233"/>
      <c r="P23" s="157" t="s">
        <v>1009</v>
      </c>
      <c r="Q23" s="157" t="s">
        <v>376</v>
      </c>
      <c r="R23" s="220" t="s">
        <v>319</v>
      </c>
      <c r="S23" s="221">
        <v>1</v>
      </c>
      <c r="T23" s="42">
        <v>1</v>
      </c>
      <c r="U23" s="173">
        <f t="shared" si="3"/>
        <v>2</v>
      </c>
      <c r="V23" s="42">
        <v>2</v>
      </c>
      <c r="W23" s="173"/>
      <c r="X23" s="44" t="s">
        <v>861</v>
      </c>
      <c r="Y23" s="44" t="s">
        <v>323</v>
      </c>
      <c r="Z23" s="44" t="s">
        <v>306</v>
      </c>
      <c r="AA23" s="42"/>
      <c r="AB23" s="42">
        <v>3</v>
      </c>
      <c r="AC23" s="173">
        <f t="shared" si="5"/>
        <v>3</v>
      </c>
      <c r="AD23" s="42"/>
      <c r="AE23" s="230"/>
    </row>
    <row r="24" spans="1:31" ht="15.6" customHeight="1" x14ac:dyDescent="0.25">
      <c r="A24" s="52" t="s">
        <v>226</v>
      </c>
      <c r="B24" s="44" t="s">
        <v>272</v>
      </c>
      <c r="C24" s="44"/>
      <c r="E24" s="8"/>
      <c r="F24" s="44"/>
      <c r="N24" s="9"/>
      <c r="O24" s="233"/>
      <c r="P24" s="44" t="s">
        <v>847</v>
      </c>
      <c r="Q24" s="44" t="s">
        <v>220</v>
      </c>
      <c r="R24" s="44" t="s">
        <v>319</v>
      </c>
      <c r="S24" s="42">
        <v>1</v>
      </c>
      <c r="T24" s="42">
        <v>1</v>
      </c>
      <c r="U24" s="173">
        <f t="shared" si="3"/>
        <v>2</v>
      </c>
      <c r="V24" s="42">
        <v>1</v>
      </c>
      <c r="W24" s="173"/>
      <c r="X24" s="44" t="s">
        <v>864</v>
      </c>
      <c r="Y24" s="159" t="s">
        <v>308</v>
      </c>
      <c r="Z24" s="51" t="s">
        <v>306</v>
      </c>
      <c r="AA24" s="221"/>
      <c r="AB24" s="221">
        <v>3</v>
      </c>
      <c r="AC24" s="173">
        <f t="shared" si="5"/>
        <v>3</v>
      </c>
      <c r="AD24" s="42"/>
      <c r="AE24" s="230"/>
    </row>
    <row r="25" spans="1:31" ht="15.6" customHeight="1" thickBot="1" x14ac:dyDescent="0.3">
      <c r="B25" s="44"/>
      <c r="C25" s="44"/>
      <c r="E25" s="8"/>
      <c r="F25" s="44"/>
      <c r="G25" s="158"/>
      <c r="H25" s="94"/>
      <c r="I25" s="94"/>
      <c r="J25" s="94"/>
      <c r="K25" s="94"/>
      <c r="L25" s="94"/>
      <c r="N25" s="9"/>
      <c r="O25" s="233"/>
      <c r="P25" s="240" t="s">
        <v>1012</v>
      </c>
      <c r="Q25" s="241"/>
      <c r="R25" s="241" t="s">
        <v>319</v>
      </c>
      <c r="S25" s="242">
        <f>SUM(S14:S24)</f>
        <v>46</v>
      </c>
      <c r="T25" s="242">
        <f>SUM(T14:T24)</f>
        <v>62</v>
      </c>
      <c r="U25" s="242">
        <f>SUM(U14:U24)</f>
        <v>108</v>
      </c>
      <c r="V25" s="242">
        <f>SUM(V14:V24)</f>
        <v>12</v>
      </c>
      <c r="W25" s="173"/>
      <c r="X25" s="240" t="s">
        <v>1014</v>
      </c>
      <c r="Y25" s="240"/>
      <c r="Z25" s="240" t="s">
        <v>306</v>
      </c>
      <c r="AA25" s="242">
        <f>SUM(AA14:AA24)</f>
        <v>49</v>
      </c>
      <c r="AB25" s="242">
        <f>SUM(AB14:AB24)</f>
        <v>76</v>
      </c>
      <c r="AC25" s="242">
        <f>SUM(AC14:AC24)</f>
        <v>125</v>
      </c>
      <c r="AD25" s="242">
        <f>SUM(AD14:AD24)</f>
        <v>19</v>
      </c>
      <c r="AE25" s="230"/>
    </row>
    <row r="26" spans="1:31" ht="15.6" customHeight="1" x14ac:dyDescent="0.3">
      <c r="A26" s="42"/>
      <c r="B26" s="35" t="s">
        <v>278</v>
      </c>
      <c r="D26" s="23">
        <v>3</v>
      </c>
      <c r="E26" s="8">
        <v>1</v>
      </c>
      <c r="F26" s="44" t="s">
        <v>1189</v>
      </c>
      <c r="N26" s="9"/>
      <c r="O26" s="233"/>
      <c r="P26" s="238" t="s">
        <v>305</v>
      </c>
      <c r="Q26" s="239"/>
      <c r="R26" s="244" t="s">
        <v>1015</v>
      </c>
      <c r="S26" s="245">
        <v>1</v>
      </c>
      <c r="T26" s="245">
        <v>9</v>
      </c>
      <c r="U26" s="173">
        <f t="shared" ref="U26:U36" si="6">SUM(S26:T26)</f>
        <v>10</v>
      </c>
      <c r="V26" s="245">
        <v>1</v>
      </c>
      <c r="W26" s="173"/>
      <c r="X26" s="238" t="s">
        <v>758</v>
      </c>
      <c r="Y26" s="238"/>
      <c r="Z26" s="243" t="s">
        <v>1020</v>
      </c>
      <c r="AA26" s="245">
        <v>3</v>
      </c>
      <c r="AB26" s="245">
        <v>5</v>
      </c>
      <c r="AC26" s="173">
        <f t="shared" ref="AC26:AC36" si="7">SUM(AA26:AB26)</f>
        <v>8</v>
      </c>
      <c r="AD26" s="245">
        <v>1</v>
      </c>
      <c r="AE26" s="230"/>
    </row>
    <row r="27" spans="1:31" ht="15.6" customHeight="1" x14ac:dyDescent="0.25">
      <c r="A27" s="52" t="s">
        <v>226</v>
      </c>
      <c r="B27" s="44" t="s">
        <v>359</v>
      </c>
      <c r="C27" s="44" t="s">
        <v>369</v>
      </c>
      <c r="E27" s="93">
        <v>1</v>
      </c>
      <c r="F27" s="44" t="s">
        <v>6</v>
      </c>
      <c r="N27" s="9"/>
      <c r="O27" s="232"/>
      <c r="P27" s="157" t="s">
        <v>860</v>
      </c>
      <c r="Q27" s="44" t="s">
        <v>320</v>
      </c>
      <c r="R27" s="44" t="s">
        <v>305</v>
      </c>
      <c r="S27" s="42">
        <v>20</v>
      </c>
      <c r="T27" s="42">
        <v>11</v>
      </c>
      <c r="U27" s="173">
        <f t="shared" si="6"/>
        <v>31</v>
      </c>
      <c r="V27" s="42"/>
      <c r="W27" s="173"/>
      <c r="X27" s="46" t="s">
        <v>878</v>
      </c>
      <c r="Y27" s="46" t="s">
        <v>794</v>
      </c>
      <c r="Z27" s="44" t="s">
        <v>243</v>
      </c>
      <c r="AA27" s="42">
        <v>12</v>
      </c>
      <c r="AB27" s="42">
        <v>19</v>
      </c>
      <c r="AC27" s="173">
        <f>SUM(AA27:AB27)</f>
        <v>31</v>
      </c>
      <c r="AD27" s="42">
        <v>5</v>
      </c>
      <c r="AE27" s="230"/>
    </row>
    <row r="28" spans="1:31" ht="15.6" customHeight="1" x14ac:dyDescent="0.25">
      <c r="E28" s="93">
        <v>2</v>
      </c>
      <c r="F28" s="44" t="s">
        <v>1190</v>
      </c>
      <c r="N28" s="9"/>
      <c r="O28" s="232"/>
      <c r="P28" s="157" t="s">
        <v>859</v>
      </c>
      <c r="Q28" s="44" t="s">
        <v>792</v>
      </c>
      <c r="R28" s="44" t="s">
        <v>305</v>
      </c>
      <c r="S28" s="42">
        <v>12</v>
      </c>
      <c r="T28" s="42">
        <v>9</v>
      </c>
      <c r="U28" s="173">
        <f t="shared" si="6"/>
        <v>21</v>
      </c>
      <c r="V28" s="42"/>
      <c r="W28" s="173"/>
      <c r="X28" s="44" t="s">
        <v>876</v>
      </c>
      <c r="Y28" s="44" t="s">
        <v>367</v>
      </c>
      <c r="Z28" s="44" t="s">
        <v>243</v>
      </c>
      <c r="AA28" s="42">
        <v>10</v>
      </c>
      <c r="AB28" s="42">
        <v>9</v>
      </c>
      <c r="AC28" s="173">
        <f>SUM(AA28:AB28)</f>
        <v>19</v>
      </c>
      <c r="AD28" s="42">
        <v>1</v>
      </c>
      <c r="AE28" s="230"/>
    </row>
    <row r="29" spans="1:31" ht="15.6" customHeight="1" x14ac:dyDescent="0.25">
      <c r="E29" s="93"/>
      <c r="N29" s="9"/>
      <c r="O29" s="232"/>
      <c r="P29" s="44" t="s">
        <v>901</v>
      </c>
      <c r="Q29" s="44" t="s">
        <v>790</v>
      </c>
      <c r="R29" s="44" t="s">
        <v>305</v>
      </c>
      <c r="S29" s="42">
        <v>8</v>
      </c>
      <c r="T29" s="221">
        <v>8</v>
      </c>
      <c r="U29" s="173">
        <f>SUM(S29:T29)</f>
        <v>16</v>
      </c>
      <c r="V29" s="42">
        <v>2</v>
      </c>
      <c r="W29" s="173"/>
      <c r="X29" s="44" t="s">
        <v>926</v>
      </c>
      <c r="Y29" s="44" t="s">
        <v>289</v>
      </c>
      <c r="Z29" s="44" t="s">
        <v>243</v>
      </c>
      <c r="AA29" s="42">
        <v>8</v>
      </c>
      <c r="AB29" s="221">
        <v>11</v>
      </c>
      <c r="AC29" s="173">
        <f>SUM(AA29:AB29)</f>
        <v>19</v>
      </c>
      <c r="AD29" s="42">
        <v>2</v>
      </c>
      <c r="AE29" s="230"/>
    </row>
    <row r="30" spans="1:31" ht="15.6" customHeight="1" x14ac:dyDescent="0.3">
      <c r="A30" s="76" t="s">
        <v>327</v>
      </c>
      <c r="B30" s="156"/>
      <c r="C30" s="155"/>
      <c r="D30" s="148"/>
      <c r="E30" s="71" t="s">
        <v>239</v>
      </c>
      <c r="F30" s="71"/>
      <c r="G30" s="78"/>
      <c r="H30" s="78"/>
      <c r="I30" s="78"/>
      <c r="J30" s="79"/>
      <c r="K30" s="78"/>
      <c r="L30" s="78"/>
      <c r="M30" s="78"/>
      <c r="N30" s="9"/>
      <c r="O30" s="232"/>
      <c r="P30" s="44" t="s">
        <v>856</v>
      </c>
      <c r="Q30" s="44" t="s">
        <v>261</v>
      </c>
      <c r="R30" s="44" t="s">
        <v>305</v>
      </c>
      <c r="S30" s="42">
        <v>7</v>
      </c>
      <c r="T30" s="42">
        <v>6</v>
      </c>
      <c r="U30" s="173">
        <f>SUM(S30:T30)</f>
        <v>13</v>
      </c>
      <c r="V30" s="42"/>
      <c r="W30" s="173"/>
      <c r="X30" s="44" t="s">
        <v>879</v>
      </c>
      <c r="Y30" s="44" t="s">
        <v>303</v>
      </c>
      <c r="Z30" s="44" t="s">
        <v>243</v>
      </c>
      <c r="AA30" s="42">
        <v>4</v>
      </c>
      <c r="AB30" s="221">
        <v>12</v>
      </c>
      <c r="AC30" s="173">
        <f>SUM(AA30:AB30)</f>
        <v>16</v>
      </c>
      <c r="AD30" s="42">
        <v>1</v>
      </c>
      <c r="AE30" s="230"/>
    </row>
    <row r="31" spans="1:31" ht="15.6" customHeight="1" x14ac:dyDescent="0.3">
      <c r="A31" s="49" t="s">
        <v>229</v>
      </c>
      <c r="B31" s="35" t="s">
        <v>318</v>
      </c>
      <c r="D31" s="23">
        <v>4</v>
      </c>
      <c r="E31" s="8">
        <v>1</v>
      </c>
      <c r="F31" s="44" t="s">
        <v>1192</v>
      </c>
      <c r="H31" s="158"/>
      <c r="I31" s="94"/>
      <c r="J31" s="94"/>
      <c r="K31" s="94"/>
      <c r="L31" s="94"/>
      <c r="M31" s="94"/>
      <c r="N31" s="9"/>
      <c r="O31" s="232"/>
      <c r="P31" s="44" t="s">
        <v>853</v>
      </c>
      <c r="Q31" s="159" t="s">
        <v>274</v>
      </c>
      <c r="R31" s="51" t="s">
        <v>305</v>
      </c>
      <c r="S31" s="42">
        <v>3</v>
      </c>
      <c r="T31" s="42">
        <v>10</v>
      </c>
      <c r="U31" s="173">
        <f>SUM(S31:T31)</f>
        <v>13</v>
      </c>
      <c r="V31" s="42"/>
      <c r="W31" s="173"/>
      <c r="X31" s="44" t="s">
        <v>864</v>
      </c>
      <c r="Y31" s="51" t="s">
        <v>914</v>
      </c>
      <c r="Z31" s="51" t="s">
        <v>243</v>
      </c>
      <c r="AA31" s="42">
        <v>1</v>
      </c>
      <c r="AB31" s="42">
        <v>12</v>
      </c>
      <c r="AC31" s="173">
        <f>SUM(AA31:AB31)</f>
        <v>13</v>
      </c>
      <c r="AD31" s="42">
        <v>2</v>
      </c>
      <c r="AE31" s="230"/>
    </row>
    <row r="32" spans="1:31" ht="15.6" customHeight="1" x14ac:dyDescent="0.25">
      <c r="A32" s="42" t="s">
        <v>226</v>
      </c>
      <c r="B32" s="44" t="s">
        <v>272</v>
      </c>
      <c r="C32" s="44"/>
      <c r="D32" s="9"/>
      <c r="E32" s="8">
        <v>1</v>
      </c>
      <c r="F32" s="44" t="s">
        <v>1193</v>
      </c>
      <c r="N32" s="8"/>
      <c r="O32" s="233"/>
      <c r="P32" s="44" t="s">
        <v>858</v>
      </c>
      <c r="Q32" s="44" t="s">
        <v>333</v>
      </c>
      <c r="R32" s="44" t="s">
        <v>305</v>
      </c>
      <c r="S32" s="42">
        <v>2</v>
      </c>
      <c r="T32" s="42">
        <v>7</v>
      </c>
      <c r="U32" s="173">
        <f>SUM(S32:T32)</f>
        <v>9</v>
      </c>
      <c r="V32" s="42"/>
      <c r="W32" s="173"/>
      <c r="X32" s="44" t="s">
        <v>873</v>
      </c>
      <c r="Y32" s="44" t="s">
        <v>219</v>
      </c>
      <c r="Z32" s="44" t="s">
        <v>243</v>
      </c>
      <c r="AA32" s="42">
        <v>7</v>
      </c>
      <c r="AB32" s="42">
        <v>2</v>
      </c>
      <c r="AC32" s="173">
        <f t="shared" si="7"/>
        <v>9</v>
      </c>
      <c r="AD32" s="42"/>
      <c r="AE32" s="230"/>
    </row>
    <row r="33" spans="1:31" ht="15.6" customHeight="1" x14ac:dyDescent="0.25">
      <c r="B33" s="44"/>
      <c r="C33" s="44"/>
      <c r="E33" s="8">
        <v>1</v>
      </c>
      <c r="F33" s="44" t="s">
        <v>1194</v>
      </c>
      <c r="N33" s="9"/>
      <c r="O33" s="232"/>
      <c r="P33" s="44" t="s">
        <v>852</v>
      </c>
      <c r="Q33" s="44" t="s">
        <v>234</v>
      </c>
      <c r="R33" s="44" t="s">
        <v>305</v>
      </c>
      <c r="S33" s="42"/>
      <c r="T33" s="42">
        <v>7</v>
      </c>
      <c r="U33" s="173">
        <f t="shared" si="6"/>
        <v>7</v>
      </c>
      <c r="V33" s="42"/>
      <c r="W33" s="173"/>
      <c r="X33" s="44" t="s">
        <v>875</v>
      </c>
      <c r="Y33" s="44" t="s">
        <v>328</v>
      </c>
      <c r="Z33" s="44" t="s">
        <v>243</v>
      </c>
      <c r="AA33" s="42">
        <v>1</v>
      </c>
      <c r="AB33" s="42">
        <v>5</v>
      </c>
      <c r="AC33" s="173">
        <f t="shared" si="7"/>
        <v>6</v>
      </c>
      <c r="AD33" s="42">
        <v>2</v>
      </c>
      <c r="AE33" s="230"/>
    </row>
    <row r="34" spans="1:31" ht="15.6" customHeight="1" x14ac:dyDescent="0.25">
      <c r="B34" s="44"/>
      <c r="C34" s="44"/>
      <c r="E34" s="93">
        <v>2</v>
      </c>
      <c r="F34" s="44" t="s">
        <v>1195</v>
      </c>
      <c r="N34" s="9"/>
      <c r="O34" s="233"/>
      <c r="P34" s="44" t="s">
        <v>855</v>
      </c>
      <c r="Q34" s="88" t="s">
        <v>221</v>
      </c>
      <c r="R34" s="44" t="s">
        <v>305</v>
      </c>
      <c r="S34" s="42"/>
      <c r="T34" s="42">
        <v>9</v>
      </c>
      <c r="U34" s="173">
        <f t="shared" si="6"/>
        <v>9</v>
      </c>
      <c r="V34" s="42">
        <v>1</v>
      </c>
      <c r="W34" s="173"/>
      <c r="X34" s="44" t="s">
        <v>874</v>
      </c>
      <c r="Y34" s="44" t="s">
        <v>212</v>
      </c>
      <c r="Z34" s="44" t="s">
        <v>243</v>
      </c>
      <c r="AA34" s="42">
        <v>1</v>
      </c>
      <c r="AB34" s="221">
        <v>4</v>
      </c>
      <c r="AC34" s="173">
        <f t="shared" si="7"/>
        <v>5</v>
      </c>
      <c r="AD34" s="42">
        <v>5</v>
      </c>
      <c r="AE34" s="230"/>
    </row>
    <row r="35" spans="1:31" ht="15.6" customHeight="1" x14ac:dyDescent="0.25">
      <c r="N35" s="9"/>
      <c r="O35" s="233"/>
      <c r="P35" s="44" t="s">
        <v>854</v>
      </c>
      <c r="Q35" s="44" t="s">
        <v>214</v>
      </c>
      <c r="R35" s="44" t="s">
        <v>305</v>
      </c>
      <c r="S35" s="221"/>
      <c r="T35" s="42">
        <v>6</v>
      </c>
      <c r="U35" s="173">
        <f t="shared" si="6"/>
        <v>6</v>
      </c>
      <c r="V35" s="42">
        <v>2</v>
      </c>
      <c r="W35" s="173"/>
      <c r="X35" s="44" t="s">
        <v>877</v>
      </c>
      <c r="Y35" s="51" t="s">
        <v>1036</v>
      </c>
      <c r="Z35" s="51" t="s">
        <v>243</v>
      </c>
      <c r="AA35" s="42"/>
      <c r="AB35" s="221">
        <v>2</v>
      </c>
      <c r="AC35" s="173">
        <f t="shared" si="7"/>
        <v>2</v>
      </c>
      <c r="AD35" s="42"/>
      <c r="AE35" s="230"/>
    </row>
    <row r="36" spans="1:31" ht="15.6" customHeight="1" x14ac:dyDescent="0.3">
      <c r="A36" s="52"/>
      <c r="B36" s="35" t="s">
        <v>313</v>
      </c>
      <c r="C36" s="46"/>
      <c r="D36" s="114">
        <v>3</v>
      </c>
      <c r="E36" s="8">
        <v>1</v>
      </c>
      <c r="F36" s="44" t="s">
        <v>1198</v>
      </c>
      <c r="N36" s="9"/>
      <c r="O36" s="232"/>
      <c r="P36" s="44" t="s">
        <v>795</v>
      </c>
      <c r="Q36" s="44" t="s">
        <v>1184</v>
      </c>
      <c r="R36" s="44" t="s">
        <v>305</v>
      </c>
      <c r="S36" s="43"/>
      <c r="T36" s="42">
        <v>1</v>
      </c>
      <c r="U36" s="173">
        <f t="shared" si="6"/>
        <v>1</v>
      </c>
      <c r="V36" s="42"/>
      <c r="W36" s="173"/>
      <c r="X36" s="44" t="s">
        <v>872</v>
      </c>
      <c r="Y36" s="44" t="s">
        <v>211</v>
      </c>
      <c r="Z36" s="44" t="s">
        <v>243</v>
      </c>
      <c r="AA36" s="42"/>
      <c r="AB36" s="42">
        <v>2</v>
      </c>
      <c r="AC36" s="173">
        <f t="shared" si="7"/>
        <v>2</v>
      </c>
      <c r="AD36" s="42">
        <v>1</v>
      </c>
      <c r="AE36" s="230"/>
    </row>
    <row r="37" spans="1:31" ht="15.6" customHeight="1" thickBot="1" x14ac:dyDescent="0.3">
      <c r="A37" s="52" t="s">
        <v>226</v>
      </c>
      <c r="B37" s="44" t="s">
        <v>272</v>
      </c>
      <c r="C37" s="60"/>
      <c r="D37" s="114"/>
      <c r="E37" s="8">
        <v>1</v>
      </c>
      <c r="F37" s="44" t="s">
        <v>1197</v>
      </c>
      <c r="N37" s="9"/>
      <c r="O37" s="233"/>
      <c r="P37" s="240" t="s">
        <v>1012</v>
      </c>
      <c r="Q37" s="240"/>
      <c r="R37" s="240" t="s">
        <v>305</v>
      </c>
      <c r="S37" s="242">
        <f>SUM(S26:S36)</f>
        <v>53</v>
      </c>
      <c r="T37" s="242">
        <f>SUM(T26:T36)</f>
        <v>83</v>
      </c>
      <c r="U37" s="242">
        <f>SUM(U26:U36)</f>
        <v>136</v>
      </c>
      <c r="V37" s="242">
        <f>SUM(V26:V36)</f>
        <v>6</v>
      </c>
      <c r="W37" s="173"/>
      <c r="X37" s="240" t="s">
        <v>1014</v>
      </c>
      <c r="Y37" s="240"/>
      <c r="Z37" s="240" t="s">
        <v>243</v>
      </c>
      <c r="AA37" s="242">
        <f>SUM(AA26:AA36)</f>
        <v>47</v>
      </c>
      <c r="AB37" s="242">
        <f>SUM(AB26:AB36)</f>
        <v>83</v>
      </c>
      <c r="AC37" s="242">
        <f>SUM(AC26:AC36)</f>
        <v>130</v>
      </c>
      <c r="AD37" s="242">
        <f>SUM(AD26:AD36)</f>
        <v>20</v>
      </c>
      <c r="AE37" s="230"/>
    </row>
    <row r="38" spans="1:31" ht="15.6" customHeight="1" x14ac:dyDescent="0.25">
      <c r="B38" s="44"/>
      <c r="C38" s="106"/>
      <c r="E38" s="93">
        <v>2</v>
      </c>
      <c r="F38" s="44" t="s">
        <v>1196</v>
      </c>
      <c r="N38" s="8"/>
      <c r="O38" s="233"/>
      <c r="P38" s="238" t="s">
        <v>283</v>
      </c>
      <c r="Q38" s="238"/>
      <c r="R38" s="243" t="s">
        <v>1019</v>
      </c>
      <c r="S38" s="245">
        <v>1</v>
      </c>
      <c r="T38" s="245">
        <v>4</v>
      </c>
      <c r="U38" s="173">
        <f t="shared" ref="U38:U48" si="8">SUM(S38:T38)</f>
        <v>5</v>
      </c>
      <c r="V38" s="245">
        <v>3</v>
      </c>
      <c r="W38" s="173"/>
      <c r="X38" s="238" t="s">
        <v>242</v>
      </c>
      <c r="Y38" s="238"/>
      <c r="Z38" s="246" t="s">
        <v>1016</v>
      </c>
      <c r="AA38" s="245">
        <v>6</v>
      </c>
      <c r="AB38" s="245">
        <v>2</v>
      </c>
      <c r="AC38" s="173">
        <f t="shared" ref="AC38:AC48" si="9">SUM(AA38:AB38)</f>
        <v>8</v>
      </c>
      <c r="AD38" s="245"/>
      <c r="AE38" s="230"/>
    </row>
    <row r="39" spans="1:31" ht="15.6" customHeight="1" x14ac:dyDescent="0.25">
      <c r="E39" s="93"/>
      <c r="F39" s="44"/>
      <c r="N39" s="9"/>
      <c r="O39" s="233"/>
      <c r="P39" s="44" t="s">
        <v>811</v>
      </c>
      <c r="Q39" s="44" t="s">
        <v>299</v>
      </c>
      <c r="R39" s="51" t="s">
        <v>250</v>
      </c>
      <c r="S39" s="221">
        <v>8</v>
      </c>
      <c r="T39" s="221">
        <v>13</v>
      </c>
      <c r="U39" s="173">
        <f t="shared" si="8"/>
        <v>21</v>
      </c>
      <c r="V39" s="42"/>
      <c r="W39" s="173"/>
      <c r="X39" s="44" t="s">
        <v>943</v>
      </c>
      <c r="Y39" s="44" t="s">
        <v>908</v>
      </c>
      <c r="Z39" s="44" t="s">
        <v>242</v>
      </c>
      <c r="AA39" s="42">
        <v>19</v>
      </c>
      <c r="AB39" s="221">
        <v>13</v>
      </c>
      <c r="AC39" s="173">
        <f t="shared" si="9"/>
        <v>32</v>
      </c>
      <c r="AD39" s="42"/>
      <c r="AE39" s="230"/>
    </row>
    <row r="40" spans="1:31" ht="15.6" customHeight="1" x14ac:dyDescent="0.3">
      <c r="A40" s="76"/>
      <c r="B40" s="156"/>
      <c r="C40" s="71"/>
      <c r="D40" s="148"/>
      <c r="E40" s="71" t="s">
        <v>239</v>
      </c>
      <c r="F40" s="77"/>
      <c r="G40" s="78"/>
      <c r="H40" s="78"/>
      <c r="I40" s="78"/>
      <c r="J40" s="79"/>
      <c r="K40" s="78"/>
      <c r="L40" s="78"/>
      <c r="M40" s="78"/>
      <c r="N40" s="8"/>
      <c r="O40" s="233"/>
      <c r="P40" s="44" t="s">
        <v>810</v>
      </c>
      <c r="Q40" s="44" t="s">
        <v>299</v>
      </c>
      <c r="R40" s="51" t="s">
        <v>250</v>
      </c>
      <c r="S40" s="42">
        <v>8</v>
      </c>
      <c r="T40" s="221">
        <v>5</v>
      </c>
      <c r="U40" s="173">
        <f t="shared" si="8"/>
        <v>13</v>
      </c>
      <c r="V40" s="42">
        <v>1</v>
      </c>
      <c r="W40" s="173"/>
      <c r="X40" s="44" t="s">
        <v>827</v>
      </c>
      <c r="Y40" s="44" t="s">
        <v>304</v>
      </c>
      <c r="Z40" s="44" t="s">
        <v>242</v>
      </c>
      <c r="AA40" s="42">
        <v>11</v>
      </c>
      <c r="AB40" s="221">
        <v>18</v>
      </c>
      <c r="AC40" s="173">
        <f>SUM(AA40:AB40)</f>
        <v>29</v>
      </c>
      <c r="AD40" s="42">
        <v>3</v>
      </c>
      <c r="AE40" s="230"/>
    </row>
    <row r="41" spans="1:31" ht="15.6" customHeight="1" x14ac:dyDescent="0.3">
      <c r="A41" s="49" t="s">
        <v>230</v>
      </c>
      <c r="B41" s="35" t="s">
        <v>363</v>
      </c>
      <c r="C41" s="44"/>
      <c r="D41" s="23">
        <v>1</v>
      </c>
      <c r="E41" s="9">
        <v>1</v>
      </c>
      <c r="F41" s="44" t="s">
        <v>1199</v>
      </c>
      <c r="G41" s="43"/>
      <c r="H41" s="47"/>
      <c r="I41" s="47"/>
      <c r="J41" s="48"/>
      <c r="K41" s="47"/>
      <c r="L41" s="47"/>
      <c r="M41" s="47"/>
      <c r="N41" s="9"/>
      <c r="O41" s="232"/>
      <c r="P41" s="44" t="s">
        <v>814</v>
      </c>
      <c r="Q41" s="44" t="s">
        <v>325</v>
      </c>
      <c r="R41" s="44" t="s">
        <v>250</v>
      </c>
      <c r="S41" s="52">
        <v>4</v>
      </c>
      <c r="T41" s="202">
        <v>3</v>
      </c>
      <c r="U41" s="173">
        <f>SUM(S41:T41)</f>
        <v>7</v>
      </c>
      <c r="V41" s="42"/>
      <c r="W41" s="173"/>
      <c r="X41" s="46" t="s">
        <v>829</v>
      </c>
      <c r="Y41" s="46" t="s">
        <v>249</v>
      </c>
      <c r="Z41" s="220" t="s">
        <v>242</v>
      </c>
      <c r="AA41" s="42">
        <v>16</v>
      </c>
      <c r="AB41" s="42">
        <v>11</v>
      </c>
      <c r="AC41" s="173">
        <f>SUM(AA41:AB41)</f>
        <v>27</v>
      </c>
      <c r="AD41" s="42">
        <v>3</v>
      </c>
      <c r="AE41" s="230"/>
    </row>
    <row r="42" spans="1:31" ht="15.6" customHeight="1" x14ac:dyDescent="0.25">
      <c r="A42" s="52" t="s">
        <v>226</v>
      </c>
      <c r="B42" s="157" t="s">
        <v>272</v>
      </c>
      <c r="C42" s="46"/>
      <c r="D42" s="23"/>
      <c r="E42" s="9"/>
      <c r="F42" s="44"/>
      <c r="G42" s="43"/>
      <c r="H42" s="47"/>
      <c r="I42" s="43"/>
      <c r="J42" s="45"/>
      <c r="K42" s="47"/>
      <c r="L42" s="47"/>
      <c r="M42" s="39"/>
      <c r="N42" s="9"/>
      <c r="O42" s="232"/>
      <c r="P42" s="44" t="s">
        <v>815</v>
      </c>
      <c r="Q42" s="159" t="s">
        <v>380</v>
      </c>
      <c r="R42" s="44" t="s">
        <v>250</v>
      </c>
      <c r="S42" s="42">
        <v>3</v>
      </c>
      <c r="T42" s="42">
        <v>3</v>
      </c>
      <c r="U42" s="173">
        <f>SUM(S42:T42)</f>
        <v>6</v>
      </c>
      <c r="V42" s="42">
        <v>2</v>
      </c>
      <c r="W42" s="173"/>
      <c r="X42" s="157" t="s">
        <v>825</v>
      </c>
      <c r="Y42" s="157" t="s">
        <v>260</v>
      </c>
      <c r="Z42" s="46" t="s">
        <v>242</v>
      </c>
      <c r="AA42" s="42">
        <v>3</v>
      </c>
      <c r="AB42" s="42">
        <v>20</v>
      </c>
      <c r="AC42" s="173">
        <f>SUM(AA42:AB42)</f>
        <v>23</v>
      </c>
      <c r="AD42" s="42">
        <v>1</v>
      </c>
      <c r="AE42" s="230"/>
    </row>
    <row r="43" spans="1:31" ht="15.6" customHeight="1" x14ac:dyDescent="0.25">
      <c r="F43" s="44"/>
      <c r="N43" s="8"/>
      <c r="O43" s="233"/>
      <c r="P43" s="44" t="s">
        <v>807</v>
      </c>
      <c r="Q43" s="159" t="s">
        <v>370</v>
      </c>
      <c r="R43" s="44" t="s">
        <v>250</v>
      </c>
      <c r="S43" s="42">
        <v>2</v>
      </c>
      <c r="T43" s="42">
        <v>3</v>
      </c>
      <c r="U43" s="173">
        <f>SUM(S43:T43)</f>
        <v>5</v>
      </c>
      <c r="V43" s="42">
        <v>3</v>
      </c>
      <c r="W43" s="173"/>
      <c r="X43" s="44" t="s">
        <v>828</v>
      </c>
      <c r="Y43" s="44" t="s">
        <v>258</v>
      </c>
      <c r="Z43" s="44" t="s">
        <v>242</v>
      </c>
      <c r="AA43" s="42">
        <v>6</v>
      </c>
      <c r="AB43" s="221">
        <v>16</v>
      </c>
      <c r="AC43" s="173">
        <f>SUM(AA43:AB43)</f>
        <v>22</v>
      </c>
      <c r="AD43" s="42">
        <v>1</v>
      </c>
      <c r="AE43" s="230"/>
    </row>
    <row r="44" spans="1:31" ht="15.6" customHeight="1" x14ac:dyDescent="0.3">
      <c r="B44" s="35" t="s">
        <v>277</v>
      </c>
      <c r="C44" s="59"/>
      <c r="D44" s="234">
        <v>1</v>
      </c>
      <c r="E44" s="9">
        <v>2</v>
      </c>
      <c r="F44" s="44" t="s">
        <v>1202</v>
      </c>
      <c r="N44" s="9"/>
      <c r="O44" s="233"/>
      <c r="P44" s="44" t="s">
        <v>809</v>
      </c>
      <c r="Q44" s="44" t="s">
        <v>251</v>
      </c>
      <c r="R44" s="44" t="s">
        <v>250</v>
      </c>
      <c r="S44" s="42">
        <v>1</v>
      </c>
      <c r="T44" s="42">
        <v>5</v>
      </c>
      <c r="U44" s="173">
        <f>SUM(S44:T44)</f>
        <v>6</v>
      </c>
      <c r="V44" s="42">
        <v>2</v>
      </c>
      <c r="W44" s="173"/>
      <c r="X44" s="44" t="s">
        <v>832</v>
      </c>
      <c r="Y44" s="44" t="s">
        <v>359</v>
      </c>
      <c r="Z44" s="44" t="s">
        <v>242</v>
      </c>
      <c r="AA44" s="42">
        <v>3</v>
      </c>
      <c r="AB44" s="42">
        <v>8</v>
      </c>
      <c r="AC44" s="173">
        <f t="shared" si="9"/>
        <v>11</v>
      </c>
      <c r="AD44" s="42">
        <v>1</v>
      </c>
      <c r="AE44" s="230"/>
    </row>
    <row r="45" spans="1:31" ht="15.6" customHeight="1" x14ac:dyDescent="0.25">
      <c r="A45" s="202" t="s">
        <v>226</v>
      </c>
      <c r="B45" s="88" t="s">
        <v>272</v>
      </c>
      <c r="C45" s="46"/>
      <c r="D45" s="234"/>
      <c r="E45" s="9"/>
      <c r="F45" s="44"/>
      <c r="N45" s="9"/>
      <c r="O45" s="232"/>
      <c r="P45" s="44" t="s">
        <v>812</v>
      </c>
      <c r="Q45" s="44" t="s">
        <v>215</v>
      </c>
      <c r="R45" s="44" t="s">
        <v>250</v>
      </c>
      <c r="S45" s="42"/>
      <c r="T45" s="221">
        <v>4</v>
      </c>
      <c r="U45" s="173">
        <f>SUM(S45:T45)</f>
        <v>4</v>
      </c>
      <c r="V45" s="42">
        <v>5</v>
      </c>
      <c r="W45" s="173"/>
      <c r="X45" s="44" t="s">
        <v>830</v>
      </c>
      <c r="Y45" s="88" t="s">
        <v>288</v>
      </c>
      <c r="Z45" s="44" t="s">
        <v>242</v>
      </c>
      <c r="AA45" s="42"/>
      <c r="AB45" s="221">
        <v>10</v>
      </c>
      <c r="AC45" s="173">
        <f t="shared" si="9"/>
        <v>10</v>
      </c>
      <c r="AD45" s="42"/>
      <c r="AE45" s="230"/>
    </row>
    <row r="46" spans="1:31" ht="17.25" customHeight="1" x14ac:dyDescent="0.25">
      <c r="N46" s="8"/>
      <c r="O46" s="232"/>
      <c r="P46" s="44" t="s">
        <v>813</v>
      </c>
      <c r="Q46" s="44" t="s">
        <v>259</v>
      </c>
      <c r="R46" s="51" t="s">
        <v>250</v>
      </c>
      <c r="S46" s="221">
        <v>1</v>
      </c>
      <c r="T46" s="42">
        <v>1</v>
      </c>
      <c r="U46" s="173">
        <f t="shared" si="8"/>
        <v>2</v>
      </c>
      <c r="V46" s="42"/>
      <c r="W46" s="173"/>
      <c r="X46" s="44" t="s">
        <v>826</v>
      </c>
      <c r="Y46" s="44" t="s">
        <v>218</v>
      </c>
      <c r="Z46" s="51" t="s">
        <v>242</v>
      </c>
      <c r="AA46" s="42">
        <v>1</v>
      </c>
      <c r="AB46" s="221">
        <v>6</v>
      </c>
      <c r="AC46" s="173">
        <f t="shared" si="9"/>
        <v>7</v>
      </c>
      <c r="AD46" s="42">
        <v>2</v>
      </c>
      <c r="AE46" s="230"/>
    </row>
    <row r="47" spans="1:31" ht="15.6" customHeight="1" x14ac:dyDescent="0.25">
      <c r="N47" s="8"/>
      <c r="O47" s="233"/>
      <c r="P47" s="44" t="s">
        <v>806</v>
      </c>
      <c r="Q47" s="51" t="s">
        <v>787</v>
      </c>
      <c r="R47" s="44" t="s">
        <v>250</v>
      </c>
      <c r="S47" s="42">
        <v>1</v>
      </c>
      <c r="T47" s="221">
        <v>1</v>
      </c>
      <c r="U47" s="173">
        <f t="shared" si="8"/>
        <v>2</v>
      </c>
      <c r="V47" s="42"/>
      <c r="W47" s="173"/>
      <c r="X47" s="44" t="s">
        <v>831</v>
      </c>
      <c r="Y47" s="44" t="s">
        <v>382</v>
      </c>
      <c r="Z47" s="44" t="s">
        <v>242</v>
      </c>
      <c r="AA47" s="42">
        <v>3</v>
      </c>
      <c r="AB47" s="42">
        <v>4</v>
      </c>
      <c r="AC47" s="173">
        <f t="shared" si="9"/>
        <v>7</v>
      </c>
      <c r="AD47" s="42">
        <v>2</v>
      </c>
      <c r="AE47" s="230"/>
    </row>
    <row r="48" spans="1:31" ht="15.6" customHeight="1" x14ac:dyDescent="0.25">
      <c r="A48" s="107"/>
      <c r="B48" s="108"/>
      <c r="C48" s="108"/>
      <c r="D48" s="149"/>
      <c r="E48" s="109"/>
      <c r="F48" s="108"/>
      <c r="G48" s="110"/>
      <c r="H48" s="110"/>
      <c r="I48" s="110"/>
      <c r="J48" s="111"/>
      <c r="K48" s="110"/>
      <c r="L48" s="110"/>
      <c r="M48" s="109"/>
      <c r="N48" s="9"/>
      <c r="O48" s="232"/>
      <c r="P48" s="44" t="s">
        <v>808</v>
      </c>
      <c r="Q48" s="44" t="s">
        <v>250</v>
      </c>
      <c r="R48" s="44" t="s">
        <v>250</v>
      </c>
      <c r="S48" s="42"/>
      <c r="T48" s="221"/>
      <c r="U48" s="173">
        <f t="shared" si="8"/>
        <v>0</v>
      </c>
      <c r="V48" s="42"/>
      <c r="W48" s="173"/>
      <c r="X48" s="44" t="s">
        <v>833</v>
      </c>
      <c r="Y48" s="44" t="s">
        <v>204</v>
      </c>
      <c r="Z48" s="44" t="s">
        <v>242</v>
      </c>
      <c r="AA48" s="42"/>
      <c r="AB48" s="42">
        <v>5</v>
      </c>
      <c r="AC48" s="173">
        <f t="shared" si="9"/>
        <v>5</v>
      </c>
      <c r="AD48" s="42">
        <v>5</v>
      </c>
      <c r="AE48" s="230"/>
    </row>
    <row r="49" spans="1:31" ht="16.899999999999999" customHeight="1" thickBot="1" x14ac:dyDescent="0.35">
      <c r="C49" s="44" t="s">
        <v>579</v>
      </c>
      <c r="D49" s="102">
        <f>SUM(D15:D48)</f>
        <v>13</v>
      </c>
      <c r="E49" s="22"/>
      <c r="F49" s="44" t="s">
        <v>578</v>
      </c>
      <c r="G49" s="35"/>
      <c r="H49" s="50"/>
      <c r="I49" s="64">
        <v>3</v>
      </c>
      <c r="J49" s="23"/>
      <c r="N49" s="9"/>
      <c r="O49" s="233"/>
      <c r="P49" s="240" t="s">
        <v>1012</v>
      </c>
      <c r="Q49" s="240"/>
      <c r="R49" s="240" t="s">
        <v>250</v>
      </c>
      <c r="S49" s="242">
        <f>SUM(S38:S48)</f>
        <v>29</v>
      </c>
      <c r="T49" s="242">
        <f>SUM(T38:T48)</f>
        <v>42</v>
      </c>
      <c r="U49" s="242">
        <f>SUM(U38:U48)</f>
        <v>71</v>
      </c>
      <c r="V49" s="242">
        <f>SUM(V38:V48)</f>
        <v>16</v>
      </c>
      <c r="W49" s="173"/>
      <c r="X49" s="240" t="s">
        <v>1014</v>
      </c>
      <c r="Y49" s="240"/>
      <c r="Z49" s="240"/>
      <c r="AA49" s="242">
        <f>SUM(AA38:AA48)</f>
        <v>68</v>
      </c>
      <c r="AB49" s="242">
        <f>SUM(AB38:AB48)</f>
        <v>113</v>
      </c>
      <c r="AC49" s="242">
        <f>SUM(AC38:AC48)</f>
        <v>181</v>
      </c>
      <c r="AD49" s="242">
        <f>SUM(AD38:AD48)</f>
        <v>18</v>
      </c>
      <c r="AE49" s="230"/>
    </row>
    <row r="50" spans="1:31" ht="15.6" customHeight="1" x14ac:dyDescent="0.25">
      <c r="N50" s="8"/>
      <c r="O50" s="233"/>
      <c r="P50" s="238" t="s">
        <v>356</v>
      </c>
      <c r="Q50" s="238"/>
      <c r="R50" s="243" t="s">
        <v>1017</v>
      </c>
      <c r="S50" s="245">
        <v>7</v>
      </c>
      <c r="T50" s="245">
        <v>6</v>
      </c>
      <c r="U50" s="173">
        <f t="shared" ref="U50:U61" si="10">SUM(S50:T50)</f>
        <v>13</v>
      </c>
      <c r="V50" s="245">
        <v>2</v>
      </c>
      <c r="W50" s="173"/>
      <c r="X50" s="238" t="s">
        <v>358</v>
      </c>
      <c r="Y50" s="238"/>
      <c r="Z50" s="243" t="s">
        <v>1018</v>
      </c>
      <c r="AA50" s="245">
        <v>8</v>
      </c>
      <c r="AB50" s="245">
        <v>9</v>
      </c>
      <c r="AC50" s="173">
        <f t="shared" ref="AC50:AC60" si="11">SUM(AA50:AB50)</f>
        <v>17</v>
      </c>
      <c r="AD50" s="245">
        <v>1</v>
      </c>
      <c r="AE50" s="230"/>
    </row>
    <row r="51" spans="1:31" ht="15.6" customHeight="1" x14ac:dyDescent="0.25">
      <c r="N51" s="9"/>
      <c r="O51" s="232"/>
      <c r="P51" s="44" t="s">
        <v>820</v>
      </c>
      <c r="Q51" s="44" t="s">
        <v>254</v>
      </c>
      <c r="R51" s="44" t="s">
        <v>356</v>
      </c>
      <c r="S51" s="42">
        <v>8</v>
      </c>
      <c r="T51" s="221">
        <v>15</v>
      </c>
      <c r="U51" s="173">
        <f t="shared" si="10"/>
        <v>23</v>
      </c>
      <c r="V51" s="42">
        <v>2</v>
      </c>
      <c r="W51" s="173"/>
      <c r="X51" s="44" t="s">
        <v>842</v>
      </c>
      <c r="Y51" s="44" t="s">
        <v>598</v>
      </c>
      <c r="Z51" s="44" t="s">
        <v>358</v>
      </c>
      <c r="AA51" s="42">
        <v>5</v>
      </c>
      <c r="AB51" s="221">
        <v>8</v>
      </c>
      <c r="AC51" s="173">
        <f t="shared" si="11"/>
        <v>13</v>
      </c>
      <c r="AD51" s="42">
        <v>1</v>
      </c>
      <c r="AE51" s="230"/>
    </row>
    <row r="52" spans="1:31" ht="15.6" customHeight="1" x14ac:dyDescent="0.25">
      <c r="N52" s="9"/>
      <c r="O52" s="232"/>
      <c r="P52" s="44" t="s">
        <v>821</v>
      </c>
      <c r="Q52" s="51" t="s">
        <v>254</v>
      </c>
      <c r="R52" s="51" t="s">
        <v>356</v>
      </c>
      <c r="S52" s="42">
        <v>4</v>
      </c>
      <c r="T52" s="42">
        <v>12</v>
      </c>
      <c r="U52" s="173">
        <f t="shared" si="10"/>
        <v>16</v>
      </c>
      <c r="V52" s="42">
        <v>3</v>
      </c>
      <c r="W52" s="173"/>
      <c r="X52" s="44" t="s">
        <v>836</v>
      </c>
      <c r="Y52" s="159" t="s">
        <v>216</v>
      </c>
      <c r="Z52" s="44" t="s">
        <v>358</v>
      </c>
      <c r="AA52" s="42">
        <v>6</v>
      </c>
      <c r="AB52" s="221">
        <v>7</v>
      </c>
      <c r="AC52" s="173">
        <f t="shared" si="11"/>
        <v>13</v>
      </c>
      <c r="AD52" s="42">
        <v>9</v>
      </c>
      <c r="AE52" s="230"/>
    </row>
    <row r="53" spans="1:31" ht="15.6" customHeight="1" x14ac:dyDescent="0.25">
      <c r="N53" s="9"/>
      <c r="O53" s="233"/>
      <c r="P53" s="44" t="s">
        <v>823</v>
      </c>
      <c r="Q53" s="44" t="s">
        <v>292</v>
      </c>
      <c r="R53" s="44" t="s">
        <v>356</v>
      </c>
      <c r="S53" s="42">
        <v>6</v>
      </c>
      <c r="T53" s="221">
        <v>8</v>
      </c>
      <c r="U53" s="173">
        <f t="shared" si="10"/>
        <v>14</v>
      </c>
      <c r="V53" s="43"/>
      <c r="W53" s="173"/>
      <c r="X53" s="44" t="s">
        <v>840</v>
      </c>
      <c r="Y53" s="44" t="s">
        <v>293</v>
      </c>
      <c r="Z53" s="51" t="s">
        <v>358</v>
      </c>
      <c r="AA53" s="221">
        <v>6</v>
      </c>
      <c r="AB53" s="42">
        <v>8</v>
      </c>
      <c r="AC53" s="173">
        <f t="shared" si="11"/>
        <v>14</v>
      </c>
      <c r="AD53" s="42">
        <v>1</v>
      </c>
      <c r="AE53" s="230"/>
    </row>
    <row r="54" spans="1:31" ht="15.6" customHeight="1" x14ac:dyDescent="0.25">
      <c r="D54" s="234"/>
      <c r="E54" s="9"/>
      <c r="F54" s="44"/>
      <c r="N54" s="8"/>
      <c r="O54" s="232"/>
      <c r="P54" s="44" t="s">
        <v>819</v>
      </c>
      <c r="Q54" s="51" t="s">
        <v>217</v>
      </c>
      <c r="R54" s="51" t="s">
        <v>356</v>
      </c>
      <c r="S54" s="42">
        <v>4</v>
      </c>
      <c r="T54" s="221">
        <v>8</v>
      </c>
      <c r="U54" s="173">
        <f t="shared" si="10"/>
        <v>12</v>
      </c>
      <c r="V54" s="42">
        <v>1</v>
      </c>
      <c r="W54" s="173"/>
      <c r="X54" s="44" t="s">
        <v>841</v>
      </c>
      <c r="Y54" s="44" t="s">
        <v>248</v>
      </c>
      <c r="Z54" s="44" t="s">
        <v>358</v>
      </c>
      <c r="AA54" s="42">
        <v>7</v>
      </c>
      <c r="AB54" s="221">
        <v>4</v>
      </c>
      <c r="AC54" s="173">
        <f t="shared" si="11"/>
        <v>11</v>
      </c>
      <c r="AD54" s="43"/>
      <c r="AE54" s="230"/>
    </row>
    <row r="55" spans="1:31" ht="15.6" customHeight="1" x14ac:dyDescent="0.3">
      <c r="B55" s="35"/>
      <c r="C55" s="59"/>
      <c r="D55" s="234"/>
      <c r="E55" s="9"/>
      <c r="F55" s="44"/>
      <c r="N55" s="8"/>
      <c r="O55" s="232"/>
      <c r="P55" s="44" t="s">
        <v>818</v>
      </c>
      <c r="Q55" s="44" t="s">
        <v>209</v>
      </c>
      <c r="R55" s="44" t="s">
        <v>356</v>
      </c>
      <c r="S55" s="42">
        <v>3</v>
      </c>
      <c r="T55" s="221">
        <v>8</v>
      </c>
      <c r="U55" s="173">
        <f t="shared" si="10"/>
        <v>11</v>
      </c>
      <c r="V55" s="42">
        <v>4</v>
      </c>
      <c r="W55" s="173"/>
      <c r="X55" s="44" t="s">
        <v>837</v>
      </c>
      <c r="Y55" s="44" t="s">
        <v>798</v>
      </c>
      <c r="Z55" s="44" t="s">
        <v>358</v>
      </c>
      <c r="AA55" s="42">
        <v>4</v>
      </c>
      <c r="AB55" s="42">
        <v>8</v>
      </c>
      <c r="AC55" s="173">
        <f t="shared" si="11"/>
        <v>12</v>
      </c>
      <c r="AD55" s="221">
        <v>4</v>
      </c>
      <c r="AE55" s="230"/>
    </row>
    <row r="56" spans="1:31" ht="15.6" customHeight="1" x14ac:dyDescent="0.25">
      <c r="A56" s="202"/>
      <c r="B56" s="88"/>
      <c r="C56" s="46"/>
      <c r="E56" s="9"/>
      <c r="F56" s="44"/>
      <c r="N56" s="8"/>
      <c r="O56" s="63"/>
      <c r="P56" s="44" t="s">
        <v>1043</v>
      </c>
      <c r="Q56" s="44" t="s">
        <v>544</v>
      </c>
      <c r="R56" s="44" t="s">
        <v>356</v>
      </c>
      <c r="S56" s="42">
        <v>4</v>
      </c>
      <c r="T56" s="221">
        <v>6</v>
      </c>
      <c r="U56" s="173">
        <f t="shared" si="10"/>
        <v>10</v>
      </c>
      <c r="W56" s="173"/>
      <c r="X56" s="44" t="s">
        <v>1084</v>
      </c>
      <c r="Y56" s="161" t="s">
        <v>314</v>
      </c>
      <c r="Z56" s="44" t="s">
        <v>358</v>
      </c>
      <c r="AA56" s="42">
        <v>2</v>
      </c>
      <c r="AB56" s="221">
        <v>7</v>
      </c>
      <c r="AC56" s="173">
        <f t="shared" si="11"/>
        <v>9</v>
      </c>
      <c r="AD56" s="42">
        <v>1</v>
      </c>
      <c r="AE56" s="230"/>
    </row>
    <row r="57" spans="1:31" ht="15.6" customHeight="1" x14ac:dyDescent="0.25">
      <c r="E57" s="9"/>
      <c r="F57" s="44"/>
      <c r="N57" s="9"/>
      <c r="O57" s="233"/>
      <c r="P57" s="44" t="s">
        <v>822</v>
      </c>
      <c r="Q57" s="44" t="s">
        <v>238</v>
      </c>
      <c r="R57" s="44" t="s">
        <v>356</v>
      </c>
      <c r="S57" s="42">
        <v>4</v>
      </c>
      <c r="T57" s="42">
        <v>4</v>
      </c>
      <c r="U57" s="173">
        <f t="shared" si="10"/>
        <v>8</v>
      </c>
      <c r="V57" s="42">
        <v>3</v>
      </c>
      <c r="W57" s="173"/>
      <c r="X57" s="44" t="s">
        <v>838</v>
      </c>
      <c r="Y57" s="44" t="s">
        <v>290</v>
      </c>
      <c r="Z57" s="44" t="s">
        <v>358</v>
      </c>
      <c r="AA57" s="42">
        <v>4</v>
      </c>
      <c r="AB57" s="221">
        <v>4</v>
      </c>
      <c r="AC57" s="173">
        <f t="shared" si="11"/>
        <v>8</v>
      </c>
      <c r="AD57" s="42">
        <v>1</v>
      </c>
      <c r="AE57" s="230"/>
    </row>
    <row r="58" spans="1:31" ht="15.6" customHeight="1" x14ac:dyDescent="0.25">
      <c r="A58" s="202"/>
      <c r="E58" s="9"/>
      <c r="F58" s="44"/>
      <c r="N58" s="9"/>
      <c r="O58" s="233"/>
      <c r="P58" s="44" t="s">
        <v>918</v>
      </c>
      <c r="Q58" s="159" t="s">
        <v>691</v>
      </c>
      <c r="R58" s="44" t="s">
        <v>356</v>
      </c>
      <c r="S58" s="42">
        <v>2</v>
      </c>
      <c r="T58" s="42">
        <v>5</v>
      </c>
      <c r="U58" s="173">
        <f t="shared" si="10"/>
        <v>7</v>
      </c>
      <c r="V58" s="42">
        <v>3</v>
      </c>
      <c r="W58" s="173"/>
      <c r="X58" s="44" t="s">
        <v>925</v>
      </c>
      <c r="Y58" s="44" t="s">
        <v>300</v>
      </c>
      <c r="Z58" s="44" t="s">
        <v>358</v>
      </c>
      <c r="AA58" s="42">
        <v>3</v>
      </c>
      <c r="AB58" s="42">
        <v>5</v>
      </c>
      <c r="AC58" s="173">
        <f t="shared" si="11"/>
        <v>8</v>
      </c>
      <c r="AD58" s="221"/>
      <c r="AE58" s="230"/>
    </row>
    <row r="59" spans="1:31" ht="15.6" customHeight="1" x14ac:dyDescent="0.25">
      <c r="A59" s="202"/>
      <c r="E59" s="9"/>
      <c r="F59" s="44"/>
      <c r="N59" s="9"/>
      <c r="O59" s="232"/>
      <c r="P59" s="44" t="s">
        <v>882</v>
      </c>
      <c r="Q59" s="44" t="s">
        <v>756</v>
      </c>
      <c r="R59" s="44" t="s">
        <v>356</v>
      </c>
      <c r="S59" s="42">
        <v>1</v>
      </c>
      <c r="T59" s="42">
        <v>4</v>
      </c>
      <c r="U59" s="173">
        <f t="shared" si="10"/>
        <v>5</v>
      </c>
      <c r="V59" s="42">
        <v>3</v>
      </c>
      <c r="W59" s="173"/>
      <c r="X59" s="44" t="s">
        <v>835</v>
      </c>
      <c r="Y59" s="88" t="s">
        <v>309</v>
      </c>
      <c r="Z59" s="44" t="s">
        <v>358</v>
      </c>
      <c r="AA59" s="42">
        <v>2</v>
      </c>
      <c r="AB59" s="221">
        <v>7</v>
      </c>
      <c r="AC59" s="173">
        <f t="shared" si="11"/>
        <v>9</v>
      </c>
      <c r="AD59" s="42">
        <v>2</v>
      </c>
      <c r="AE59" s="230"/>
    </row>
    <row r="60" spans="1:31" ht="16.149999999999999" customHeight="1" thickBot="1" x14ac:dyDescent="0.3">
      <c r="A60" s="202"/>
      <c r="E60" s="9"/>
      <c r="F60" s="44"/>
      <c r="N60" s="9"/>
      <c r="O60" s="233"/>
      <c r="P60" s="44" t="s">
        <v>816</v>
      </c>
      <c r="Q60" s="44" t="s">
        <v>213</v>
      </c>
      <c r="R60" s="44" t="s">
        <v>356</v>
      </c>
      <c r="S60" s="42">
        <v>2</v>
      </c>
      <c r="T60" s="221">
        <v>1</v>
      </c>
      <c r="U60" s="173">
        <f t="shared" si="10"/>
        <v>3</v>
      </c>
      <c r="V60" s="42">
        <v>3</v>
      </c>
      <c r="W60" s="173"/>
      <c r="X60" s="44" t="s">
        <v>839</v>
      </c>
      <c r="Y60" s="44" t="s">
        <v>295</v>
      </c>
      <c r="Z60" s="44" t="s">
        <v>358</v>
      </c>
      <c r="AA60" s="42"/>
      <c r="AB60" s="42">
        <v>8</v>
      </c>
      <c r="AC60" s="173">
        <f t="shared" si="11"/>
        <v>8</v>
      </c>
      <c r="AD60" s="42"/>
      <c r="AE60" s="230"/>
    </row>
    <row r="61" spans="1:31" ht="18.600000000000001" customHeight="1" thickTop="1" thickBot="1" x14ac:dyDescent="0.3">
      <c r="A61" s="202"/>
      <c r="E61" s="9"/>
      <c r="F61" s="44"/>
      <c r="N61" s="9"/>
      <c r="O61" s="63"/>
      <c r="P61" s="44" t="s">
        <v>817</v>
      </c>
      <c r="Q61" s="44" t="s">
        <v>257</v>
      </c>
      <c r="R61" s="44" t="s">
        <v>356</v>
      </c>
      <c r="S61" s="42"/>
      <c r="T61" s="221">
        <v>1</v>
      </c>
      <c r="U61" s="173">
        <f t="shared" si="10"/>
        <v>1</v>
      </c>
      <c r="V61" s="42">
        <v>1</v>
      </c>
      <c r="W61" s="173"/>
      <c r="X61" s="157" t="s">
        <v>1014</v>
      </c>
      <c r="Y61" s="222"/>
      <c r="Z61" s="157" t="s">
        <v>358</v>
      </c>
      <c r="AA61" s="267">
        <f>SUM(AA50:AA60)</f>
        <v>47</v>
      </c>
      <c r="AB61" s="267">
        <f>SUM(AB50:AB60)</f>
        <v>75</v>
      </c>
      <c r="AC61" s="268">
        <f>SUM(AC50:AC60)</f>
        <v>122</v>
      </c>
      <c r="AD61" s="269">
        <f>SUM(AD50:AD60)</f>
        <v>20</v>
      </c>
      <c r="AE61" s="230"/>
    </row>
    <row r="62" spans="1:31" ht="15.6" customHeight="1" thickTop="1" thickBot="1" x14ac:dyDescent="0.3">
      <c r="N62" s="9"/>
      <c r="O62" s="230"/>
      <c r="P62" s="157" t="s">
        <v>1012</v>
      </c>
      <c r="Q62" s="157"/>
      <c r="R62" s="157" t="s">
        <v>356</v>
      </c>
      <c r="S62" s="221">
        <f>SUM(S50:S61)</f>
        <v>45</v>
      </c>
      <c r="T62" s="221">
        <f>SUM(T50:T61)</f>
        <v>78</v>
      </c>
      <c r="U62" s="173">
        <f>SUM(U50:U60)</f>
        <v>122</v>
      </c>
      <c r="V62" s="42">
        <f>SUM(V50:V61)</f>
        <v>25</v>
      </c>
      <c r="W62" s="173"/>
      <c r="X62" s="230"/>
      <c r="Y62" s="230"/>
      <c r="Z62" s="230"/>
      <c r="AA62" s="230"/>
      <c r="AB62" s="230"/>
      <c r="AC62" s="230"/>
      <c r="AD62" s="230"/>
      <c r="AE62" s="230"/>
    </row>
    <row r="63" spans="1:31" ht="15.6" customHeight="1" thickBot="1" x14ac:dyDescent="0.35">
      <c r="A63" s="171"/>
      <c r="B63" s="171"/>
      <c r="C63" s="170" t="s">
        <v>1185</v>
      </c>
      <c r="D63" s="49" t="s">
        <v>246</v>
      </c>
      <c r="E63" s="49" t="s">
        <v>240</v>
      </c>
      <c r="F63" s="49" t="s">
        <v>241</v>
      </c>
      <c r="G63" s="170" t="s">
        <v>247</v>
      </c>
      <c r="H63" s="170" t="s">
        <v>182</v>
      </c>
      <c r="I63" s="208"/>
      <c r="J63" s="208" t="s">
        <v>1063</v>
      </c>
      <c r="K63" s="208"/>
      <c r="L63" s="49" t="s">
        <v>1154</v>
      </c>
      <c r="M63" s="170"/>
      <c r="N63" s="9"/>
      <c r="O63" s="63"/>
      <c r="P63" s="57" t="s">
        <v>1041</v>
      </c>
      <c r="Q63" s="168"/>
      <c r="R63" s="168"/>
      <c r="S63" s="207">
        <f>S25+S37+S49+S62</f>
        <v>173</v>
      </c>
      <c r="T63" s="207">
        <f>T25+T37+T49+T62</f>
        <v>265</v>
      </c>
      <c r="U63" s="207">
        <f>U25+U37+U49+U62</f>
        <v>437</v>
      </c>
      <c r="V63" s="207">
        <f>V25+V37+V49+V62</f>
        <v>59</v>
      </c>
      <c r="W63" s="173"/>
      <c r="X63" s="57" t="s">
        <v>1042</v>
      </c>
      <c r="Y63" s="57"/>
      <c r="Z63" s="57"/>
      <c r="AA63" s="207">
        <f>AA25+AA37+AA49+AA61</f>
        <v>211</v>
      </c>
      <c r="AB63" s="207">
        <f>AB25+AB37+AB49+AB61</f>
        <v>347</v>
      </c>
      <c r="AC63" s="207">
        <f>AC25+AC37+AC49+AC61</f>
        <v>558</v>
      </c>
      <c r="AD63" s="207">
        <f>AD25+AD37+AD49+AD61</f>
        <v>77</v>
      </c>
      <c r="AE63" s="230"/>
    </row>
    <row r="64" spans="1:31" ht="15.6" customHeight="1" thickTop="1" thickBot="1" x14ac:dyDescent="0.35">
      <c r="B64" s="273"/>
      <c r="C64" s="44" t="s">
        <v>908</v>
      </c>
      <c r="D64" s="44" t="s">
        <v>242</v>
      </c>
      <c r="E64" s="42">
        <v>19</v>
      </c>
      <c r="F64" s="221">
        <v>13</v>
      </c>
      <c r="G64" s="173">
        <f t="shared" ref="G64:G75" si="12">SUM(E64:F64)</f>
        <v>32</v>
      </c>
      <c r="H64" s="42"/>
      <c r="I64" s="44"/>
      <c r="J64" s="44">
        <v>2</v>
      </c>
      <c r="K64" s="64"/>
      <c r="L64" s="170" t="s">
        <v>802</v>
      </c>
      <c r="N64" s="9"/>
      <c r="O64" s="181"/>
      <c r="P64" s="43"/>
      <c r="Q64" s="43"/>
      <c r="R64" s="43"/>
      <c r="S64" s="43"/>
      <c r="T64" s="43"/>
      <c r="U64" s="43"/>
      <c r="V64" s="43"/>
      <c r="W64" s="43"/>
      <c r="X64" s="209" t="s">
        <v>799</v>
      </c>
      <c r="Y64" s="201"/>
      <c r="Z64" s="201"/>
      <c r="AA64" s="210">
        <f>S63+AA63</f>
        <v>384</v>
      </c>
      <c r="AB64" s="210">
        <f>T63+AB63</f>
        <v>612</v>
      </c>
      <c r="AC64" s="210">
        <f>U63+AC63</f>
        <v>995</v>
      </c>
      <c r="AD64" s="210">
        <f>V63+AD63</f>
        <v>136</v>
      </c>
      <c r="AE64" s="211"/>
    </row>
    <row r="65" spans="1:31" ht="15.6" customHeight="1" thickTop="1" x14ac:dyDescent="0.25">
      <c r="B65" s="273"/>
      <c r="C65" s="44" t="s">
        <v>320</v>
      </c>
      <c r="D65" s="44" t="s">
        <v>305</v>
      </c>
      <c r="E65" s="42">
        <v>20</v>
      </c>
      <c r="F65" s="42">
        <v>11</v>
      </c>
      <c r="G65" s="173">
        <f t="shared" si="12"/>
        <v>31</v>
      </c>
      <c r="H65" s="42"/>
      <c r="I65" s="44"/>
      <c r="J65" s="44">
        <v>1</v>
      </c>
      <c r="K65" s="44"/>
      <c r="L65" s="44" t="s">
        <v>285</v>
      </c>
      <c r="M65" s="44" t="s">
        <v>242</v>
      </c>
      <c r="O65" s="181"/>
      <c r="AE65" s="211"/>
    </row>
    <row r="66" spans="1:31" ht="15.6" customHeight="1" x14ac:dyDescent="0.25">
      <c r="B66" s="273"/>
      <c r="C66" s="46" t="s">
        <v>794</v>
      </c>
      <c r="D66" s="44" t="s">
        <v>243</v>
      </c>
      <c r="E66" s="42">
        <v>12</v>
      </c>
      <c r="F66" s="42">
        <v>19</v>
      </c>
      <c r="G66" s="173">
        <f t="shared" si="12"/>
        <v>31</v>
      </c>
      <c r="H66" s="42">
        <v>5</v>
      </c>
      <c r="I66" s="44"/>
      <c r="J66" s="44">
        <v>3</v>
      </c>
      <c r="K66" s="44"/>
      <c r="L66" s="44" t="s">
        <v>329</v>
      </c>
      <c r="M66" s="243" t="s">
        <v>358</v>
      </c>
      <c r="O66" s="181"/>
      <c r="AE66" s="211"/>
    </row>
    <row r="67" spans="1:31" ht="15.6" customHeight="1" x14ac:dyDescent="0.25">
      <c r="B67" s="273"/>
      <c r="C67" s="44" t="s">
        <v>406</v>
      </c>
      <c r="D67" s="44" t="s">
        <v>242</v>
      </c>
      <c r="E67" s="42">
        <v>11</v>
      </c>
      <c r="F67" s="221">
        <v>18</v>
      </c>
      <c r="G67" s="173">
        <f t="shared" si="12"/>
        <v>29</v>
      </c>
      <c r="H67" s="42">
        <v>3</v>
      </c>
      <c r="I67" s="44"/>
      <c r="J67" s="44">
        <v>4</v>
      </c>
      <c r="K67" s="43"/>
      <c r="L67" s="46"/>
      <c r="M67" s="44"/>
      <c r="O67" s="181"/>
      <c r="R67" s="211" t="s">
        <v>1188</v>
      </c>
      <c r="Z67" s="211" t="s">
        <v>580</v>
      </c>
      <c r="AE67" s="211"/>
    </row>
    <row r="68" spans="1:31" ht="15.6" customHeight="1" x14ac:dyDescent="0.3">
      <c r="B68" s="273"/>
      <c r="C68" s="46" t="s">
        <v>249</v>
      </c>
      <c r="D68" s="220" t="s">
        <v>242</v>
      </c>
      <c r="E68" s="42">
        <v>16</v>
      </c>
      <c r="F68" s="42">
        <v>11</v>
      </c>
      <c r="G68" s="173">
        <f t="shared" si="12"/>
        <v>27</v>
      </c>
      <c r="H68" s="42">
        <v>3</v>
      </c>
      <c r="I68" s="44"/>
      <c r="J68" s="44">
        <v>5</v>
      </c>
      <c r="K68" s="43"/>
      <c r="L68" s="170" t="s">
        <v>273</v>
      </c>
      <c r="M68" s="220"/>
      <c r="O68" s="181"/>
      <c r="P68" s="163" t="s">
        <v>1186</v>
      </c>
      <c r="Q68" s="49" t="s">
        <v>1002</v>
      </c>
      <c r="R68" s="21">
        <v>41323</v>
      </c>
      <c r="S68" s="57"/>
      <c r="T68" s="57"/>
      <c r="U68" s="57"/>
      <c r="V68" s="171"/>
      <c r="W68" s="171"/>
      <c r="X68" s="163" t="s">
        <v>1187</v>
      </c>
      <c r="Y68" s="49" t="s">
        <v>1002</v>
      </c>
      <c r="Z68" s="21">
        <v>41330</v>
      </c>
      <c r="AA68" s="211"/>
      <c r="AB68" s="211"/>
      <c r="AC68" s="211"/>
      <c r="AD68" s="211"/>
      <c r="AE68" s="211"/>
    </row>
    <row r="69" spans="1:31" ht="15.6" customHeight="1" x14ac:dyDescent="0.3">
      <c r="B69" s="273"/>
      <c r="C69" s="44" t="s">
        <v>256</v>
      </c>
      <c r="D69" s="51" t="s">
        <v>319</v>
      </c>
      <c r="E69" s="221">
        <v>13</v>
      </c>
      <c r="F69" s="221">
        <v>11</v>
      </c>
      <c r="G69" s="173">
        <f t="shared" si="12"/>
        <v>24</v>
      </c>
      <c r="H69" s="42">
        <v>2</v>
      </c>
      <c r="I69" s="43"/>
      <c r="J69" s="44">
        <v>10</v>
      </c>
      <c r="K69" s="43"/>
      <c r="L69" s="46" t="s">
        <v>272</v>
      </c>
      <c r="M69" s="44"/>
      <c r="O69" s="181"/>
      <c r="P69" s="162" t="s">
        <v>270</v>
      </c>
      <c r="Q69" s="162" t="s">
        <v>268</v>
      </c>
      <c r="R69" s="162" t="s">
        <v>296</v>
      </c>
      <c r="S69" s="44"/>
      <c r="T69" s="44"/>
      <c r="U69" s="44"/>
      <c r="V69" s="50"/>
      <c r="W69" s="50"/>
      <c r="X69" s="162" t="s">
        <v>270</v>
      </c>
      <c r="Y69" s="162" t="s">
        <v>268</v>
      </c>
      <c r="Z69" s="162" t="s">
        <v>296</v>
      </c>
      <c r="AA69" s="43"/>
      <c r="AB69" s="43"/>
      <c r="AC69" s="43"/>
      <c r="AD69" s="43"/>
      <c r="AE69" s="211"/>
    </row>
    <row r="70" spans="1:31" ht="15.6" customHeight="1" x14ac:dyDescent="0.3">
      <c r="B70" s="273"/>
      <c r="C70" s="44" t="s">
        <v>525</v>
      </c>
      <c r="D70" s="44" t="s">
        <v>356</v>
      </c>
      <c r="E70" s="42">
        <v>8</v>
      </c>
      <c r="F70" s="221">
        <v>15</v>
      </c>
      <c r="G70" s="173">
        <f t="shared" si="12"/>
        <v>23</v>
      </c>
      <c r="H70" s="42">
        <v>2</v>
      </c>
      <c r="I70" s="44"/>
      <c r="J70" s="44">
        <v>6</v>
      </c>
      <c r="M70" s="43"/>
      <c r="O70" s="181"/>
      <c r="P70" s="198">
        <v>0.38541666666666669</v>
      </c>
      <c r="Q70" s="64" t="s">
        <v>315</v>
      </c>
      <c r="R70" s="27" t="s">
        <v>350</v>
      </c>
      <c r="S70" s="44"/>
      <c r="T70" s="44"/>
      <c r="U70" s="44"/>
      <c r="V70" s="50"/>
      <c r="W70" s="50"/>
      <c r="X70" s="198">
        <v>0.38541666666666669</v>
      </c>
      <c r="Y70" s="64" t="s">
        <v>315</v>
      </c>
      <c r="Z70" s="27" t="s">
        <v>573</v>
      </c>
      <c r="AA70" s="60"/>
      <c r="AB70" s="202"/>
      <c r="AC70" s="42"/>
      <c r="AD70" s="43"/>
      <c r="AE70" s="211"/>
    </row>
    <row r="71" spans="1:31" ht="18.75" x14ac:dyDescent="0.3">
      <c r="B71" s="273"/>
      <c r="C71" s="157" t="s">
        <v>260</v>
      </c>
      <c r="D71" s="46" t="s">
        <v>242</v>
      </c>
      <c r="E71" s="42">
        <v>3</v>
      </c>
      <c r="F71" s="42">
        <v>20</v>
      </c>
      <c r="G71" s="173">
        <f t="shared" si="12"/>
        <v>23</v>
      </c>
      <c r="H71" s="42">
        <v>1</v>
      </c>
      <c r="I71" s="44"/>
      <c r="J71" s="44">
        <v>7</v>
      </c>
      <c r="L71" s="44"/>
      <c r="M71" s="44"/>
      <c r="O71" s="181"/>
      <c r="P71" s="198">
        <v>0.38541666666666669</v>
      </c>
      <c r="Q71" s="64" t="s">
        <v>316</v>
      </c>
      <c r="R71" s="27" t="s">
        <v>981</v>
      </c>
      <c r="S71" s="44"/>
      <c r="T71" s="44"/>
      <c r="U71" s="44"/>
      <c r="V71" s="50"/>
      <c r="W71" s="50"/>
      <c r="X71" s="198">
        <v>0.38541666666666669</v>
      </c>
      <c r="Y71" s="64" t="s">
        <v>316</v>
      </c>
      <c r="Z71" s="27" t="s">
        <v>518</v>
      </c>
      <c r="AA71" s="60"/>
      <c r="AB71" s="221"/>
      <c r="AC71" s="42"/>
      <c r="AD71" s="43"/>
      <c r="AE71" s="211"/>
    </row>
    <row r="72" spans="1:31" ht="18.75" x14ac:dyDescent="0.3">
      <c r="B72" s="273"/>
      <c r="C72" s="159" t="s">
        <v>383</v>
      </c>
      <c r="D72" s="44" t="s">
        <v>306</v>
      </c>
      <c r="E72" s="42">
        <v>14</v>
      </c>
      <c r="F72" s="221">
        <v>8</v>
      </c>
      <c r="G72" s="173">
        <f t="shared" si="12"/>
        <v>22</v>
      </c>
      <c r="H72" s="42">
        <v>5</v>
      </c>
      <c r="I72" s="44"/>
      <c r="J72" s="44">
        <v>8</v>
      </c>
      <c r="K72" s="43"/>
      <c r="L72" s="170" t="s">
        <v>348</v>
      </c>
      <c r="M72" s="44"/>
      <c r="O72" s="181"/>
      <c r="P72" s="198">
        <v>0.42708333333333331</v>
      </c>
      <c r="Q72" s="64" t="s">
        <v>315</v>
      </c>
      <c r="R72" s="27" t="s">
        <v>648</v>
      </c>
      <c r="S72" s="44"/>
      <c r="T72" s="44"/>
      <c r="U72" s="44"/>
      <c r="V72" s="50"/>
      <c r="W72" s="50"/>
      <c r="X72" s="198">
        <v>0.42708333333333331</v>
      </c>
      <c r="Y72" s="64" t="s">
        <v>315</v>
      </c>
      <c r="Z72" s="27" t="s">
        <v>519</v>
      </c>
      <c r="AA72" s="60"/>
      <c r="AB72" s="42"/>
      <c r="AC72" s="42"/>
      <c r="AD72" s="43"/>
      <c r="AE72" s="211"/>
    </row>
    <row r="73" spans="1:31" ht="18.75" x14ac:dyDescent="0.3">
      <c r="B73" s="273"/>
      <c r="C73" s="44" t="s">
        <v>258</v>
      </c>
      <c r="D73" s="44" t="s">
        <v>242</v>
      </c>
      <c r="E73" s="42">
        <v>6</v>
      </c>
      <c r="F73" s="221">
        <v>16</v>
      </c>
      <c r="G73" s="173">
        <f t="shared" si="12"/>
        <v>22</v>
      </c>
      <c r="H73" s="42">
        <v>1</v>
      </c>
      <c r="I73" s="44"/>
      <c r="J73" s="44">
        <v>12</v>
      </c>
      <c r="K73" s="43"/>
      <c r="L73" s="44" t="s">
        <v>272</v>
      </c>
      <c r="M73" s="44"/>
      <c r="O73" s="181"/>
      <c r="P73" s="198">
        <v>0.42708333333333331</v>
      </c>
      <c r="Q73" s="64" t="s">
        <v>316</v>
      </c>
      <c r="R73" s="27" t="s">
        <v>390</v>
      </c>
      <c r="S73" s="43"/>
      <c r="T73" s="43"/>
      <c r="U73" s="43"/>
      <c r="V73" s="43"/>
      <c r="W73" s="43"/>
      <c r="X73" s="198">
        <v>0.42708333333333331</v>
      </c>
      <c r="Y73" s="64" t="s">
        <v>316</v>
      </c>
      <c r="Z73" s="27" t="s">
        <v>422</v>
      </c>
      <c r="AA73" s="60"/>
      <c r="AB73" s="43"/>
      <c r="AC73" s="43"/>
      <c r="AD73" s="43"/>
      <c r="AE73" s="211"/>
    </row>
    <row r="74" spans="1:31" ht="15.75" x14ac:dyDescent="0.25">
      <c r="B74" s="273"/>
      <c r="C74" s="44" t="s">
        <v>792</v>
      </c>
      <c r="D74" s="44" t="s">
        <v>305</v>
      </c>
      <c r="E74" s="42">
        <v>12</v>
      </c>
      <c r="F74" s="42">
        <v>9</v>
      </c>
      <c r="G74" s="173">
        <f t="shared" si="12"/>
        <v>21</v>
      </c>
      <c r="H74" s="42"/>
      <c r="I74" s="44"/>
      <c r="J74" s="44">
        <v>9</v>
      </c>
      <c r="K74" s="43"/>
      <c r="L74" s="44"/>
      <c r="M74" s="44"/>
      <c r="O74" s="181"/>
      <c r="P74" s="181"/>
      <c r="Q74" s="181"/>
      <c r="R74" s="181"/>
      <c r="S74" s="181"/>
      <c r="T74" s="181"/>
      <c r="U74" s="181"/>
      <c r="V74" s="181"/>
      <c r="W74" s="181"/>
      <c r="X74" s="181"/>
      <c r="Y74" s="181"/>
      <c r="Z74" s="181"/>
      <c r="AA74" s="181"/>
      <c r="AB74" s="181"/>
      <c r="AC74" s="181"/>
      <c r="AD74" s="181"/>
      <c r="AE74" s="211"/>
    </row>
    <row r="75" spans="1:31" ht="15.75" x14ac:dyDescent="0.25">
      <c r="B75" s="273"/>
      <c r="C75" s="44" t="s">
        <v>556</v>
      </c>
      <c r="D75" s="51" t="s">
        <v>250</v>
      </c>
      <c r="E75" s="221">
        <v>8</v>
      </c>
      <c r="F75" s="221">
        <v>13</v>
      </c>
      <c r="G75" s="173">
        <f t="shared" si="12"/>
        <v>21</v>
      </c>
      <c r="H75" s="42"/>
      <c r="I75" s="44"/>
      <c r="J75" s="44">
        <v>11</v>
      </c>
      <c r="K75" s="43"/>
      <c r="L75" s="44"/>
      <c r="M75" s="44"/>
      <c r="P75" s="7"/>
      <c r="Q75" s="6"/>
      <c r="R75" s="10"/>
    </row>
    <row r="76" spans="1:31" ht="15.75" x14ac:dyDescent="0.25">
      <c r="A76" s="151"/>
      <c r="B76" s="151"/>
      <c r="C76" s="151"/>
      <c r="D76" s="151"/>
      <c r="E76" s="151"/>
      <c r="F76" s="151"/>
      <c r="G76" s="173"/>
      <c r="H76" s="173"/>
      <c r="I76" s="151"/>
      <c r="J76" s="151"/>
      <c r="K76" s="151"/>
      <c r="L76" s="151"/>
      <c r="M76" s="151"/>
      <c r="P76" s="5"/>
      <c r="Q76" s="5"/>
      <c r="R76" s="7"/>
    </row>
    <row r="77" spans="1:31" ht="18" x14ac:dyDescent="0.25">
      <c r="A77" s="36"/>
      <c r="B77" s="84"/>
      <c r="C77" s="36"/>
      <c r="D77" s="36"/>
      <c r="E77" s="34"/>
      <c r="F77" s="83"/>
      <c r="G77" s="95"/>
      <c r="H77" s="36"/>
      <c r="I77" s="83"/>
      <c r="J77" s="83"/>
      <c r="K77" s="83"/>
      <c r="P77" s="67"/>
      <c r="Q77" s="67"/>
      <c r="R77" s="40"/>
    </row>
    <row r="78" spans="1:31" ht="18" x14ac:dyDescent="0.25">
      <c r="A78" s="36"/>
      <c r="B78" s="84"/>
      <c r="C78" s="36"/>
      <c r="D78" s="36"/>
      <c r="E78" s="34"/>
      <c r="F78" s="83"/>
      <c r="G78" s="95"/>
      <c r="H78" s="36"/>
      <c r="I78" s="83"/>
      <c r="J78" s="83"/>
      <c r="K78" s="83"/>
      <c r="P78" s="7"/>
      <c r="Q78" s="7"/>
      <c r="R78" s="7"/>
    </row>
    <row r="79" spans="1:31" ht="18" x14ac:dyDescent="0.25">
      <c r="A79" s="36"/>
      <c r="B79" s="84"/>
      <c r="C79" s="36"/>
      <c r="D79" s="36"/>
      <c r="E79" s="34"/>
      <c r="F79" s="83"/>
      <c r="G79" s="36"/>
      <c r="H79" s="83"/>
      <c r="I79" s="83"/>
      <c r="J79" s="34"/>
      <c r="K79" s="83"/>
      <c r="P79" s="5"/>
      <c r="Q79" s="5"/>
      <c r="R79" s="7"/>
    </row>
    <row r="80" spans="1:31" ht="18" x14ac:dyDescent="0.25">
      <c r="A80" s="36"/>
      <c r="B80" s="84"/>
      <c r="C80" s="36"/>
      <c r="D80" s="36"/>
      <c r="E80" s="34"/>
      <c r="F80" s="36"/>
      <c r="G80" s="36"/>
      <c r="H80" s="36"/>
      <c r="I80" s="83"/>
      <c r="J80" s="83"/>
      <c r="K80" s="83"/>
      <c r="P80" s="5"/>
      <c r="Q80" s="5"/>
      <c r="R80" s="7"/>
    </row>
    <row r="81" spans="1:18" ht="18" x14ac:dyDescent="0.25">
      <c r="A81" s="36"/>
      <c r="B81" s="84"/>
      <c r="C81" s="38"/>
      <c r="D81" s="38"/>
      <c r="E81" s="34"/>
      <c r="F81" s="36"/>
      <c r="G81" s="95"/>
      <c r="H81" s="36"/>
      <c r="I81" s="83"/>
      <c r="J81" s="83"/>
      <c r="K81" s="83"/>
      <c r="P81" s="5"/>
      <c r="Q81" s="5"/>
      <c r="R81" s="7"/>
    </row>
    <row r="82" spans="1:18" ht="18" x14ac:dyDescent="0.25">
      <c r="A82" s="36"/>
      <c r="B82" s="84"/>
      <c r="C82" s="36"/>
      <c r="D82" s="34"/>
      <c r="E82" s="34"/>
      <c r="F82" s="83"/>
      <c r="G82" s="36"/>
      <c r="H82" s="83"/>
      <c r="I82" s="83"/>
      <c r="J82" s="83"/>
      <c r="K82" s="83"/>
      <c r="P82" s="7"/>
      <c r="Q82" s="7"/>
      <c r="R82" s="7"/>
    </row>
    <row r="83" spans="1:18" ht="18" x14ac:dyDescent="0.25">
      <c r="A83" s="36"/>
      <c r="B83" s="84"/>
      <c r="C83" s="36"/>
      <c r="D83" s="34"/>
      <c r="E83" s="34"/>
      <c r="F83" s="36"/>
      <c r="G83" s="95"/>
      <c r="H83" s="36"/>
      <c r="I83" s="83"/>
      <c r="J83" s="83"/>
      <c r="K83" s="83"/>
      <c r="P83" s="7"/>
      <c r="Q83" s="7"/>
      <c r="R83" s="7"/>
    </row>
    <row r="84" spans="1:18" ht="18" x14ac:dyDescent="0.25">
      <c r="A84" s="36"/>
      <c r="B84" s="84"/>
      <c r="C84" s="34"/>
      <c r="D84" s="34"/>
      <c r="E84" s="34"/>
      <c r="F84" s="36"/>
      <c r="G84" s="95"/>
      <c r="H84" s="36"/>
      <c r="I84" s="83"/>
      <c r="J84" s="83"/>
      <c r="K84" s="83"/>
    </row>
    <row r="85" spans="1:18" ht="18" x14ac:dyDescent="0.25">
      <c r="A85" s="36"/>
      <c r="B85" s="84"/>
      <c r="C85" s="34"/>
      <c r="D85" s="34"/>
      <c r="E85" s="34"/>
      <c r="F85" s="36"/>
      <c r="G85" s="95"/>
      <c r="H85" s="36"/>
      <c r="I85" s="83"/>
      <c r="J85" s="83"/>
      <c r="K85" s="83"/>
    </row>
    <row r="86" spans="1:18" ht="23.25" x14ac:dyDescent="0.35">
      <c r="A86" s="86"/>
      <c r="B86" s="89"/>
      <c r="C86" s="34"/>
      <c r="D86" s="34"/>
      <c r="E86" s="34"/>
      <c r="F86" s="36"/>
      <c r="G86" s="95"/>
      <c r="H86" s="36"/>
      <c r="I86" s="83"/>
      <c r="J86" s="83"/>
      <c r="K86" s="83"/>
    </row>
    <row r="87" spans="1:18" ht="18" x14ac:dyDescent="0.25">
      <c r="A87" s="36"/>
      <c r="B87" s="84"/>
      <c r="C87" s="36"/>
      <c r="D87" s="84"/>
      <c r="E87" s="34"/>
      <c r="F87" s="83"/>
      <c r="G87" s="36"/>
      <c r="H87" s="36"/>
      <c r="I87" s="83"/>
      <c r="J87" s="34"/>
      <c r="K87" s="83"/>
    </row>
    <row r="88" spans="1:18" ht="18" x14ac:dyDescent="0.25">
      <c r="A88" s="36"/>
      <c r="B88" s="34"/>
      <c r="C88" s="34"/>
      <c r="D88" s="34"/>
      <c r="E88" s="34"/>
      <c r="F88" s="34"/>
      <c r="G88" s="36"/>
      <c r="H88" s="34"/>
      <c r="I88" s="34"/>
      <c r="J88" s="34"/>
      <c r="K88" s="83"/>
    </row>
    <row r="89" spans="1:18" ht="18" x14ac:dyDescent="0.25">
      <c r="A89" s="36"/>
      <c r="B89" s="84"/>
      <c r="C89" s="84"/>
      <c r="D89" s="84"/>
      <c r="E89" s="83"/>
      <c r="F89" s="83"/>
      <c r="G89" s="36"/>
      <c r="H89" s="83"/>
      <c r="I89" s="83"/>
      <c r="J89" s="34"/>
      <c r="K89" s="83"/>
    </row>
    <row r="90" spans="1:18" ht="18" x14ac:dyDescent="0.25">
      <c r="A90" s="83"/>
      <c r="B90" s="34"/>
      <c r="C90" s="84"/>
      <c r="D90" s="84"/>
      <c r="E90" s="34"/>
      <c r="F90" s="36"/>
      <c r="G90" s="95"/>
      <c r="H90" s="36"/>
      <c r="I90" s="83"/>
      <c r="J90" s="83"/>
      <c r="K90" s="83"/>
    </row>
    <row r="91" spans="1:18" ht="23.25" x14ac:dyDescent="0.35">
      <c r="A91" s="83"/>
      <c r="B91" s="58"/>
      <c r="C91" s="89"/>
      <c r="D91" s="89"/>
      <c r="E91" s="58"/>
      <c r="F91" s="36"/>
      <c r="G91" s="95"/>
      <c r="H91" s="36"/>
      <c r="I91" s="83"/>
      <c r="J91" s="83"/>
      <c r="K91" s="83"/>
    </row>
    <row r="92" spans="1:18" ht="18" x14ac:dyDescent="0.25">
      <c r="A92" s="83"/>
      <c r="B92" s="34"/>
      <c r="C92" s="84"/>
      <c r="D92" s="84"/>
      <c r="E92" s="34"/>
      <c r="F92" s="36"/>
      <c r="G92" s="95"/>
      <c r="H92" s="36"/>
      <c r="I92" s="83"/>
      <c r="J92" s="83"/>
      <c r="K92" s="83"/>
    </row>
    <row r="93" spans="1:18" ht="18" x14ac:dyDescent="0.25">
      <c r="A93" s="36"/>
      <c r="B93" s="34"/>
      <c r="C93" s="34"/>
      <c r="D93" s="34"/>
      <c r="E93" s="34"/>
      <c r="F93" s="36"/>
      <c r="G93" s="95"/>
      <c r="H93" s="36"/>
      <c r="I93" s="83"/>
      <c r="J93" s="34"/>
      <c r="K93" s="34"/>
      <c r="L93" s="1"/>
    </row>
    <row r="94" spans="1:18" ht="18" x14ac:dyDescent="0.25">
      <c r="A94" s="36"/>
      <c r="B94" s="34"/>
      <c r="C94" s="87"/>
      <c r="D94" s="34"/>
      <c r="E94" s="34"/>
      <c r="F94" s="36"/>
      <c r="G94" s="95"/>
      <c r="H94" s="36"/>
      <c r="I94" s="83"/>
      <c r="J94" s="34"/>
      <c r="K94" s="34"/>
      <c r="L94" s="1"/>
    </row>
    <row r="95" spans="1:18" ht="18" x14ac:dyDescent="0.25">
      <c r="A95" s="36"/>
      <c r="B95" s="34"/>
      <c r="C95" s="87"/>
      <c r="D95" s="84"/>
      <c r="E95" s="36"/>
      <c r="F95" s="36"/>
      <c r="G95" s="95"/>
      <c r="H95" s="36"/>
      <c r="I95" s="83"/>
      <c r="J95" s="34"/>
      <c r="K95" s="34"/>
      <c r="L95" s="1"/>
    </row>
    <row r="96" spans="1:18" ht="18" x14ac:dyDescent="0.25">
      <c r="A96" s="36"/>
      <c r="B96" s="34"/>
      <c r="C96" s="87"/>
      <c r="D96" s="84"/>
      <c r="E96" s="36"/>
      <c r="F96" s="36"/>
      <c r="G96" s="95"/>
      <c r="H96" s="36"/>
      <c r="I96" s="83"/>
      <c r="J96" s="34"/>
      <c r="K96" s="34"/>
      <c r="L96" s="1"/>
    </row>
    <row r="97" spans="1:12" ht="18" x14ac:dyDescent="0.25">
      <c r="A97" s="36"/>
      <c r="B97" s="34"/>
      <c r="C97" s="87"/>
      <c r="D97" s="84"/>
      <c r="E97" s="34"/>
      <c r="F97" s="36"/>
      <c r="G97" s="95"/>
      <c r="H97" s="36"/>
      <c r="I97" s="83"/>
      <c r="J97" s="34"/>
      <c r="K97" s="34"/>
      <c r="L97" s="1"/>
    </row>
    <row r="98" spans="1:12" ht="18" x14ac:dyDescent="0.25">
      <c r="A98" s="95"/>
      <c r="B98" s="96"/>
      <c r="C98" s="97"/>
      <c r="D98" s="98"/>
      <c r="E98" s="95"/>
      <c r="F98" s="95"/>
      <c r="G98" s="95"/>
      <c r="H98" s="95"/>
      <c r="I98" s="99"/>
      <c r="J98" s="96"/>
      <c r="K98" s="96"/>
      <c r="L98" s="100"/>
    </row>
    <row r="99" spans="1:12" ht="18" x14ac:dyDescent="0.25">
      <c r="A99" s="36"/>
      <c r="B99" s="34"/>
      <c r="C99" s="87"/>
      <c r="D99" s="84"/>
      <c r="E99" s="36"/>
      <c r="F99" s="36"/>
      <c r="G99" s="95"/>
      <c r="H99" s="36"/>
      <c r="I99" s="83"/>
      <c r="J99" s="34"/>
      <c r="K99" s="34"/>
      <c r="L99" s="1"/>
    </row>
    <row r="100" spans="1:12" ht="18" x14ac:dyDescent="0.25">
      <c r="A100" s="36"/>
      <c r="B100" s="34"/>
      <c r="C100" s="87"/>
      <c r="D100" s="84"/>
      <c r="E100" s="34"/>
      <c r="F100" s="36"/>
      <c r="G100" s="95"/>
      <c r="H100" s="36"/>
      <c r="I100" s="83"/>
      <c r="J100" s="34"/>
      <c r="K100" s="34"/>
      <c r="L100" s="1"/>
    </row>
  </sheetData>
  <sortState ref="B64:J75">
    <sortCondition ref="B64"/>
  </sortState>
  <pageMargins left="0.25" right="0.25" top="0.25" bottom="0.25" header="0.5" footer="0.5"/>
  <pageSetup scale="65" fitToWidth="0" fitToHeight="0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view="pageBreakPreview" topLeftCell="B1" zoomScale="80" zoomScaleNormal="75" zoomScaleSheetLayoutView="80" workbookViewId="0">
      <selection activeCell="N55" sqref="N55"/>
    </sheetView>
  </sheetViews>
  <sheetFormatPr defaultRowHeight="12.75" x14ac:dyDescent="0.2"/>
  <cols>
    <col min="1" max="1" width="3.42578125" customWidth="1"/>
    <col min="2" max="2" width="16" customWidth="1"/>
    <col min="3" max="3" width="16.42578125" customWidth="1"/>
    <col min="4" max="4" width="15.85546875" customWidth="1"/>
    <col min="5" max="5" width="10.42578125" customWidth="1"/>
    <col min="6" max="6" width="5.5703125" customWidth="1"/>
    <col min="7" max="7" width="6.85546875" customWidth="1"/>
    <col min="8" max="8" width="6.42578125" customWidth="1"/>
    <col min="9" max="9" width="8.42578125" customWidth="1"/>
    <col min="10" max="10" width="7.42578125" customWidth="1"/>
    <col min="12" max="12" width="12.140625" customWidth="1"/>
    <col min="13" max="13" width="19.5703125" customWidth="1"/>
    <col min="14" max="14" width="16.85546875" customWidth="1"/>
    <col min="15" max="15" width="8.85546875" customWidth="1"/>
    <col min="16" max="16" width="9.140625" hidden="1" customWidth="1"/>
  </cols>
  <sheetData>
    <row r="1" spans="1:15" ht="26.25" x14ac:dyDescent="0.4">
      <c r="A1" s="16"/>
      <c r="B1" s="14"/>
      <c r="C1" s="30"/>
      <c r="D1" s="30"/>
      <c r="E1" s="30"/>
      <c r="F1" s="30"/>
      <c r="G1" s="30"/>
      <c r="H1" s="31" t="s">
        <v>286</v>
      </c>
      <c r="I1" s="31"/>
      <c r="J1" s="31"/>
      <c r="K1" s="31"/>
      <c r="L1" s="31"/>
      <c r="M1" s="30"/>
      <c r="N1" s="30"/>
      <c r="O1" s="30"/>
    </row>
    <row r="2" spans="1:15" ht="26.25" x14ac:dyDescent="0.4">
      <c r="A2" s="16"/>
      <c r="O2" s="33"/>
    </row>
    <row r="3" spans="1:15" ht="21.75" customHeight="1" x14ac:dyDescent="0.3">
      <c r="A3" s="16"/>
      <c r="D3" s="112"/>
      <c r="E3" s="39"/>
      <c r="K3" s="112"/>
      <c r="L3" s="112"/>
      <c r="O3" s="117"/>
    </row>
    <row r="4" spans="1:15" ht="18.75" x14ac:dyDescent="0.3">
      <c r="A4" s="16"/>
      <c r="D4" s="112"/>
      <c r="K4" s="112"/>
      <c r="L4" s="112"/>
      <c r="O4" s="117"/>
    </row>
    <row r="5" spans="1:15" ht="19.5" thickBot="1" x14ac:dyDescent="0.35">
      <c r="A5" s="16"/>
      <c r="D5" s="140" t="s">
        <v>336</v>
      </c>
      <c r="E5" s="141"/>
      <c r="K5" s="140" t="s">
        <v>342</v>
      </c>
      <c r="L5" s="140"/>
      <c r="O5" s="117"/>
    </row>
    <row r="6" spans="1:15" ht="20.25" customHeight="1" x14ac:dyDescent="0.3">
      <c r="A6" s="16"/>
      <c r="D6" s="142" t="s">
        <v>556</v>
      </c>
      <c r="K6" s="142" t="s">
        <v>759</v>
      </c>
      <c r="L6" s="142"/>
      <c r="O6" s="117"/>
    </row>
    <row r="7" spans="1:15" ht="18.75" x14ac:dyDescent="0.3">
      <c r="A7" s="16"/>
      <c r="D7" s="35" t="s">
        <v>758</v>
      </c>
      <c r="K7" s="35" t="s">
        <v>758</v>
      </c>
      <c r="L7" s="35"/>
      <c r="O7" s="117"/>
    </row>
    <row r="8" spans="1:15" ht="18.75" x14ac:dyDescent="0.3">
      <c r="A8" s="16"/>
      <c r="D8" s="35" t="s">
        <v>765</v>
      </c>
      <c r="E8" s="64">
        <v>23</v>
      </c>
      <c r="K8" s="35" t="s">
        <v>760</v>
      </c>
      <c r="L8" s="118"/>
      <c r="O8" s="117"/>
    </row>
    <row r="9" spans="1:15" ht="18.75" x14ac:dyDescent="0.3">
      <c r="A9" s="16"/>
      <c r="D9" s="35" t="s">
        <v>764</v>
      </c>
      <c r="E9" s="64">
        <v>24</v>
      </c>
      <c r="K9" s="35" t="s">
        <v>761</v>
      </c>
      <c r="L9" s="35"/>
      <c r="O9" s="117"/>
    </row>
    <row r="10" spans="1:15" ht="18.75" x14ac:dyDescent="0.3">
      <c r="A10" s="16"/>
      <c r="D10" s="197" t="s">
        <v>763</v>
      </c>
      <c r="E10" s="49">
        <f>SUM(E8:E9)</f>
        <v>47</v>
      </c>
      <c r="K10" s="35" t="s">
        <v>762</v>
      </c>
      <c r="O10" s="117"/>
    </row>
    <row r="11" spans="1:15" ht="20.100000000000001" customHeight="1" x14ac:dyDescent="0.3">
      <c r="A11" s="16"/>
      <c r="K11" s="35" t="s">
        <v>766</v>
      </c>
      <c r="L11" s="196">
        <v>1.79</v>
      </c>
      <c r="O11" s="117"/>
    </row>
    <row r="12" spans="1:15" ht="18" x14ac:dyDescent="0.25">
      <c r="A12" s="16"/>
      <c r="O12" s="117"/>
    </row>
    <row r="13" spans="1:15" ht="18" x14ac:dyDescent="0.25">
      <c r="A13" s="16"/>
      <c r="O13" s="117"/>
    </row>
    <row r="14" spans="1:15" ht="18" x14ac:dyDescent="0.25">
      <c r="A14" s="16"/>
      <c r="O14" s="117"/>
    </row>
    <row r="15" spans="1:15" ht="26.25" x14ac:dyDescent="0.4">
      <c r="A15" s="16"/>
      <c r="B15" s="103" t="s">
        <v>337</v>
      </c>
      <c r="C15" s="103"/>
      <c r="D15" s="31"/>
      <c r="E15" s="30"/>
      <c r="F15" s="103"/>
      <c r="G15" s="32" t="s">
        <v>387</v>
      </c>
      <c r="H15" s="32"/>
      <c r="I15" s="31"/>
      <c r="J15" s="31"/>
      <c r="K15" s="16"/>
      <c r="L15" s="119"/>
      <c r="M15" s="120"/>
      <c r="N15" s="33"/>
      <c r="O15" s="117"/>
    </row>
    <row r="16" spans="1:15" ht="18" x14ac:dyDescent="0.25">
      <c r="A16" s="16"/>
      <c r="B16" s="4"/>
      <c r="C16" s="4"/>
      <c r="D16" s="25"/>
      <c r="E16" s="23" t="s">
        <v>279</v>
      </c>
      <c r="F16" s="23" t="s">
        <v>280</v>
      </c>
      <c r="G16" s="23" t="s">
        <v>281</v>
      </c>
      <c r="H16" s="23" t="s">
        <v>282</v>
      </c>
      <c r="I16" s="23" t="s">
        <v>263</v>
      </c>
      <c r="J16" s="37" t="s">
        <v>247</v>
      </c>
      <c r="K16" s="24"/>
      <c r="L16" s="23" t="s">
        <v>287</v>
      </c>
      <c r="M16" s="115" t="s">
        <v>244</v>
      </c>
      <c r="N16" s="11"/>
      <c r="O16" s="117"/>
    </row>
    <row r="17" spans="1:15" ht="18.75" x14ac:dyDescent="0.3">
      <c r="A17" s="16"/>
      <c r="B17" s="9"/>
      <c r="C17" s="35" t="s">
        <v>784</v>
      </c>
      <c r="D17" s="25"/>
      <c r="E17" s="23">
        <v>12</v>
      </c>
      <c r="F17" s="23">
        <v>5</v>
      </c>
      <c r="G17" s="23">
        <v>6</v>
      </c>
      <c r="H17" s="23">
        <v>79</v>
      </c>
      <c r="I17" s="23">
        <v>53</v>
      </c>
      <c r="J17" s="37">
        <f>E17*2+G17*1</f>
        <v>30</v>
      </c>
      <c r="K17" s="23"/>
      <c r="L17" s="23">
        <v>124</v>
      </c>
      <c r="M17" s="23">
        <v>28</v>
      </c>
      <c r="N17" s="24"/>
      <c r="O17" s="117"/>
    </row>
    <row r="18" spans="1:15" ht="18.75" x14ac:dyDescent="0.3">
      <c r="A18" s="16"/>
      <c r="B18" s="9"/>
      <c r="C18" s="35" t="s">
        <v>583</v>
      </c>
      <c r="D18" s="25"/>
      <c r="E18" s="23">
        <v>11</v>
      </c>
      <c r="F18" s="23">
        <v>5</v>
      </c>
      <c r="G18" s="23">
        <v>7</v>
      </c>
      <c r="H18" s="23">
        <v>56</v>
      </c>
      <c r="I18" s="23">
        <v>40</v>
      </c>
      <c r="J18" s="37">
        <f>E18*2+G18*1</f>
        <v>29</v>
      </c>
      <c r="K18" s="23"/>
      <c r="L18" s="23">
        <v>97</v>
      </c>
      <c r="M18" s="23">
        <v>22</v>
      </c>
      <c r="N18" s="24"/>
      <c r="O18" s="117"/>
    </row>
    <row r="19" spans="1:15" ht="18.75" x14ac:dyDescent="0.3">
      <c r="A19" s="16"/>
      <c r="B19" s="9"/>
      <c r="C19" s="35" t="s">
        <v>313</v>
      </c>
      <c r="D19" s="25"/>
      <c r="E19" s="23">
        <v>10</v>
      </c>
      <c r="F19" s="23">
        <v>9</v>
      </c>
      <c r="G19" s="23">
        <v>4</v>
      </c>
      <c r="H19" s="23">
        <v>53</v>
      </c>
      <c r="I19" s="23">
        <v>44</v>
      </c>
      <c r="J19" s="37">
        <f t="shared" ref="J19:J24" si="0">E19*2+G19*1</f>
        <v>24</v>
      </c>
      <c r="K19" s="23"/>
      <c r="L19" s="23">
        <v>83</v>
      </c>
      <c r="M19" s="23">
        <v>22</v>
      </c>
      <c r="N19" s="24"/>
      <c r="O19" s="117"/>
    </row>
    <row r="20" spans="1:15" ht="18.75" x14ac:dyDescent="0.3">
      <c r="A20" s="16"/>
      <c r="B20" s="9"/>
      <c r="C20" s="35" t="s">
        <v>318</v>
      </c>
      <c r="D20" s="25"/>
      <c r="E20" s="114">
        <v>10</v>
      </c>
      <c r="F20" s="114">
        <v>9</v>
      </c>
      <c r="G20" s="114">
        <v>4</v>
      </c>
      <c r="H20" s="23">
        <v>42</v>
      </c>
      <c r="I20" s="23">
        <v>47</v>
      </c>
      <c r="J20" s="37">
        <f t="shared" si="0"/>
        <v>24</v>
      </c>
      <c r="K20" s="23"/>
      <c r="L20" s="23">
        <v>72</v>
      </c>
      <c r="M20" s="114">
        <v>26</v>
      </c>
      <c r="N20" s="24"/>
      <c r="O20" s="117"/>
    </row>
    <row r="21" spans="1:15" ht="18.75" x14ac:dyDescent="0.3">
      <c r="A21" s="16"/>
      <c r="B21" s="9"/>
      <c r="C21" s="35" t="s">
        <v>278</v>
      </c>
      <c r="D21" s="25"/>
      <c r="E21" s="114">
        <v>8</v>
      </c>
      <c r="F21" s="114">
        <v>11</v>
      </c>
      <c r="G21" s="114">
        <v>4</v>
      </c>
      <c r="H21" s="23">
        <v>47</v>
      </c>
      <c r="I21" s="23">
        <v>62</v>
      </c>
      <c r="J21" s="37">
        <f t="shared" si="0"/>
        <v>20</v>
      </c>
      <c r="K21" s="23"/>
      <c r="L21" s="23">
        <v>66</v>
      </c>
      <c r="M21" s="114">
        <v>22</v>
      </c>
      <c r="N21" s="24"/>
      <c r="O21" s="117"/>
    </row>
    <row r="22" spans="1:15" ht="18.75" x14ac:dyDescent="0.3">
      <c r="A22" s="16"/>
      <c r="B22" s="9"/>
      <c r="C22" s="35" t="s">
        <v>344</v>
      </c>
      <c r="D22" s="25"/>
      <c r="E22" s="114">
        <v>7</v>
      </c>
      <c r="F22" s="114">
        <v>10</v>
      </c>
      <c r="G22" s="114">
        <v>6</v>
      </c>
      <c r="H22" s="23">
        <v>47</v>
      </c>
      <c r="I22" s="23">
        <v>60</v>
      </c>
      <c r="J22" s="37">
        <f t="shared" si="0"/>
        <v>20</v>
      </c>
      <c r="K22" s="23"/>
      <c r="L22" s="23">
        <v>73</v>
      </c>
      <c r="M22" s="114">
        <v>21</v>
      </c>
      <c r="N22" s="24"/>
      <c r="O22" s="117"/>
    </row>
    <row r="23" spans="1:15" ht="18.75" x14ac:dyDescent="0.3">
      <c r="A23" s="16"/>
      <c r="B23" s="7"/>
      <c r="C23" s="35" t="s">
        <v>346</v>
      </c>
      <c r="D23" s="25"/>
      <c r="E23" s="114">
        <v>7</v>
      </c>
      <c r="F23" s="114">
        <v>11</v>
      </c>
      <c r="G23" s="114">
        <v>5</v>
      </c>
      <c r="H23" s="23">
        <v>49</v>
      </c>
      <c r="I23" s="23">
        <v>60</v>
      </c>
      <c r="J23" s="37">
        <f t="shared" si="0"/>
        <v>19</v>
      </c>
      <c r="K23" s="23"/>
      <c r="L23" s="23">
        <v>72</v>
      </c>
      <c r="M23" s="114">
        <v>24</v>
      </c>
      <c r="N23" s="24"/>
      <c r="O23" s="117"/>
    </row>
    <row r="24" spans="1:15" ht="19.5" thickBot="1" x14ac:dyDescent="0.35">
      <c r="A24" s="16"/>
      <c r="B24" s="9"/>
      <c r="C24" s="35" t="s">
        <v>276</v>
      </c>
      <c r="D24" s="25"/>
      <c r="E24" s="53">
        <v>7</v>
      </c>
      <c r="F24" s="53">
        <v>12</v>
      </c>
      <c r="G24" s="53">
        <v>4</v>
      </c>
      <c r="H24" s="23">
        <v>61</v>
      </c>
      <c r="I24" s="23">
        <v>68</v>
      </c>
      <c r="J24" s="37">
        <f t="shared" si="0"/>
        <v>18</v>
      </c>
      <c r="K24" s="23"/>
      <c r="L24" s="23">
        <v>85</v>
      </c>
      <c r="M24" s="53">
        <v>29</v>
      </c>
      <c r="N24" s="24"/>
      <c r="O24" s="117"/>
    </row>
    <row r="25" spans="1:15" ht="23.25" customHeight="1" thickBot="1" x14ac:dyDescent="0.3">
      <c r="A25" s="16"/>
      <c r="B25" s="9"/>
      <c r="C25" s="22"/>
      <c r="D25" s="22"/>
      <c r="E25" s="65">
        <f>SUM(E17:E24)</f>
        <v>72</v>
      </c>
      <c r="F25" s="65">
        <f>SUM(F17:F24)</f>
        <v>72</v>
      </c>
      <c r="G25" s="65">
        <f>SUM(G17:G24)</f>
        <v>40</v>
      </c>
      <c r="H25" s="65">
        <f>SUM(H17:H24)</f>
        <v>434</v>
      </c>
      <c r="I25" s="65">
        <f>SUM(I17:I24)</f>
        <v>434</v>
      </c>
      <c r="J25" s="116"/>
      <c r="K25" s="116"/>
      <c r="L25" s="66">
        <f>SUM(L17:L24)</f>
        <v>672</v>
      </c>
      <c r="M25" s="65">
        <f>SUM(M17:M24)</f>
        <v>194</v>
      </c>
      <c r="N25" s="113"/>
      <c r="O25" s="117"/>
    </row>
    <row r="26" spans="1:15" ht="18.75" thickTop="1" x14ac:dyDescent="0.25">
      <c r="A26" s="16"/>
      <c r="B26" s="4"/>
      <c r="C26" s="4"/>
      <c r="D26" s="121"/>
      <c r="E26" s="122"/>
      <c r="F26" s="122"/>
      <c r="G26" s="122"/>
      <c r="H26" s="113"/>
      <c r="I26" s="113"/>
      <c r="J26" s="122"/>
      <c r="K26" s="122"/>
      <c r="L26" s="113"/>
      <c r="M26" s="113"/>
      <c r="N26" s="4"/>
      <c r="O26" s="123"/>
    </row>
    <row r="27" spans="1:15" ht="24" thickBot="1" x14ac:dyDescent="0.4">
      <c r="A27" s="16"/>
      <c r="B27" s="4"/>
      <c r="C27" s="4"/>
      <c r="D27" s="121"/>
      <c r="F27" s="136" t="s">
        <v>338</v>
      </c>
      <c r="G27" s="137"/>
      <c r="H27" s="137"/>
      <c r="I27" s="138"/>
      <c r="J27" s="139"/>
      <c r="K27" s="139"/>
      <c r="L27" s="113"/>
      <c r="M27" s="113"/>
      <c r="N27" s="4"/>
      <c r="O27" s="123"/>
    </row>
    <row r="28" spans="1:15" ht="20.25" x14ac:dyDescent="0.3">
      <c r="A28" s="16"/>
      <c r="B28" s="4"/>
      <c r="C28" s="4"/>
      <c r="D28" s="121"/>
      <c r="E28" s="44" t="s">
        <v>375</v>
      </c>
      <c r="F28" s="129" t="s">
        <v>784</v>
      </c>
      <c r="G28" s="124"/>
      <c r="H28" s="124"/>
      <c r="I28" s="125"/>
      <c r="J28" s="122"/>
      <c r="K28" s="122"/>
      <c r="L28" s="113"/>
      <c r="M28" s="113"/>
      <c r="N28" s="4"/>
      <c r="O28" s="123"/>
    </row>
    <row r="29" spans="1:15" ht="20.25" x14ac:dyDescent="0.3">
      <c r="A29" s="16"/>
      <c r="B29" s="4"/>
      <c r="C29" s="4"/>
      <c r="D29" s="121"/>
      <c r="E29" s="44" t="s">
        <v>374</v>
      </c>
      <c r="F29" s="129" t="s">
        <v>583</v>
      </c>
      <c r="G29" s="126"/>
      <c r="H29" s="126"/>
      <c r="I29" s="125"/>
      <c r="J29" s="122"/>
      <c r="K29" s="122"/>
      <c r="L29" s="113"/>
      <c r="M29" s="113"/>
      <c r="N29" s="4"/>
      <c r="O29" s="123"/>
    </row>
    <row r="30" spans="1:15" ht="18" x14ac:dyDescent="0.25">
      <c r="A30" s="16"/>
      <c r="B30" s="4"/>
      <c r="C30" s="4"/>
      <c r="D30" s="121"/>
      <c r="E30" s="122"/>
      <c r="F30" s="122"/>
      <c r="G30" s="122"/>
      <c r="H30" s="113"/>
      <c r="I30" s="113"/>
      <c r="J30" s="122"/>
      <c r="K30" s="122"/>
      <c r="L30" s="113"/>
      <c r="M30" s="113"/>
      <c r="N30" s="4"/>
      <c r="O30" s="123"/>
    </row>
    <row r="31" spans="1:15" ht="15.75" customHeight="1" x14ac:dyDescent="0.25">
      <c r="A31" s="16"/>
      <c r="B31" s="4"/>
      <c r="C31" s="4"/>
      <c r="D31" s="25"/>
      <c r="E31" s="122"/>
      <c r="F31" s="122"/>
      <c r="G31" s="122"/>
      <c r="H31" s="113"/>
      <c r="I31" s="113"/>
      <c r="J31" s="122"/>
      <c r="K31" s="122"/>
      <c r="L31" s="113"/>
      <c r="M31" s="113"/>
      <c r="N31" s="4"/>
      <c r="O31" s="123"/>
    </row>
    <row r="32" spans="1:15" ht="18" x14ac:dyDescent="0.25">
      <c r="A32" s="16"/>
      <c r="B32" s="4"/>
      <c r="C32" s="4"/>
      <c r="D32" s="25"/>
      <c r="E32" s="122"/>
      <c r="F32" s="122"/>
      <c r="G32" s="122"/>
      <c r="H32" s="113"/>
      <c r="I32" s="113"/>
      <c r="J32" s="122"/>
      <c r="K32" s="122"/>
      <c r="L32" s="113"/>
      <c r="M32" s="113"/>
      <c r="N32" s="4"/>
      <c r="O32" s="123"/>
    </row>
    <row r="33" spans="1:15" ht="26.25" x14ac:dyDescent="0.4">
      <c r="A33" s="16"/>
      <c r="B33" s="103" t="s">
        <v>339</v>
      </c>
      <c r="C33" s="31"/>
      <c r="D33" s="30"/>
      <c r="E33" s="30"/>
      <c r="F33" s="30"/>
      <c r="G33" s="32" t="s">
        <v>387</v>
      </c>
      <c r="H33" s="31"/>
      <c r="I33" s="31"/>
      <c r="J33" s="31"/>
      <c r="K33" s="31"/>
      <c r="L33" s="30"/>
      <c r="M33" s="33"/>
      <c r="N33" s="16"/>
      <c r="O33" s="123"/>
    </row>
    <row r="34" spans="1:15" ht="18" x14ac:dyDescent="0.25">
      <c r="A34" s="16"/>
      <c r="B34" s="7"/>
      <c r="C34" s="25"/>
      <c r="D34" s="25"/>
      <c r="E34" s="23" t="s">
        <v>279</v>
      </c>
      <c r="F34" s="23" t="s">
        <v>280</v>
      </c>
      <c r="G34" s="23" t="s">
        <v>281</v>
      </c>
      <c r="H34" s="23" t="s">
        <v>282</v>
      </c>
      <c r="I34" s="23" t="s">
        <v>263</v>
      </c>
      <c r="J34" s="37" t="s">
        <v>247</v>
      </c>
      <c r="L34" s="23" t="s">
        <v>287</v>
      </c>
      <c r="M34" s="115" t="s">
        <v>244</v>
      </c>
      <c r="O34" s="123"/>
    </row>
    <row r="35" spans="1:15" ht="18.75" x14ac:dyDescent="0.3">
      <c r="A35" s="16"/>
      <c r="B35" s="9"/>
      <c r="C35" s="35" t="s">
        <v>344</v>
      </c>
      <c r="D35" s="25"/>
      <c r="E35" s="23">
        <v>6</v>
      </c>
      <c r="F35" s="23">
        <v>2</v>
      </c>
      <c r="G35" s="23">
        <v>0</v>
      </c>
      <c r="H35" s="23">
        <v>21</v>
      </c>
      <c r="I35" s="23">
        <v>16</v>
      </c>
      <c r="J35" s="37">
        <f t="shared" ref="J35:J42" si="1">E35*2+G35*1</f>
        <v>12</v>
      </c>
      <c r="K35" s="23"/>
      <c r="L35" s="23">
        <f>L55-L22</f>
        <v>38</v>
      </c>
      <c r="M35" s="23">
        <f>M55-M22</f>
        <v>7</v>
      </c>
      <c r="N35" s="23"/>
      <c r="O35" s="123"/>
    </row>
    <row r="36" spans="1:15" ht="18.75" x14ac:dyDescent="0.3">
      <c r="A36" s="16"/>
      <c r="B36" s="9"/>
      <c r="C36" s="35" t="s">
        <v>278</v>
      </c>
      <c r="D36" s="25"/>
      <c r="E36" s="23">
        <v>4</v>
      </c>
      <c r="F36" s="23">
        <v>2</v>
      </c>
      <c r="G36" s="23">
        <v>2</v>
      </c>
      <c r="H36" s="23">
        <v>21</v>
      </c>
      <c r="I36" s="23">
        <v>14</v>
      </c>
      <c r="J36" s="37">
        <f t="shared" si="1"/>
        <v>10</v>
      </c>
      <c r="K36" s="23"/>
      <c r="L36" s="23">
        <f>L56-L21</f>
        <v>32</v>
      </c>
      <c r="M36" s="23">
        <f>M56-M21</f>
        <v>9</v>
      </c>
      <c r="N36" s="23"/>
      <c r="O36" s="123"/>
    </row>
    <row r="37" spans="1:15" ht="18.75" x14ac:dyDescent="0.3">
      <c r="A37" s="16"/>
      <c r="B37" s="9"/>
      <c r="C37" s="35" t="s">
        <v>784</v>
      </c>
      <c r="D37" s="25"/>
      <c r="E37" s="23">
        <v>4</v>
      </c>
      <c r="F37" s="23">
        <v>2</v>
      </c>
      <c r="G37" s="23">
        <v>2</v>
      </c>
      <c r="H37" s="23">
        <v>21</v>
      </c>
      <c r="I37" s="23">
        <v>17</v>
      </c>
      <c r="J37" s="37">
        <f t="shared" si="1"/>
        <v>10</v>
      </c>
      <c r="K37" s="23"/>
      <c r="L37" s="23">
        <f>L52-L17</f>
        <v>36</v>
      </c>
      <c r="M37" s="23">
        <f>M52-M17</f>
        <v>15</v>
      </c>
      <c r="N37" s="23"/>
      <c r="O37" s="123"/>
    </row>
    <row r="38" spans="1:15" ht="18.75" x14ac:dyDescent="0.3">
      <c r="A38" s="16"/>
      <c r="B38" s="9"/>
      <c r="C38" s="35" t="s">
        <v>313</v>
      </c>
      <c r="D38" s="25"/>
      <c r="E38" s="23">
        <v>4</v>
      </c>
      <c r="F38" s="23">
        <v>3</v>
      </c>
      <c r="G38" s="23">
        <v>1</v>
      </c>
      <c r="H38" s="23">
        <v>19</v>
      </c>
      <c r="I38" s="23">
        <v>16</v>
      </c>
      <c r="J38" s="37">
        <f t="shared" si="1"/>
        <v>9</v>
      </c>
      <c r="K38" s="23"/>
      <c r="L38" s="23">
        <f>L54-L19</f>
        <v>30</v>
      </c>
      <c r="M38" s="23">
        <f>M54-M19</f>
        <v>4</v>
      </c>
      <c r="N38" s="23"/>
      <c r="O38" s="123"/>
    </row>
    <row r="39" spans="1:15" ht="18.75" x14ac:dyDescent="0.3">
      <c r="A39" s="16"/>
      <c r="B39" s="9"/>
      <c r="C39" s="35" t="s">
        <v>583</v>
      </c>
      <c r="D39" s="25"/>
      <c r="E39" s="23">
        <v>3</v>
      </c>
      <c r="F39" s="23">
        <v>3</v>
      </c>
      <c r="G39" s="23">
        <v>2</v>
      </c>
      <c r="H39" s="23">
        <v>15</v>
      </c>
      <c r="I39" s="23">
        <v>13</v>
      </c>
      <c r="J39" s="37">
        <f t="shared" si="1"/>
        <v>8</v>
      </c>
      <c r="K39" s="23"/>
      <c r="L39" s="23">
        <f>L53-L18</f>
        <v>28</v>
      </c>
      <c r="M39" s="23">
        <f>M53-M18</f>
        <v>6</v>
      </c>
      <c r="N39" s="23"/>
      <c r="O39" s="123"/>
    </row>
    <row r="40" spans="1:15" ht="18.75" x14ac:dyDescent="0.3">
      <c r="A40" s="16"/>
      <c r="B40" s="9"/>
      <c r="C40" s="35" t="s">
        <v>276</v>
      </c>
      <c r="D40" s="25"/>
      <c r="E40" s="23">
        <v>3</v>
      </c>
      <c r="F40" s="23">
        <v>4</v>
      </c>
      <c r="G40" s="23">
        <v>1</v>
      </c>
      <c r="H40" s="23">
        <v>16</v>
      </c>
      <c r="I40" s="23">
        <v>20</v>
      </c>
      <c r="J40" s="37">
        <f t="shared" si="1"/>
        <v>7</v>
      </c>
      <c r="K40" s="23"/>
      <c r="L40" s="23">
        <f>L58-L24</f>
        <v>29</v>
      </c>
      <c r="M40" s="23">
        <f>M58-M24</f>
        <v>5</v>
      </c>
      <c r="N40" s="23"/>
      <c r="O40" s="123"/>
    </row>
    <row r="41" spans="1:15" ht="18.75" x14ac:dyDescent="0.3">
      <c r="A41" s="16"/>
      <c r="B41" s="9"/>
      <c r="C41" s="35" t="s">
        <v>346</v>
      </c>
      <c r="D41" s="25"/>
      <c r="E41" s="23">
        <v>2</v>
      </c>
      <c r="F41" s="23">
        <v>4</v>
      </c>
      <c r="G41" s="23">
        <v>2</v>
      </c>
      <c r="H41" s="23">
        <v>14</v>
      </c>
      <c r="I41" s="23">
        <v>18</v>
      </c>
      <c r="J41" s="37">
        <f t="shared" si="1"/>
        <v>6</v>
      </c>
      <c r="K41" s="23"/>
      <c r="L41" s="23">
        <f>L59-L23</f>
        <v>21</v>
      </c>
      <c r="M41" s="23">
        <f>M59-M23</f>
        <v>13</v>
      </c>
      <c r="N41" s="23"/>
      <c r="O41" s="123"/>
    </row>
    <row r="42" spans="1:15" ht="19.5" thickBot="1" x14ac:dyDescent="0.35">
      <c r="A42" s="16"/>
      <c r="B42" s="9"/>
      <c r="C42" s="35" t="s">
        <v>318</v>
      </c>
      <c r="D42" s="25"/>
      <c r="E42" s="23">
        <v>0</v>
      </c>
      <c r="F42" s="23">
        <v>6</v>
      </c>
      <c r="G42" s="23">
        <v>2</v>
      </c>
      <c r="H42" s="23">
        <v>11</v>
      </c>
      <c r="I42" s="23">
        <v>24</v>
      </c>
      <c r="J42" s="37">
        <f t="shared" si="1"/>
        <v>2</v>
      </c>
      <c r="K42" s="23"/>
      <c r="L42" s="23">
        <f>L57-L20</f>
        <v>15</v>
      </c>
      <c r="M42" s="23">
        <f>M57-M20</f>
        <v>8</v>
      </c>
      <c r="N42" s="114"/>
      <c r="O42" s="127"/>
    </row>
    <row r="43" spans="1:15" ht="18.75" thickBot="1" x14ac:dyDescent="0.3">
      <c r="A43" s="16"/>
      <c r="B43" s="4"/>
      <c r="C43" s="65"/>
      <c r="D43" s="65"/>
      <c r="E43" s="65">
        <f>SUM(E35:E42)</f>
        <v>26</v>
      </c>
      <c r="F43" s="65">
        <f>SUM(F35:F42)</f>
        <v>26</v>
      </c>
      <c r="G43" s="65">
        <f>SUM(G35:G42)</f>
        <v>12</v>
      </c>
      <c r="H43" s="65">
        <f>SUM(H35:H42)</f>
        <v>138</v>
      </c>
      <c r="I43" s="65">
        <f>SUM(I35:I42)</f>
        <v>138</v>
      </c>
      <c r="J43" s="116"/>
      <c r="K43" s="116"/>
      <c r="L43" s="65">
        <f>SUM(L35:L42)</f>
        <v>229</v>
      </c>
      <c r="M43" s="65">
        <f>SUM(M35:M42)</f>
        <v>67</v>
      </c>
      <c r="N43" s="55"/>
      <c r="O43" s="127"/>
    </row>
    <row r="44" spans="1:15" ht="19.5" thickTop="1" x14ac:dyDescent="0.3">
      <c r="A44" s="16"/>
      <c r="B44" s="42"/>
      <c r="C44" s="35"/>
      <c r="D44" s="80"/>
      <c r="E44" s="113"/>
      <c r="F44" s="9"/>
      <c r="G44" s="44"/>
      <c r="H44" s="55"/>
      <c r="I44" s="55"/>
      <c r="J44" s="55"/>
      <c r="K44" s="90"/>
      <c r="L44" s="55"/>
      <c r="M44" s="55"/>
      <c r="N44" s="55"/>
      <c r="O44" s="127"/>
    </row>
    <row r="45" spans="1:15" ht="24" thickBot="1" x14ac:dyDescent="0.4">
      <c r="A45" s="16"/>
      <c r="B45" s="42"/>
      <c r="C45" s="35"/>
      <c r="D45" s="80"/>
      <c r="F45" s="132" t="s">
        <v>340</v>
      </c>
      <c r="G45" s="133"/>
      <c r="H45" s="134"/>
      <c r="I45" s="135"/>
      <c r="J45" s="55"/>
      <c r="K45" s="90"/>
      <c r="L45" s="55"/>
      <c r="M45" s="55"/>
      <c r="N45" s="55"/>
      <c r="O45" s="127"/>
    </row>
    <row r="46" spans="1:15" ht="20.25" x14ac:dyDescent="0.3">
      <c r="A46" s="16"/>
      <c r="B46" s="42"/>
      <c r="C46" s="35"/>
      <c r="D46" s="80"/>
      <c r="E46" s="44" t="s">
        <v>375</v>
      </c>
      <c r="F46" s="129" t="s">
        <v>344</v>
      </c>
      <c r="G46" s="128"/>
      <c r="H46" s="129"/>
      <c r="I46" s="130"/>
      <c r="J46" s="55"/>
      <c r="K46" s="90"/>
      <c r="L46" s="55"/>
      <c r="M46" s="55"/>
      <c r="N46" s="55"/>
      <c r="O46" s="127"/>
    </row>
    <row r="47" spans="1:15" ht="20.25" x14ac:dyDescent="0.3">
      <c r="A47" s="16"/>
      <c r="B47" s="42"/>
      <c r="C47" s="35"/>
      <c r="D47" s="80"/>
      <c r="E47" s="44" t="s">
        <v>767</v>
      </c>
      <c r="F47" s="129" t="s">
        <v>278</v>
      </c>
      <c r="G47" s="128"/>
      <c r="H47" s="129"/>
      <c r="I47" s="130"/>
      <c r="J47" s="55"/>
      <c r="K47" s="90"/>
      <c r="L47" s="55"/>
      <c r="M47" s="55"/>
      <c r="N47" s="55"/>
      <c r="O47" s="127"/>
    </row>
    <row r="48" spans="1:15" ht="20.25" x14ac:dyDescent="0.3">
      <c r="A48" s="16"/>
      <c r="B48" s="42"/>
      <c r="C48" s="44"/>
      <c r="D48" s="56"/>
      <c r="E48" s="44" t="s">
        <v>768</v>
      </c>
      <c r="F48" s="129" t="s">
        <v>784</v>
      </c>
      <c r="G48" s="129"/>
      <c r="H48" s="55"/>
      <c r="I48" s="55"/>
      <c r="J48" s="55"/>
      <c r="K48" s="55"/>
      <c r="L48" s="55"/>
      <c r="M48" s="55"/>
      <c r="N48" s="55"/>
      <c r="O48" s="127"/>
    </row>
    <row r="49" spans="1:15" ht="24" customHeight="1" x14ac:dyDescent="0.4">
      <c r="A49" s="16"/>
      <c r="B49" s="103"/>
      <c r="C49" s="31" t="s">
        <v>341</v>
      </c>
      <c r="D49" s="30"/>
      <c r="E49" s="30"/>
      <c r="F49" s="30"/>
      <c r="G49" s="32" t="s">
        <v>387</v>
      </c>
      <c r="H49" s="31"/>
      <c r="I49" s="31"/>
      <c r="J49" s="31"/>
      <c r="K49" s="31"/>
      <c r="L49" s="30"/>
      <c r="M49" s="33"/>
      <c r="N49" s="127"/>
      <c r="O49" s="127"/>
    </row>
    <row r="50" spans="1:15" ht="15" x14ac:dyDescent="0.2">
      <c r="A50" s="16"/>
      <c r="B50" s="4"/>
      <c r="C50" s="4"/>
      <c r="D50" s="4"/>
      <c r="E50" s="4"/>
      <c r="F50" s="4"/>
      <c r="G50" s="4"/>
      <c r="H50" s="4"/>
      <c r="I50" s="4"/>
      <c r="J50" s="14"/>
      <c r="K50" s="4"/>
      <c r="L50" s="4"/>
      <c r="M50" s="4"/>
      <c r="O50" s="123"/>
    </row>
    <row r="51" spans="1:15" ht="18" x14ac:dyDescent="0.25">
      <c r="A51" s="16"/>
      <c r="B51" s="7"/>
      <c r="C51" s="25"/>
      <c r="D51" s="25"/>
      <c r="E51" s="23" t="s">
        <v>279</v>
      </c>
      <c r="F51" s="23" t="s">
        <v>280</v>
      </c>
      <c r="G51" s="23" t="s">
        <v>281</v>
      </c>
      <c r="H51" s="23" t="s">
        <v>334</v>
      </c>
      <c r="I51" s="23" t="s">
        <v>335</v>
      </c>
      <c r="J51" s="37" t="s">
        <v>247</v>
      </c>
      <c r="K51" s="23"/>
      <c r="L51" s="23" t="s">
        <v>287</v>
      </c>
      <c r="M51" s="115" t="s">
        <v>244</v>
      </c>
      <c r="N51" s="55"/>
      <c r="O51" s="123"/>
    </row>
    <row r="52" spans="1:15" ht="18.75" x14ac:dyDescent="0.3">
      <c r="A52" s="16"/>
      <c r="B52" s="9"/>
      <c r="C52" s="35" t="s">
        <v>784</v>
      </c>
      <c r="D52" s="25"/>
      <c r="E52" s="23">
        <v>16</v>
      </c>
      <c r="F52" s="23">
        <v>7</v>
      </c>
      <c r="G52" s="23">
        <v>8</v>
      </c>
      <c r="H52" s="23">
        <v>100</v>
      </c>
      <c r="I52" s="23">
        <v>70</v>
      </c>
      <c r="J52" s="37">
        <f t="shared" ref="J52:J59" si="2">E52*2+G52*1</f>
        <v>40</v>
      </c>
      <c r="K52" s="23"/>
      <c r="L52" s="23">
        <v>160</v>
      </c>
      <c r="M52" s="23">
        <v>43</v>
      </c>
      <c r="N52" s="39"/>
      <c r="O52" s="123"/>
    </row>
    <row r="53" spans="1:15" ht="18.75" x14ac:dyDescent="0.3">
      <c r="A53" s="16"/>
      <c r="B53" s="9"/>
      <c r="C53" s="35" t="s">
        <v>583</v>
      </c>
      <c r="D53" s="25"/>
      <c r="E53" s="23">
        <v>14</v>
      </c>
      <c r="F53" s="23">
        <v>8</v>
      </c>
      <c r="G53" s="23">
        <v>9</v>
      </c>
      <c r="H53" s="23">
        <v>71</v>
      </c>
      <c r="I53" s="23">
        <v>53</v>
      </c>
      <c r="J53" s="37">
        <f t="shared" si="2"/>
        <v>37</v>
      </c>
      <c r="K53" s="23"/>
      <c r="L53" s="23">
        <v>125</v>
      </c>
      <c r="M53" s="23">
        <v>28</v>
      </c>
      <c r="N53" s="131"/>
      <c r="O53" s="123"/>
    </row>
    <row r="54" spans="1:15" ht="18.75" x14ac:dyDescent="0.3">
      <c r="A54" s="16"/>
      <c r="B54" s="9"/>
      <c r="C54" s="35" t="s">
        <v>313</v>
      </c>
      <c r="D54" s="25"/>
      <c r="E54" s="23">
        <v>14</v>
      </c>
      <c r="F54" s="23">
        <v>12</v>
      </c>
      <c r="G54" s="23">
        <v>5</v>
      </c>
      <c r="H54" s="23">
        <v>72</v>
      </c>
      <c r="I54" s="23">
        <v>60</v>
      </c>
      <c r="J54" s="37">
        <f t="shared" si="2"/>
        <v>33</v>
      </c>
      <c r="K54" s="23"/>
      <c r="L54" s="23">
        <v>113</v>
      </c>
      <c r="M54" s="23">
        <v>26</v>
      </c>
      <c r="N54" s="131"/>
      <c r="O54" s="123"/>
    </row>
    <row r="55" spans="1:15" ht="18.75" x14ac:dyDescent="0.3">
      <c r="A55" s="16"/>
      <c r="B55" s="9"/>
      <c r="C55" s="35" t="s">
        <v>344</v>
      </c>
      <c r="D55" s="25"/>
      <c r="E55" s="23">
        <v>13</v>
      </c>
      <c r="F55" s="23">
        <v>12</v>
      </c>
      <c r="G55" s="23">
        <v>6</v>
      </c>
      <c r="H55" s="23">
        <v>68</v>
      </c>
      <c r="I55" s="23">
        <v>76</v>
      </c>
      <c r="J55" s="37">
        <f t="shared" si="2"/>
        <v>32</v>
      </c>
      <c r="K55" s="23"/>
      <c r="L55" s="23">
        <v>111</v>
      </c>
      <c r="M55" s="114">
        <v>28</v>
      </c>
      <c r="N55" s="131"/>
      <c r="O55" s="123"/>
    </row>
    <row r="56" spans="1:15" ht="18.75" x14ac:dyDescent="0.3">
      <c r="A56" s="16"/>
      <c r="B56" s="9"/>
      <c r="C56" s="35" t="s">
        <v>278</v>
      </c>
      <c r="D56" s="25"/>
      <c r="E56" s="23">
        <v>12</v>
      </c>
      <c r="F56" s="23">
        <v>13</v>
      </c>
      <c r="G56" s="23">
        <v>6</v>
      </c>
      <c r="H56" s="23">
        <v>68</v>
      </c>
      <c r="I56" s="23">
        <v>76</v>
      </c>
      <c r="J56" s="37">
        <f t="shared" si="2"/>
        <v>30</v>
      </c>
      <c r="K56" s="23"/>
      <c r="L56" s="23">
        <v>98</v>
      </c>
      <c r="M56" s="23">
        <v>31</v>
      </c>
      <c r="N56" s="131"/>
      <c r="O56" s="123"/>
    </row>
    <row r="57" spans="1:15" ht="18.75" x14ac:dyDescent="0.3">
      <c r="A57" s="16"/>
      <c r="B57" s="9"/>
      <c r="C57" s="35" t="s">
        <v>318</v>
      </c>
      <c r="D57" s="25"/>
      <c r="E57" s="23">
        <v>10</v>
      </c>
      <c r="F57" s="23">
        <v>15</v>
      </c>
      <c r="G57" s="23">
        <v>6</v>
      </c>
      <c r="H57" s="23">
        <v>53</v>
      </c>
      <c r="I57" s="23">
        <v>71</v>
      </c>
      <c r="J57" s="37">
        <f t="shared" si="2"/>
        <v>26</v>
      </c>
      <c r="K57" s="23"/>
      <c r="L57" s="23">
        <v>87</v>
      </c>
      <c r="M57" s="23">
        <v>34</v>
      </c>
      <c r="O57" s="123"/>
    </row>
    <row r="58" spans="1:15" ht="18.75" x14ac:dyDescent="0.3">
      <c r="A58" s="16"/>
      <c r="B58" s="9"/>
      <c r="C58" s="35" t="s">
        <v>276</v>
      </c>
      <c r="D58" s="25"/>
      <c r="E58" s="23">
        <v>10</v>
      </c>
      <c r="F58" s="23">
        <v>16</v>
      </c>
      <c r="G58" s="23">
        <v>5</v>
      </c>
      <c r="H58" s="23">
        <v>77</v>
      </c>
      <c r="I58" s="23">
        <v>88</v>
      </c>
      <c r="J58" s="37">
        <f t="shared" si="2"/>
        <v>25</v>
      </c>
      <c r="K58" s="23"/>
      <c r="L58" s="23">
        <v>114</v>
      </c>
      <c r="M58" s="23">
        <v>34</v>
      </c>
      <c r="N58" s="47"/>
      <c r="O58" s="123"/>
    </row>
    <row r="59" spans="1:15" ht="19.5" thickBot="1" x14ac:dyDescent="0.35">
      <c r="A59" s="16"/>
      <c r="B59" s="9"/>
      <c r="C59" s="35" t="s">
        <v>346</v>
      </c>
      <c r="D59" s="25"/>
      <c r="E59" s="23">
        <v>9</v>
      </c>
      <c r="F59" s="23">
        <v>15</v>
      </c>
      <c r="G59" s="23">
        <v>7</v>
      </c>
      <c r="H59" s="23">
        <v>63</v>
      </c>
      <c r="I59" s="23">
        <v>78</v>
      </c>
      <c r="J59" s="37">
        <f t="shared" si="2"/>
        <v>25</v>
      </c>
      <c r="K59" s="23"/>
      <c r="L59" s="23">
        <v>93</v>
      </c>
      <c r="M59" s="53">
        <v>37</v>
      </c>
      <c r="N59" s="131"/>
      <c r="O59" s="123"/>
    </row>
    <row r="60" spans="1:15" ht="18.75" customHeight="1" thickBot="1" x14ac:dyDescent="0.3">
      <c r="A60" s="117"/>
      <c r="B60" s="117"/>
      <c r="C60" s="65"/>
      <c r="D60" s="65"/>
      <c r="E60" s="65">
        <f>SUM(E52:E59)</f>
        <v>98</v>
      </c>
      <c r="F60" s="65">
        <f>SUM(F52:F59)</f>
        <v>98</v>
      </c>
      <c r="G60" s="65">
        <f>SUM(G52:G59)</f>
        <v>52</v>
      </c>
      <c r="H60" s="65">
        <f>SUM(H52:H59)</f>
        <v>572</v>
      </c>
      <c r="I60" s="66">
        <f>SUM(I52:I59)</f>
        <v>572</v>
      </c>
      <c r="J60" s="65"/>
      <c r="K60" s="65"/>
      <c r="L60" s="65">
        <f>SUM(L52:L59)</f>
        <v>901</v>
      </c>
      <c r="M60" s="65">
        <f>SUM(M52:M59)</f>
        <v>261</v>
      </c>
      <c r="N60" s="123"/>
      <c r="O60" s="123"/>
    </row>
    <row r="61" spans="1:15" ht="13.5" thickTop="1" x14ac:dyDescent="0.2"/>
  </sheetData>
  <phoneticPr fontId="0" type="noConversion"/>
  <pageMargins left="0.25" right="0.25" top="0.25" bottom="0.25" header="0.5" footer="0.5"/>
  <pageSetup scale="6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view="pageBreakPreview" topLeftCell="B51" zoomScale="77" zoomScaleNormal="75" zoomScaleSheetLayoutView="77" workbookViewId="0">
      <selection activeCell="F36" sqref="F36:F38"/>
    </sheetView>
  </sheetViews>
  <sheetFormatPr defaultRowHeight="12.75" x14ac:dyDescent="0.2"/>
  <cols>
    <col min="1" max="1" width="13.140625" customWidth="1"/>
    <col min="2" max="2" width="16.42578125" customWidth="1"/>
    <col min="3" max="3" width="16.140625" customWidth="1"/>
    <col min="4" max="4" width="13.8554687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26.42578125" customWidth="1"/>
    <col min="14" max="14" width="0.85546875" customWidth="1"/>
    <col min="15" max="15" width="3" customWidth="1"/>
    <col min="16" max="16" width="14.7109375" customWidth="1"/>
    <col min="17" max="17" width="15" customWidth="1"/>
    <col min="18" max="18" width="15.42578125" customWidth="1"/>
    <col min="19" max="19" width="7" customWidth="1"/>
    <col min="20" max="20" width="6.85546875" customWidth="1"/>
    <col min="21" max="21" width="7.140625" customWidth="1"/>
    <col min="22" max="22" width="6.85546875" customWidth="1"/>
    <col min="23" max="23" width="4.7109375" customWidth="1"/>
    <col min="24" max="24" width="12.85546875" customWidth="1"/>
    <col min="25" max="25" width="19.28515625" customWidth="1"/>
    <col min="26" max="26" width="15.5703125" customWidth="1"/>
    <col min="27" max="27" width="7.42578125" customWidth="1"/>
    <col min="28" max="28" width="6.5703125" customWidth="1"/>
    <col min="29" max="29" width="6.85546875" customWidth="1"/>
    <col min="30" max="30" width="6.5703125" customWidth="1"/>
    <col min="31" max="31" width="2" customWidth="1"/>
  </cols>
  <sheetData>
    <row r="1" spans="1:31" ht="24" customHeight="1" x14ac:dyDescent="0.35">
      <c r="A1" s="30"/>
      <c r="B1" s="256"/>
      <c r="C1" s="256"/>
      <c r="D1" s="256"/>
      <c r="E1" s="256"/>
      <c r="F1" s="256"/>
      <c r="G1" s="257" t="s">
        <v>286</v>
      </c>
      <c r="H1" s="257"/>
      <c r="I1" s="257"/>
      <c r="J1" s="257"/>
      <c r="K1" s="257"/>
      <c r="L1" s="256"/>
      <c r="M1" s="256"/>
      <c r="O1" s="181"/>
      <c r="P1" s="57" t="s">
        <v>262</v>
      </c>
      <c r="Q1" s="57"/>
      <c r="R1" s="57" t="s">
        <v>246</v>
      </c>
      <c r="S1" s="255" t="s">
        <v>287</v>
      </c>
      <c r="T1" s="173" t="s">
        <v>264</v>
      </c>
      <c r="U1" s="173" t="s">
        <v>263</v>
      </c>
      <c r="V1" s="173" t="s">
        <v>265</v>
      </c>
      <c r="W1" s="173" t="s">
        <v>266</v>
      </c>
      <c r="X1" s="173" t="s">
        <v>267</v>
      </c>
      <c r="Y1" s="255" t="s">
        <v>1130</v>
      </c>
      <c r="Z1" s="173"/>
      <c r="AA1" s="173"/>
      <c r="AB1" s="173"/>
      <c r="AC1" s="173"/>
      <c r="AD1" s="173"/>
      <c r="AE1" s="181"/>
    </row>
    <row r="2" spans="1:31" ht="18.600000000000001" customHeight="1" x14ac:dyDescent="0.3">
      <c r="A2" s="14"/>
      <c r="B2" s="258" t="s">
        <v>563</v>
      </c>
      <c r="C2" s="257"/>
      <c r="D2" s="256"/>
      <c r="E2" s="256"/>
      <c r="F2" s="256"/>
      <c r="G2" s="259" t="s">
        <v>797</v>
      </c>
      <c r="H2" s="257"/>
      <c r="I2" s="257"/>
      <c r="J2" s="257"/>
      <c r="K2" s="257"/>
      <c r="L2" s="256"/>
      <c r="M2" s="260">
        <v>41316</v>
      </c>
      <c r="O2" s="230"/>
      <c r="P2" s="44" t="s">
        <v>223</v>
      </c>
      <c r="Q2" s="44" t="s">
        <v>275</v>
      </c>
      <c r="R2" s="44" t="s">
        <v>243</v>
      </c>
      <c r="S2" s="245"/>
      <c r="T2" s="221">
        <v>18</v>
      </c>
      <c r="U2" s="42">
        <v>28</v>
      </c>
      <c r="V2" s="42">
        <v>2</v>
      </c>
      <c r="W2" s="42">
        <v>0</v>
      </c>
      <c r="X2" s="212">
        <f t="shared" ref="X2:X7" si="0">U2/T2</f>
        <v>1.5555555555555556</v>
      </c>
      <c r="Y2" s="42">
        <v>1</v>
      </c>
      <c r="AE2" s="181"/>
    </row>
    <row r="3" spans="1:31" ht="18.75" x14ac:dyDescent="0.3">
      <c r="A3" s="4"/>
      <c r="B3" s="45"/>
      <c r="C3" s="35"/>
      <c r="D3" s="35"/>
      <c r="E3" s="64" t="s">
        <v>279</v>
      </c>
      <c r="F3" s="64" t="s">
        <v>280</v>
      </c>
      <c r="G3" s="64" t="s">
        <v>281</v>
      </c>
      <c r="H3" s="64" t="s">
        <v>282</v>
      </c>
      <c r="I3" s="64" t="s">
        <v>263</v>
      </c>
      <c r="J3" s="64" t="s">
        <v>247</v>
      </c>
      <c r="K3" s="64" t="s">
        <v>287</v>
      </c>
      <c r="L3" s="64" t="s">
        <v>244</v>
      </c>
      <c r="M3" s="42" t="s">
        <v>183</v>
      </c>
      <c r="O3" s="230"/>
      <c r="P3" s="44" t="s">
        <v>321</v>
      </c>
      <c r="Q3" s="44" t="s">
        <v>785</v>
      </c>
      <c r="R3" s="243" t="s">
        <v>306</v>
      </c>
      <c r="S3" s="245">
        <v>1</v>
      </c>
      <c r="T3" s="221">
        <v>19</v>
      </c>
      <c r="U3" s="42">
        <v>40</v>
      </c>
      <c r="V3" s="42">
        <v>3</v>
      </c>
      <c r="W3" s="42">
        <v>1</v>
      </c>
      <c r="X3" s="212">
        <f t="shared" si="0"/>
        <v>2.1052631578947367</v>
      </c>
      <c r="Y3" s="42">
        <v>2</v>
      </c>
      <c r="AE3" s="181"/>
    </row>
    <row r="4" spans="1:31" ht="18.75" x14ac:dyDescent="0.3">
      <c r="A4" s="9"/>
      <c r="B4" s="9"/>
      <c r="C4" s="35" t="s">
        <v>583</v>
      </c>
      <c r="D4" s="25"/>
      <c r="E4" s="23">
        <v>11</v>
      </c>
      <c r="F4" s="23">
        <v>5</v>
      </c>
      <c r="G4" s="23">
        <v>4</v>
      </c>
      <c r="H4" s="23">
        <v>46</v>
      </c>
      <c r="I4" s="23">
        <v>29</v>
      </c>
      <c r="J4" s="37">
        <f>E4*2+G4*1</f>
        <v>26</v>
      </c>
      <c r="K4" s="234">
        <v>81</v>
      </c>
      <c r="L4" s="114">
        <v>20</v>
      </c>
      <c r="M4" s="9">
        <v>2</v>
      </c>
      <c r="N4" s="1"/>
      <c r="O4" s="230"/>
      <c r="P4" s="44" t="s">
        <v>210</v>
      </c>
      <c r="Q4" s="44" t="s">
        <v>317</v>
      </c>
      <c r="R4" s="243" t="s">
        <v>283</v>
      </c>
      <c r="S4" s="245"/>
      <c r="T4" s="221">
        <v>16</v>
      </c>
      <c r="U4" s="42">
        <v>38</v>
      </c>
      <c r="V4" s="42">
        <v>2</v>
      </c>
      <c r="W4" s="42">
        <v>1</v>
      </c>
      <c r="X4" s="212">
        <f t="shared" si="0"/>
        <v>2.375</v>
      </c>
      <c r="Y4" s="42">
        <v>6</v>
      </c>
      <c r="AE4" s="181"/>
    </row>
    <row r="5" spans="1:31" ht="18.75" x14ac:dyDescent="0.3">
      <c r="A5" s="9"/>
      <c r="B5" s="9"/>
      <c r="C5" s="35" t="s">
        <v>278</v>
      </c>
      <c r="D5" s="25"/>
      <c r="E5" s="23">
        <v>10</v>
      </c>
      <c r="F5" s="23">
        <v>5</v>
      </c>
      <c r="G5" s="23">
        <v>5</v>
      </c>
      <c r="H5" s="23">
        <v>65</v>
      </c>
      <c r="I5" s="23">
        <v>51</v>
      </c>
      <c r="J5" s="37">
        <f>E5*2+G5*1</f>
        <v>25</v>
      </c>
      <c r="K5" s="234">
        <v>106</v>
      </c>
      <c r="L5" s="114">
        <v>17</v>
      </c>
      <c r="M5" s="9">
        <v>1</v>
      </c>
      <c r="O5" s="230"/>
      <c r="P5" s="44" t="s">
        <v>252</v>
      </c>
      <c r="Q5" s="44" t="s">
        <v>304</v>
      </c>
      <c r="R5" s="44" t="s">
        <v>356</v>
      </c>
      <c r="S5" s="245"/>
      <c r="T5" s="221">
        <v>18</v>
      </c>
      <c r="U5" s="42">
        <v>43</v>
      </c>
      <c r="V5" s="42">
        <v>2</v>
      </c>
      <c r="W5" s="42">
        <v>0</v>
      </c>
      <c r="X5" s="212">
        <f t="shared" si="0"/>
        <v>2.3888888888888888</v>
      </c>
      <c r="Y5" s="42">
        <v>3</v>
      </c>
      <c r="AE5" s="181"/>
    </row>
    <row r="6" spans="1:31" ht="18.75" x14ac:dyDescent="0.3">
      <c r="B6" s="9"/>
      <c r="C6" s="35" t="s">
        <v>344</v>
      </c>
      <c r="D6" s="69"/>
      <c r="E6" s="23">
        <v>8</v>
      </c>
      <c r="F6" s="23">
        <v>7</v>
      </c>
      <c r="G6" s="23">
        <v>5</v>
      </c>
      <c r="H6" s="23">
        <v>44</v>
      </c>
      <c r="I6" s="23">
        <v>46</v>
      </c>
      <c r="J6" s="37">
        <f>E6*2+G6*1</f>
        <v>21</v>
      </c>
      <c r="K6" s="234">
        <v>76</v>
      </c>
      <c r="L6" s="114">
        <v>25</v>
      </c>
      <c r="M6" s="9">
        <v>3</v>
      </c>
      <c r="O6" s="230"/>
      <c r="P6" s="44" t="s">
        <v>788</v>
      </c>
      <c r="Q6" s="44" t="s">
        <v>789</v>
      </c>
      <c r="R6" s="44" t="s">
        <v>319</v>
      </c>
      <c r="S6" s="245"/>
      <c r="T6" s="221">
        <v>5</v>
      </c>
      <c r="U6" s="42">
        <v>12</v>
      </c>
      <c r="V6" s="42">
        <v>1</v>
      </c>
      <c r="W6" s="42">
        <v>0</v>
      </c>
      <c r="X6" s="212">
        <f t="shared" si="0"/>
        <v>2.4</v>
      </c>
      <c r="Y6" s="42">
        <v>5</v>
      </c>
      <c r="AE6" s="181"/>
    </row>
    <row r="7" spans="1:31" ht="18.75" x14ac:dyDescent="0.3">
      <c r="A7" s="180"/>
      <c r="B7" s="9"/>
      <c r="C7" s="35" t="s">
        <v>318</v>
      </c>
      <c r="D7" s="25"/>
      <c r="E7" s="23">
        <v>7</v>
      </c>
      <c r="F7" s="23">
        <v>6</v>
      </c>
      <c r="G7" s="23">
        <v>7</v>
      </c>
      <c r="H7" s="23">
        <v>42</v>
      </c>
      <c r="I7" s="23">
        <v>40</v>
      </c>
      <c r="J7" s="37">
        <f>E7*2+G7*1</f>
        <v>21</v>
      </c>
      <c r="K7" s="234">
        <v>55</v>
      </c>
      <c r="L7" s="23">
        <v>12</v>
      </c>
      <c r="M7" s="9">
        <v>5</v>
      </c>
      <c r="N7" s="9"/>
      <c r="O7" s="230"/>
      <c r="P7" s="44" t="s">
        <v>255</v>
      </c>
      <c r="Q7" s="44" t="s">
        <v>285</v>
      </c>
      <c r="R7" s="44" t="s">
        <v>242</v>
      </c>
      <c r="S7" s="245"/>
      <c r="T7" s="221">
        <v>20</v>
      </c>
      <c r="U7" s="42">
        <v>50</v>
      </c>
      <c r="V7" s="42">
        <v>3</v>
      </c>
      <c r="W7" s="42">
        <v>1</v>
      </c>
      <c r="X7" s="212">
        <f t="shared" si="0"/>
        <v>2.5</v>
      </c>
      <c r="Y7" s="42">
        <v>4</v>
      </c>
      <c r="AE7" s="181"/>
    </row>
    <row r="8" spans="1:31" ht="18.75" x14ac:dyDescent="0.3">
      <c r="A8" s="9"/>
      <c r="B8" s="9"/>
      <c r="C8" s="251" t="s">
        <v>313</v>
      </c>
      <c r="D8" s="25"/>
      <c r="E8" s="23">
        <v>8</v>
      </c>
      <c r="F8" s="23">
        <v>8</v>
      </c>
      <c r="G8" s="23">
        <v>4</v>
      </c>
      <c r="H8" s="23">
        <v>46</v>
      </c>
      <c r="I8" s="23">
        <v>44</v>
      </c>
      <c r="J8" s="37">
        <f>E8*2+G8*1</f>
        <v>20</v>
      </c>
      <c r="K8" s="234">
        <v>70</v>
      </c>
      <c r="L8" s="23">
        <v>19</v>
      </c>
      <c r="M8" s="9">
        <v>4</v>
      </c>
      <c r="O8" s="230"/>
      <c r="P8" s="44" t="s">
        <v>291</v>
      </c>
      <c r="Q8" s="44" t="s">
        <v>329</v>
      </c>
      <c r="R8" s="243" t="s">
        <v>358</v>
      </c>
      <c r="S8" s="245">
        <v>2</v>
      </c>
      <c r="T8" s="221">
        <v>15</v>
      </c>
      <c r="U8" s="42">
        <v>41</v>
      </c>
      <c r="V8" s="42">
        <v>1</v>
      </c>
      <c r="W8" s="42">
        <v>1</v>
      </c>
      <c r="X8" s="212">
        <f t="shared" ref="X8:X10" si="1">U8/T8</f>
        <v>2.7333333333333334</v>
      </c>
      <c r="Y8" s="42">
        <v>7</v>
      </c>
      <c r="AE8" s="181"/>
    </row>
    <row r="9" spans="1:31" ht="18.75" x14ac:dyDescent="0.3">
      <c r="A9" s="9"/>
      <c r="B9" s="273"/>
      <c r="C9" s="251" t="s">
        <v>346</v>
      </c>
      <c r="E9" s="23">
        <v>7</v>
      </c>
      <c r="F9" s="23">
        <v>9</v>
      </c>
      <c r="G9" s="23">
        <v>4</v>
      </c>
      <c r="H9" s="23">
        <v>46</v>
      </c>
      <c r="I9" s="23">
        <v>55</v>
      </c>
      <c r="J9" s="37">
        <f t="shared" ref="J9:J10" si="2">E9*2+G9*1</f>
        <v>18</v>
      </c>
      <c r="K9" s="234">
        <v>74</v>
      </c>
      <c r="L9" s="114">
        <v>18</v>
      </c>
      <c r="M9" s="9">
        <v>6</v>
      </c>
      <c r="O9" s="230"/>
      <c r="P9" s="51" t="s">
        <v>355</v>
      </c>
      <c r="Q9" s="44" t="s">
        <v>284</v>
      </c>
      <c r="R9" s="243" t="s">
        <v>305</v>
      </c>
      <c r="S9" s="245">
        <v>1</v>
      </c>
      <c r="T9" s="221">
        <v>20</v>
      </c>
      <c r="U9" s="42">
        <v>57</v>
      </c>
      <c r="V9" s="42">
        <v>0</v>
      </c>
      <c r="W9" s="42">
        <v>2</v>
      </c>
      <c r="X9" s="212">
        <f t="shared" si="1"/>
        <v>2.85</v>
      </c>
      <c r="Y9" s="42">
        <v>8</v>
      </c>
      <c r="AE9" s="181"/>
    </row>
    <row r="10" spans="1:31" ht="19.5" thickBot="1" x14ac:dyDescent="0.35">
      <c r="A10" s="9"/>
      <c r="B10" s="273"/>
      <c r="C10" s="35" t="s">
        <v>784</v>
      </c>
      <c r="E10" s="23">
        <v>6</v>
      </c>
      <c r="F10" s="23">
        <v>11</v>
      </c>
      <c r="G10" s="23">
        <v>3</v>
      </c>
      <c r="H10" s="23">
        <v>53</v>
      </c>
      <c r="I10" s="23">
        <v>59</v>
      </c>
      <c r="J10" s="37">
        <f t="shared" si="2"/>
        <v>15</v>
      </c>
      <c r="K10" s="234">
        <v>83</v>
      </c>
      <c r="L10" s="23">
        <v>6</v>
      </c>
      <c r="M10" s="9">
        <v>7</v>
      </c>
      <c r="O10" s="82"/>
      <c r="P10" s="44" t="s">
        <v>297</v>
      </c>
      <c r="Q10" s="44" t="s">
        <v>203</v>
      </c>
      <c r="R10" s="44"/>
      <c r="S10" s="245">
        <v>1</v>
      </c>
      <c r="T10" s="221">
        <v>29</v>
      </c>
      <c r="U10" s="42">
        <v>53</v>
      </c>
      <c r="V10" s="42">
        <v>5</v>
      </c>
      <c r="W10" s="42">
        <v>3</v>
      </c>
      <c r="X10" s="212">
        <f t="shared" si="1"/>
        <v>1.8275862068965518</v>
      </c>
      <c r="AE10" s="181"/>
    </row>
    <row r="11" spans="1:31" ht="19.5" thickBot="1" x14ac:dyDescent="0.35">
      <c r="A11" s="9"/>
      <c r="B11" s="273"/>
      <c r="C11" s="35" t="s">
        <v>276</v>
      </c>
      <c r="D11" s="25"/>
      <c r="E11" s="23">
        <v>5</v>
      </c>
      <c r="F11" s="23">
        <v>11</v>
      </c>
      <c r="G11" s="23">
        <v>4</v>
      </c>
      <c r="H11" s="23">
        <v>29</v>
      </c>
      <c r="I11" s="23">
        <v>47</v>
      </c>
      <c r="J11" s="37">
        <f>E11*2+G11*1</f>
        <v>14</v>
      </c>
      <c r="K11" s="234">
        <v>42</v>
      </c>
      <c r="L11" s="53">
        <v>16</v>
      </c>
      <c r="M11" s="9">
        <v>8</v>
      </c>
      <c r="O11" s="82"/>
      <c r="P11" s="181"/>
      <c r="Q11" s="208" t="s">
        <v>224</v>
      </c>
      <c r="R11" s="173" t="s">
        <v>1005</v>
      </c>
      <c r="S11" s="173">
        <f>SUM(S2:S10)</f>
        <v>5</v>
      </c>
      <c r="T11" s="207">
        <f>SUM(T2:T10)</f>
        <v>160</v>
      </c>
      <c r="U11" s="207">
        <f>SUM(U2:U10)</f>
        <v>362</v>
      </c>
      <c r="V11" s="207">
        <f>SUM(V2:V10)</f>
        <v>19</v>
      </c>
      <c r="W11" s="207">
        <f>SUM(W2:W10)</f>
        <v>9</v>
      </c>
      <c r="X11" s="214">
        <f>(U11+W11)/T11</f>
        <v>2.3187500000000001</v>
      </c>
      <c r="AE11" s="181"/>
    </row>
    <row r="12" spans="1:31" ht="18.75" thickBot="1" x14ac:dyDescent="0.3">
      <c r="A12" s="9"/>
      <c r="B12" s="9"/>
      <c r="C12" s="22"/>
      <c r="D12" s="22"/>
      <c r="E12" s="146">
        <f>SUM(E4:E11)</f>
        <v>62</v>
      </c>
      <c r="F12" s="146">
        <f>SUM(F4:F11)</f>
        <v>62</v>
      </c>
      <c r="G12" s="146">
        <f>SUM(G4:G11)</f>
        <v>36</v>
      </c>
      <c r="H12" s="65">
        <f>SUM(H4:H11)</f>
        <v>371</v>
      </c>
      <c r="I12" s="65">
        <f>SUM(I4:I11)</f>
        <v>371</v>
      </c>
      <c r="J12" s="28"/>
      <c r="K12" s="65">
        <f>SUM(K4:K11)</f>
        <v>587</v>
      </c>
      <c r="L12" s="65">
        <f>SUM(L4:L11)</f>
        <v>133</v>
      </c>
      <c r="M12" s="7"/>
      <c r="O12" s="82"/>
      <c r="AE12" s="181"/>
    </row>
    <row r="13" spans="1:31" ht="16.5" thickTop="1" x14ac:dyDescent="0.25">
      <c r="A13" s="4"/>
      <c r="B13" s="4"/>
      <c r="M13" s="4"/>
      <c r="O13" s="232"/>
      <c r="P13" s="57" t="s">
        <v>208</v>
      </c>
      <c r="Q13" s="57"/>
      <c r="R13" s="173" t="s">
        <v>880</v>
      </c>
      <c r="S13" s="173" t="s">
        <v>240</v>
      </c>
      <c r="T13" s="173" t="s">
        <v>241</v>
      </c>
      <c r="U13" s="173" t="s">
        <v>247</v>
      </c>
      <c r="V13" s="173" t="s">
        <v>182</v>
      </c>
      <c r="W13" s="168"/>
      <c r="X13" s="57" t="s">
        <v>208</v>
      </c>
      <c r="Y13" s="57"/>
      <c r="Z13" s="173" t="s">
        <v>246</v>
      </c>
      <c r="AA13" s="173" t="s">
        <v>240</v>
      </c>
      <c r="AB13" s="173" t="s">
        <v>241</v>
      </c>
      <c r="AC13" s="173" t="s">
        <v>247</v>
      </c>
      <c r="AD13" s="173" t="s">
        <v>182</v>
      </c>
      <c r="AE13" s="181"/>
    </row>
    <row r="14" spans="1:31" ht="15.6" customHeight="1" x14ac:dyDescent="0.3">
      <c r="A14" s="74" t="s">
        <v>1157</v>
      </c>
      <c r="B14" s="74"/>
      <c r="C14" s="164"/>
      <c r="D14" s="78"/>
      <c r="E14" s="71" t="s">
        <v>239</v>
      </c>
      <c r="F14" s="70"/>
      <c r="G14" s="70"/>
      <c r="H14" s="70"/>
      <c r="I14" s="70"/>
      <c r="J14" s="72"/>
      <c r="K14" s="70"/>
      <c r="L14" s="70"/>
      <c r="M14" s="70"/>
      <c r="O14" s="232"/>
      <c r="P14" s="239" t="s">
        <v>319</v>
      </c>
      <c r="Q14" s="238"/>
      <c r="R14" s="243" t="s">
        <v>1011</v>
      </c>
      <c r="S14" s="245">
        <v>4</v>
      </c>
      <c r="T14" s="245">
        <v>9</v>
      </c>
      <c r="U14" s="173">
        <f t="shared" ref="U14:U24" si="3">SUM(S14:T14)</f>
        <v>13</v>
      </c>
      <c r="V14" s="42">
        <v>2</v>
      </c>
      <c r="W14" s="173"/>
      <c r="X14" s="238" t="s">
        <v>306</v>
      </c>
      <c r="Y14" s="238"/>
      <c r="Z14" s="243" t="s">
        <v>1013</v>
      </c>
      <c r="AA14" s="245">
        <v>6</v>
      </c>
      <c r="AB14" s="245">
        <v>10</v>
      </c>
      <c r="AC14" s="173">
        <f t="shared" ref="AC14:AC19" si="4">SUM(AA14:AB14)</f>
        <v>16</v>
      </c>
      <c r="AD14" s="42">
        <v>3</v>
      </c>
      <c r="AE14" s="181"/>
    </row>
    <row r="15" spans="1:31" ht="15.6" customHeight="1" x14ac:dyDescent="0.3">
      <c r="A15" s="49" t="s">
        <v>227</v>
      </c>
      <c r="B15" s="35" t="s">
        <v>277</v>
      </c>
      <c r="C15" s="69"/>
      <c r="D15" s="23">
        <v>5</v>
      </c>
      <c r="E15" s="9">
        <v>1</v>
      </c>
      <c r="F15" s="44" t="s">
        <v>1170</v>
      </c>
      <c r="J15" s="4"/>
      <c r="O15" s="232"/>
      <c r="P15" s="44" t="s">
        <v>849</v>
      </c>
      <c r="Q15" s="44" t="s">
        <v>256</v>
      </c>
      <c r="R15" s="51" t="s">
        <v>319</v>
      </c>
      <c r="S15" s="221">
        <v>11</v>
      </c>
      <c r="T15" s="221">
        <v>10</v>
      </c>
      <c r="U15" s="173">
        <f t="shared" si="3"/>
        <v>21</v>
      </c>
      <c r="V15" s="42">
        <v>2</v>
      </c>
      <c r="W15" s="173"/>
      <c r="X15" s="44" t="s">
        <v>869</v>
      </c>
      <c r="Y15" s="159" t="s">
        <v>383</v>
      </c>
      <c r="Z15" s="44" t="s">
        <v>306</v>
      </c>
      <c r="AA15" s="42">
        <v>14</v>
      </c>
      <c r="AB15" s="221">
        <v>7</v>
      </c>
      <c r="AC15" s="173">
        <f t="shared" si="4"/>
        <v>21</v>
      </c>
      <c r="AD15" s="42">
        <v>5</v>
      </c>
      <c r="AE15" s="181"/>
    </row>
    <row r="16" spans="1:31" ht="15.6" customHeight="1" x14ac:dyDescent="0.25">
      <c r="A16" s="42" t="s">
        <v>226</v>
      </c>
      <c r="B16" s="44" t="s">
        <v>212</v>
      </c>
      <c r="C16" s="44" t="s">
        <v>394</v>
      </c>
      <c r="D16" s="23"/>
      <c r="E16" s="9">
        <v>1</v>
      </c>
      <c r="F16" s="44" t="s">
        <v>1169</v>
      </c>
      <c r="J16" s="4"/>
      <c r="O16" s="232"/>
      <c r="P16" s="157" t="s">
        <v>1008</v>
      </c>
      <c r="Q16" s="157" t="s">
        <v>381</v>
      </c>
      <c r="R16" s="220" t="s">
        <v>319</v>
      </c>
      <c r="S16" s="42">
        <v>8</v>
      </c>
      <c r="T16" s="42">
        <v>10</v>
      </c>
      <c r="U16" s="173">
        <f t="shared" si="3"/>
        <v>18</v>
      </c>
      <c r="V16" s="42">
        <v>1</v>
      </c>
      <c r="W16" s="173"/>
      <c r="X16" s="44" t="s">
        <v>862</v>
      </c>
      <c r="Y16" s="51" t="s">
        <v>205</v>
      </c>
      <c r="Z16" s="44" t="s">
        <v>306</v>
      </c>
      <c r="AA16" s="42">
        <v>6</v>
      </c>
      <c r="AB16" s="221">
        <v>11</v>
      </c>
      <c r="AC16" s="173">
        <f t="shared" si="4"/>
        <v>17</v>
      </c>
      <c r="AD16" s="42"/>
      <c r="AE16" s="181"/>
    </row>
    <row r="17" spans="1:31" ht="15.6" customHeight="1" x14ac:dyDescent="0.3">
      <c r="A17" s="42"/>
      <c r="B17" s="35"/>
      <c r="C17" s="44"/>
      <c r="D17" s="51"/>
      <c r="E17" s="9">
        <v>1</v>
      </c>
      <c r="F17" s="44" t="s">
        <v>1166</v>
      </c>
      <c r="J17" s="4"/>
      <c r="N17" s="8"/>
      <c r="O17" s="233"/>
      <c r="P17" s="44" t="s">
        <v>844</v>
      </c>
      <c r="Q17" s="51" t="s">
        <v>298</v>
      </c>
      <c r="R17" s="44" t="s">
        <v>319</v>
      </c>
      <c r="S17" s="42">
        <v>7</v>
      </c>
      <c r="T17" s="42">
        <v>2</v>
      </c>
      <c r="U17" s="173">
        <f>SUM(S17:T17)</f>
        <v>9</v>
      </c>
      <c r="V17" s="42">
        <v>1</v>
      </c>
      <c r="W17" s="173"/>
      <c r="X17" s="44" t="s">
        <v>870</v>
      </c>
      <c r="Y17" s="44" t="s">
        <v>301</v>
      </c>
      <c r="Z17" s="44" t="s">
        <v>306</v>
      </c>
      <c r="AA17" s="42">
        <v>5</v>
      </c>
      <c r="AB17" s="42">
        <v>11</v>
      </c>
      <c r="AC17" s="173">
        <f>SUM(AA17:AB17)</f>
        <v>16</v>
      </c>
      <c r="AD17" s="42">
        <v>2</v>
      </c>
      <c r="AE17" s="181"/>
    </row>
    <row r="18" spans="1:31" ht="15.6" customHeight="1" x14ac:dyDescent="0.25">
      <c r="E18" s="9">
        <v>2</v>
      </c>
      <c r="F18" s="44" t="s">
        <v>15</v>
      </c>
      <c r="N18" s="9"/>
      <c r="O18" s="232"/>
      <c r="P18" s="44" t="s">
        <v>1010</v>
      </c>
      <c r="Q18" s="51" t="s">
        <v>791</v>
      </c>
      <c r="R18" s="51" t="s">
        <v>319</v>
      </c>
      <c r="S18" s="42">
        <v>5</v>
      </c>
      <c r="T18" s="42">
        <v>4</v>
      </c>
      <c r="U18" s="173">
        <f>SUM(S18:T18)</f>
        <v>9</v>
      </c>
      <c r="V18" s="42">
        <v>1</v>
      </c>
      <c r="W18" s="173"/>
      <c r="X18" s="44" t="s">
        <v>867</v>
      </c>
      <c r="Y18" s="44" t="s">
        <v>232</v>
      </c>
      <c r="Z18" s="51" t="s">
        <v>306</v>
      </c>
      <c r="AA18" s="42">
        <v>6</v>
      </c>
      <c r="AB18" s="42">
        <v>7</v>
      </c>
      <c r="AC18" s="173">
        <f>SUM(AA18:AB18)</f>
        <v>13</v>
      </c>
      <c r="AD18" s="42">
        <v>2</v>
      </c>
      <c r="AE18" s="181"/>
    </row>
    <row r="19" spans="1:31" ht="15.6" customHeight="1" x14ac:dyDescent="0.25">
      <c r="E19" s="9">
        <v>2</v>
      </c>
      <c r="F19" s="44" t="s">
        <v>1168</v>
      </c>
      <c r="N19" s="9"/>
      <c r="O19" s="232"/>
      <c r="P19" s="44" t="s">
        <v>848</v>
      </c>
      <c r="Q19" s="44" t="s">
        <v>379</v>
      </c>
      <c r="R19" s="44" t="s">
        <v>319</v>
      </c>
      <c r="S19" s="42">
        <v>4</v>
      </c>
      <c r="T19" s="42">
        <v>4</v>
      </c>
      <c r="U19" s="173">
        <f>SUM(S19:T19)</f>
        <v>8</v>
      </c>
      <c r="V19" s="42"/>
      <c r="W19" s="173"/>
      <c r="X19" s="44" t="s">
        <v>863</v>
      </c>
      <c r="Y19" s="44" t="s">
        <v>293</v>
      </c>
      <c r="Z19" s="44" t="s">
        <v>306</v>
      </c>
      <c r="AA19" s="221">
        <v>7</v>
      </c>
      <c r="AB19" s="221">
        <v>4</v>
      </c>
      <c r="AC19" s="173">
        <f t="shared" si="4"/>
        <v>11</v>
      </c>
      <c r="AD19" s="202"/>
      <c r="AE19" s="181"/>
    </row>
    <row r="20" spans="1:31" ht="15.6" customHeight="1" x14ac:dyDescent="0.25">
      <c r="N20" s="8"/>
      <c r="O20" s="232"/>
      <c r="P20" s="44" t="s">
        <v>850</v>
      </c>
      <c r="Q20" s="51" t="s">
        <v>361</v>
      </c>
      <c r="R20" s="51" t="s">
        <v>319</v>
      </c>
      <c r="S20" s="42">
        <v>1</v>
      </c>
      <c r="T20" s="221">
        <v>4</v>
      </c>
      <c r="U20" s="173">
        <f t="shared" si="3"/>
        <v>5</v>
      </c>
      <c r="V20" s="42"/>
      <c r="W20" s="173"/>
      <c r="X20" s="157" t="s">
        <v>868</v>
      </c>
      <c r="Y20" s="157" t="s">
        <v>310</v>
      </c>
      <c r="Z20" s="44" t="s">
        <v>306</v>
      </c>
      <c r="AA20" s="42">
        <v>2</v>
      </c>
      <c r="AB20" s="221">
        <v>5</v>
      </c>
      <c r="AC20" s="173">
        <f>SUM(AA20:AB20)</f>
        <v>7</v>
      </c>
      <c r="AD20" s="42"/>
      <c r="AE20" s="62"/>
    </row>
    <row r="21" spans="1:31" ht="15.6" customHeight="1" x14ac:dyDescent="0.3">
      <c r="A21" s="42" t="s">
        <v>326</v>
      </c>
      <c r="B21" s="35" t="s">
        <v>364</v>
      </c>
      <c r="C21" s="92"/>
      <c r="D21" s="113">
        <v>1</v>
      </c>
      <c r="E21" s="9">
        <v>1</v>
      </c>
      <c r="F21" s="44" t="s">
        <v>1167</v>
      </c>
      <c r="N21" s="8"/>
      <c r="O21" s="232"/>
      <c r="P21" s="44" t="s">
        <v>845</v>
      </c>
      <c r="Q21" s="44" t="s">
        <v>420</v>
      </c>
      <c r="R21" s="51" t="s">
        <v>319</v>
      </c>
      <c r="S21" s="42"/>
      <c r="T21" s="42">
        <v>5</v>
      </c>
      <c r="U21" s="173">
        <f t="shared" si="3"/>
        <v>5</v>
      </c>
      <c r="V21" s="221"/>
      <c r="W21" s="173"/>
      <c r="X21" s="44" t="s">
        <v>866</v>
      </c>
      <c r="Y21" s="44" t="s">
        <v>311</v>
      </c>
      <c r="Z21" s="220" t="s">
        <v>306</v>
      </c>
      <c r="AA21" s="42"/>
      <c r="AB21" s="42">
        <v>5</v>
      </c>
      <c r="AC21" s="173">
        <f>SUM(AA21:AB21)</f>
        <v>5</v>
      </c>
      <c r="AD21" s="42">
        <v>5</v>
      </c>
      <c r="AE21" s="61"/>
    </row>
    <row r="22" spans="1:31" ht="15.6" customHeight="1" x14ac:dyDescent="0.25">
      <c r="A22" s="202" t="s">
        <v>226</v>
      </c>
      <c r="B22" s="44" t="s">
        <v>290</v>
      </c>
      <c r="C22" s="44" t="s">
        <v>403</v>
      </c>
      <c r="D22" s="113"/>
      <c r="E22" s="9"/>
      <c r="F22" s="44"/>
      <c r="N22" s="9"/>
      <c r="O22" s="232"/>
      <c r="P22" s="44" t="s">
        <v>843</v>
      </c>
      <c r="Q22" s="44" t="s">
        <v>385</v>
      </c>
      <c r="R22" s="44" t="s">
        <v>319</v>
      </c>
      <c r="S22" s="42"/>
      <c r="T22" s="221">
        <v>5</v>
      </c>
      <c r="U22" s="173">
        <f t="shared" si="3"/>
        <v>5</v>
      </c>
      <c r="V22" s="42">
        <v>2</v>
      </c>
      <c r="W22" s="173"/>
      <c r="X22" s="44" t="s">
        <v>159</v>
      </c>
      <c r="Y22" s="44" t="s">
        <v>160</v>
      </c>
      <c r="Z22" s="51" t="s">
        <v>306</v>
      </c>
      <c r="AA22" s="42"/>
      <c r="AB22" s="221">
        <v>5</v>
      </c>
      <c r="AC22" s="173">
        <f>SUM(AA22:AB22)</f>
        <v>5</v>
      </c>
      <c r="AD22" s="42">
        <v>2</v>
      </c>
      <c r="AE22" s="230"/>
    </row>
    <row r="23" spans="1:31" ht="15.6" customHeight="1" x14ac:dyDescent="0.25">
      <c r="F23" s="157"/>
      <c r="N23" s="8"/>
      <c r="O23" s="233"/>
      <c r="P23" s="157" t="s">
        <v>1009</v>
      </c>
      <c r="Q23" s="157" t="s">
        <v>376</v>
      </c>
      <c r="R23" s="220" t="s">
        <v>319</v>
      </c>
      <c r="S23" s="221">
        <v>1</v>
      </c>
      <c r="T23" s="42">
        <v>1</v>
      </c>
      <c r="U23" s="173">
        <f t="shared" si="3"/>
        <v>2</v>
      </c>
      <c r="V23" s="42">
        <v>2</v>
      </c>
      <c r="W23" s="173"/>
      <c r="X23" s="44" t="s">
        <v>861</v>
      </c>
      <c r="Y23" s="44" t="s">
        <v>323</v>
      </c>
      <c r="Z23" s="44" t="s">
        <v>306</v>
      </c>
      <c r="AA23" s="42"/>
      <c r="AB23" s="42">
        <v>3</v>
      </c>
      <c r="AC23" s="173">
        <f>SUM(AA23:AB23)</f>
        <v>3</v>
      </c>
      <c r="AD23" s="42"/>
      <c r="AE23" s="230"/>
    </row>
    <row r="24" spans="1:31" ht="15.6" customHeight="1" x14ac:dyDescent="0.3">
      <c r="A24" s="73"/>
      <c r="B24" s="156"/>
      <c r="C24" s="75"/>
      <c r="D24" s="148"/>
      <c r="E24" s="71" t="s">
        <v>239</v>
      </c>
      <c r="F24" s="71"/>
      <c r="G24" s="70"/>
      <c r="H24" s="70"/>
      <c r="I24" s="70"/>
      <c r="J24" s="72"/>
      <c r="K24" s="70"/>
      <c r="L24" s="70"/>
      <c r="M24" s="70"/>
      <c r="N24" s="9"/>
      <c r="O24" s="233"/>
      <c r="P24" s="44" t="s">
        <v>847</v>
      </c>
      <c r="Q24" s="44" t="s">
        <v>220</v>
      </c>
      <c r="R24" s="44" t="s">
        <v>319</v>
      </c>
      <c r="S24" s="42">
        <v>1</v>
      </c>
      <c r="T24" s="42">
        <v>1</v>
      </c>
      <c r="U24" s="173">
        <f t="shared" si="3"/>
        <v>2</v>
      </c>
      <c r="V24" s="42">
        <v>1</v>
      </c>
      <c r="W24" s="173"/>
      <c r="X24" s="44" t="s">
        <v>864</v>
      </c>
      <c r="Y24" s="159" t="s">
        <v>308</v>
      </c>
      <c r="Z24" s="51" t="s">
        <v>306</v>
      </c>
      <c r="AA24" s="221"/>
      <c r="AB24" s="221">
        <v>2</v>
      </c>
      <c r="AC24" s="173">
        <f>SUM(AA24:AB24)</f>
        <v>2</v>
      </c>
      <c r="AD24" s="42"/>
      <c r="AE24" s="230"/>
    </row>
    <row r="25" spans="1:31" ht="15.6" customHeight="1" thickBot="1" x14ac:dyDescent="0.35">
      <c r="A25" s="49" t="s">
        <v>228</v>
      </c>
      <c r="B25" s="35" t="s">
        <v>276</v>
      </c>
      <c r="D25" s="23">
        <v>1</v>
      </c>
      <c r="E25" s="8">
        <v>2</v>
      </c>
      <c r="F25" s="44" t="s">
        <v>1160</v>
      </c>
      <c r="G25" s="44"/>
      <c r="M25" s="39"/>
      <c r="N25" s="9"/>
      <c r="O25" s="233"/>
      <c r="P25" s="240" t="s">
        <v>1012</v>
      </c>
      <c r="Q25" s="241"/>
      <c r="R25" s="241" t="s">
        <v>319</v>
      </c>
      <c r="S25" s="242">
        <f>SUM(S14:S24)</f>
        <v>42</v>
      </c>
      <c r="T25" s="242">
        <f>SUM(T14:T24)</f>
        <v>55</v>
      </c>
      <c r="U25" s="242">
        <f>SUM(U14:U24)</f>
        <v>97</v>
      </c>
      <c r="V25" s="242">
        <f>SUM(V14:V24)</f>
        <v>12</v>
      </c>
      <c r="W25" s="173"/>
      <c r="X25" s="240" t="s">
        <v>1014</v>
      </c>
      <c r="Y25" s="240"/>
      <c r="Z25" s="240" t="s">
        <v>306</v>
      </c>
      <c r="AA25" s="242">
        <f>SUM(AA14:AA24)</f>
        <v>46</v>
      </c>
      <c r="AB25" s="242">
        <f>SUM(AB14:AB24)</f>
        <v>70</v>
      </c>
      <c r="AC25" s="242">
        <f>SUM(AC14:AC24)</f>
        <v>116</v>
      </c>
      <c r="AD25" s="242">
        <f>SUM(AD14:AD24)</f>
        <v>19</v>
      </c>
      <c r="AE25" s="230"/>
    </row>
    <row r="26" spans="1:31" ht="15.6" customHeight="1" x14ac:dyDescent="0.25">
      <c r="A26" s="52" t="s">
        <v>226</v>
      </c>
      <c r="B26" s="44" t="s">
        <v>272</v>
      </c>
      <c r="C26" s="44"/>
      <c r="E26" s="8"/>
      <c r="F26" s="44"/>
      <c r="N26" s="9"/>
      <c r="O26" s="233"/>
      <c r="P26" s="238" t="s">
        <v>305</v>
      </c>
      <c r="Q26" s="239"/>
      <c r="R26" s="244" t="s">
        <v>1015</v>
      </c>
      <c r="S26" s="245">
        <v>1</v>
      </c>
      <c r="T26" s="245">
        <v>9</v>
      </c>
      <c r="U26" s="173">
        <f t="shared" ref="U26:U36" si="5">SUM(S26:T26)</f>
        <v>10</v>
      </c>
      <c r="V26" s="245">
        <v>1</v>
      </c>
      <c r="W26" s="173"/>
      <c r="X26" s="238" t="s">
        <v>758</v>
      </c>
      <c r="Y26" s="238"/>
      <c r="Z26" s="243" t="s">
        <v>1020</v>
      </c>
      <c r="AA26" s="245">
        <v>3</v>
      </c>
      <c r="AB26" s="245">
        <v>4</v>
      </c>
      <c r="AC26" s="173">
        <f t="shared" ref="AC26:AC36" si="6">SUM(AA26:AB26)</f>
        <v>7</v>
      </c>
      <c r="AD26" s="245">
        <v>1</v>
      </c>
      <c r="AE26" s="230"/>
    </row>
    <row r="27" spans="1:31" ht="15.6" customHeight="1" x14ac:dyDescent="0.25">
      <c r="B27" s="44"/>
      <c r="C27" s="44"/>
      <c r="E27" s="8"/>
      <c r="F27" s="44"/>
      <c r="M27" t="s">
        <v>565</v>
      </c>
      <c r="N27" s="9"/>
      <c r="O27" s="232"/>
      <c r="P27" s="157" t="s">
        <v>860</v>
      </c>
      <c r="Q27" s="44" t="s">
        <v>320</v>
      </c>
      <c r="R27" s="44" t="s">
        <v>305</v>
      </c>
      <c r="S27" s="42">
        <v>20</v>
      </c>
      <c r="T27" s="42">
        <v>11</v>
      </c>
      <c r="U27" s="173">
        <f t="shared" si="5"/>
        <v>31</v>
      </c>
      <c r="V27" s="42"/>
      <c r="W27" s="173"/>
      <c r="X27" s="46" t="s">
        <v>878</v>
      </c>
      <c r="Y27" s="46" t="s">
        <v>794</v>
      </c>
      <c r="Z27" s="44" t="s">
        <v>243</v>
      </c>
      <c r="AA27" s="42">
        <v>12</v>
      </c>
      <c r="AB27" s="42">
        <v>19</v>
      </c>
      <c r="AC27" s="173">
        <f>SUM(AA27:AB27)</f>
        <v>31</v>
      </c>
      <c r="AD27" s="42">
        <v>5</v>
      </c>
      <c r="AE27" s="230"/>
    </row>
    <row r="28" spans="1:31" ht="15.6" customHeight="1" x14ac:dyDescent="0.3">
      <c r="A28" s="42"/>
      <c r="B28" s="35" t="s">
        <v>313</v>
      </c>
      <c r="D28" s="23">
        <v>1</v>
      </c>
      <c r="E28" s="8">
        <v>1</v>
      </c>
      <c r="F28" s="44" t="s">
        <v>1158</v>
      </c>
      <c r="G28" s="158"/>
      <c r="H28" s="94"/>
      <c r="I28" s="94"/>
      <c r="J28" s="94"/>
      <c r="K28" s="94"/>
      <c r="L28" s="94"/>
      <c r="N28" s="9"/>
      <c r="O28" s="232"/>
      <c r="P28" s="157" t="s">
        <v>859</v>
      </c>
      <c r="Q28" s="44" t="s">
        <v>792</v>
      </c>
      <c r="R28" s="44" t="s">
        <v>305</v>
      </c>
      <c r="S28" s="42">
        <v>12</v>
      </c>
      <c r="T28" s="42">
        <v>9</v>
      </c>
      <c r="U28" s="173">
        <f t="shared" si="5"/>
        <v>21</v>
      </c>
      <c r="V28" s="42"/>
      <c r="W28" s="173"/>
      <c r="X28" s="44" t="s">
        <v>876</v>
      </c>
      <c r="Y28" s="44" t="s">
        <v>367</v>
      </c>
      <c r="Z28" s="44" t="s">
        <v>243</v>
      </c>
      <c r="AA28" s="42">
        <v>10</v>
      </c>
      <c r="AB28" s="42">
        <v>9</v>
      </c>
      <c r="AC28" s="173">
        <f>SUM(AA28:AB28)</f>
        <v>19</v>
      </c>
      <c r="AD28" s="42">
        <v>1</v>
      </c>
      <c r="AE28" s="230"/>
    </row>
    <row r="29" spans="1:31" ht="15.6" customHeight="1" x14ac:dyDescent="0.25">
      <c r="A29" s="52" t="s">
        <v>226</v>
      </c>
      <c r="B29" s="44" t="s">
        <v>272</v>
      </c>
      <c r="C29" s="44"/>
      <c r="E29" s="93"/>
      <c r="F29" s="44"/>
      <c r="N29" s="9"/>
      <c r="O29" s="232"/>
      <c r="P29" s="44" t="s">
        <v>901</v>
      </c>
      <c r="Q29" s="44" t="s">
        <v>790</v>
      </c>
      <c r="R29" s="44" t="s">
        <v>305</v>
      </c>
      <c r="S29" s="42">
        <v>8</v>
      </c>
      <c r="T29" s="221">
        <v>8</v>
      </c>
      <c r="U29" s="173">
        <f>SUM(S29:T29)</f>
        <v>16</v>
      </c>
      <c r="V29" s="42">
        <v>2</v>
      </c>
      <c r="W29" s="173"/>
      <c r="X29" s="44" t="s">
        <v>926</v>
      </c>
      <c r="Y29" s="44" t="s">
        <v>289</v>
      </c>
      <c r="Z29" s="44" t="s">
        <v>243</v>
      </c>
      <c r="AA29" s="42">
        <v>7</v>
      </c>
      <c r="AB29" s="221">
        <v>11</v>
      </c>
      <c r="AC29" s="173">
        <f>SUM(AA29:AB29)</f>
        <v>18</v>
      </c>
      <c r="AD29" s="42">
        <v>2</v>
      </c>
      <c r="AE29" s="230"/>
    </row>
    <row r="30" spans="1:31" ht="15.6" customHeight="1" x14ac:dyDescent="0.25">
      <c r="N30" s="9"/>
      <c r="O30" s="232"/>
      <c r="P30" s="44" t="s">
        <v>856</v>
      </c>
      <c r="Q30" s="44" t="s">
        <v>261</v>
      </c>
      <c r="R30" s="44" t="s">
        <v>305</v>
      </c>
      <c r="S30" s="42">
        <v>7</v>
      </c>
      <c r="T30" s="42">
        <v>6</v>
      </c>
      <c r="U30" s="173">
        <f>SUM(S30:T30)</f>
        <v>13</v>
      </c>
      <c r="V30" s="42"/>
      <c r="W30" s="173"/>
      <c r="X30" s="44" t="s">
        <v>879</v>
      </c>
      <c r="Y30" s="44" t="s">
        <v>303</v>
      </c>
      <c r="Z30" s="44" t="s">
        <v>243</v>
      </c>
      <c r="AA30" s="42">
        <v>4</v>
      </c>
      <c r="AB30" s="221">
        <v>11</v>
      </c>
      <c r="AC30" s="173">
        <f>SUM(AA30:AB30)</f>
        <v>15</v>
      </c>
      <c r="AD30" s="42">
        <v>1</v>
      </c>
      <c r="AE30" s="230"/>
    </row>
    <row r="31" spans="1:31" ht="15.6" customHeight="1" x14ac:dyDescent="0.3">
      <c r="A31" s="76" t="s">
        <v>327</v>
      </c>
      <c r="B31" s="156"/>
      <c r="C31" s="155"/>
      <c r="D31" s="148"/>
      <c r="E31" s="71" t="s">
        <v>239</v>
      </c>
      <c r="F31" s="71"/>
      <c r="G31" s="78"/>
      <c r="H31" s="78"/>
      <c r="I31" s="78"/>
      <c r="J31" s="79"/>
      <c r="K31" s="78"/>
      <c r="L31" s="78"/>
      <c r="M31" s="78"/>
      <c r="N31" s="9"/>
      <c r="O31" s="232"/>
      <c r="P31" s="44" t="s">
        <v>853</v>
      </c>
      <c r="Q31" s="159" t="s">
        <v>274</v>
      </c>
      <c r="R31" s="51" t="s">
        <v>305</v>
      </c>
      <c r="S31" s="42">
        <v>3</v>
      </c>
      <c r="T31" s="42">
        <v>10</v>
      </c>
      <c r="U31" s="173">
        <f>SUM(S31:T31)</f>
        <v>13</v>
      </c>
      <c r="V31" s="42"/>
      <c r="W31" s="173"/>
      <c r="X31" s="44" t="s">
        <v>864</v>
      </c>
      <c r="Y31" s="51" t="s">
        <v>914</v>
      </c>
      <c r="Z31" s="51" t="s">
        <v>243</v>
      </c>
      <c r="AA31" s="42">
        <v>1</v>
      </c>
      <c r="AB31" s="42">
        <v>12</v>
      </c>
      <c r="AC31" s="173">
        <f>SUM(AA31:AB31)</f>
        <v>13</v>
      </c>
      <c r="AD31" s="42">
        <v>2</v>
      </c>
      <c r="AE31" s="230"/>
    </row>
    <row r="32" spans="1:31" ht="15.6" customHeight="1" x14ac:dyDescent="0.3">
      <c r="A32" s="49" t="s">
        <v>229</v>
      </c>
      <c r="B32" s="35" t="s">
        <v>312</v>
      </c>
      <c r="D32" s="23">
        <v>8</v>
      </c>
      <c r="E32" s="8">
        <v>1</v>
      </c>
      <c r="F32" s="44" t="s">
        <v>1176</v>
      </c>
      <c r="G32" s="158"/>
      <c r="H32" s="158"/>
      <c r="I32" s="94"/>
      <c r="J32" s="94"/>
      <c r="K32" s="94"/>
      <c r="L32" s="94"/>
      <c r="M32" s="94"/>
      <c r="N32" s="8"/>
      <c r="O32" s="233"/>
      <c r="P32" s="44" t="s">
        <v>858</v>
      </c>
      <c r="Q32" s="44" t="s">
        <v>333</v>
      </c>
      <c r="R32" s="44" t="s">
        <v>305</v>
      </c>
      <c r="S32" s="42">
        <v>2</v>
      </c>
      <c r="T32" s="42">
        <v>7</v>
      </c>
      <c r="U32" s="173">
        <f>SUM(S32:T32)</f>
        <v>9</v>
      </c>
      <c r="V32" s="42"/>
      <c r="W32" s="173"/>
      <c r="X32" s="44" t="s">
        <v>873</v>
      </c>
      <c r="Y32" s="44" t="s">
        <v>219</v>
      </c>
      <c r="Z32" s="44" t="s">
        <v>243</v>
      </c>
      <c r="AA32" s="42">
        <v>7</v>
      </c>
      <c r="AB32" s="42">
        <v>2</v>
      </c>
      <c r="AC32" s="173">
        <f t="shared" si="6"/>
        <v>9</v>
      </c>
      <c r="AD32" s="42"/>
      <c r="AE32" s="230"/>
    </row>
    <row r="33" spans="1:31" ht="15.6" customHeight="1" x14ac:dyDescent="0.25">
      <c r="A33" s="42" t="s">
        <v>226</v>
      </c>
      <c r="B33" s="44" t="s">
        <v>214</v>
      </c>
      <c r="C33" s="44" t="s">
        <v>369</v>
      </c>
      <c r="D33" s="9"/>
      <c r="E33" s="8">
        <v>2</v>
      </c>
      <c r="F33" s="44" t="s">
        <v>1177</v>
      </c>
      <c r="N33" s="9"/>
      <c r="O33" s="232"/>
      <c r="P33" s="44" t="s">
        <v>852</v>
      </c>
      <c r="Q33" s="44" t="s">
        <v>234</v>
      </c>
      <c r="R33" s="44" t="s">
        <v>305</v>
      </c>
      <c r="S33" s="42"/>
      <c r="T33" s="42">
        <v>7</v>
      </c>
      <c r="U33" s="173">
        <f t="shared" si="5"/>
        <v>7</v>
      </c>
      <c r="V33" s="42"/>
      <c r="W33" s="173"/>
      <c r="X33" s="44" t="s">
        <v>875</v>
      </c>
      <c r="Y33" s="44" t="s">
        <v>328</v>
      </c>
      <c r="Z33" s="44" t="s">
        <v>243</v>
      </c>
      <c r="AA33" s="42">
        <v>1</v>
      </c>
      <c r="AB33" s="42">
        <v>5</v>
      </c>
      <c r="AC33" s="173">
        <f t="shared" si="6"/>
        <v>6</v>
      </c>
      <c r="AD33" s="42">
        <v>2</v>
      </c>
      <c r="AE33" s="230"/>
    </row>
    <row r="34" spans="1:31" ht="15.6" customHeight="1" x14ac:dyDescent="0.25">
      <c r="B34" s="44"/>
      <c r="C34" s="44"/>
      <c r="E34" s="8">
        <v>2</v>
      </c>
      <c r="F34" s="44" t="s">
        <v>1178</v>
      </c>
      <c r="N34" s="9"/>
      <c r="O34" s="233"/>
      <c r="P34" s="44" t="s">
        <v>855</v>
      </c>
      <c r="Q34" s="88" t="s">
        <v>221</v>
      </c>
      <c r="R34" s="44" t="s">
        <v>305</v>
      </c>
      <c r="S34" s="42"/>
      <c r="T34" s="42">
        <v>9</v>
      </c>
      <c r="U34" s="173">
        <f t="shared" si="5"/>
        <v>9</v>
      </c>
      <c r="V34" s="42">
        <v>1</v>
      </c>
      <c r="W34" s="173"/>
      <c r="X34" s="44" t="s">
        <v>874</v>
      </c>
      <c r="Y34" s="44" t="s">
        <v>212</v>
      </c>
      <c r="Z34" s="44" t="s">
        <v>243</v>
      </c>
      <c r="AA34" s="42">
        <v>1</v>
      </c>
      <c r="AB34" s="221">
        <v>4</v>
      </c>
      <c r="AC34" s="173">
        <f t="shared" si="6"/>
        <v>5</v>
      </c>
      <c r="AD34" s="42">
        <v>5</v>
      </c>
      <c r="AE34" s="230"/>
    </row>
    <row r="35" spans="1:31" ht="15.6" customHeight="1" x14ac:dyDescent="0.25">
      <c r="E35" s="8">
        <v>2</v>
      </c>
      <c r="F35" s="44" t="s">
        <v>1179</v>
      </c>
      <c r="N35" s="9"/>
      <c r="O35" s="233"/>
      <c r="P35" s="44" t="s">
        <v>854</v>
      </c>
      <c r="Q35" s="44" t="s">
        <v>214</v>
      </c>
      <c r="R35" s="44" t="s">
        <v>305</v>
      </c>
      <c r="S35" s="221"/>
      <c r="T35" s="42">
        <v>6</v>
      </c>
      <c r="U35" s="173">
        <f t="shared" si="5"/>
        <v>6</v>
      </c>
      <c r="V35" s="42">
        <v>2</v>
      </c>
      <c r="W35" s="173"/>
      <c r="X35" s="44" t="s">
        <v>877</v>
      </c>
      <c r="Y35" s="51" t="s">
        <v>1036</v>
      </c>
      <c r="Z35" s="51" t="s">
        <v>243</v>
      </c>
      <c r="AA35" s="42"/>
      <c r="AB35" s="221">
        <v>2</v>
      </c>
      <c r="AC35" s="173">
        <f t="shared" si="6"/>
        <v>2</v>
      </c>
      <c r="AD35" s="42"/>
      <c r="AE35" s="230"/>
    </row>
    <row r="36" spans="1:31" ht="15.6" customHeight="1" x14ac:dyDescent="0.25">
      <c r="E36" s="8">
        <v>2</v>
      </c>
      <c r="F36" s="44" t="s">
        <v>1181</v>
      </c>
      <c r="N36" s="9"/>
      <c r="O36" s="232"/>
      <c r="P36" s="44" t="s">
        <v>795</v>
      </c>
      <c r="Q36" s="44" t="s">
        <v>1184</v>
      </c>
      <c r="R36" s="44" t="s">
        <v>305</v>
      </c>
      <c r="S36" s="43"/>
      <c r="T36" s="42">
        <v>1</v>
      </c>
      <c r="U36" s="173">
        <f t="shared" si="5"/>
        <v>1</v>
      </c>
      <c r="V36" s="42"/>
      <c r="W36" s="173"/>
      <c r="X36" s="44" t="s">
        <v>872</v>
      </c>
      <c r="Y36" s="44" t="s">
        <v>211</v>
      </c>
      <c r="Z36" s="44" t="s">
        <v>243</v>
      </c>
      <c r="AA36" s="42"/>
      <c r="AB36" s="42">
        <v>2</v>
      </c>
      <c r="AC36" s="173">
        <f t="shared" si="6"/>
        <v>2</v>
      </c>
      <c r="AD36" s="42">
        <v>1</v>
      </c>
      <c r="AE36" s="230"/>
    </row>
    <row r="37" spans="1:31" ht="15.6" customHeight="1" thickBot="1" x14ac:dyDescent="0.3">
      <c r="E37" s="8">
        <v>2</v>
      </c>
      <c r="F37" s="44" t="s">
        <v>1180</v>
      </c>
      <c r="N37" s="9"/>
      <c r="O37" s="233"/>
      <c r="P37" s="240" t="s">
        <v>1012</v>
      </c>
      <c r="Q37" s="240"/>
      <c r="R37" s="240" t="s">
        <v>305</v>
      </c>
      <c r="S37" s="242">
        <f>SUM(S26:S36)</f>
        <v>53</v>
      </c>
      <c r="T37" s="242">
        <f>SUM(T26:T36)</f>
        <v>83</v>
      </c>
      <c r="U37" s="242">
        <f>SUM(U26:U36)</f>
        <v>136</v>
      </c>
      <c r="V37" s="242">
        <f>SUM(V26:V36)</f>
        <v>6</v>
      </c>
      <c r="W37" s="173"/>
      <c r="X37" s="240" t="s">
        <v>1014</v>
      </c>
      <c r="Y37" s="240"/>
      <c r="Z37" s="240" t="s">
        <v>243</v>
      </c>
      <c r="AA37" s="242">
        <f>SUM(AA26:AA36)</f>
        <v>46</v>
      </c>
      <c r="AB37" s="242">
        <f>SUM(AB26:AB36)</f>
        <v>81</v>
      </c>
      <c r="AC37" s="242">
        <f>SUM(AC26:AC36)</f>
        <v>127</v>
      </c>
      <c r="AD37" s="242">
        <f>SUM(AD26:AD36)</f>
        <v>20</v>
      </c>
      <c r="AE37" s="230"/>
    </row>
    <row r="38" spans="1:31" ht="15.6" customHeight="1" x14ac:dyDescent="0.25">
      <c r="E38" s="8">
        <v>2</v>
      </c>
      <c r="F38" s="44" t="s">
        <v>1182</v>
      </c>
      <c r="N38" s="8"/>
      <c r="O38" s="233"/>
      <c r="P38" s="238" t="s">
        <v>283</v>
      </c>
      <c r="Q38" s="238"/>
      <c r="R38" s="243" t="s">
        <v>1019</v>
      </c>
      <c r="S38" s="245">
        <v>1</v>
      </c>
      <c r="T38" s="245">
        <v>4</v>
      </c>
      <c r="U38" s="173">
        <f t="shared" ref="U38:U48" si="7">SUM(S38:T38)</f>
        <v>5</v>
      </c>
      <c r="V38" s="245">
        <v>3</v>
      </c>
      <c r="W38" s="173"/>
      <c r="X38" s="238" t="s">
        <v>242</v>
      </c>
      <c r="Y38" s="238"/>
      <c r="Z38" s="246" t="s">
        <v>1016</v>
      </c>
      <c r="AA38" s="245">
        <v>6</v>
      </c>
      <c r="AB38" s="245">
        <v>2</v>
      </c>
      <c r="AC38" s="173">
        <f t="shared" ref="AC38:AC48" si="8">SUM(AA38:AB38)</f>
        <v>8</v>
      </c>
      <c r="AD38" s="245"/>
      <c r="AE38" s="230"/>
    </row>
    <row r="39" spans="1:31" ht="15.6" customHeight="1" x14ac:dyDescent="0.25">
      <c r="E39" s="8">
        <v>2</v>
      </c>
      <c r="F39" s="44" t="s">
        <v>1183</v>
      </c>
      <c r="N39" s="9"/>
      <c r="O39" s="233"/>
      <c r="P39" s="44" t="s">
        <v>811</v>
      </c>
      <c r="Q39" s="44" t="s">
        <v>299</v>
      </c>
      <c r="R39" s="51" t="s">
        <v>250</v>
      </c>
      <c r="S39" s="221">
        <v>8</v>
      </c>
      <c r="T39" s="221">
        <v>13</v>
      </c>
      <c r="U39" s="173">
        <f t="shared" si="7"/>
        <v>21</v>
      </c>
      <c r="V39" s="42"/>
      <c r="W39" s="173"/>
      <c r="X39" s="44" t="s">
        <v>943</v>
      </c>
      <c r="Y39" s="44" t="s">
        <v>908</v>
      </c>
      <c r="Z39" s="44" t="s">
        <v>242</v>
      </c>
      <c r="AA39" s="42">
        <v>18</v>
      </c>
      <c r="AB39" s="221">
        <v>13</v>
      </c>
      <c r="AC39" s="173">
        <f t="shared" si="8"/>
        <v>31</v>
      </c>
      <c r="AD39" s="42"/>
      <c r="AE39" s="230"/>
    </row>
    <row r="40" spans="1:31" ht="15.6" customHeight="1" x14ac:dyDescent="0.25">
      <c r="E40" s="8"/>
      <c r="F40" s="44"/>
      <c r="N40" s="8"/>
      <c r="O40" s="233"/>
      <c r="P40" s="44" t="s">
        <v>810</v>
      </c>
      <c r="Q40" s="44" t="s">
        <v>299</v>
      </c>
      <c r="R40" s="51" t="s">
        <v>250</v>
      </c>
      <c r="S40" s="42">
        <v>8</v>
      </c>
      <c r="T40" s="221">
        <v>5</v>
      </c>
      <c r="U40" s="173">
        <f t="shared" si="7"/>
        <v>13</v>
      </c>
      <c r="V40" s="42">
        <v>1</v>
      </c>
      <c r="W40" s="173"/>
      <c r="X40" s="44" t="s">
        <v>827</v>
      </c>
      <c r="Y40" s="44" t="s">
        <v>304</v>
      </c>
      <c r="Z40" s="44" t="s">
        <v>242</v>
      </c>
      <c r="AA40" s="42">
        <v>10</v>
      </c>
      <c r="AB40" s="221">
        <v>16</v>
      </c>
      <c r="AC40" s="173">
        <f>SUM(AA40:AB40)</f>
        <v>26</v>
      </c>
      <c r="AD40" s="42">
        <v>3</v>
      </c>
      <c r="AE40" s="230"/>
    </row>
    <row r="41" spans="1:31" ht="15.6" customHeight="1" x14ac:dyDescent="0.3">
      <c r="A41" s="52"/>
      <c r="B41" s="35" t="s">
        <v>278</v>
      </c>
      <c r="C41" s="46"/>
      <c r="D41" s="114">
        <v>5</v>
      </c>
      <c r="E41" s="93">
        <v>1</v>
      </c>
      <c r="F41" s="44" t="s">
        <v>1174</v>
      </c>
      <c r="N41" s="9"/>
      <c r="O41" s="232"/>
      <c r="P41" s="44" t="s">
        <v>814</v>
      </c>
      <c r="Q41" s="44" t="s">
        <v>325</v>
      </c>
      <c r="R41" s="44" t="s">
        <v>250</v>
      </c>
      <c r="S41" s="52">
        <v>4</v>
      </c>
      <c r="T41" s="202">
        <v>3</v>
      </c>
      <c r="U41" s="173">
        <f>SUM(S41:T41)</f>
        <v>7</v>
      </c>
      <c r="V41" s="42"/>
      <c r="W41" s="173"/>
      <c r="X41" s="46" t="s">
        <v>829</v>
      </c>
      <c r="Y41" s="46" t="s">
        <v>249</v>
      </c>
      <c r="Z41" s="220" t="s">
        <v>242</v>
      </c>
      <c r="AA41" s="42">
        <v>15</v>
      </c>
      <c r="AB41" s="42">
        <v>10</v>
      </c>
      <c r="AC41" s="173">
        <f>SUM(AA41:AB41)</f>
        <v>25</v>
      </c>
      <c r="AD41" s="42">
        <v>3</v>
      </c>
      <c r="AE41" s="230"/>
    </row>
    <row r="42" spans="1:31" ht="15.6" customHeight="1" x14ac:dyDescent="0.25">
      <c r="A42" s="52" t="s">
        <v>226</v>
      </c>
      <c r="B42" s="44" t="s">
        <v>382</v>
      </c>
      <c r="C42" s="60" t="s">
        <v>393</v>
      </c>
      <c r="D42" s="114"/>
      <c r="E42" s="93">
        <v>1</v>
      </c>
      <c r="F42" s="44" t="s">
        <v>1171</v>
      </c>
      <c r="N42" s="9"/>
      <c r="O42" s="232"/>
      <c r="P42" s="44" t="s">
        <v>815</v>
      </c>
      <c r="Q42" s="159" t="s">
        <v>380</v>
      </c>
      <c r="R42" s="44" t="s">
        <v>250</v>
      </c>
      <c r="S42" s="42">
        <v>3</v>
      </c>
      <c r="T42" s="42">
        <v>3</v>
      </c>
      <c r="U42" s="173">
        <f>SUM(S42:T42)</f>
        <v>6</v>
      </c>
      <c r="V42" s="42">
        <v>2</v>
      </c>
      <c r="W42" s="173"/>
      <c r="X42" s="157" t="s">
        <v>825</v>
      </c>
      <c r="Y42" s="157" t="s">
        <v>260</v>
      </c>
      <c r="Z42" s="46" t="s">
        <v>242</v>
      </c>
      <c r="AA42" s="42">
        <v>3</v>
      </c>
      <c r="AB42" s="42">
        <v>19</v>
      </c>
      <c r="AC42" s="173">
        <f>SUM(AA42:AB42)</f>
        <v>22</v>
      </c>
      <c r="AD42" s="42">
        <v>1</v>
      </c>
      <c r="AE42" s="230"/>
    </row>
    <row r="43" spans="1:31" ht="15.6" customHeight="1" x14ac:dyDescent="0.25">
      <c r="B43" s="44" t="s">
        <v>204</v>
      </c>
      <c r="C43" s="106" t="s">
        <v>403</v>
      </c>
      <c r="E43" s="93">
        <v>1</v>
      </c>
      <c r="F43" s="44" t="s">
        <v>1033</v>
      </c>
      <c r="N43" s="8"/>
      <c r="O43" s="233"/>
      <c r="P43" s="44" t="s">
        <v>807</v>
      </c>
      <c r="Q43" s="159" t="s">
        <v>370</v>
      </c>
      <c r="R43" s="44" t="s">
        <v>250</v>
      </c>
      <c r="S43" s="42">
        <v>2</v>
      </c>
      <c r="T43" s="42">
        <v>3</v>
      </c>
      <c r="U43" s="173">
        <f>SUM(S43:T43)</f>
        <v>5</v>
      </c>
      <c r="V43" s="42">
        <v>3</v>
      </c>
      <c r="W43" s="173"/>
      <c r="X43" s="44" t="s">
        <v>828</v>
      </c>
      <c r="Y43" s="44" t="s">
        <v>258</v>
      </c>
      <c r="Z43" s="44" t="s">
        <v>242</v>
      </c>
      <c r="AA43" s="42">
        <v>6</v>
      </c>
      <c r="AB43" s="221">
        <v>14</v>
      </c>
      <c r="AC43" s="173">
        <f>SUM(AA43:AB43)</f>
        <v>20</v>
      </c>
      <c r="AD43" s="42">
        <v>1</v>
      </c>
      <c r="AE43" s="230"/>
    </row>
    <row r="44" spans="1:31" ht="15.6" customHeight="1" x14ac:dyDescent="0.25">
      <c r="B44" s="44" t="s">
        <v>204</v>
      </c>
      <c r="C44" s="44" t="s">
        <v>1175</v>
      </c>
      <c r="E44" s="93">
        <v>2</v>
      </c>
      <c r="F44" s="44" t="s">
        <v>1172</v>
      </c>
      <c r="N44" s="9"/>
      <c r="O44" s="233"/>
      <c r="P44" s="44" t="s">
        <v>809</v>
      </c>
      <c r="Q44" s="44" t="s">
        <v>251</v>
      </c>
      <c r="R44" s="44" t="s">
        <v>250</v>
      </c>
      <c r="S44" s="42">
        <v>1</v>
      </c>
      <c r="T44" s="42">
        <v>5</v>
      </c>
      <c r="U44" s="173">
        <f>SUM(S44:T44)</f>
        <v>6</v>
      </c>
      <c r="V44" s="42">
        <v>2</v>
      </c>
      <c r="W44" s="173"/>
      <c r="X44" s="44" t="s">
        <v>832</v>
      </c>
      <c r="Y44" s="44" t="s">
        <v>359</v>
      </c>
      <c r="Z44" s="44" t="s">
        <v>242</v>
      </c>
      <c r="AA44" s="42">
        <v>3</v>
      </c>
      <c r="AB44" s="42">
        <v>8</v>
      </c>
      <c r="AC44" s="173">
        <f t="shared" si="8"/>
        <v>11</v>
      </c>
      <c r="AD44" s="42"/>
      <c r="AE44" s="230"/>
    </row>
    <row r="45" spans="1:31" ht="15.6" customHeight="1" x14ac:dyDescent="0.25">
      <c r="E45" s="93">
        <v>2</v>
      </c>
      <c r="F45" s="44" t="s">
        <v>1173</v>
      </c>
      <c r="N45" s="9"/>
      <c r="O45" s="232"/>
      <c r="P45" s="44" t="s">
        <v>812</v>
      </c>
      <c r="Q45" s="44" t="s">
        <v>215</v>
      </c>
      <c r="R45" s="44" t="s">
        <v>250</v>
      </c>
      <c r="S45" s="42"/>
      <c r="T45" s="221">
        <v>4</v>
      </c>
      <c r="U45" s="173">
        <f>SUM(S45:T45)</f>
        <v>4</v>
      </c>
      <c r="V45" s="42">
        <v>5</v>
      </c>
      <c r="W45" s="173"/>
      <c r="X45" s="44" t="s">
        <v>830</v>
      </c>
      <c r="Y45" s="88" t="s">
        <v>288</v>
      </c>
      <c r="Z45" s="44" t="s">
        <v>242</v>
      </c>
      <c r="AA45" s="42"/>
      <c r="AB45" s="221">
        <v>9</v>
      </c>
      <c r="AC45" s="173">
        <f t="shared" si="8"/>
        <v>9</v>
      </c>
      <c r="AD45" s="42"/>
      <c r="AE45" s="230"/>
    </row>
    <row r="46" spans="1:31" ht="17.25" customHeight="1" x14ac:dyDescent="0.25">
      <c r="N46" s="8"/>
      <c r="O46" s="232"/>
      <c r="P46" s="44" t="s">
        <v>813</v>
      </c>
      <c r="Q46" s="44" t="s">
        <v>259</v>
      </c>
      <c r="R46" s="51" t="s">
        <v>250</v>
      </c>
      <c r="S46" s="221">
        <v>1</v>
      </c>
      <c r="T46" s="42">
        <v>1</v>
      </c>
      <c r="U46" s="173">
        <f t="shared" si="7"/>
        <v>2</v>
      </c>
      <c r="V46" s="42"/>
      <c r="W46" s="173"/>
      <c r="X46" s="44" t="s">
        <v>826</v>
      </c>
      <c r="Y46" s="44" t="s">
        <v>218</v>
      </c>
      <c r="Z46" s="51" t="s">
        <v>242</v>
      </c>
      <c r="AA46" s="42">
        <v>1</v>
      </c>
      <c r="AB46" s="221">
        <v>6</v>
      </c>
      <c r="AC46" s="173">
        <f t="shared" si="8"/>
        <v>7</v>
      </c>
      <c r="AD46" s="42">
        <v>2</v>
      </c>
      <c r="AE46" s="230"/>
    </row>
    <row r="47" spans="1:31" ht="15.6" customHeight="1" x14ac:dyDescent="0.3">
      <c r="A47" s="76"/>
      <c r="B47" s="156"/>
      <c r="C47" s="71"/>
      <c r="D47" s="148"/>
      <c r="E47" s="71" t="s">
        <v>239</v>
      </c>
      <c r="F47" s="77"/>
      <c r="G47" s="78"/>
      <c r="H47" s="78"/>
      <c r="I47" s="78"/>
      <c r="J47" s="79"/>
      <c r="K47" s="78"/>
      <c r="L47" s="78"/>
      <c r="M47" s="78"/>
      <c r="N47" s="8"/>
      <c r="O47" s="233"/>
      <c r="P47" s="44" t="s">
        <v>806</v>
      </c>
      <c r="Q47" s="51" t="s">
        <v>787</v>
      </c>
      <c r="R47" s="44" t="s">
        <v>250</v>
      </c>
      <c r="S47" s="42">
        <v>1</v>
      </c>
      <c r="T47" s="221">
        <v>1</v>
      </c>
      <c r="U47" s="173">
        <f t="shared" si="7"/>
        <v>2</v>
      </c>
      <c r="V47" s="42"/>
      <c r="W47" s="173"/>
      <c r="X47" s="44" t="s">
        <v>831</v>
      </c>
      <c r="Y47" s="44" t="s">
        <v>382</v>
      </c>
      <c r="Z47" s="44" t="s">
        <v>242</v>
      </c>
      <c r="AA47" s="42">
        <v>3</v>
      </c>
      <c r="AB47" s="42">
        <v>4</v>
      </c>
      <c r="AC47" s="173">
        <f t="shared" si="8"/>
        <v>7</v>
      </c>
      <c r="AD47" s="42">
        <v>2</v>
      </c>
      <c r="AE47" s="230"/>
    </row>
    <row r="48" spans="1:31" ht="15.6" customHeight="1" x14ac:dyDescent="0.3">
      <c r="A48" s="49" t="s">
        <v>230</v>
      </c>
      <c r="B48" s="35" t="s">
        <v>363</v>
      </c>
      <c r="C48" s="44"/>
      <c r="D48" s="23">
        <v>1</v>
      </c>
      <c r="E48" s="9">
        <v>1</v>
      </c>
      <c r="F48" s="44" t="s">
        <v>1159</v>
      </c>
      <c r="G48" s="43"/>
      <c r="H48" s="47"/>
      <c r="I48" s="47"/>
      <c r="J48" s="48"/>
      <c r="K48" s="47"/>
      <c r="L48" s="47"/>
      <c r="M48" s="47"/>
      <c r="N48" s="9"/>
      <c r="O48" s="232"/>
      <c r="P48" s="44" t="s">
        <v>808</v>
      </c>
      <c r="Q48" s="44" t="s">
        <v>250</v>
      </c>
      <c r="R48" s="44" t="s">
        <v>250</v>
      </c>
      <c r="S48" s="42"/>
      <c r="T48" s="221"/>
      <c r="U48" s="173">
        <f t="shared" si="7"/>
        <v>0</v>
      </c>
      <c r="V48" s="42"/>
      <c r="W48" s="173"/>
      <c r="X48" s="44" t="s">
        <v>833</v>
      </c>
      <c r="Y48" s="44" t="s">
        <v>204</v>
      </c>
      <c r="Z48" s="44" t="s">
        <v>242</v>
      </c>
      <c r="AA48" s="42"/>
      <c r="AB48" s="42">
        <v>5</v>
      </c>
      <c r="AC48" s="173">
        <f t="shared" si="8"/>
        <v>5</v>
      </c>
      <c r="AD48" s="42">
        <v>5</v>
      </c>
      <c r="AE48" s="230"/>
    </row>
    <row r="49" spans="1:31" ht="16.899999999999999" customHeight="1" thickBot="1" x14ac:dyDescent="0.3">
      <c r="A49" s="52" t="s">
        <v>226</v>
      </c>
      <c r="B49" s="157" t="s">
        <v>209</v>
      </c>
      <c r="C49" s="46" t="s">
        <v>369</v>
      </c>
      <c r="D49" s="23"/>
      <c r="E49" s="9"/>
      <c r="F49" s="44"/>
      <c r="G49" s="43"/>
      <c r="H49" s="47"/>
      <c r="I49" s="43"/>
      <c r="J49" s="45"/>
      <c r="K49" s="47"/>
      <c r="L49" s="47"/>
      <c r="M49" s="39"/>
      <c r="N49" s="9"/>
      <c r="O49" s="233"/>
      <c r="P49" s="240" t="s">
        <v>1012</v>
      </c>
      <c r="Q49" s="240"/>
      <c r="R49" s="240" t="s">
        <v>250</v>
      </c>
      <c r="S49" s="242">
        <f>SUM(S38:S48)</f>
        <v>29</v>
      </c>
      <c r="T49" s="242">
        <f>SUM(T38:T48)</f>
        <v>42</v>
      </c>
      <c r="U49" s="242">
        <f>SUM(U38:U48)</f>
        <v>71</v>
      </c>
      <c r="V49" s="242">
        <f>SUM(V38:V48)</f>
        <v>16</v>
      </c>
      <c r="W49" s="173"/>
      <c r="X49" s="240" t="s">
        <v>1014</v>
      </c>
      <c r="Y49" s="240"/>
      <c r="Z49" s="240"/>
      <c r="AA49" s="242">
        <f>SUM(AA38:AA48)</f>
        <v>65</v>
      </c>
      <c r="AB49" s="242">
        <f>SUM(AB38:AB48)</f>
        <v>106</v>
      </c>
      <c r="AC49" s="242">
        <f>SUM(AC38:AC48)</f>
        <v>171</v>
      </c>
      <c r="AD49" s="242">
        <f>SUM(AD38:AD48)</f>
        <v>17</v>
      </c>
      <c r="AE49" s="230"/>
    </row>
    <row r="50" spans="1:31" ht="15.6" customHeight="1" x14ac:dyDescent="0.25">
      <c r="B50" s="44" t="s">
        <v>571</v>
      </c>
      <c r="C50" s="46" t="s">
        <v>369</v>
      </c>
      <c r="N50" s="8"/>
      <c r="O50" s="233"/>
      <c r="P50" s="238" t="s">
        <v>356</v>
      </c>
      <c r="Q50" s="238"/>
      <c r="R50" s="243" t="s">
        <v>1017</v>
      </c>
      <c r="S50" s="245">
        <v>7</v>
      </c>
      <c r="T50" s="245">
        <v>6</v>
      </c>
      <c r="U50" s="173">
        <f t="shared" ref="U50:U61" si="9">SUM(S50:T50)</f>
        <v>13</v>
      </c>
      <c r="V50" s="245">
        <v>2</v>
      </c>
      <c r="W50" s="173"/>
      <c r="X50" s="238" t="s">
        <v>358</v>
      </c>
      <c r="Y50" s="238"/>
      <c r="Z50" s="243" t="s">
        <v>1018</v>
      </c>
      <c r="AA50" s="245">
        <v>8</v>
      </c>
      <c r="AB50" s="245">
        <v>9</v>
      </c>
      <c r="AC50" s="173">
        <f t="shared" ref="AC50:AC60" si="10">SUM(AA50:AB50)</f>
        <v>17</v>
      </c>
      <c r="AD50" s="245">
        <v>1</v>
      </c>
      <c r="AE50" s="230"/>
    </row>
    <row r="51" spans="1:31" ht="15.6" customHeight="1" x14ac:dyDescent="0.25">
      <c r="B51" s="44" t="s">
        <v>571</v>
      </c>
      <c r="C51" s="46" t="s">
        <v>369</v>
      </c>
      <c r="N51" s="9"/>
      <c r="O51" s="232"/>
      <c r="P51" s="44" t="s">
        <v>820</v>
      </c>
      <c r="Q51" s="44" t="s">
        <v>254</v>
      </c>
      <c r="R51" s="44" t="s">
        <v>356</v>
      </c>
      <c r="S51" s="42">
        <v>8</v>
      </c>
      <c r="T51" s="221">
        <v>14</v>
      </c>
      <c r="U51" s="173">
        <f t="shared" si="9"/>
        <v>22</v>
      </c>
      <c r="V51" s="42">
        <v>2</v>
      </c>
      <c r="W51" s="173"/>
      <c r="X51" s="44" t="s">
        <v>842</v>
      </c>
      <c r="Y51" s="44" t="s">
        <v>598</v>
      </c>
      <c r="Z51" s="44" t="s">
        <v>358</v>
      </c>
      <c r="AA51" s="42">
        <v>5</v>
      </c>
      <c r="AB51" s="221">
        <v>8</v>
      </c>
      <c r="AC51" s="173">
        <f t="shared" si="10"/>
        <v>13</v>
      </c>
      <c r="AD51" s="42">
        <v>1</v>
      </c>
      <c r="AE51" s="230"/>
    </row>
    <row r="52" spans="1:31" ht="15.6" customHeight="1" x14ac:dyDescent="0.25">
      <c r="B52" s="44" t="s">
        <v>756</v>
      </c>
      <c r="C52" s="46" t="s">
        <v>369</v>
      </c>
      <c r="N52" s="9"/>
      <c r="O52" s="232"/>
      <c r="P52" s="44" t="s">
        <v>821</v>
      </c>
      <c r="Q52" s="51" t="s">
        <v>254</v>
      </c>
      <c r="R52" s="51" t="s">
        <v>356</v>
      </c>
      <c r="S52" s="42">
        <v>4</v>
      </c>
      <c r="T52" s="42">
        <v>11</v>
      </c>
      <c r="U52" s="173">
        <f t="shared" si="9"/>
        <v>15</v>
      </c>
      <c r="V52" s="42">
        <v>3</v>
      </c>
      <c r="W52" s="173"/>
      <c r="X52" s="44" t="s">
        <v>836</v>
      </c>
      <c r="Y52" s="159" t="s">
        <v>216</v>
      </c>
      <c r="Z52" s="44" t="s">
        <v>358</v>
      </c>
      <c r="AA52" s="42">
        <v>6</v>
      </c>
      <c r="AB52" s="221">
        <v>7</v>
      </c>
      <c r="AC52" s="173">
        <f t="shared" si="10"/>
        <v>13</v>
      </c>
      <c r="AD52" s="42">
        <v>9</v>
      </c>
      <c r="AE52" s="230"/>
    </row>
    <row r="53" spans="1:31" ht="15.6" customHeight="1" x14ac:dyDescent="0.25">
      <c r="B53" s="44" t="s">
        <v>525</v>
      </c>
      <c r="C53" s="106" t="s">
        <v>394</v>
      </c>
      <c r="D53" s="234"/>
      <c r="E53" s="9">
        <v>1</v>
      </c>
      <c r="F53" s="44" t="s">
        <v>1161</v>
      </c>
      <c r="N53" s="9"/>
      <c r="O53" s="233"/>
      <c r="P53" s="44" t="s">
        <v>823</v>
      </c>
      <c r="Q53" s="44" t="s">
        <v>292</v>
      </c>
      <c r="R53" s="44" t="s">
        <v>356</v>
      </c>
      <c r="S53" s="42">
        <v>6</v>
      </c>
      <c r="T53" s="221">
        <v>8</v>
      </c>
      <c r="U53" s="173">
        <f t="shared" si="9"/>
        <v>14</v>
      </c>
      <c r="V53" s="43"/>
      <c r="W53" s="173"/>
      <c r="X53" s="44" t="s">
        <v>840</v>
      </c>
      <c r="Y53" s="44" t="s">
        <v>293</v>
      </c>
      <c r="Z53" s="51" t="s">
        <v>358</v>
      </c>
      <c r="AA53" s="221">
        <v>5</v>
      </c>
      <c r="AB53" s="42">
        <v>8</v>
      </c>
      <c r="AC53" s="173">
        <f t="shared" si="10"/>
        <v>13</v>
      </c>
      <c r="AD53" s="43"/>
      <c r="AE53" s="230"/>
    </row>
    <row r="54" spans="1:31" ht="15.6" customHeight="1" x14ac:dyDescent="0.25">
      <c r="D54" s="234"/>
      <c r="E54" s="9">
        <v>1</v>
      </c>
      <c r="F54" s="44" t="s">
        <v>1165</v>
      </c>
      <c r="N54" s="8"/>
      <c r="O54" s="232"/>
      <c r="P54" s="44" t="s">
        <v>819</v>
      </c>
      <c r="Q54" s="51" t="s">
        <v>217</v>
      </c>
      <c r="R54" s="51" t="s">
        <v>356</v>
      </c>
      <c r="S54" s="42">
        <v>4</v>
      </c>
      <c r="T54" s="221">
        <v>8</v>
      </c>
      <c r="U54" s="173">
        <f t="shared" si="9"/>
        <v>12</v>
      </c>
      <c r="V54" s="42">
        <v>1</v>
      </c>
      <c r="W54" s="173"/>
      <c r="X54" s="44" t="s">
        <v>841</v>
      </c>
      <c r="Y54" s="44" t="s">
        <v>248</v>
      </c>
      <c r="Z54" s="44" t="s">
        <v>358</v>
      </c>
      <c r="AA54" s="42">
        <v>7</v>
      </c>
      <c r="AB54" s="221">
        <v>4</v>
      </c>
      <c r="AC54" s="173">
        <f t="shared" si="10"/>
        <v>11</v>
      </c>
      <c r="AD54" s="43"/>
      <c r="AE54" s="230"/>
    </row>
    <row r="55" spans="1:31" ht="15.6" customHeight="1" x14ac:dyDescent="0.3">
      <c r="B55" s="35" t="s">
        <v>318</v>
      </c>
      <c r="C55" s="59"/>
      <c r="D55" s="234">
        <v>6</v>
      </c>
      <c r="E55" s="9">
        <v>1</v>
      </c>
      <c r="F55" s="44" t="s">
        <v>1164</v>
      </c>
      <c r="N55" s="8"/>
      <c r="O55" s="232"/>
      <c r="P55" s="44" t="s">
        <v>818</v>
      </c>
      <c r="Q55" s="44" t="s">
        <v>209</v>
      </c>
      <c r="R55" s="44" t="s">
        <v>356</v>
      </c>
      <c r="S55" s="42">
        <v>3</v>
      </c>
      <c r="T55" s="221">
        <v>8</v>
      </c>
      <c r="U55" s="173">
        <f t="shared" si="9"/>
        <v>11</v>
      </c>
      <c r="V55" s="42">
        <v>4</v>
      </c>
      <c r="W55" s="173"/>
      <c r="X55" s="44" t="s">
        <v>837</v>
      </c>
      <c r="Y55" s="44" t="s">
        <v>798</v>
      </c>
      <c r="Z55" s="44" t="s">
        <v>358</v>
      </c>
      <c r="AA55" s="42">
        <v>4</v>
      </c>
      <c r="AB55" s="42">
        <v>8</v>
      </c>
      <c r="AC55" s="173">
        <f t="shared" si="10"/>
        <v>12</v>
      </c>
      <c r="AD55" s="221">
        <v>4</v>
      </c>
      <c r="AE55" s="230"/>
    </row>
    <row r="56" spans="1:31" ht="15.6" customHeight="1" x14ac:dyDescent="0.25">
      <c r="A56" s="202" t="s">
        <v>226</v>
      </c>
      <c r="B56" s="88" t="s">
        <v>791</v>
      </c>
      <c r="C56" s="46" t="s">
        <v>366</v>
      </c>
      <c r="E56" s="9">
        <v>2</v>
      </c>
      <c r="F56" s="44" t="s">
        <v>1163</v>
      </c>
      <c r="N56" s="8"/>
      <c r="O56" s="63"/>
      <c r="P56" s="44" t="s">
        <v>1043</v>
      </c>
      <c r="Q56" s="44" t="s">
        <v>544</v>
      </c>
      <c r="R56" s="44" t="s">
        <v>356</v>
      </c>
      <c r="S56" s="42">
        <v>4</v>
      </c>
      <c r="T56" s="221">
        <v>6</v>
      </c>
      <c r="U56" s="173">
        <f t="shared" si="9"/>
        <v>10</v>
      </c>
      <c r="W56" s="173"/>
      <c r="X56" s="44" t="s">
        <v>1084</v>
      </c>
      <c r="Y56" s="161" t="s">
        <v>314</v>
      </c>
      <c r="Z56" s="44" t="s">
        <v>358</v>
      </c>
      <c r="AA56" s="42">
        <v>2</v>
      </c>
      <c r="AB56" s="221">
        <v>7</v>
      </c>
      <c r="AC56" s="173">
        <f t="shared" si="10"/>
        <v>9</v>
      </c>
      <c r="AD56" s="42">
        <v>1</v>
      </c>
      <c r="AE56" s="230"/>
    </row>
    <row r="57" spans="1:31" ht="15.6" customHeight="1" x14ac:dyDescent="0.25">
      <c r="E57" s="9">
        <v>2</v>
      </c>
      <c r="F57" s="44" t="s">
        <v>1162</v>
      </c>
      <c r="N57" s="9"/>
      <c r="O57" s="233"/>
      <c r="P57" s="44" t="s">
        <v>822</v>
      </c>
      <c r="Q57" s="44" t="s">
        <v>238</v>
      </c>
      <c r="R57" s="44" t="s">
        <v>356</v>
      </c>
      <c r="S57" s="42">
        <v>4</v>
      </c>
      <c r="T57" s="42">
        <v>4</v>
      </c>
      <c r="U57" s="173">
        <f t="shared" si="9"/>
        <v>8</v>
      </c>
      <c r="V57" s="42">
        <v>3</v>
      </c>
      <c r="W57" s="173"/>
      <c r="X57" s="44" t="s">
        <v>838</v>
      </c>
      <c r="Y57" s="44" t="s">
        <v>290</v>
      </c>
      <c r="Z57" s="44" t="s">
        <v>358</v>
      </c>
      <c r="AA57" s="42">
        <v>4</v>
      </c>
      <c r="AB57" s="221">
        <v>4</v>
      </c>
      <c r="AC57" s="173">
        <f t="shared" si="10"/>
        <v>8</v>
      </c>
      <c r="AD57" s="43">
        <v>1</v>
      </c>
      <c r="AE57" s="230"/>
    </row>
    <row r="58" spans="1:31" ht="15.6" customHeight="1" x14ac:dyDescent="0.25">
      <c r="A58" s="202"/>
      <c r="E58" s="9">
        <v>2</v>
      </c>
      <c r="F58" s="44" t="s">
        <v>1161</v>
      </c>
      <c r="N58" s="9"/>
      <c r="O58" s="233"/>
      <c r="P58" s="44" t="s">
        <v>918</v>
      </c>
      <c r="Q58" s="159" t="s">
        <v>691</v>
      </c>
      <c r="R58" s="44" t="s">
        <v>356</v>
      </c>
      <c r="S58" s="42">
        <v>2</v>
      </c>
      <c r="T58" s="42">
        <v>5</v>
      </c>
      <c r="U58" s="173">
        <f t="shared" si="9"/>
        <v>7</v>
      </c>
      <c r="V58" s="42">
        <v>3</v>
      </c>
      <c r="W58" s="173"/>
      <c r="X58" s="44" t="s">
        <v>925</v>
      </c>
      <c r="Y58" s="44" t="s">
        <v>300</v>
      </c>
      <c r="Z58" s="44" t="s">
        <v>358</v>
      </c>
      <c r="AA58" s="42">
        <v>3</v>
      </c>
      <c r="AB58" s="42">
        <v>5</v>
      </c>
      <c r="AC58" s="173">
        <f t="shared" si="10"/>
        <v>8</v>
      </c>
      <c r="AD58" s="221"/>
      <c r="AE58" s="230"/>
    </row>
    <row r="59" spans="1:31" ht="15.6" customHeight="1" x14ac:dyDescent="0.25">
      <c r="N59" s="9"/>
      <c r="O59" s="232"/>
      <c r="P59" s="44" t="s">
        <v>882</v>
      </c>
      <c r="Q59" s="44" t="s">
        <v>756</v>
      </c>
      <c r="R59" s="44" t="s">
        <v>356</v>
      </c>
      <c r="S59" s="42">
        <v>1</v>
      </c>
      <c r="T59" s="42">
        <v>4</v>
      </c>
      <c r="U59" s="173">
        <f t="shared" si="9"/>
        <v>5</v>
      </c>
      <c r="V59" s="42">
        <v>3</v>
      </c>
      <c r="W59" s="173"/>
      <c r="X59" s="44" t="s">
        <v>835</v>
      </c>
      <c r="Y59" s="88" t="s">
        <v>309</v>
      </c>
      <c r="Z59" s="44" t="s">
        <v>358</v>
      </c>
      <c r="AA59" s="42">
        <v>2</v>
      </c>
      <c r="AB59" s="221">
        <v>6</v>
      </c>
      <c r="AC59" s="173">
        <f t="shared" si="10"/>
        <v>8</v>
      </c>
      <c r="AD59" s="42">
        <v>1</v>
      </c>
      <c r="AE59" s="230"/>
    </row>
    <row r="60" spans="1:31" ht="16.149999999999999" customHeight="1" thickBot="1" x14ac:dyDescent="0.3">
      <c r="A60" s="107"/>
      <c r="B60" s="108"/>
      <c r="C60" s="108"/>
      <c r="D60" s="149"/>
      <c r="E60" s="109"/>
      <c r="F60" s="108"/>
      <c r="G60" s="110"/>
      <c r="H60" s="110"/>
      <c r="I60" s="110"/>
      <c r="J60" s="111"/>
      <c r="K60" s="110"/>
      <c r="L60" s="110"/>
      <c r="M60" s="109"/>
      <c r="N60" s="9"/>
      <c r="O60" s="233"/>
      <c r="P60" s="44" t="s">
        <v>816</v>
      </c>
      <c r="Q60" s="44" t="s">
        <v>213</v>
      </c>
      <c r="R60" s="44" t="s">
        <v>356</v>
      </c>
      <c r="S60" s="42">
        <v>1</v>
      </c>
      <c r="T60" s="221">
        <v>1</v>
      </c>
      <c r="U60" s="173">
        <f t="shared" si="9"/>
        <v>2</v>
      </c>
      <c r="V60" s="42">
        <v>3</v>
      </c>
      <c r="W60" s="173"/>
      <c r="X60" s="44" t="s">
        <v>839</v>
      </c>
      <c r="Y60" s="44" t="s">
        <v>295</v>
      </c>
      <c r="Z60" s="44" t="s">
        <v>358</v>
      </c>
      <c r="AA60" s="42"/>
      <c r="AB60" s="42">
        <v>8</v>
      </c>
      <c r="AC60" s="173">
        <f t="shared" si="10"/>
        <v>8</v>
      </c>
      <c r="AD60" s="42"/>
      <c r="AE60" s="230"/>
    </row>
    <row r="61" spans="1:31" ht="18.600000000000001" customHeight="1" thickTop="1" thickBot="1" x14ac:dyDescent="0.35">
      <c r="C61" s="44" t="s">
        <v>231</v>
      </c>
      <c r="D61" s="102">
        <f>SUM(D15:D60)</f>
        <v>28</v>
      </c>
      <c r="E61" s="22"/>
      <c r="F61" s="44" t="s">
        <v>532</v>
      </c>
      <c r="G61" s="35"/>
      <c r="H61" s="50"/>
      <c r="I61" s="64">
        <v>12</v>
      </c>
      <c r="J61" s="23"/>
      <c r="N61" s="9"/>
      <c r="O61" s="63"/>
      <c r="P61" s="44" t="s">
        <v>817</v>
      </c>
      <c r="Q61" s="44" t="s">
        <v>257</v>
      </c>
      <c r="R61" s="44" t="s">
        <v>356</v>
      </c>
      <c r="S61" s="42"/>
      <c r="T61" s="221">
        <v>1</v>
      </c>
      <c r="U61" s="173">
        <f t="shared" si="9"/>
        <v>1</v>
      </c>
      <c r="V61" s="42">
        <v>1</v>
      </c>
      <c r="W61" s="173"/>
      <c r="X61" s="157" t="s">
        <v>1014</v>
      </c>
      <c r="Y61" s="222"/>
      <c r="Z61" s="157" t="s">
        <v>358</v>
      </c>
      <c r="AA61" s="267">
        <f>SUM(AA50:AA60)</f>
        <v>46</v>
      </c>
      <c r="AB61" s="267">
        <f>SUM(AB50:AB60)</f>
        <v>74</v>
      </c>
      <c r="AC61" s="268">
        <f>SUM(AC50:AC60)</f>
        <v>120</v>
      </c>
      <c r="AD61" s="269">
        <f>SUM(AD50:AD60)</f>
        <v>18</v>
      </c>
      <c r="AE61" s="230"/>
    </row>
    <row r="62" spans="1:31" ht="15.6" customHeight="1" thickTop="1" thickBot="1" x14ac:dyDescent="0.3">
      <c r="N62" s="9"/>
      <c r="O62" s="230"/>
      <c r="P62" s="157" t="s">
        <v>1012</v>
      </c>
      <c r="Q62" s="157"/>
      <c r="R62" s="157" t="s">
        <v>356</v>
      </c>
      <c r="S62" s="221">
        <f>SUM(S50:S61)</f>
        <v>44</v>
      </c>
      <c r="T62" s="221">
        <f>SUM(T50:T61)</f>
        <v>76</v>
      </c>
      <c r="U62" s="173">
        <f>SUM(U50:U60)</f>
        <v>119</v>
      </c>
      <c r="V62" s="42">
        <f>SUM(V50:V61)</f>
        <v>25</v>
      </c>
      <c r="W62" s="173"/>
      <c r="X62" s="230"/>
      <c r="Y62" s="230"/>
      <c r="Z62" s="230"/>
      <c r="AA62" s="230"/>
      <c r="AB62" s="230"/>
      <c r="AC62" s="230"/>
      <c r="AD62" s="230"/>
      <c r="AE62" s="230"/>
    </row>
    <row r="63" spans="1:31" ht="15.6" customHeight="1" thickBot="1" x14ac:dyDescent="0.35">
      <c r="A63" s="171"/>
      <c r="B63" s="171"/>
      <c r="C63" s="170" t="s">
        <v>1185</v>
      </c>
      <c r="D63" s="49" t="s">
        <v>246</v>
      </c>
      <c r="E63" s="49" t="s">
        <v>240</v>
      </c>
      <c r="F63" s="49" t="s">
        <v>241</v>
      </c>
      <c r="G63" s="170" t="s">
        <v>247</v>
      </c>
      <c r="H63" s="170" t="s">
        <v>182</v>
      </c>
      <c r="I63" s="208"/>
      <c r="J63" s="208" t="s">
        <v>1063</v>
      </c>
      <c r="K63" s="208"/>
      <c r="L63" s="49" t="s">
        <v>1154</v>
      </c>
      <c r="M63" s="170"/>
      <c r="N63" s="9"/>
      <c r="O63" s="63"/>
      <c r="P63" s="57" t="s">
        <v>1041</v>
      </c>
      <c r="Q63" s="168"/>
      <c r="R63" s="168"/>
      <c r="S63" s="207">
        <f>S25+S37+S49+S62</f>
        <v>168</v>
      </c>
      <c r="T63" s="207">
        <f>T25+T37+T49+T62</f>
        <v>256</v>
      </c>
      <c r="U63" s="207">
        <f>U25+U37+U49+U62</f>
        <v>423</v>
      </c>
      <c r="V63" s="207">
        <f>V25+V37+V49+V62</f>
        <v>59</v>
      </c>
      <c r="W63" s="173"/>
      <c r="X63" s="57" t="s">
        <v>1042</v>
      </c>
      <c r="Y63" s="57"/>
      <c r="Z63" s="57"/>
      <c r="AA63" s="207">
        <f>AA25+AA37+AA49+AA61</f>
        <v>203</v>
      </c>
      <c r="AB63" s="207">
        <f>AB25+AB37+AB49+AB61</f>
        <v>331</v>
      </c>
      <c r="AC63" s="207">
        <f>AC25+AC37+AC49+AC61</f>
        <v>534</v>
      </c>
      <c r="AD63" s="207">
        <f>AD25+AD37+AD49+AD61</f>
        <v>74</v>
      </c>
      <c r="AE63" s="230"/>
    </row>
    <row r="64" spans="1:31" ht="15.6" customHeight="1" thickTop="1" thickBot="1" x14ac:dyDescent="0.35">
      <c r="B64" s="273"/>
      <c r="C64" s="44" t="s">
        <v>320</v>
      </c>
      <c r="D64" s="44" t="s">
        <v>305</v>
      </c>
      <c r="E64" s="42">
        <v>20</v>
      </c>
      <c r="F64" s="42">
        <v>11</v>
      </c>
      <c r="G64" s="173">
        <f t="shared" ref="G64:G75" si="11">SUM(E64:F64)</f>
        <v>31</v>
      </c>
      <c r="H64" s="42"/>
      <c r="I64" s="44"/>
      <c r="J64" s="44">
        <v>3</v>
      </c>
      <c r="K64" s="64"/>
      <c r="L64" s="170" t="s">
        <v>802</v>
      </c>
      <c r="N64" s="9"/>
      <c r="O64" s="181"/>
      <c r="P64" s="43"/>
      <c r="Q64" s="43"/>
      <c r="R64" s="43"/>
      <c r="S64" s="43"/>
      <c r="T64" s="43"/>
      <c r="U64" s="43"/>
      <c r="V64" s="43"/>
      <c r="W64" s="43"/>
      <c r="X64" s="209" t="s">
        <v>799</v>
      </c>
      <c r="Y64" s="201"/>
      <c r="Z64" s="201"/>
      <c r="AA64" s="210">
        <f>S63+AA63</f>
        <v>371</v>
      </c>
      <c r="AB64" s="210">
        <f>T63+AB63</f>
        <v>587</v>
      </c>
      <c r="AC64" s="210">
        <f>U63+AC63</f>
        <v>957</v>
      </c>
      <c r="AD64" s="210">
        <f>V63+AD63</f>
        <v>133</v>
      </c>
      <c r="AE64" s="211"/>
    </row>
    <row r="65" spans="1:31" ht="15.6" customHeight="1" thickTop="1" x14ac:dyDescent="0.25">
      <c r="B65" s="273"/>
      <c r="C65" s="44" t="s">
        <v>908</v>
      </c>
      <c r="D65" s="44" t="s">
        <v>242</v>
      </c>
      <c r="E65" s="42">
        <v>18</v>
      </c>
      <c r="F65" s="221">
        <v>13</v>
      </c>
      <c r="G65" s="173">
        <f t="shared" si="11"/>
        <v>31</v>
      </c>
      <c r="H65" s="42"/>
      <c r="I65" s="44"/>
      <c r="J65" s="44">
        <v>1</v>
      </c>
      <c r="K65" s="44"/>
      <c r="L65" s="44" t="s">
        <v>272</v>
      </c>
      <c r="M65" s="243"/>
      <c r="O65" s="181"/>
      <c r="AE65" s="211"/>
    </row>
    <row r="66" spans="1:31" ht="15.6" customHeight="1" x14ac:dyDescent="0.25">
      <c r="B66" s="273"/>
      <c r="C66" s="46" t="s">
        <v>794</v>
      </c>
      <c r="D66" s="44" t="s">
        <v>243</v>
      </c>
      <c r="E66" s="42">
        <v>12</v>
      </c>
      <c r="F66" s="42">
        <v>19</v>
      </c>
      <c r="G66" s="173">
        <f t="shared" si="11"/>
        <v>31</v>
      </c>
      <c r="H66" s="42">
        <v>5</v>
      </c>
      <c r="I66" s="44"/>
      <c r="J66" s="44">
        <v>2</v>
      </c>
      <c r="K66" s="44"/>
      <c r="L66" s="44"/>
      <c r="M66" s="44"/>
      <c r="O66" s="181"/>
      <c r="AE66" s="211"/>
    </row>
    <row r="67" spans="1:31" ht="15.6" customHeight="1" x14ac:dyDescent="0.3">
      <c r="B67" s="273"/>
      <c r="C67" s="44" t="s">
        <v>406</v>
      </c>
      <c r="D67" s="44" t="s">
        <v>242</v>
      </c>
      <c r="E67" s="42">
        <v>10</v>
      </c>
      <c r="F67" s="221">
        <v>16</v>
      </c>
      <c r="G67" s="173">
        <f t="shared" si="11"/>
        <v>26</v>
      </c>
      <c r="H67" s="42">
        <v>3</v>
      </c>
      <c r="I67" s="44"/>
      <c r="J67" s="44">
        <v>4</v>
      </c>
      <c r="K67" s="43"/>
      <c r="L67" s="170" t="s">
        <v>273</v>
      </c>
      <c r="M67" s="44"/>
      <c r="O67" s="181"/>
      <c r="AE67" s="211"/>
    </row>
    <row r="68" spans="1:31" ht="15.6" customHeight="1" x14ac:dyDescent="0.3">
      <c r="B68" s="273"/>
      <c r="C68" s="46" t="s">
        <v>249</v>
      </c>
      <c r="D68" s="220" t="s">
        <v>242</v>
      </c>
      <c r="E68" s="42">
        <v>15</v>
      </c>
      <c r="F68" s="42">
        <v>10</v>
      </c>
      <c r="G68" s="173">
        <f t="shared" si="11"/>
        <v>25</v>
      </c>
      <c r="H68" s="42">
        <v>3</v>
      </c>
      <c r="I68" s="44"/>
      <c r="J68" s="44">
        <v>5</v>
      </c>
      <c r="K68" s="43"/>
      <c r="L68" s="46" t="s">
        <v>165</v>
      </c>
      <c r="M68" s="220" t="s">
        <v>305</v>
      </c>
      <c r="O68" s="181"/>
      <c r="P68" s="163" t="s">
        <v>1156</v>
      </c>
      <c r="Q68" s="49" t="s">
        <v>1002</v>
      </c>
      <c r="R68" s="21">
        <v>41316</v>
      </c>
      <c r="S68" s="57"/>
      <c r="T68" s="57"/>
      <c r="U68" s="57"/>
      <c r="V68" s="171"/>
      <c r="W68" s="171"/>
      <c r="X68" s="163" t="s">
        <v>1155</v>
      </c>
      <c r="Y68" s="49" t="s">
        <v>1002</v>
      </c>
      <c r="Z68" s="21">
        <v>41323</v>
      </c>
      <c r="AA68" s="211"/>
      <c r="AB68" s="211"/>
      <c r="AC68" s="211"/>
      <c r="AD68" s="211"/>
      <c r="AE68" s="211"/>
    </row>
    <row r="69" spans="1:31" ht="15.6" customHeight="1" x14ac:dyDescent="0.3">
      <c r="B69" s="273"/>
      <c r="C69" s="44" t="s">
        <v>525</v>
      </c>
      <c r="D69" s="44" t="s">
        <v>356</v>
      </c>
      <c r="E69" s="42">
        <v>8</v>
      </c>
      <c r="F69" s="221">
        <v>14</v>
      </c>
      <c r="G69" s="173">
        <f t="shared" si="11"/>
        <v>22</v>
      </c>
      <c r="H69" s="42">
        <v>2</v>
      </c>
      <c r="I69" s="44"/>
      <c r="J69" s="44">
        <v>6</v>
      </c>
      <c r="K69" s="43"/>
      <c r="L69" s="44"/>
      <c r="M69" s="44"/>
      <c r="O69" s="181"/>
      <c r="P69" s="162" t="s">
        <v>270</v>
      </c>
      <c r="Q69" s="162" t="s">
        <v>268</v>
      </c>
      <c r="R69" s="162" t="s">
        <v>296</v>
      </c>
      <c r="S69" s="44"/>
      <c r="T69" s="44"/>
      <c r="U69" s="44"/>
      <c r="V69" s="50"/>
      <c r="W69" s="50"/>
      <c r="X69" s="162" t="s">
        <v>270</v>
      </c>
      <c r="Y69" s="162" t="s">
        <v>268</v>
      </c>
      <c r="Z69" s="162" t="s">
        <v>296</v>
      </c>
      <c r="AA69" s="43"/>
      <c r="AB69" s="43"/>
      <c r="AC69" s="43"/>
      <c r="AD69" s="43"/>
      <c r="AE69" s="211"/>
    </row>
    <row r="70" spans="1:31" ht="15.6" customHeight="1" x14ac:dyDescent="0.3">
      <c r="B70" s="273"/>
      <c r="C70" s="157" t="s">
        <v>260</v>
      </c>
      <c r="D70" s="46" t="s">
        <v>242</v>
      </c>
      <c r="E70" s="42">
        <v>3</v>
      </c>
      <c r="F70" s="42">
        <v>19</v>
      </c>
      <c r="G70" s="173">
        <f t="shared" si="11"/>
        <v>22</v>
      </c>
      <c r="H70" s="42">
        <v>1</v>
      </c>
      <c r="I70" s="44"/>
      <c r="J70" s="44">
        <v>9</v>
      </c>
      <c r="L70" s="170" t="s">
        <v>348</v>
      </c>
      <c r="M70" s="43"/>
      <c r="O70" s="181"/>
      <c r="P70" s="198">
        <v>0.38541666666666669</v>
      </c>
      <c r="Q70" s="64" t="s">
        <v>315</v>
      </c>
      <c r="R70" s="27" t="s">
        <v>451</v>
      </c>
      <c r="S70" s="44"/>
      <c r="T70" s="44"/>
      <c r="U70" s="44"/>
      <c r="V70" s="50"/>
      <c r="W70" s="50"/>
      <c r="X70" s="198">
        <v>0.38541666666666669</v>
      </c>
      <c r="Y70" s="64" t="s">
        <v>315</v>
      </c>
      <c r="Z70" s="27"/>
      <c r="AA70" s="60" t="s">
        <v>568</v>
      </c>
      <c r="AB70" s="202"/>
      <c r="AC70" s="42"/>
      <c r="AD70" s="43"/>
      <c r="AE70" s="211"/>
    </row>
    <row r="71" spans="1:31" ht="18.75" x14ac:dyDescent="0.3">
      <c r="B71" s="273"/>
      <c r="C71" s="159" t="s">
        <v>383</v>
      </c>
      <c r="D71" s="44" t="s">
        <v>306</v>
      </c>
      <c r="E71" s="42">
        <v>14</v>
      </c>
      <c r="F71" s="221">
        <v>7</v>
      </c>
      <c r="G71" s="173">
        <f t="shared" si="11"/>
        <v>21</v>
      </c>
      <c r="H71" s="42">
        <v>5</v>
      </c>
      <c r="I71" s="44"/>
      <c r="J71" s="44">
        <v>7</v>
      </c>
      <c r="L71" s="44" t="s">
        <v>735</v>
      </c>
      <c r="M71" s="44" t="s">
        <v>319</v>
      </c>
      <c r="O71" s="181"/>
      <c r="P71" s="198">
        <v>0.38541666666666669</v>
      </c>
      <c r="Q71" s="64" t="s">
        <v>316</v>
      </c>
      <c r="R71" s="27" t="s">
        <v>418</v>
      </c>
      <c r="S71" s="44"/>
      <c r="T71" s="44"/>
      <c r="U71" s="44"/>
      <c r="V71" s="50"/>
      <c r="W71" s="50"/>
      <c r="X71" s="198">
        <v>0.38541666666666669</v>
      </c>
      <c r="Y71" s="64" t="s">
        <v>316</v>
      </c>
      <c r="Z71" s="27"/>
      <c r="AA71" s="60" t="s">
        <v>568</v>
      </c>
      <c r="AB71" s="221"/>
      <c r="AC71" s="42"/>
      <c r="AD71" s="43"/>
      <c r="AE71" s="211"/>
    </row>
    <row r="72" spans="1:31" ht="18.75" x14ac:dyDescent="0.3">
      <c r="B72" s="273"/>
      <c r="C72" s="44" t="s">
        <v>792</v>
      </c>
      <c r="D72" s="44" t="s">
        <v>305</v>
      </c>
      <c r="E72" s="42">
        <v>12</v>
      </c>
      <c r="F72" s="42">
        <v>9</v>
      </c>
      <c r="G72" s="173">
        <f t="shared" si="11"/>
        <v>21</v>
      </c>
      <c r="H72" s="42"/>
      <c r="I72" s="44"/>
      <c r="J72" s="44">
        <v>11</v>
      </c>
      <c r="K72" s="43"/>
      <c r="L72" s="44" t="s">
        <v>303</v>
      </c>
      <c r="M72" s="44" t="s">
        <v>243</v>
      </c>
      <c r="O72" s="181"/>
      <c r="P72" s="198">
        <v>0.42708333333333331</v>
      </c>
      <c r="Q72" s="64" t="s">
        <v>315</v>
      </c>
      <c r="R72" s="27" t="s">
        <v>564</v>
      </c>
      <c r="S72" s="44"/>
      <c r="T72" s="44"/>
      <c r="U72" s="44"/>
      <c r="V72" s="50"/>
      <c r="W72" s="50"/>
      <c r="X72" s="198">
        <v>0.42708333333333331</v>
      </c>
      <c r="Y72" s="64" t="s">
        <v>315</v>
      </c>
      <c r="Z72" s="27"/>
      <c r="AA72" s="60" t="s">
        <v>568</v>
      </c>
      <c r="AB72" s="42"/>
      <c r="AC72" s="42"/>
      <c r="AD72" s="43"/>
      <c r="AE72" s="211"/>
    </row>
    <row r="73" spans="1:31" ht="18.75" x14ac:dyDescent="0.3">
      <c r="B73" s="273"/>
      <c r="C73" s="44" t="s">
        <v>256</v>
      </c>
      <c r="D73" s="51" t="s">
        <v>319</v>
      </c>
      <c r="E73" s="221">
        <v>11</v>
      </c>
      <c r="F73" s="221">
        <v>10</v>
      </c>
      <c r="G73" s="173">
        <f t="shared" si="11"/>
        <v>21</v>
      </c>
      <c r="H73" s="42">
        <v>2</v>
      </c>
      <c r="I73" s="43"/>
      <c r="J73" s="44">
        <v>12</v>
      </c>
      <c r="K73" s="43"/>
      <c r="L73" s="44" t="s">
        <v>274</v>
      </c>
      <c r="M73" s="44" t="s">
        <v>305</v>
      </c>
      <c r="O73" s="181"/>
      <c r="P73" s="198">
        <v>0.42708333333333331</v>
      </c>
      <c r="Q73" s="64" t="s">
        <v>316</v>
      </c>
      <c r="R73" s="27" t="s">
        <v>450</v>
      </c>
      <c r="S73" s="43"/>
      <c r="T73" s="43"/>
      <c r="U73" s="43"/>
      <c r="V73" s="43"/>
      <c r="W73" s="43"/>
      <c r="X73" s="198">
        <v>0.42708333333333331</v>
      </c>
      <c r="Y73" s="64" t="s">
        <v>316</v>
      </c>
      <c r="Z73" s="27"/>
      <c r="AA73" s="60" t="s">
        <v>568</v>
      </c>
      <c r="AB73" s="43"/>
      <c r="AC73" s="43"/>
      <c r="AD73" s="43"/>
      <c r="AE73" s="211"/>
    </row>
    <row r="74" spans="1:31" ht="15.75" x14ac:dyDescent="0.25">
      <c r="B74" s="273"/>
      <c r="C74" s="44" t="s">
        <v>556</v>
      </c>
      <c r="D74" s="51" t="s">
        <v>250</v>
      </c>
      <c r="E74" s="221">
        <v>8</v>
      </c>
      <c r="F74" s="221">
        <v>13</v>
      </c>
      <c r="G74" s="173">
        <f t="shared" si="11"/>
        <v>21</v>
      </c>
      <c r="H74" s="42"/>
      <c r="I74" s="44"/>
      <c r="J74" s="44">
        <v>8</v>
      </c>
      <c r="K74" s="43"/>
      <c r="L74" s="44" t="s">
        <v>320</v>
      </c>
      <c r="M74" s="44" t="s">
        <v>305</v>
      </c>
      <c r="O74" s="181"/>
      <c r="P74" s="181"/>
      <c r="Q74" s="181"/>
      <c r="R74" s="181"/>
      <c r="S74" s="181"/>
      <c r="T74" s="181"/>
      <c r="U74" s="181"/>
      <c r="V74" s="181"/>
      <c r="W74" s="181"/>
      <c r="X74" s="181"/>
      <c r="Y74" s="181"/>
      <c r="Z74" s="181"/>
      <c r="AA74" s="181"/>
      <c r="AB74" s="181"/>
      <c r="AC74" s="181"/>
      <c r="AD74" s="181"/>
      <c r="AE74" s="211"/>
    </row>
    <row r="75" spans="1:31" ht="15.75" x14ac:dyDescent="0.25">
      <c r="B75" s="273"/>
      <c r="C75" s="44" t="s">
        <v>258</v>
      </c>
      <c r="D75" s="44" t="s">
        <v>242</v>
      </c>
      <c r="E75" s="42">
        <v>6</v>
      </c>
      <c r="F75" s="221">
        <v>14</v>
      </c>
      <c r="G75" s="173">
        <f t="shared" si="11"/>
        <v>20</v>
      </c>
      <c r="H75" s="42">
        <v>1</v>
      </c>
      <c r="I75" s="44"/>
      <c r="J75" s="44">
        <v>10</v>
      </c>
      <c r="K75" s="43"/>
      <c r="L75" s="44"/>
      <c r="M75" s="44"/>
      <c r="P75" s="7"/>
      <c r="Q75" s="6"/>
      <c r="R75" s="10"/>
    </row>
    <row r="76" spans="1:31" ht="15.75" x14ac:dyDescent="0.25">
      <c r="A76" s="151"/>
      <c r="B76" s="151"/>
      <c r="C76" s="151"/>
      <c r="D76" s="151"/>
      <c r="E76" s="151"/>
      <c r="F76" s="151"/>
      <c r="G76" s="173"/>
      <c r="H76" s="173"/>
      <c r="I76" s="151"/>
      <c r="J76" s="151"/>
      <c r="K76" s="151"/>
      <c r="L76" s="151"/>
      <c r="M76" s="151"/>
      <c r="P76" s="5"/>
      <c r="Q76" s="5"/>
      <c r="R76" s="7"/>
    </row>
    <row r="77" spans="1:31" ht="18" x14ac:dyDescent="0.25">
      <c r="A77" s="36"/>
      <c r="B77" s="84"/>
      <c r="C77" s="36"/>
      <c r="D77" s="36"/>
      <c r="E77" s="34"/>
      <c r="F77" s="83"/>
      <c r="G77" s="95"/>
      <c r="H77" s="36"/>
      <c r="I77" s="83"/>
      <c r="J77" s="83"/>
      <c r="K77" s="83"/>
      <c r="P77" s="67"/>
      <c r="Q77" s="67"/>
      <c r="R77" s="40"/>
    </row>
    <row r="78" spans="1:31" ht="18" x14ac:dyDescent="0.25">
      <c r="A78" s="36"/>
      <c r="B78" s="84"/>
      <c r="C78" s="36"/>
      <c r="D78" s="36"/>
      <c r="E78" s="34"/>
      <c r="F78" s="83"/>
      <c r="G78" s="95"/>
      <c r="H78" s="36"/>
      <c r="I78" s="83"/>
      <c r="J78" s="83"/>
      <c r="K78" s="83"/>
      <c r="P78" s="7"/>
      <c r="Q78" s="7"/>
      <c r="R78" s="7"/>
    </row>
    <row r="79" spans="1:31" ht="18" x14ac:dyDescent="0.25">
      <c r="A79" s="36"/>
      <c r="B79" s="84"/>
      <c r="C79" s="36"/>
      <c r="D79" s="36"/>
      <c r="E79" s="34"/>
      <c r="F79" s="83"/>
      <c r="G79" s="36"/>
      <c r="H79" s="83"/>
      <c r="I79" s="83"/>
      <c r="J79" s="34"/>
      <c r="K79" s="83"/>
      <c r="P79" s="5"/>
      <c r="Q79" s="5"/>
      <c r="R79" s="7"/>
    </row>
    <row r="80" spans="1:31" ht="18" x14ac:dyDescent="0.25">
      <c r="A80" s="36"/>
      <c r="B80" s="84"/>
      <c r="C80" s="36"/>
      <c r="D80" s="36"/>
      <c r="E80" s="34"/>
      <c r="F80" s="36"/>
      <c r="G80" s="36"/>
      <c r="H80" s="36"/>
      <c r="I80" s="83"/>
      <c r="J80" s="83"/>
      <c r="K80" s="83"/>
      <c r="P80" s="5"/>
      <c r="Q80" s="5"/>
      <c r="R80" s="7"/>
    </row>
    <row r="81" spans="1:18" ht="18" x14ac:dyDescent="0.25">
      <c r="A81" s="36"/>
      <c r="B81" s="84"/>
      <c r="C81" s="38"/>
      <c r="D81" s="38"/>
      <c r="E81" s="34"/>
      <c r="F81" s="36"/>
      <c r="G81" s="95"/>
      <c r="H81" s="36"/>
      <c r="I81" s="83"/>
      <c r="J81" s="83"/>
      <c r="K81" s="83"/>
      <c r="P81" s="5"/>
      <c r="Q81" s="5"/>
      <c r="R81" s="7"/>
    </row>
    <row r="82" spans="1:18" ht="18" x14ac:dyDescent="0.25">
      <c r="A82" s="36"/>
      <c r="B82" s="84"/>
      <c r="C82" s="36"/>
      <c r="D82" s="34"/>
      <c r="E82" s="34"/>
      <c r="F82" s="83"/>
      <c r="G82" s="36"/>
      <c r="H82" s="83"/>
      <c r="I82" s="83"/>
      <c r="J82" s="83"/>
      <c r="K82" s="83"/>
      <c r="P82" s="7"/>
      <c r="Q82" s="7"/>
      <c r="R82" s="7"/>
    </row>
    <row r="83" spans="1:18" ht="18" x14ac:dyDescent="0.25">
      <c r="A83" s="36"/>
      <c r="B83" s="84"/>
      <c r="C83" s="36"/>
      <c r="D83" s="34"/>
      <c r="E83" s="34"/>
      <c r="F83" s="36"/>
      <c r="G83" s="95"/>
      <c r="H83" s="36"/>
      <c r="I83" s="83"/>
      <c r="J83" s="83"/>
      <c r="K83" s="83"/>
      <c r="P83" s="7"/>
      <c r="Q83" s="7"/>
      <c r="R83" s="7"/>
    </row>
    <row r="84" spans="1:18" ht="18" x14ac:dyDescent="0.25">
      <c r="A84" s="36"/>
      <c r="B84" s="84"/>
      <c r="C84" s="34"/>
      <c r="D84" s="34"/>
      <c r="E84" s="34"/>
      <c r="F84" s="36"/>
      <c r="G84" s="95"/>
      <c r="H84" s="36"/>
      <c r="I84" s="83"/>
      <c r="J84" s="83"/>
      <c r="K84" s="83"/>
    </row>
    <row r="85" spans="1:18" ht="18" x14ac:dyDescent="0.25">
      <c r="A85" s="36"/>
      <c r="B85" s="84"/>
      <c r="C85" s="34"/>
      <c r="D85" s="34"/>
      <c r="E85" s="34"/>
      <c r="F85" s="36"/>
      <c r="G85" s="95"/>
      <c r="H85" s="36"/>
      <c r="I85" s="83"/>
      <c r="J85" s="83"/>
      <c r="K85" s="83"/>
    </row>
    <row r="86" spans="1:18" ht="23.25" x14ac:dyDescent="0.35">
      <c r="A86" s="86"/>
      <c r="B86" s="89"/>
      <c r="C86" s="34"/>
      <c r="D86" s="34"/>
      <c r="E86" s="34"/>
      <c r="F86" s="36"/>
      <c r="G86" s="95"/>
      <c r="H86" s="36"/>
      <c r="I86" s="83"/>
      <c r="J86" s="83"/>
      <c r="K86" s="83"/>
    </row>
    <row r="87" spans="1:18" ht="18" x14ac:dyDescent="0.25">
      <c r="A87" s="36"/>
      <c r="B87" s="84"/>
      <c r="C87" s="36"/>
      <c r="D87" s="84"/>
      <c r="E87" s="34"/>
      <c r="F87" s="83"/>
      <c r="G87" s="36"/>
      <c r="H87" s="36"/>
      <c r="I87" s="83"/>
      <c r="J87" s="34"/>
      <c r="K87" s="83"/>
    </row>
    <row r="88" spans="1:18" ht="18" x14ac:dyDescent="0.25">
      <c r="A88" s="36"/>
      <c r="B88" s="34"/>
      <c r="C88" s="34"/>
      <c r="D88" s="34"/>
      <c r="E88" s="34"/>
      <c r="F88" s="34"/>
      <c r="G88" s="36"/>
      <c r="H88" s="34"/>
      <c r="I88" s="34"/>
      <c r="J88" s="34"/>
      <c r="K88" s="83"/>
    </row>
    <row r="89" spans="1:18" ht="18" x14ac:dyDescent="0.25">
      <c r="A89" s="36"/>
      <c r="B89" s="84"/>
      <c r="C89" s="84"/>
      <c r="D89" s="84"/>
      <c r="E89" s="83"/>
      <c r="F89" s="83"/>
      <c r="G89" s="36"/>
      <c r="H89" s="83"/>
      <c r="I89" s="83"/>
      <c r="J89" s="34"/>
      <c r="K89" s="83"/>
    </row>
    <row r="90" spans="1:18" ht="18" x14ac:dyDescent="0.25">
      <c r="A90" s="83"/>
      <c r="B90" s="34"/>
      <c r="C90" s="84"/>
      <c r="D90" s="84"/>
      <c r="E90" s="34"/>
      <c r="F90" s="36"/>
      <c r="G90" s="95"/>
      <c r="H90" s="36"/>
      <c r="I90" s="83"/>
      <c r="J90" s="83"/>
      <c r="K90" s="83"/>
    </row>
    <row r="91" spans="1:18" ht="23.25" x14ac:dyDescent="0.35">
      <c r="A91" s="83"/>
      <c r="B91" s="58"/>
      <c r="C91" s="89"/>
      <c r="D91" s="89"/>
      <c r="E91" s="58"/>
      <c r="F91" s="36"/>
      <c r="G91" s="95"/>
      <c r="H91" s="36"/>
      <c r="I91" s="83"/>
      <c r="J91" s="83"/>
      <c r="K91" s="83"/>
    </row>
    <row r="92" spans="1:18" ht="18" x14ac:dyDescent="0.25">
      <c r="A92" s="83"/>
      <c r="B92" s="34"/>
      <c r="C92" s="84"/>
      <c r="D92" s="84"/>
      <c r="E92" s="34"/>
      <c r="F92" s="36"/>
      <c r="G92" s="95"/>
      <c r="H92" s="36"/>
      <c r="I92" s="83"/>
      <c r="J92" s="83"/>
      <c r="K92" s="83"/>
    </row>
    <row r="93" spans="1:18" ht="18" x14ac:dyDescent="0.25">
      <c r="A93" s="36"/>
      <c r="B93" s="34"/>
      <c r="C93" s="34"/>
      <c r="D93" s="34"/>
      <c r="E93" s="34"/>
      <c r="F93" s="36"/>
      <c r="G93" s="95"/>
      <c r="H93" s="36"/>
      <c r="I93" s="83"/>
      <c r="J93" s="34"/>
      <c r="K93" s="34"/>
      <c r="L93" s="1"/>
    </row>
    <row r="94" spans="1:18" ht="18" x14ac:dyDescent="0.25">
      <c r="A94" s="36"/>
      <c r="B94" s="34"/>
      <c r="C94" s="87"/>
      <c r="D94" s="34"/>
      <c r="E94" s="34"/>
      <c r="F94" s="36"/>
      <c r="G94" s="95"/>
      <c r="H94" s="36"/>
      <c r="I94" s="83"/>
      <c r="J94" s="34"/>
      <c r="K94" s="34"/>
      <c r="L94" s="1"/>
    </row>
    <row r="95" spans="1:18" ht="18" x14ac:dyDescent="0.25">
      <c r="A95" s="36"/>
      <c r="B95" s="34"/>
      <c r="C95" s="87"/>
      <c r="D95" s="84"/>
      <c r="E95" s="36"/>
      <c r="F95" s="36"/>
      <c r="G95" s="95"/>
      <c r="H95" s="36"/>
      <c r="I95" s="83"/>
      <c r="J95" s="34"/>
      <c r="K95" s="34"/>
      <c r="L95" s="1"/>
    </row>
    <row r="96" spans="1:18" ht="18" x14ac:dyDescent="0.25">
      <c r="A96" s="36"/>
      <c r="B96" s="34"/>
      <c r="C96" s="87"/>
      <c r="D96" s="84"/>
      <c r="E96" s="36"/>
      <c r="F96" s="36"/>
      <c r="G96" s="95"/>
      <c r="H96" s="36"/>
      <c r="I96" s="83"/>
      <c r="J96" s="34"/>
      <c r="K96" s="34"/>
      <c r="L96" s="1"/>
    </row>
    <row r="97" spans="1:12" ht="18" x14ac:dyDescent="0.25">
      <c r="A97" s="36"/>
      <c r="B97" s="34"/>
      <c r="C97" s="87"/>
      <c r="D97" s="84"/>
      <c r="E97" s="34"/>
      <c r="F97" s="36"/>
      <c r="G97" s="95"/>
      <c r="H97" s="36"/>
      <c r="I97" s="83"/>
      <c r="J97" s="34"/>
      <c r="K97" s="34"/>
      <c r="L97" s="1"/>
    </row>
    <row r="98" spans="1:12" ht="18" x14ac:dyDescent="0.25">
      <c r="A98" s="95"/>
      <c r="B98" s="96"/>
      <c r="C98" s="97"/>
      <c r="D98" s="98"/>
      <c r="E98" s="95"/>
      <c r="F98" s="95"/>
      <c r="G98" s="95"/>
      <c r="H98" s="95"/>
      <c r="I98" s="99"/>
      <c r="J98" s="96"/>
      <c r="K98" s="96"/>
      <c r="L98" s="100"/>
    </row>
    <row r="99" spans="1:12" ht="18" x14ac:dyDescent="0.25">
      <c r="A99" s="36"/>
      <c r="B99" s="34"/>
      <c r="C99" s="87"/>
      <c r="D99" s="84"/>
      <c r="E99" s="36"/>
      <c r="F99" s="36"/>
      <c r="G99" s="95"/>
      <c r="H99" s="36"/>
      <c r="I99" s="83"/>
      <c r="J99" s="34"/>
      <c r="K99" s="34"/>
      <c r="L99" s="1"/>
    </row>
    <row r="100" spans="1:12" ht="18" x14ac:dyDescent="0.25">
      <c r="A100" s="36"/>
      <c r="B100" s="34"/>
      <c r="C100" s="87"/>
      <c r="D100" s="84"/>
      <c r="E100" s="34"/>
      <c r="F100" s="36"/>
      <c r="G100" s="95"/>
      <c r="H100" s="36"/>
      <c r="I100" s="83"/>
      <c r="J100" s="34"/>
      <c r="K100" s="34"/>
      <c r="L100" s="1"/>
    </row>
  </sheetData>
  <sortState ref="B64:J75">
    <sortCondition ref="B64"/>
  </sortState>
  <pageMargins left="0.25" right="0.25" top="0.25" bottom="0.25" header="0.5" footer="0.5"/>
  <pageSetup scale="65" fitToWidth="0" fitToHeight="0" orientation="portrait" r:id="rId1"/>
  <headerFooter alignWithMargins="0"/>
  <colBreaks count="1" manualBreakCount="1">
    <brk id="13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view="pageBreakPreview" topLeftCell="A41" zoomScale="77" zoomScaleNormal="75" zoomScaleSheetLayoutView="77" workbookViewId="0">
      <selection activeCell="L82" sqref="L82"/>
    </sheetView>
  </sheetViews>
  <sheetFormatPr defaultRowHeight="12.75" x14ac:dyDescent="0.2"/>
  <cols>
    <col min="1" max="1" width="13.140625" customWidth="1"/>
    <col min="2" max="2" width="16.42578125" customWidth="1"/>
    <col min="3" max="3" width="16.140625" customWidth="1"/>
    <col min="4" max="4" width="13.8554687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26.42578125" customWidth="1"/>
    <col min="14" max="14" width="0.85546875" customWidth="1"/>
    <col min="15" max="15" width="3" customWidth="1"/>
    <col min="16" max="16" width="14.7109375" customWidth="1"/>
    <col min="17" max="17" width="15" customWidth="1"/>
    <col min="18" max="18" width="15.42578125" customWidth="1"/>
    <col min="19" max="19" width="7" customWidth="1"/>
    <col min="20" max="20" width="6.85546875" customWidth="1"/>
    <col min="21" max="21" width="7.140625" customWidth="1"/>
    <col min="22" max="22" width="6.85546875" customWidth="1"/>
    <col min="23" max="23" width="4.7109375" customWidth="1"/>
    <col min="24" max="24" width="12.85546875" customWidth="1"/>
    <col min="25" max="25" width="19.28515625" customWidth="1"/>
    <col min="26" max="26" width="15.5703125" customWidth="1"/>
    <col min="27" max="27" width="7.42578125" customWidth="1"/>
    <col min="28" max="28" width="6.5703125" customWidth="1"/>
    <col min="29" max="29" width="6.85546875" customWidth="1"/>
    <col min="30" max="30" width="6.5703125" customWidth="1"/>
    <col min="31" max="31" width="2" customWidth="1"/>
  </cols>
  <sheetData>
    <row r="1" spans="1:31" ht="24" customHeight="1" x14ac:dyDescent="0.35">
      <c r="A1" s="30"/>
      <c r="B1" s="256"/>
      <c r="C1" s="256"/>
      <c r="D1" s="256"/>
      <c r="E1" s="256"/>
      <c r="F1" s="256"/>
      <c r="G1" s="257" t="s">
        <v>286</v>
      </c>
      <c r="H1" s="257"/>
      <c r="I1" s="257"/>
      <c r="J1" s="257"/>
      <c r="K1" s="257"/>
      <c r="L1" s="256"/>
      <c r="M1" s="256"/>
      <c r="O1" s="181"/>
      <c r="P1" s="57" t="s">
        <v>262</v>
      </c>
      <c r="Q1" s="57"/>
      <c r="R1" s="57" t="s">
        <v>246</v>
      </c>
      <c r="S1" s="255" t="s">
        <v>287</v>
      </c>
      <c r="T1" s="173" t="s">
        <v>264</v>
      </c>
      <c r="U1" s="173" t="s">
        <v>263</v>
      </c>
      <c r="V1" s="173" t="s">
        <v>265</v>
      </c>
      <c r="W1" s="173" t="s">
        <v>266</v>
      </c>
      <c r="X1" s="173" t="s">
        <v>267</v>
      </c>
      <c r="Y1" s="255" t="s">
        <v>1130</v>
      </c>
      <c r="Z1" s="173"/>
      <c r="AA1" s="173"/>
      <c r="AB1" s="173"/>
      <c r="AC1" s="173"/>
      <c r="AD1" s="173"/>
      <c r="AE1" s="181"/>
    </row>
    <row r="2" spans="1:31" ht="18.600000000000001" customHeight="1" x14ac:dyDescent="0.3">
      <c r="A2" s="14"/>
      <c r="B2" s="258" t="s">
        <v>553</v>
      </c>
      <c r="C2" s="257"/>
      <c r="D2" s="256"/>
      <c r="E2" s="256"/>
      <c r="F2" s="256"/>
      <c r="G2" s="259" t="s">
        <v>797</v>
      </c>
      <c r="H2" s="257"/>
      <c r="I2" s="257"/>
      <c r="J2" s="257"/>
      <c r="K2" s="257"/>
      <c r="L2" s="256"/>
      <c r="M2" s="260">
        <v>41309</v>
      </c>
      <c r="O2" s="230"/>
      <c r="P2" s="44" t="s">
        <v>223</v>
      </c>
      <c r="Q2" s="44" t="s">
        <v>275</v>
      </c>
      <c r="R2" s="44" t="s">
        <v>243</v>
      </c>
      <c r="S2" s="245"/>
      <c r="T2" s="221">
        <v>17</v>
      </c>
      <c r="U2" s="42">
        <v>27</v>
      </c>
      <c r="V2" s="42">
        <v>2</v>
      </c>
      <c r="W2" s="42">
        <v>0</v>
      </c>
      <c r="X2" s="212">
        <f>U2/T2</f>
        <v>1.588235294117647</v>
      </c>
      <c r="Y2" s="42">
        <v>1</v>
      </c>
      <c r="AE2" s="181"/>
    </row>
    <row r="3" spans="1:31" ht="18.75" x14ac:dyDescent="0.3">
      <c r="A3" s="4"/>
      <c r="B3" s="45"/>
      <c r="C3" s="35"/>
      <c r="D3" s="35"/>
      <c r="E3" s="64" t="s">
        <v>279</v>
      </c>
      <c r="F3" s="64" t="s">
        <v>280</v>
      </c>
      <c r="G3" s="64" t="s">
        <v>281</v>
      </c>
      <c r="H3" s="64" t="s">
        <v>282</v>
      </c>
      <c r="I3" s="64" t="s">
        <v>263</v>
      </c>
      <c r="J3" s="64" t="s">
        <v>247</v>
      </c>
      <c r="K3" s="64" t="s">
        <v>287</v>
      </c>
      <c r="L3" s="64" t="s">
        <v>244</v>
      </c>
      <c r="M3" s="42" t="s">
        <v>183</v>
      </c>
      <c r="O3" s="230"/>
      <c r="P3" s="44" t="s">
        <v>321</v>
      </c>
      <c r="Q3" s="44" t="s">
        <v>785</v>
      </c>
      <c r="R3" s="243" t="s">
        <v>306</v>
      </c>
      <c r="S3" s="245">
        <v>1</v>
      </c>
      <c r="T3" s="221">
        <v>18</v>
      </c>
      <c r="U3" s="42">
        <v>39</v>
      </c>
      <c r="V3" s="42">
        <v>3</v>
      </c>
      <c r="W3" s="42">
        <v>1</v>
      </c>
      <c r="X3" s="212">
        <f>U3/T3</f>
        <v>2.1666666666666665</v>
      </c>
      <c r="Y3" s="42">
        <v>3</v>
      </c>
      <c r="AE3" s="181"/>
    </row>
    <row r="4" spans="1:31" ht="18.75" x14ac:dyDescent="0.3">
      <c r="A4" s="9"/>
      <c r="B4" s="9"/>
      <c r="C4" s="35" t="s">
        <v>278</v>
      </c>
      <c r="D4" s="25"/>
      <c r="E4" s="23">
        <v>10</v>
      </c>
      <c r="F4" s="23">
        <v>4</v>
      </c>
      <c r="G4" s="23">
        <v>5</v>
      </c>
      <c r="H4" s="23">
        <v>60</v>
      </c>
      <c r="I4" s="23">
        <v>43</v>
      </c>
      <c r="J4" s="37">
        <f>E4*2+G4*1</f>
        <v>25</v>
      </c>
      <c r="K4" s="234">
        <v>97</v>
      </c>
      <c r="L4" s="114">
        <v>14</v>
      </c>
      <c r="M4" s="9">
        <v>1</v>
      </c>
      <c r="N4" s="1"/>
      <c r="O4" s="230"/>
      <c r="P4" s="44" t="s">
        <v>252</v>
      </c>
      <c r="Q4" s="44" t="s">
        <v>304</v>
      </c>
      <c r="R4" s="44" t="s">
        <v>356</v>
      </c>
      <c r="S4" s="245"/>
      <c r="T4" s="221">
        <v>17</v>
      </c>
      <c r="U4" s="42">
        <v>37</v>
      </c>
      <c r="V4" s="42">
        <v>2</v>
      </c>
      <c r="W4" s="42">
        <v>0</v>
      </c>
      <c r="X4" s="212">
        <f>U4/T4</f>
        <v>2.1764705882352939</v>
      </c>
      <c r="Y4" s="42">
        <v>2</v>
      </c>
      <c r="AE4" s="181"/>
    </row>
    <row r="5" spans="1:31" ht="18.75" x14ac:dyDescent="0.3">
      <c r="A5" s="9"/>
      <c r="B5" s="9"/>
      <c r="C5" s="35" t="s">
        <v>583</v>
      </c>
      <c r="D5" s="25"/>
      <c r="E5" s="23">
        <v>10</v>
      </c>
      <c r="F5" s="23">
        <v>5</v>
      </c>
      <c r="G5" s="23">
        <v>4</v>
      </c>
      <c r="H5" s="23">
        <v>41</v>
      </c>
      <c r="I5" s="23">
        <v>28</v>
      </c>
      <c r="J5" s="37">
        <f>E5*2+G5*1</f>
        <v>24</v>
      </c>
      <c r="K5" s="234">
        <v>71</v>
      </c>
      <c r="L5" s="114">
        <v>19</v>
      </c>
      <c r="M5" s="9">
        <v>2</v>
      </c>
      <c r="O5" s="230"/>
      <c r="P5" s="44" t="s">
        <v>255</v>
      </c>
      <c r="Q5" s="44" t="s">
        <v>285</v>
      </c>
      <c r="R5" s="44" t="s">
        <v>242</v>
      </c>
      <c r="S5" s="245"/>
      <c r="T5" s="221">
        <v>19</v>
      </c>
      <c r="U5" s="42">
        <v>42</v>
      </c>
      <c r="V5" s="42">
        <v>3</v>
      </c>
      <c r="W5" s="42">
        <v>1</v>
      </c>
      <c r="X5" s="212">
        <f t="shared" ref="X5:X10" si="0">U5/T5</f>
        <v>2.2105263157894739</v>
      </c>
      <c r="Y5" s="42">
        <v>4</v>
      </c>
      <c r="AE5" s="181"/>
    </row>
    <row r="6" spans="1:31" ht="18.75" x14ac:dyDescent="0.3">
      <c r="B6" s="9"/>
      <c r="C6" s="35" t="s">
        <v>344</v>
      </c>
      <c r="D6" s="69"/>
      <c r="E6" s="23">
        <v>8</v>
      </c>
      <c r="F6" s="23">
        <v>6</v>
      </c>
      <c r="G6" s="23">
        <v>5</v>
      </c>
      <c r="H6" s="23">
        <v>43</v>
      </c>
      <c r="I6" s="23">
        <v>40</v>
      </c>
      <c r="J6" s="37">
        <f>E6*2+G6*1</f>
        <v>21</v>
      </c>
      <c r="K6" s="234">
        <v>76</v>
      </c>
      <c r="L6" s="114">
        <v>20</v>
      </c>
      <c r="M6" s="9">
        <v>3</v>
      </c>
      <c r="O6" s="230"/>
      <c r="P6" s="44" t="s">
        <v>788</v>
      </c>
      <c r="Q6" s="44" t="s">
        <v>789</v>
      </c>
      <c r="R6" s="44" t="s">
        <v>319</v>
      </c>
      <c r="S6" s="245"/>
      <c r="T6" s="221">
        <v>5</v>
      </c>
      <c r="U6" s="42">
        <v>12</v>
      </c>
      <c r="V6" s="42">
        <v>1</v>
      </c>
      <c r="W6" s="42">
        <v>0</v>
      </c>
      <c r="X6" s="212">
        <f t="shared" si="0"/>
        <v>2.4</v>
      </c>
      <c r="Y6" s="42">
        <v>5</v>
      </c>
      <c r="AE6" s="181"/>
    </row>
    <row r="7" spans="1:31" ht="18.75" x14ac:dyDescent="0.3">
      <c r="B7" s="9"/>
      <c r="C7" s="251" t="s">
        <v>313</v>
      </c>
      <c r="D7" s="25"/>
      <c r="E7" s="23">
        <v>8</v>
      </c>
      <c r="F7" s="23">
        <v>8</v>
      </c>
      <c r="G7" s="23">
        <v>3</v>
      </c>
      <c r="H7" s="23">
        <v>45</v>
      </c>
      <c r="I7" s="23">
        <v>43</v>
      </c>
      <c r="J7" s="37">
        <f>E7*2+G7*1</f>
        <v>19</v>
      </c>
      <c r="K7" s="234">
        <v>68</v>
      </c>
      <c r="L7" s="23">
        <v>19</v>
      </c>
      <c r="M7" s="9">
        <v>5</v>
      </c>
      <c r="N7" s="9"/>
      <c r="O7" s="230"/>
      <c r="P7" s="44" t="s">
        <v>210</v>
      </c>
      <c r="Q7" s="44" t="s">
        <v>317</v>
      </c>
      <c r="R7" s="243" t="s">
        <v>283</v>
      </c>
      <c r="S7" s="245"/>
      <c r="T7" s="221">
        <v>15</v>
      </c>
      <c r="U7" s="42">
        <v>37</v>
      </c>
      <c r="V7" s="42">
        <v>2</v>
      </c>
      <c r="W7" s="42">
        <v>1</v>
      </c>
      <c r="X7" s="212">
        <f t="shared" si="0"/>
        <v>2.4666666666666668</v>
      </c>
      <c r="Y7" s="42">
        <v>6</v>
      </c>
      <c r="AE7" s="181"/>
    </row>
    <row r="8" spans="1:31" ht="18.75" x14ac:dyDescent="0.3">
      <c r="A8" s="9"/>
      <c r="B8" s="9"/>
      <c r="C8" s="35" t="s">
        <v>318</v>
      </c>
      <c r="D8" s="25"/>
      <c r="E8" s="23">
        <v>6</v>
      </c>
      <c r="F8" s="23">
        <v>6</v>
      </c>
      <c r="G8" s="23">
        <v>7</v>
      </c>
      <c r="H8" s="23">
        <v>36</v>
      </c>
      <c r="I8" s="23">
        <v>39</v>
      </c>
      <c r="J8" s="37">
        <f>E8*2+G8*1</f>
        <v>19</v>
      </c>
      <c r="K8" s="234">
        <v>47</v>
      </c>
      <c r="L8" s="23">
        <v>11</v>
      </c>
      <c r="M8" s="9">
        <v>4</v>
      </c>
      <c r="O8" s="230"/>
      <c r="P8" s="44" t="s">
        <v>291</v>
      </c>
      <c r="Q8" s="44" t="s">
        <v>329</v>
      </c>
      <c r="R8" s="243" t="s">
        <v>358</v>
      </c>
      <c r="S8" s="245">
        <v>2</v>
      </c>
      <c r="T8" s="221">
        <v>14</v>
      </c>
      <c r="U8" s="42">
        <v>36</v>
      </c>
      <c r="V8" s="42">
        <v>1</v>
      </c>
      <c r="W8" s="42">
        <v>1</v>
      </c>
      <c r="X8" s="212">
        <f t="shared" si="0"/>
        <v>2.5714285714285716</v>
      </c>
      <c r="Y8" s="42">
        <v>7</v>
      </c>
      <c r="AE8" s="181"/>
    </row>
    <row r="9" spans="1:31" ht="18.75" x14ac:dyDescent="0.3">
      <c r="A9" s="9"/>
      <c r="B9" s="273"/>
      <c r="C9" s="251" t="s">
        <v>346</v>
      </c>
      <c r="E9" s="23">
        <v>7</v>
      </c>
      <c r="F9" s="23">
        <v>8</v>
      </c>
      <c r="G9" s="23">
        <v>4</v>
      </c>
      <c r="H9" s="23">
        <v>45</v>
      </c>
      <c r="I9" s="23">
        <v>50</v>
      </c>
      <c r="J9" s="37">
        <f t="shared" ref="J9:J10" si="1">E9*2+G9*1</f>
        <v>18</v>
      </c>
      <c r="K9" s="234">
        <v>72</v>
      </c>
      <c r="L9" s="114">
        <v>17</v>
      </c>
      <c r="M9" s="9">
        <v>6</v>
      </c>
      <c r="O9" s="230"/>
      <c r="P9" s="51" t="s">
        <v>355</v>
      </c>
      <c r="Q9" s="44" t="s">
        <v>284</v>
      </c>
      <c r="R9" s="243" t="s">
        <v>305</v>
      </c>
      <c r="S9" s="245">
        <v>1</v>
      </c>
      <c r="T9" s="221">
        <v>19</v>
      </c>
      <c r="U9" s="42">
        <v>52</v>
      </c>
      <c r="V9" s="42">
        <v>0</v>
      </c>
      <c r="W9" s="42">
        <v>2</v>
      </c>
      <c r="X9" s="212">
        <f t="shared" si="0"/>
        <v>2.736842105263158</v>
      </c>
      <c r="Y9" s="42">
        <v>8</v>
      </c>
      <c r="AE9" s="181"/>
    </row>
    <row r="10" spans="1:31" ht="19.5" thickBot="1" x14ac:dyDescent="0.35">
      <c r="A10" s="9"/>
      <c r="B10" s="273"/>
      <c r="C10" s="35" t="s">
        <v>784</v>
      </c>
      <c r="E10" s="23">
        <v>5</v>
      </c>
      <c r="F10" s="23">
        <v>11</v>
      </c>
      <c r="G10" s="23">
        <v>3</v>
      </c>
      <c r="H10" s="23">
        <v>45</v>
      </c>
      <c r="I10" s="23">
        <v>54</v>
      </c>
      <c r="J10" s="37">
        <f t="shared" si="1"/>
        <v>13</v>
      </c>
      <c r="K10" s="234">
        <v>71</v>
      </c>
      <c r="L10" s="23">
        <v>5</v>
      </c>
      <c r="M10" s="9">
        <v>7</v>
      </c>
      <c r="O10" s="82"/>
      <c r="P10" s="44" t="s">
        <v>297</v>
      </c>
      <c r="Q10" s="44" t="s">
        <v>203</v>
      </c>
      <c r="R10" s="44"/>
      <c r="S10" s="42">
        <v>1</v>
      </c>
      <c r="T10" s="221">
        <v>28</v>
      </c>
      <c r="U10" s="42">
        <v>52</v>
      </c>
      <c r="V10" s="42">
        <v>5</v>
      </c>
      <c r="W10" s="42">
        <v>3</v>
      </c>
      <c r="X10" s="212">
        <f t="shared" si="0"/>
        <v>1.8571428571428572</v>
      </c>
      <c r="AE10" s="181"/>
    </row>
    <row r="11" spans="1:31" ht="19.5" thickBot="1" x14ac:dyDescent="0.35">
      <c r="A11" s="9"/>
      <c r="B11" s="273"/>
      <c r="C11" s="35" t="s">
        <v>276</v>
      </c>
      <c r="D11" s="25"/>
      <c r="E11" s="23">
        <v>5</v>
      </c>
      <c r="F11" s="23">
        <v>11</v>
      </c>
      <c r="G11" s="23">
        <v>3</v>
      </c>
      <c r="H11" s="23">
        <v>28</v>
      </c>
      <c r="I11" s="23">
        <v>46</v>
      </c>
      <c r="J11" s="37">
        <f>E11*2+G11*1</f>
        <v>13</v>
      </c>
      <c r="K11" s="234">
        <v>41</v>
      </c>
      <c r="L11" s="53">
        <v>16</v>
      </c>
      <c r="M11" s="9">
        <v>8</v>
      </c>
      <c r="O11" s="82"/>
      <c r="P11" s="181"/>
      <c r="Q11" s="208" t="s">
        <v>224</v>
      </c>
      <c r="R11" s="173" t="s">
        <v>1005</v>
      </c>
      <c r="S11" s="173">
        <f>SUM(S2:S10)</f>
        <v>5</v>
      </c>
      <c r="T11" s="207">
        <f>SUM(T2:T10)</f>
        <v>152</v>
      </c>
      <c r="U11" s="207">
        <f>SUM(U2:U10)</f>
        <v>334</v>
      </c>
      <c r="V11" s="207">
        <f>SUM(V2:V10)</f>
        <v>19</v>
      </c>
      <c r="W11" s="207">
        <f>SUM(W2:W10)</f>
        <v>9</v>
      </c>
      <c r="X11" s="214">
        <f>(U11+W11)/T11</f>
        <v>2.2565789473684212</v>
      </c>
      <c r="AE11" s="181"/>
    </row>
    <row r="12" spans="1:31" ht="18.75" thickBot="1" x14ac:dyDescent="0.3">
      <c r="A12" s="9"/>
      <c r="B12" s="9"/>
      <c r="C12" s="22"/>
      <c r="D12" s="22"/>
      <c r="E12" s="146">
        <f>SUM(E4:E11)</f>
        <v>59</v>
      </c>
      <c r="F12" s="146">
        <f>SUM(F4:F11)</f>
        <v>59</v>
      </c>
      <c r="G12" s="146">
        <f>SUM(G4:G11)</f>
        <v>34</v>
      </c>
      <c r="H12" s="65">
        <f>SUM(H4:H11)</f>
        <v>343</v>
      </c>
      <c r="I12" s="65">
        <f>SUM(I4:I11)</f>
        <v>343</v>
      </c>
      <c r="J12" s="28"/>
      <c r="K12" s="65">
        <f>SUM(K4:K11)</f>
        <v>543</v>
      </c>
      <c r="L12" s="65">
        <f>SUM(L4:L11)</f>
        <v>121</v>
      </c>
      <c r="M12" s="7"/>
      <c r="O12" s="82"/>
      <c r="AE12" s="181"/>
    </row>
    <row r="13" spans="1:31" ht="16.5" thickTop="1" x14ac:dyDescent="0.25">
      <c r="A13" s="4"/>
      <c r="B13" s="4"/>
      <c r="M13" s="4"/>
      <c r="O13" s="232"/>
      <c r="P13" s="57" t="s">
        <v>208</v>
      </c>
      <c r="Q13" s="57"/>
      <c r="R13" s="173" t="s">
        <v>880</v>
      </c>
      <c r="S13" s="173" t="s">
        <v>240</v>
      </c>
      <c r="T13" s="173" t="s">
        <v>241</v>
      </c>
      <c r="U13" s="173" t="s">
        <v>247</v>
      </c>
      <c r="V13" s="173" t="s">
        <v>182</v>
      </c>
      <c r="W13" s="168"/>
      <c r="X13" s="57" t="s">
        <v>208</v>
      </c>
      <c r="Y13" s="57"/>
      <c r="Z13" s="173" t="s">
        <v>246</v>
      </c>
      <c r="AA13" s="173" t="s">
        <v>240</v>
      </c>
      <c r="AB13" s="173" t="s">
        <v>241</v>
      </c>
      <c r="AC13" s="173" t="s">
        <v>247</v>
      </c>
      <c r="AD13" s="173" t="s">
        <v>182</v>
      </c>
      <c r="AE13" s="181"/>
    </row>
    <row r="14" spans="1:31" ht="15.6" customHeight="1" x14ac:dyDescent="0.3">
      <c r="A14" s="74" t="s">
        <v>1134</v>
      </c>
      <c r="B14" s="74"/>
      <c r="C14" s="164"/>
      <c r="D14" s="78"/>
      <c r="E14" s="71" t="s">
        <v>239</v>
      </c>
      <c r="F14" s="70"/>
      <c r="G14" s="70"/>
      <c r="H14" s="70"/>
      <c r="I14" s="70"/>
      <c r="J14" s="72"/>
      <c r="K14" s="70"/>
      <c r="L14" s="70"/>
      <c r="M14" s="70"/>
      <c r="O14" s="232"/>
      <c r="P14" s="239" t="s">
        <v>319</v>
      </c>
      <c r="Q14" s="238"/>
      <c r="R14" s="243" t="s">
        <v>1011</v>
      </c>
      <c r="S14" s="245">
        <v>3</v>
      </c>
      <c r="T14" s="245">
        <v>7</v>
      </c>
      <c r="U14" s="173">
        <f t="shared" ref="U14:U24" si="2">SUM(S14:T14)</f>
        <v>10</v>
      </c>
      <c r="V14" s="42">
        <v>2</v>
      </c>
      <c r="W14" s="173"/>
      <c r="X14" s="238" t="s">
        <v>306</v>
      </c>
      <c r="Y14" s="238"/>
      <c r="Z14" s="243" t="s">
        <v>1013</v>
      </c>
      <c r="AA14" s="245">
        <v>6</v>
      </c>
      <c r="AB14" s="245">
        <v>10</v>
      </c>
      <c r="AC14" s="173">
        <f t="shared" ref="AC14:AC19" si="3">SUM(AA14:AB14)</f>
        <v>16</v>
      </c>
      <c r="AD14" s="42">
        <v>3</v>
      </c>
      <c r="AE14" s="181"/>
    </row>
    <row r="15" spans="1:31" ht="15.6" customHeight="1" x14ac:dyDescent="0.3">
      <c r="A15" s="49" t="s">
        <v>227</v>
      </c>
      <c r="B15" s="35" t="s">
        <v>363</v>
      </c>
      <c r="C15" s="69"/>
      <c r="D15" s="23">
        <v>0</v>
      </c>
      <c r="E15" s="9"/>
      <c r="F15" s="44"/>
      <c r="J15" s="4"/>
      <c r="O15" s="232"/>
      <c r="P15" s="44" t="s">
        <v>849</v>
      </c>
      <c r="Q15" s="44" t="s">
        <v>256</v>
      </c>
      <c r="R15" s="51" t="s">
        <v>319</v>
      </c>
      <c r="S15" s="221">
        <v>9</v>
      </c>
      <c r="T15" s="221">
        <v>7</v>
      </c>
      <c r="U15" s="173">
        <f t="shared" si="2"/>
        <v>16</v>
      </c>
      <c r="V15" s="42">
        <v>2</v>
      </c>
      <c r="W15" s="173"/>
      <c r="X15" s="44" t="s">
        <v>869</v>
      </c>
      <c r="Y15" s="159" t="s">
        <v>383</v>
      </c>
      <c r="Z15" s="44" t="s">
        <v>306</v>
      </c>
      <c r="AA15" s="42">
        <v>14</v>
      </c>
      <c r="AB15" s="221">
        <v>7</v>
      </c>
      <c r="AC15" s="173">
        <f t="shared" si="3"/>
        <v>21</v>
      </c>
      <c r="AD15" s="42">
        <v>5</v>
      </c>
      <c r="AE15" s="181"/>
    </row>
    <row r="16" spans="1:31" ht="15.6" customHeight="1" x14ac:dyDescent="0.25">
      <c r="A16" s="42" t="s">
        <v>226</v>
      </c>
      <c r="B16" s="44" t="s">
        <v>217</v>
      </c>
      <c r="C16" s="44" t="s">
        <v>433</v>
      </c>
      <c r="D16" s="23"/>
      <c r="E16" s="9"/>
      <c r="F16" s="44"/>
      <c r="J16" s="4"/>
      <c r="O16" s="232"/>
      <c r="P16" s="157" t="s">
        <v>1008</v>
      </c>
      <c r="Q16" s="157" t="s">
        <v>381</v>
      </c>
      <c r="R16" s="220" t="s">
        <v>319</v>
      </c>
      <c r="S16" s="42">
        <v>6</v>
      </c>
      <c r="T16" s="42">
        <v>8</v>
      </c>
      <c r="U16" s="173">
        <f t="shared" si="2"/>
        <v>14</v>
      </c>
      <c r="V16" s="42">
        <v>1</v>
      </c>
      <c r="W16" s="173"/>
      <c r="X16" s="44" t="s">
        <v>862</v>
      </c>
      <c r="Y16" s="51" t="s">
        <v>205</v>
      </c>
      <c r="Z16" s="44" t="s">
        <v>306</v>
      </c>
      <c r="AA16" s="42">
        <v>6</v>
      </c>
      <c r="AB16" s="221">
        <v>10</v>
      </c>
      <c r="AC16" s="173">
        <f t="shared" si="3"/>
        <v>16</v>
      </c>
      <c r="AD16" s="42"/>
      <c r="AE16" s="181"/>
    </row>
    <row r="17" spans="1:31" ht="15.6" customHeight="1" x14ac:dyDescent="0.25">
      <c r="A17" s="42"/>
      <c r="B17" s="44" t="s">
        <v>691</v>
      </c>
      <c r="C17" s="44" t="s">
        <v>433</v>
      </c>
      <c r="D17" s="51"/>
      <c r="E17" s="9"/>
      <c r="F17" s="44"/>
      <c r="J17" s="4"/>
      <c r="N17" s="8"/>
      <c r="O17" s="232"/>
      <c r="P17" s="44" t="s">
        <v>1010</v>
      </c>
      <c r="Q17" s="51" t="s">
        <v>791</v>
      </c>
      <c r="R17" s="51" t="s">
        <v>319</v>
      </c>
      <c r="S17" s="42">
        <v>5</v>
      </c>
      <c r="T17" s="42">
        <v>3</v>
      </c>
      <c r="U17" s="173">
        <f>SUM(S17:T17)</f>
        <v>8</v>
      </c>
      <c r="V17" s="42"/>
      <c r="W17" s="173"/>
      <c r="X17" s="44" t="s">
        <v>870</v>
      </c>
      <c r="Y17" s="44" t="s">
        <v>301</v>
      </c>
      <c r="Z17" s="44" t="s">
        <v>306</v>
      </c>
      <c r="AA17" s="42">
        <v>5</v>
      </c>
      <c r="AB17" s="42">
        <v>11</v>
      </c>
      <c r="AC17" s="173">
        <f>SUM(AA17:AB17)</f>
        <v>16</v>
      </c>
      <c r="AD17" s="42">
        <v>2</v>
      </c>
      <c r="AE17" s="181"/>
    </row>
    <row r="18" spans="1:31" ht="15.6" customHeight="1" x14ac:dyDescent="0.25">
      <c r="N18" s="9"/>
      <c r="O18" s="233"/>
      <c r="P18" s="44" t="s">
        <v>844</v>
      </c>
      <c r="Q18" s="51" t="s">
        <v>298</v>
      </c>
      <c r="R18" s="44" t="s">
        <v>319</v>
      </c>
      <c r="S18" s="42">
        <v>6</v>
      </c>
      <c r="T18" s="42">
        <v>2</v>
      </c>
      <c r="U18" s="173">
        <f>SUM(S18:T18)</f>
        <v>8</v>
      </c>
      <c r="V18" s="42">
        <v>1</v>
      </c>
      <c r="W18" s="173"/>
      <c r="X18" s="44" t="s">
        <v>867</v>
      </c>
      <c r="Y18" s="44" t="s">
        <v>232</v>
      </c>
      <c r="Z18" s="51" t="s">
        <v>306</v>
      </c>
      <c r="AA18" s="42">
        <v>6</v>
      </c>
      <c r="AB18" s="42">
        <v>7</v>
      </c>
      <c r="AC18" s="173">
        <f>SUM(AA18:AB18)</f>
        <v>13</v>
      </c>
      <c r="AD18" s="42">
        <v>2</v>
      </c>
      <c r="AE18" s="181"/>
    </row>
    <row r="19" spans="1:31" ht="15.6" customHeight="1" x14ac:dyDescent="0.3">
      <c r="A19" s="42" t="s">
        <v>326</v>
      </c>
      <c r="B19" s="35" t="s">
        <v>278</v>
      </c>
      <c r="C19" s="92"/>
      <c r="D19" s="113">
        <v>3</v>
      </c>
      <c r="E19" s="9">
        <v>1</v>
      </c>
      <c r="F19" s="44" t="s">
        <v>1142</v>
      </c>
      <c r="N19" s="9"/>
      <c r="O19" s="232"/>
      <c r="P19" s="44" t="s">
        <v>848</v>
      </c>
      <c r="Q19" s="44" t="s">
        <v>379</v>
      </c>
      <c r="R19" s="44" t="s">
        <v>319</v>
      </c>
      <c r="S19" s="42">
        <v>4</v>
      </c>
      <c r="T19" s="42">
        <v>4</v>
      </c>
      <c r="U19" s="173">
        <f>SUM(S19:T19)</f>
        <v>8</v>
      </c>
      <c r="V19" s="42"/>
      <c r="W19" s="173"/>
      <c r="X19" s="44" t="s">
        <v>863</v>
      </c>
      <c r="Y19" s="44" t="s">
        <v>293</v>
      </c>
      <c r="Z19" s="44" t="s">
        <v>306</v>
      </c>
      <c r="AA19" s="221">
        <v>6</v>
      </c>
      <c r="AB19" s="221">
        <v>4</v>
      </c>
      <c r="AC19" s="173">
        <f t="shared" si="3"/>
        <v>10</v>
      </c>
      <c r="AD19" s="202"/>
      <c r="AE19" s="181"/>
    </row>
    <row r="20" spans="1:31" ht="15.6" customHeight="1" x14ac:dyDescent="0.25">
      <c r="A20" s="202" t="s">
        <v>226</v>
      </c>
      <c r="B20" s="44" t="s">
        <v>272</v>
      </c>
      <c r="C20" s="44"/>
      <c r="D20" s="113"/>
      <c r="E20" s="9">
        <v>1</v>
      </c>
      <c r="F20" s="44" t="s">
        <v>1143</v>
      </c>
      <c r="N20" s="8"/>
      <c r="O20" s="232"/>
      <c r="P20" s="44" t="s">
        <v>850</v>
      </c>
      <c r="Q20" s="51" t="s">
        <v>361</v>
      </c>
      <c r="R20" s="51" t="s">
        <v>319</v>
      </c>
      <c r="S20" s="42">
        <v>1</v>
      </c>
      <c r="T20" s="221">
        <v>4</v>
      </c>
      <c r="U20" s="173">
        <f t="shared" si="2"/>
        <v>5</v>
      </c>
      <c r="V20" s="42"/>
      <c r="W20" s="173"/>
      <c r="X20" s="157" t="s">
        <v>868</v>
      </c>
      <c r="Y20" s="157" t="s">
        <v>310</v>
      </c>
      <c r="Z20" s="44" t="s">
        <v>306</v>
      </c>
      <c r="AA20" s="42">
        <v>2</v>
      </c>
      <c r="AB20" s="221">
        <v>5</v>
      </c>
      <c r="AC20" s="173">
        <f>SUM(AA20:AB20)</f>
        <v>7</v>
      </c>
      <c r="AD20" s="42"/>
      <c r="AE20" s="62"/>
    </row>
    <row r="21" spans="1:31" ht="15.6" customHeight="1" x14ac:dyDescent="0.25">
      <c r="B21" s="44"/>
      <c r="C21" s="44"/>
      <c r="E21" s="9">
        <v>2</v>
      </c>
      <c r="F21" s="44" t="s">
        <v>1144</v>
      </c>
      <c r="N21" s="8"/>
      <c r="O21" s="232"/>
      <c r="P21" s="44" t="s">
        <v>845</v>
      </c>
      <c r="Q21" s="44" t="s">
        <v>420</v>
      </c>
      <c r="R21" s="51" t="s">
        <v>319</v>
      </c>
      <c r="S21" s="42"/>
      <c r="T21" s="42">
        <v>5</v>
      </c>
      <c r="U21" s="173">
        <f t="shared" si="2"/>
        <v>5</v>
      </c>
      <c r="V21" s="221"/>
      <c r="W21" s="173"/>
      <c r="X21" s="44" t="s">
        <v>866</v>
      </c>
      <c r="Y21" s="44" t="s">
        <v>311</v>
      </c>
      <c r="Z21" s="220" t="s">
        <v>306</v>
      </c>
      <c r="AA21" s="42"/>
      <c r="AB21" s="42">
        <v>5</v>
      </c>
      <c r="AC21" s="173">
        <f>SUM(AA21:AB21)</f>
        <v>5</v>
      </c>
      <c r="AD21" s="42">
        <v>5</v>
      </c>
      <c r="AE21" s="61"/>
    </row>
    <row r="22" spans="1:31" ht="15.6" customHeight="1" x14ac:dyDescent="0.25">
      <c r="F22" s="157"/>
      <c r="N22" s="9"/>
      <c r="O22" s="232"/>
      <c r="P22" s="44" t="s">
        <v>843</v>
      </c>
      <c r="Q22" s="44" t="s">
        <v>385</v>
      </c>
      <c r="R22" s="44" t="s">
        <v>319</v>
      </c>
      <c r="S22" s="42"/>
      <c r="T22" s="221">
        <v>5</v>
      </c>
      <c r="U22" s="173">
        <f t="shared" si="2"/>
        <v>5</v>
      </c>
      <c r="V22" s="42">
        <v>2</v>
      </c>
      <c r="W22" s="173"/>
      <c r="X22" s="44" t="s">
        <v>159</v>
      </c>
      <c r="Y22" s="44" t="s">
        <v>160</v>
      </c>
      <c r="Z22" s="51" t="s">
        <v>306</v>
      </c>
      <c r="AA22" s="42"/>
      <c r="AB22" s="221">
        <v>5</v>
      </c>
      <c r="AC22" s="173">
        <f>SUM(AA22:AB22)</f>
        <v>5</v>
      </c>
      <c r="AD22" s="42">
        <v>2</v>
      </c>
      <c r="AE22" s="230"/>
    </row>
    <row r="23" spans="1:31" ht="15.6" customHeight="1" x14ac:dyDescent="0.3">
      <c r="A23" s="73"/>
      <c r="B23" s="156"/>
      <c r="C23" s="75"/>
      <c r="D23" s="148"/>
      <c r="E23" s="71" t="s">
        <v>239</v>
      </c>
      <c r="F23" s="71"/>
      <c r="G23" s="70"/>
      <c r="H23" s="70"/>
      <c r="I23" s="70"/>
      <c r="J23" s="72"/>
      <c r="K23" s="70"/>
      <c r="L23" s="70"/>
      <c r="M23" s="70"/>
      <c r="N23" s="8"/>
      <c r="O23" s="233"/>
      <c r="P23" s="157" t="s">
        <v>1009</v>
      </c>
      <c r="Q23" s="157" t="s">
        <v>376</v>
      </c>
      <c r="R23" s="220" t="s">
        <v>319</v>
      </c>
      <c r="S23" s="221">
        <v>1</v>
      </c>
      <c r="T23" s="42">
        <v>1</v>
      </c>
      <c r="U23" s="173">
        <f t="shared" si="2"/>
        <v>2</v>
      </c>
      <c r="V23" s="42">
        <v>2</v>
      </c>
      <c r="W23" s="173"/>
      <c r="X23" s="44" t="s">
        <v>861</v>
      </c>
      <c r="Y23" s="44" t="s">
        <v>323</v>
      </c>
      <c r="Z23" s="44" t="s">
        <v>306</v>
      </c>
      <c r="AA23" s="42"/>
      <c r="AB23" s="42">
        <v>2</v>
      </c>
      <c r="AC23" s="173">
        <f>SUM(AA23:AB23)</f>
        <v>2</v>
      </c>
      <c r="AD23" s="42"/>
      <c r="AE23" s="230"/>
    </row>
    <row r="24" spans="1:31" ht="15.6" customHeight="1" x14ac:dyDescent="0.3">
      <c r="A24" s="49" t="s">
        <v>228</v>
      </c>
      <c r="B24" s="35" t="s">
        <v>364</v>
      </c>
      <c r="D24" s="23">
        <v>3</v>
      </c>
      <c r="E24" s="8">
        <v>1</v>
      </c>
      <c r="F24" s="44" t="s">
        <v>1148</v>
      </c>
      <c r="M24" s="39"/>
      <c r="N24" s="9"/>
      <c r="O24" s="233"/>
      <c r="P24" s="44" t="s">
        <v>847</v>
      </c>
      <c r="Q24" s="44" t="s">
        <v>220</v>
      </c>
      <c r="R24" s="44" t="s">
        <v>319</v>
      </c>
      <c r="S24" s="42">
        <v>1</v>
      </c>
      <c r="T24" s="42">
        <v>1</v>
      </c>
      <c r="U24" s="173">
        <f t="shared" si="2"/>
        <v>2</v>
      </c>
      <c r="V24" s="42">
        <v>1</v>
      </c>
      <c r="W24" s="173"/>
      <c r="X24" s="44" t="s">
        <v>864</v>
      </c>
      <c r="Y24" s="159" t="s">
        <v>308</v>
      </c>
      <c r="Z24" s="51" t="s">
        <v>306</v>
      </c>
      <c r="AA24" s="221"/>
      <c r="AB24" s="221">
        <v>2</v>
      </c>
      <c r="AC24" s="173">
        <f>SUM(AA24:AB24)</f>
        <v>2</v>
      </c>
      <c r="AD24" s="42"/>
      <c r="AE24" s="230"/>
    </row>
    <row r="25" spans="1:31" ht="15.6" customHeight="1" thickBot="1" x14ac:dyDescent="0.3">
      <c r="A25" s="52" t="s">
        <v>226</v>
      </c>
      <c r="B25" s="44" t="s">
        <v>216</v>
      </c>
      <c r="C25" s="44" t="s">
        <v>369</v>
      </c>
      <c r="E25" s="8">
        <v>2</v>
      </c>
      <c r="F25" s="44" t="s">
        <v>1147</v>
      </c>
      <c r="N25" s="9"/>
      <c r="O25" s="233"/>
      <c r="P25" s="240" t="s">
        <v>1012</v>
      </c>
      <c r="Q25" s="241"/>
      <c r="R25" s="241" t="s">
        <v>319</v>
      </c>
      <c r="S25" s="242">
        <f>SUM(S14:S24)</f>
        <v>36</v>
      </c>
      <c r="T25" s="242">
        <f>SUM(T14:T24)</f>
        <v>47</v>
      </c>
      <c r="U25" s="242">
        <f>SUM(U14:U24)</f>
        <v>83</v>
      </c>
      <c r="V25" s="242">
        <f>SUM(V14:V24)</f>
        <v>11</v>
      </c>
      <c r="W25" s="173"/>
      <c r="X25" s="240" t="s">
        <v>1014</v>
      </c>
      <c r="Y25" s="240"/>
      <c r="Z25" s="240" t="s">
        <v>306</v>
      </c>
      <c r="AA25" s="242">
        <f>SUM(AA14:AA24)</f>
        <v>45</v>
      </c>
      <c r="AB25" s="242">
        <f>SUM(AB14:AB24)</f>
        <v>68</v>
      </c>
      <c r="AC25" s="242">
        <f>SUM(AC14:AC24)</f>
        <v>113</v>
      </c>
      <c r="AD25" s="242">
        <f>SUM(AD14:AD24)</f>
        <v>19</v>
      </c>
      <c r="AE25" s="230"/>
    </row>
    <row r="26" spans="1:31" ht="15.6" customHeight="1" x14ac:dyDescent="0.25">
      <c r="B26" s="44" t="s">
        <v>598</v>
      </c>
      <c r="C26" s="44" t="s">
        <v>404</v>
      </c>
      <c r="E26" s="8">
        <v>2</v>
      </c>
      <c r="F26" s="44" t="s">
        <v>1146</v>
      </c>
      <c r="M26" t="s">
        <v>565</v>
      </c>
      <c r="N26" s="9"/>
      <c r="O26" s="233"/>
      <c r="P26" s="238" t="s">
        <v>305</v>
      </c>
      <c r="Q26" s="239"/>
      <c r="R26" s="244" t="s">
        <v>1015</v>
      </c>
      <c r="S26" s="245">
        <v>1</v>
      </c>
      <c r="T26" s="245">
        <v>8</v>
      </c>
      <c r="U26" s="173">
        <f t="shared" ref="U26:U36" si="4">SUM(S26:T26)</f>
        <v>9</v>
      </c>
      <c r="V26" s="245">
        <v>1</v>
      </c>
      <c r="W26" s="173"/>
      <c r="X26" s="238" t="s">
        <v>758</v>
      </c>
      <c r="Y26" s="238"/>
      <c r="Z26" s="243" t="s">
        <v>1020</v>
      </c>
      <c r="AA26" s="245">
        <v>3</v>
      </c>
      <c r="AB26" s="245">
        <v>4</v>
      </c>
      <c r="AC26" s="173">
        <f t="shared" ref="AC26:AC36" si="5">SUM(AA26:AB26)</f>
        <v>7</v>
      </c>
      <c r="AD26" s="245">
        <v>1</v>
      </c>
      <c r="AE26" s="230"/>
    </row>
    <row r="27" spans="1:31" ht="15.6" customHeight="1" x14ac:dyDescent="0.25">
      <c r="B27" s="44"/>
      <c r="C27" s="44"/>
      <c r="E27" s="8"/>
      <c r="F27" s="44"/>
      <c r="G27" s="158"/>
      <c r="H27" s="94"/>
      <c r="I27" s="94"/>
      <c r="J27" s="94"/>
      <c r="K27" s="94"/>
      <c r="L27" s="94"/>
      <c r="N27" s="9"/>
      <c r="O27" s="232"/>
      <c r="P27" s="157" t="s">
        <v>860</v>
      </c>
      <c r="Q27" s="44" t="s">
        <v>320</v>
      </c>
      <c r="R27" s="44" t="s">
        <v>305</v>
      </c>
      <c r="S27" s="42">
        <v>18</v>
      </c>
      <c r="T27" s="42">
        <v>8</v>
      </c>
      <c r="U27" s="173">
        <f t="shared" si="4"/>
        <v>26</v>
      </c>
      <c r="V27" s="42"/>
      <c r="W27" s="173"/>
      <c r="X27" s="46" t="s">
        <v>878</v>
      </c>
      <c r="Y27" s="46" t="s">
        <v>794</v>
      </c>
      <c r="Z27" s="44" t="s">
        <v>243</v>
      </c>
      <c r="AA27" s="42">
        <v>11</v>
      </c>
      <c r="AB27" s="42">
        <v>18</v>
      </c>
      <c r="AC27" s="173">
        <f>SUM(AA27:AB27)</f>
        <v>29</v>
      </c>
      <c r="AD27" s="42">
        <v>5</v>
      </c>
      <c r="AE27" s="230"/>
    </row>
    <row r="28" spans="1:31" ht="15.6" customHeight="1" x14ac:dyDescent="0.3">
      <c r="A28" s="42"/>
      <c r="B28" s="35" t="s">
        <v>318</v>
      </c>
      <c r="D28" s="23">
        <v>0</v>
      </c>
      <c r="E28" s="8"/>
      <c r="F28" s="44"/>
      <c r="N28" s="9"/>
      <c r="O28" s="232"/>
      <c r="P28" s="157" t="s">
        <v>859</v>
      </c>
      <c r="Q28" s="44" t="s">
        <v>792</v>
      </c>
      <c r="R28" s="44" t="s">
        <v>305</v>
      </c>
      <c r="S28" s="42">
        <v>10</v>
      </c>
      <c r="T28" s="42">
        <v>7</v>
      </c>
      <c r="U28" s="173">
        <f t="shared" si="4"/>
        <v>17</v>
      </c>
      <c r="V28" s="42"/>
      <c r="W28" s="173"/>
      <c r="X28" s="44" t="s">
        <v>876</v>
      </c>
      <c r="Y28" s="44" t="s">
        <v>367</v>
      </c>
      <c r="Z28" s="44" t="s">
        <v>243</v>
      </c>
      <c r="AA28" s="42">
        <v>10</v>
      </c>
      <c r="AB28" s="42">
        <v>8</v>
      </c>
      <c r="AC28" s="173">
        <f>SUM(AA28:AB28)</f>
        <v>18</v>
      </c>
      <c r="AD28" s="42">
        <v>1</v>
      </c>
      <c r="AE28" s="230"/>
    </row>
    <row r="29" spans="1:31" ht="15.6" customHeight="1" x14ac:dyDescent="0.25">
      <c r="A29" s="52" t="s">
        <v>226</v>
      </c>
      <c r="B29" s="44" t="s">
        <v>562</v>
      </c>
      <c r="C29" s="44" t="s">
        <v>108</v>
      </c>
      <c r="E29" s="93"/>
      <c r="F29" s="44"/>
      <c r="N29" s="9"/>
      <c r="O29" s="232"/>
      <c r="P29" s="44" t="s">
        <v>901</v>
      </c>
      <c r="Q29" s="44" t="s">
        <v>790</v>
      </c>
      <c r="R29" s="44" t="s">
        <v>305</v>
      </c>
      <c r="S29" s="42">
        <v>5</v>
      </c>
      <c r="T29" s="221">
        <v>8</v>
      </c>
      <c r="U29" s="173">
        <f>SUM(S29:T29)</f>
        <v>13</v>
      </c>
      <c r="V29" s="42">
        <v>2</v>
      </c>
      <c r="W29" s="173"/>
      <c r="X29" s="44" t="s">
        <v>926</v>
      </c>
      <c r="Y29" s="44" t="s">
        <v>289</v>
      </c>
      <c r="Z29" s="44" t="s">
        <v>243</v>
      </c>
      <c r="AA29" s="42">
        <v>5</v>
      </c>
      <c r="AB29" s="221">
        <v>9</v>
      </c>
      <c r="AC29" s="173">
        <f>SUM(AA29:AB29)</f>
        <v>14</v>
      </c>
      <c r="AD29" s="42">
        <v>2</v>
      </c>
      <c r="AE29" s="230"/>
    </row>
    <row r="30" spans="1:31" ht="15.6" customHeight="1" x14ac:dyDescent="0.25">
      <c r="B30" s="44" t="s">
        <v>256</v>
      </c>
      <c r="C30" s="44" t="s">
        <v>365</v>
      </c>
      <c r="E30" s="93"/>
      <c r="F30" s="44"/>
      <c r="N30" s="9"/>
      <c r="O30" s="232"/>
      <c r="P30" s="44" t="s">
        <v>856</v>
      </c>
      <c r="Q30" s="44" t="s">
        <v>261</v>
      </c>
      <c r="R30" s="44" t="s">
        <v>305</v>
      </c>
      <c r="S30" s="42">
        <v>6</v>
      </c>
      <c r="T30" s="42">
        <v>5</v>
      </c>
      <c r="U30" s="173">
        <f>SUM(S30:T30)</f>
        <v>11</v>
      </c>
      <c r="V30" s="42"/>
      <c r="W30" s="173"/>
      <c r="X30" s="44" t="s">
        <v>864</v>
      </c>
      <c r="Y30" s="51" t="s">
        <v>914</v>
      </c>
      <c r="Z30" s="51" t="s">
        <v>243</v>
      </c>
      <c r="AA30" s="42">
        <v>1</v>
      </c>
      <c r="AB30" s="42">
        <v>12</v>
      </c>
      <c r="AC30" s="173">
        <f>SUM(AA30:AB30)</f>
        <v>13</v>
      </c>
      <c r="AD30" s="42">
        <v>2</v>
      </c>
      <c r="AE30" s="230"/>
    </row>
    <row r="31" spans="1:31" ht="15.6" customHeight="1" x14ac:dyDescent="0.25">
      <c r="B31" s="44" t="s">
        <v>1145</v>
      </c>
      <c r="C31" s="44" t="s">
        <v>365</v>
      </c>
      <c r="E31" s="93"/>
      <c r="F31" s="44"/>
      <c r="N31" s="9"/>
      <c r="O31" s="232"/>
      <c r="P31" s="44" t="s">
        <v>853</v>
      </c>
      <c r="Q31" s="159" t="s">
        <v>274</v>
      </c>
      <c r="R31" s="51" t="s">
        <v>305</v>
      </c>
      <c r="S31" s="42">
        <v>3</v>
      </c>
      <c r="T31" s="42">
        <v>7</v>
      </c>
      <c r="U31" s="173">
        <f>SUM(S31:T31)</f>
        <v>10</v>
      </c>
      <c r="V31" s="42"/>
      <c r="W31" s="173"/>
      <c r="X31" s="44" t="s">
        <v>879</v>
      </c>
      <c r="Y31" s="44" t="s">
        <v>303</v>
      </c>
      <c r="Z31" s="44" t="s">
        <v>243</v>
      </c>
      <c r="AA31" s="42">
        <v>3</v>
      </c>
      <c r="AB31" s="221">
        <v>8</v>
      </c>
      <c r="AC31" s="173">
        <f t="shared" si="5"/>
        <v>11</v>
      </c>
      <c r="AD31" s="42">
        <v>1</v>
      </c>
      <c r="AE31" s="230"/>
    </row>
    <row r="32" spans="1:31" ht="15.6" customHeight="1" x14ac:dyDescent="0.25">
      <c r="N32" s="8"/>
      <c r="O32" s="233"/>
      <c r="P32" s="44" t="s">
        <v>858</v>
      </c>
      <c r="Q32" s="44" t="s">
        <v>333</v>
      </c>
      <c r="R32" s="44" t="s">
        <v>305</v>
      </c>
      <c r="S32" s="42">
        <v>2</v>
      </c>
      <c r="T32" s="42">
        <v>7</v>
      </c>
      <c r="U32" s="173">
        <f>SUM(S32:T32)</f>
        <v>9</v>
      </c>
      <c r="V32" s="42"/>
      <c r="W32" s="173"/>
      <c r="X32" s="44" t="s">
        <v>873</v>
      </c>
      <c r="Y32" s="44" t="s">
        <v>219</v>
      </c>
      <c r="Z32" s="44" t="s">
        <v>243</v>
      </c>
      <c r="AA32" s="42">
        <v>7</v>
      </c>
      <c r="AB32" s="42">
        <v>1</v>
      </c>
      <c r="AC32" s="173">
        <f t="shared" si="5"/>
        <v>8</v>
      </c>
      <c r="AD32" s="42"/>
      <c r="AE32" s="230"/>
    </row>
    <row r="33" spans="1:31" ht="15.6" customHeight="1" x14ac:dyDescent="0.3">
      <c r="A33" s="76" t="s">
        <v>327</v>
      </c>
      <c r="B33" s="156"/>
      <c r="C33" s="155"/>
      <c r="D33" s="148"/>
      <c r="E33" s="71" t="s">
        <v>239</v>
      </c>
      <c r="F33" s="71"/>
      <c r="G33" s="78"/>
      <c r="H33" s="78"/>
      <c r="I33" s="78"/>
      <c r="J33" s="79"/>
      <c r="K33" s="78"/>
      <c r="L33" s="78"/>
      <c r="M33" s="78"/>
      <c r="N33" s="9"/>
      <c r="O33" s="232"/>
      <c r="P33" s="44" t="s">
        <v>852</v>
      </c>
      <c r="Q33" s="44" t="s">
        <v>234</v>
      </c>
      <c r="R33" s="44" t="s">
        <v>305</v>
      </c>
      <c r="S33" s="42"/>
      <c r="T33" s="42">
        <v>7</v>
      </c>
      <c r="U33" s="173">
        <f t="shared" si="4"/>
        <v>7</v>
      </c>
      <c r="V33" s="42"/>
      <c r="W33" s="173"/>
      <c r="X33" s="44" t="s">
        <v>875</v>
      </c>
      <c r="Y33" s="44" t="s">
        <v>328</v>
      </c>
      <c r="Z33" s="44" t="s">
        <v>243</v>
      </c>
      <c r="AA33" s="42">
        <v>1</v>
      </c>
      <c r="AB33" s="42">
        <v>5</v>
      </c>
      <c r="AC33" s="173">
        <f t="shared" si="5"/>
        <v>6</v>
      </c>
      <c r="AD33" s="42">
        <v>2</v>
      </c>
      <c r="AE33" s="230"/>
    </row>
    <row r="34" spans="1:31" ht="15.6" customHeight="1" x14ac:dyDescent="0.3">
      <c r="A34" s="49" t="s">
        <v>229</v>
      </c>
      <c r="B34" s="35" t="s">
        <v>277</v>
      </c>
      <c r="D34" s="23">
        <v>4</v>
      </c>
      <c r="E34" s="8">
        <v>1</v>
      </c>
      <c r="F34" s="44" t="s">
        <v>120</v>
      </c>
      <c r="G34" s="158"/>
      <c r="H34" s="158"/>
      <c r="I34" s="94"/>
      <c r="J34" s="94"/>
      <c r="K34" s="94"/>
      <c r="L34" s="94"/>
      <c r="M34" s="94"/>
      <c r="N34" s="9"/>
      <c r="O34" s="233"/>
      <c r="P34" s="44" t="s">
        <v>855</v>
      </c>
      <c r="Q34" s="88" t="s">
        <v>221</v>
      </c>
      <c r="R34" s="44" t="s">
        <v>305</v>
      </c>
      <c r="S34" s="42"/>
      <c r="T34" s="42">
        <v>7</v>
      </c>
      <c r="U34" s="173">
        <f t="shared" si="4"/>
        <v>7</v>
      </c>
      <c r="V34" s="42">
        <v>1</v>
      </c>
      <c r="W34" s="173"/>
      <c r="X34" s="44" t="s">
        <v>874</v>
      </c>
      <c r="Y34" s="44" t="s">
        <v>212</v>
      </c>
      <c r="Z34" s="44" t="s">
        <v>243</v>
      </c>
      <c r="AA34" s="42"/>
      <c r="AB34" s="221">
        <v>3</v>
      </c>
      <c r="AC34" s="173">
        <f t="shared" si="5"/>
        <v>3</v>
      </c>
      <c r="AD34" s="42">
        <v>4</v>
      </c>
      <c r="AE34" s="230"/>
    </row>
    <row r="35" spans="1:31" ht="15.6" customHeight="1" x14ac:dyDescent="0.25">
      <c r="A35" s="42" t="s">
        <v>226</v>
      </c>
      <c r="B35" s="44" t="s">
        <v>272</v>
      </c>
      <c r="C35" s="44"/>
      <c r="D35" s="9"/>
      <c r="E35" s="8">
        <v>2</v>
      </c>
      <c r="F35" s="44" t="s">
        <v>1151</v>
      </c>
      <c r="N35" s="9"/>
      <c r="O35" s="233"/>
      <c r="P35" s="44" t="s">
        <v>854</v>
      </c>
      <c r="Q35" s="44" t="s">
        <v>214</v>
      </c>
      <c r="R35" s="44" t="s">
        <v>305</v>
      </c>
      <c r="S35" s="221"/>
      <c r="T35" s="42">
        <v>6</v>
      </c>
      <c r="U35" s="173">
        <f t="shared" si="4"/>
        <v>6</v>
      </c>
      <c r="V35" s="42">
        <v>1</v>
      </c>
      <c r="W35" s="173"/>
      <c r="X35" s="44" t="s">
        <v>877</v>
      </c>
      <c r="Y35" s="51" t="s">
        <v>1036</v>
      </c>
      <c r="Z35" s="51" t="s">
        <v>243</v>
      </c>
      <c r="AA35" s="42"/>
      <c r="AB35" s="221">
        <v>2</v>
      </c>
      <c r="AC35" s="173">
        <f t="shared" si="5"/>
        <v>2</v>
      </c>
      <c r="AD35" s="42"/>
      <c r="AE35" s="230"/>
    </row>
    <row r="36" spans="1:31" ht="15.6" customHeight="1" x14ac:dyDescent="0.25">
      <c r="B36" s="44"/>
      <c r="C36" s="44"/>
      <c r="E36" s="8">
        <v>2</v>
      </c>
      <c r="F36" s="44" t="s">
        <v>1150</v>
      </c>
      <c r="N36" s="9"/>
      <c r="O36" s="232"/>
      <c r="P36" s="44" t="s">
        <v>857</v>
      </c>
      <c r="Q36" s="44" t="s">
        <v>222</v>
      </c>
      <c r="R36" s="44" t="s">
        <v>305</v>
      </c>
      <c r="S36" s="43"/>
      <c r="T36" s="42">
        <v>1</v>
      </c>
      <c r="U36" s="173">
        <f t="shared" si="4"/>
        <v>1</v>
      </c>
      <c r="V36" s="42"/>
      <c r="W36" s="173"/>
      <c r="X36" s="44" t="s">
        <v>872</v>
      </c>
      <c r="Y36" s="44" t="s">
        <v>211</v>
      </c>
      <c r="Z36" s="44" t="s">
        <v>243</v>
      </c>
      <c r="AA36" s="42"/>
      <c r="AB36" s="42">
        <v>1</v>
      </c>
      <c r="AC36" s="173">
        <f t="shared" si="5"/>
        <v>1</v>
      </c>
      <c r="AD36" s="42">
        <v>1</v>
      </c>
      <c r="AE36" s="230"/>
    </row>
    <row r="37" spans="1:31" ht="15.6" customHeight="1" thickBot="1" x14ac:dyDescent="0.3">
      <c r="E37" s="93">
        <v>2</v>
      </c>
      <c r="F37" s="44" t="s">
        <v>1149</v>
      </c>
      <c r="N37" s="9"/>
      <c r="O37" s="233"/>
      <c r="P37" s="240" t="s">
        <v>1012</v>
      </c>
      <c r="Q37" s="240"/>
      <c r="R37" s="240" t="s">
        <v>305</v>
      </c>
      <c r="S37" s="242">
        <f>SUM(S26:S36)</f>
        <v>45</v>
      </c>
      <c r="T37" s="242">
        <f>SUM(T26:T36)</f>
        <v>71</v>
      </c>
      <c r="U37" s="242">
        <f>SUM(U26:U36)</f>
        <v>116</v>
      </c>
      <c r="V37" s="242">
        <f>SUM(V26:V36)</f>
        <v>5</v>
      </c>
      <c r="W37" s="173"/>
      <c r="X37" s="240" t="s">
        <v>1014</v>
      </c>
      <c r="Y37" s="240"/>
      <c r="Z37" s="240" t="s">
        <v>243</v>
      </c>
      <c r="AA37" s="242">
        <f>SUM(AA26:AA36)</f>
        <v>41</v>
      </c>
      <c r="AB37" s="242">
        <f>SUM(AB26:AB36)</f>
        <v>71</v>
      </c>
      <c r="AC37" s="242">
        <f>SUM(AC26:AC36)</f>
        <v>112</v>
      </c>
      <c r="AD37" s="242">
        <f>SUM(AD26:AD36)</f>
        <v>19</v>
      </c>
      <c r="AE37" s="230"/>
    </row>
    <row r="38" spans="1:31" ht="15.6" customHeight="1" x14ac:dyDescent="0.25">
      <c r="N38" s="8"/>
      <c r="O38" s="233"/>
      <c r="P38" s="238" t="s">
        <v>283</v>
      </c>
      <c r="Q38" s="238"/>
      <c r="R38" s="243" t="s">
        <v>1019</v>
      </c>
      <c r="S38" s="245"/>
      <c r="T38" s="245">
        <v>4</v>
      </c>
      <c r="U38" s="173">
        <f t="shared" ref="U38:U48" si="6">SUM(S38:T38)</f>
        <v>4</v>
      </c>
      <c r="V38" s="245">
        <v>3</v>
      </c>
      <c r="W38" s="173"/>
      <c r="X38" s="238" t="s">
        <v>242</v>
      </c>
      <c r="Y38" s="238"/>
      <c r="Z38" s="246" t="s">
        <v>1016</v>
      </c>
      <c r="AA38" s="245">
        <v>6</v>
      </c>
      <c r="AB38" s="245">
        <v>2</v>
      </c>
      <c r="AC38" s="173">
        <f t="shared" ref="AC38:AC48" si="7">SUM(AA38:AB38)</f>
        <v>8</v>
      </c>
      <c r="AD38" s="245"/>
      <c r="AE38" s="230"/>
    </row>
    <row r="39" spans="1:31" ht="15.6" customHeight="1" x14ac:dyDescent="0.3">
      <c r="A39" s="52"/>
      <c r="B39" s="35" t="s">
        <v>276</v>
      </c>
      <c r="C39" s="46"/>
      <c r="D39" s="114">
        <v>1</v>
      </c>
      <c r="E39" s="8">
        <v>2</v>
      </c>
      <c r="F39" s="44" t="s">
        <v>1152</v>
      </c>
      <c r="N39" s="9"/>
      <c r="O39" s="233"/>
      <c r="P39" s="44" t="s">
        <v>811</v>
      </c>
      <c r="Q39" s="44" t="s">
        <v>299</v>
      </c>
      <c r="R39" s="51" t="s">
        <v>250</v>
      </c>
      <c r="S39" s="221">
        <v>8</v>
      </c>
      <c r="T39" s="221">
        <v>13</v>
      </c>
      <c r="U39" s="173">
        <f t="shared" si="6"/>
        <v>21</v>
      </c>
      <c r="V39" s="42"/>
      <c r="W39" s="173"/>
      <c r="X39" s="44" t="s">
        <v>943</v>
      </c>
      <c r="Y39" s="44" t="s">
        <v>908</v>
      </c>
      <c r="Z39" s="44" t="s">
        <v>242</v>
      </c>
      <c r="AA39" s="42">
        <v>18</v>
      </c>
      <c r="AB39" s="221">
        <v>11</v>
      </c>
      <c r="AC39" s="173">
        <f t="shared" si="7"/>
        <v>29</v>
      </c>
      <c r="AD39" s="42"/>
      <c r="AE39" s="230"/>
    </row>
    <row r="40" spans="1:31" ht="15.6" customHeight="1" x14ac:dyDescent="0.25">
      <c r="A40" s="52" t="s">
        <v>226</v>
      </c>
      <c r="B40" s="44" t="s">
        <v>215</v>
      </c>
      <c r="C40" s="60" t="s">
        <v>369</v>
      </c>
      <c r="D40" s="114"/>
      <c r="E40" s="8"/>
      <c r="F40" s="44"/>
      <c r="N40" s="8"/>
      <c r="O40" s="233"/>
      <c r="P40" s="44" t="s">
        <v>810</v>
      </c>
      <c r="Q40" s="44" t="s">
        <v>299</v>
      </c>
      <c r="R40" s="51" t="s">
        <v>250</v>
      </c>
      <c r="S40" s="42">
        <v>8</v>
      </c>
      <c r="T40" s="221">
        <v>5</v>
      </c>
      <c r="U40" s="173">
        <f t="shared" si="6"/>
        <v>13</v>
      </c>
      <c r="V40" s="42">
        <v>1</v>
      </c>
      <c r="W40" s="173"/>
      <c r="X40" s="44" t="s">
        <v>827</v>
      </c>
      <c r="Y40" s="44" t="s">
        <v>304</v>
      </c>
      <c r="Z40" s="44" t="s">
        <v>242</v>
      </c>
      <c r="AA40" s="42">
        <v>10</v>
      </c>
      <c r="AB40" s="221">
        <v>15</v>
      </c>
      <c r="AC40" s="173">
        <f>SUM(AA40:AB40)</f>
        <v>25</v>
      </c>
      <c r="AD40" s="42">
        <v>3</v>
      </c>
      <c r="AE40" s="230"/>
    </row>
    <row r="41" spans="1:31" ht="15.6" customHeight="1" x14ac:dyDescent="0.25">
      <c r="N41" s="9"/>
      <c r="O41" s="232"/>
      <c r="P41" s="44" t="s">
        <v>814</v>
      </c>
      <c r="Q41" s="44" t="s">
        <v>325</v>
      </c>
      <c r="R41" s="44" t="s">
        <v>250</v>
      </c>
      <c r="S41" s="52">
        <v>4</v>
      </c>
      <c r="T41" s="202">
        <v>3</v>
      </c>
      <c r="U41" s="173">
        <f>SUM(S41:T41)</f>
        <v>7</v>
      </c>
      <c r="V41" s="42"/>
      <c r="W41" s="173"/>
      <c r="X41" s="46" t="s">
        <v>829</v>
      </c>
      <c r="Y41" s="46" t="s">
        <v>249</v>
      </c>
      <c r="Z41" s="220" t="s">
        <v>242</v>
      </c>
      <c r="AA41" s="42">
        <v>14</v>
      </c>
      <c r="AB41" s="42">
        <v>10</v>
      </c>
      <c r="AC41" s="173">
        <f>SUM(AA41:AB41)</f>
        <v>24</v>
      </c>
      <c r="AD41" s="42">
        <v>3</v>
      </c>
      <c r="AE41" s="230"/>
    </row>
    <row r="42" spans="1:31" ht="15.6" customHeight="1" x14ac:dyDescent="0.3">
      <c r="A42" s="76"/>
      <c r="B42" s="156"/>
      <c r="C42" s="71"/>
      <c r="D42" s="148"/>
      <c r="E42" s="71" t="s">
        <v>239</v>
      </c>
      <c r="F42" s="77"/>
      <c r="G42" s="78"/>
      <c r="H42" s="78"/>
      <c r="I42" s="78"/>
      <c r="J42" s="79"/>
      <c r="K42" s="78"/>
      <c r="L42" s="78"/>
      <c r="M42" s="78"/>
      <c r="N42" s="9"/>
      <c r="O42" s="232"/>
      <c r="P42" s="44" t="s">
        <v>815</v>
      </c>
      <c r="Q42" s="159" t="s">
        <v>380</v>
      </c>
      <c r="R42" s="44" t="s">
        <v>250</v>
      </c>
      <c r="S42" s="42">
        <v>3</v>
      </c>
      <c r="T42" s="42">
        <v>3</v>
      </c>
      <c r="U42" s="173">
        <f>SUM(S42:T42)</f>
        <v>6</v>
      </c>
      <c r="V42" s="42">
        <v>2</v>
      </c>
      <c r="W42" s="173"/>
      <c r="X42" s="157" t="s">
        <v>825</v>
      </c>
      <c r="Y42" s="157" t="s">
        <v>260</v>
      </c>
      <c r="Z42" s="46" t="s">
        <v>242</v>
      </c>
      <c r="AA42" s="42">
        <v>2</v>
      </c>
      <c r="AB42" s="42">
        <v>18</v>
      </c>
      <c r="AC42" s="173">
        <f>SUM(AA42:AB42)</f>
        <v>20</v>
      </c>
      <c r="AD42" s="42">
        <v>1</v>
      </c>
      <c r="AE42" s="230"/>
    </row>
    <row r="43" spans="1:31" ht="15.6" customHeight="1" x14ac:dyDescent="0.3">
      <c r="A43" s="49" t="s">
        <v>230</v>
      </c>
      <c r="B43" s="35" t="s">
        <v>313</v>
      </c>
      <c r="C43" s="44"/>
      <c r="D43" s="23">
        <v>4</v>
      </c>
      <c r="E43" s="9">
        <v>1</v>
      </c>
      <c r="F43" s="44" t="s">
        <v>1135</v>
      </c>
      <c r="G43" s="43"/>
      <c r="H43" s="47"/>
      <c r="I43" s="47"/>
      <c r="J43" s="48"/>
      <c r="K43" s="47"/>
      <c r="L43" s="47"/>
      <c r="M43" s="47"/>
      <c r="N43" s="8"/>
      <c r="O43" s="233"/>
      <c r="P43" s="44" t="s">
        <v>807</v>
      </c>
      <c r="Q43" s="159" t="s">
        <v>370</v>
      </c>
      <c r="R43" s="44" t="s">
        <v>250</v>
      </c>
      <c r="S43" s="42">
        <v>2</v>
      </c>
      <c r="T43" s="42">
        <v>3</v>
      </c>
      <c r="U43" s="173">
        <f>SUM(S43:T43)</f>
        <v>5</v>
      </c>
      <c r="V43" s="42">
        <v>3</v>
      </c>
      <c r="W43" s="173"/>
      <c r="X43" s="44" t="s">
        <v>828</v>
      </c>
      <c r="Y43" s="44" t="s">
        <v>258</v>
      </c>
      <c r="Z43" s="44" t="s">
        <v>242</v>
      </c>
      <c r="AA43" s="42">
        <v>6</v>
      </c>
      <c r="AB43" s="221">
        <v>13</v>
      </c>
      <c r="AC43" s="173">
        <f>SUM(AA43:AB43)</f>
        <v>19</v>
      </c>
      <c r="AD43" s="42">
        <v>1</v>
      </c>
      <c r="AE43" s="230"/>
    </row>
    <row r="44" spans="1:31" ht="15.6" customHeight="1" x14ac:dyDescent="0.25">
      <c r="A44" s="52" t="s">
        <v>226</v>
      </c>
      <c r="B44" s="157" t="s">
        <v>383</v>
      </c>
      <c r="C44" s="46" t="s">
        <v>405</v>
      </c>
      <c r="D44" s="23"/>
      <c r="E44" s="9">
        <v>1</v>
      </c>
      <c r="F44" s="44" t="s">
        <v>1136</v>
      </c>
      <c r="G44" s="43"/>
      <c r="H44" s="47"/>
      <c r="I44" s="43"/>
      <c r="J44" s="45"/>
      <c r="K44" s="47"/>
      <c r="L44" s="47"/>
      <c r="M44" s="39"/>
      <c r="N44" s="9"/>
      <c r="O44" s="233"/>
      <c r="P44" s="44" t="s">
        <v>809</v>
      </c>
      <c r="Q44" s="44" t="s">
        <v>251</v>
      </c>
      <c r="R44" s="44" t="s">
        <v>250</v>
      </c>
      <c r="S44" s="42">
        <v>1</v>
      </c>
      <c r="T44" s="42">
        <v>4</v>
      </c>
      <c r="U44" s="173">
        <f>SUM(S44:T44)</f>
        <v>5</v>
      </c>
      <c r="V44" s="42">
        <v>2</v>
      </c>
      <c r="W44" s="173"/>
      <c r="X44" s="44" t="s">
        <v>832</v>
      </c>
      <c r="Y44" s="44" t="s">
        <v>359</v>
      </c>
      <c r="Z44" s="44" t="s">
        <v>242</v>
      </c>
      <c r="AA44" s="42">
        <v>2</v>
      </c>
      <c r="AB44" s="42">
        <v>8</v>
      </c>
      <c r="AC44" s="173">
        <f t="shared" si="7"/>
        <v>10</v>
      </c>
      <c r="AD44" s="42"/>
      <c r="AE44" s="230"/>
    </row>
    <row r="45" spans="1:31" ht="15.6" customHeight="1" x14ac:dyDescent="0.25">
      <c r="B45" s="157"/>
      <c r="C45" s="46"/>
      <c r="E45" s="9">
        <v>2</v>
      </c>
      <c r="F45" s="44" t="s">
        <v>1137</v>
      </c>
      <c r="N45" s="9"/>
      <c r="O45" s="232"/>
      <c r="P45" s="44" t="s">
        <v>812</v>
      </c>
      <c r="Q45" s="44" t="s">
        <v>215</v>
      </c>
      <c r="R45" s="44" t="s">
        <v>250</v>
      </c>
      <c r="S45" s="42"/>
      <c r="T45" s="221">
        <v>4</v>
      </c>
      <c r="U45" s="173">
        <f>SUM(S45:T45)</f>
        <v>4</v>
      </c>
      <c r="V45" s="42">
        <v>5</v>
      </c>
      <c r="W45" s="173"/>
      <c r="X45" s="44" t="s">
        <v>830</v>
      </c>
      <c r="Y45" s="88" t="s">
        <v>288</v>
      </c>
      <c r="Z45" s="44" t="s">
        <v>242</v>
      </c>
      <c r="AA45" s="42"/>
      <c r="AB45" s="221">
        <v>8</v>
      </c>
      <c r="AC45" s="173">
        <f t="shared" si="7"/>
        <v>8</v>
      </c>
      <c r="AD45" s="42"/>
      <c r="AE45" s="230"/>
    </row>
    <row r="46" spans="1:31" ht="17.25" customHeight="1" x14ac:dyDescent="0.25">
      <c r="E46" s="9">
        <v>2</v>
      </c>
      <c r="F46" s="44" t="s">
        <v>1140</v>
      </c>
      <c r="N46" s="8"/>
      <c r="O46" s="232"/>
      <c r="P46" s="44" t="s">
        <v>813</v>
      </c>
      <c r="Q46" s="44" t="s">
        <v>259</v>
      </c>
      <c r="R46" s="51" t="s">
        <v>250</v>
      </c>
      <c r="S46" s="221">
        <v>1</v>
      </c>
      <c r="T46" s="42">
        <v>1</v>
      </c>
      <c r="U46" s="173">
        <f t="shared" si="6"/>
        <v>2</v>
      </c>
      <c r="V46" s="42"/>
      <c r="W46" s="173"/>
      <c r="X46" s="44" t="s">
        <v>826</v>
      </c>
      <c r="Y46" s="44" t="s">
        <v>218</v>
      </c>
      <c r="Z46" s="51" t="s">
        <v>242</v>
      </c>
      <c r="AA46" s="42">
        <v>1</v>
      </c>
      <c r="AB46" s="221">
        <v>4</v>
      </c>
      <c r="AC46" s="173">
        <f t="shared" si="7"/>
        <v>5</v>
      </c>
      <c r="AD46" s="42">
        <v>2</v>
      </c>
      <c r="AE46" s="230"/>
    </row>
    <row r="47" spans="1:31" ht="15.6" customHeight="1" x14ac:dyDescent="0.25">
      <c r="N47" s="8"/>
      <c r="O47" s="233"/>
      <c r="P47" s="44" t="s">
        <v>806</v>
      </c>
      <c r="Q47" s="51" t="s">
        <v>787</v>
      </c>
      <c r="R47" s="44" t="s">
        <v>250</v>
      </c>
      <c r="S47" s="42">
        <v>1</v>
      </c>
      <c r="T47" s="221">
        <v>1</v>
      </c>
      <c r="U47" s="173">
        <f t="shared" si="6"/>
        <v>2</v>
      </c>
      <c r="V47" s="42"/>
      <c r="W47" s="173"/>
      <c r="X47" s="44" t="s">
        <v>831</v>
      </c>
      <c r="Y47" s="44" t="s">
        <v>382</v>
      </c>
      <c r="Z47" s="44" t="s">
        <v>242</v>
      </c>
      <c r="AA47" s="42">
        <v>1</v>
      </c>
      <c r="AB47" s="42">
        <v>4</v>
      </c>
      <c r="AC47" s="173">
        <f t="shared" si="7"/>
        <v>5</v>
      </c>
      <c r="AD47" s="42">
        <v>1</v>
      </c>
      <c r="AE47" s="230"/>
    </row>
    <row r="48" spans="1:31" ht="15.6" customHeight="1" x14ac:dyDescent="0.3">
      <c r="B48" s="35" t="s">
        <v>312</v>
      </c>
      <c r="C48" s="59"/>
      <c r="D48" s="234">
        <v>2</v>
      </c>
      <c r="E48" s="9">
        <v>1</v>
      </c>
      <c r="F48" s="44" t="s">
        <v>1138</v>
      </c>
      <c r="N48" s="9"/>
      <c r="O48" s="232"/>
      <c r="P48" s="44" t="s">
        <v>808</v>
      </c>
      <c r="Q48" s="44" t="s">
        <v>250</v>
      </c>
      <c r="R48" s="44" t="s">
        <v>250</v>
      </c>
      <c r="S48" s="42"/>
      <c r="T48" s="221"/>
      <c r="U48" s="173">
        <f t="shared" si="6"/>
        <v>0</v>
      </c>
      <c r="V48" s="42"/>
      <c r="W48" s="173"/>
      <c r="X48" s="44" t="s">
        <v>833</v>
      </c>
      <c r="Y48" s="44" t="s">
        <v>204</v>
      </c>
      <c r="Z48" s="44" t="s">
        <v>242</v>
      </c>
      <c r="AA48" s="42"/>
      <c r="AB48" s="42">
        <v>4</v>
      </c>
      <c r="AC48" s="173">
        <f t="shared" si="7"/>
        <v>4</v>
      </c>
      <c r="AD48" s="42">
        <v>3</v>
      </c>
      <c r="AE48" s="230"/>
    </row>
    <row r="49" spans="1:31" ht="16.899999999999999" customHeight="1" thickBot="1" x14ac:dyDescent="0.3">
      <c r="A49" s="202" t="s">
        <v>226</v>
      </c>
      <c r="B49" s="88" t="s">
        <v>790</v>
      </c>
      <c r="C49" s="46" t="s">
        <v>405</v>
      </c>
      <c r="D49" s="234"/>
      <c r="E49" s="9">
        <v>2</v>
      </c>
      <c r="F49" s="44" t="s">
        <v>1139</v>
      </c>
      <c r="N49" s="9"/>
      <c r="O49" s="233"/>
      <c r="P49" s="240" t="s">
        <v>1012</v>
      </c>
      <c r="Q49" s="240"/>
      <c r="R49" s="240" t="s">
        <v>250</v>
      </c>
      <c r="S49" s="242">
        <f>SUM(S38:S48)</f>
        <v>28</v>
      </c>
      <c r="T49" s="242">
        <f>SUM(T38:T48)</f>
        <v>41</v>
      </c>
      <c r="U49" s="242">
        <f>SUM(U38:U48)</f>
        <v>69</v>
      </c>
      <c r="V49" s="242">
        <f>SUM(V38:V48)</f>
        <v>16</v>
      </c>
      <c r="W49" s="173"/>
      <c r="X49" s="240" t="s">
        <v>1014</v>
      </c>
      <c r="Y49" s="240"/>
      <c r="Z49" s="240"/>
      <c r="AA49" s="242">
        <f>SUM(AA38:AA48)</f>
        <v>60</v>
      </c>
      <c r="AB49" s="242">
        <f>SUM(AB38:AB48)</f>
        <v>97</v>
      </c>
      <c r="AC49" s="242">
        <f>SUM(AC38:AC48)</f>
        <v>157</v>
      </c>
      <c r="AD49" s="242">
        <f>SUM(AD38:AD48)</f>
        <v>14</v>
      </c>
      <c r="AE49" s="230"/>
    </row>
    <row r="50" spans="1:31" ht="15.6" customHeight="1" x14ac:dyDescent="0.25">
      <c r="N50" s="8"/>
      <c r="O50" s="233"/>
      <c r="P50" s="238" t="s">
        <v>356</v>
      </c>
      <c r="Q50" s="238"/>
      <c r="R50" s="243" t="s">
        <v>1017</v>
      </c>
      <c r="S50" s="245">
        <v>7</v>
      </c>
      <c r="T50" s="245">
        <v>6</v>
      </c>
      <c r="U50" s="173">
        <f t="shared" ref="U50:U61" si="8">SUM(S50:T50)</f>
        <v>13</v>
      </c>
      <c r="V50" s="245"/>
      <c r="W50" s="173"/>
      <c r="X50" s="238" t="s">
        <v>358</v>
      </c>
      <c r="Y50" s="238"/>
      <c r="Z50" s="243" t="s">
        <v>1018</v>
      </c>
      <c r="AA50" s="245">
        <v>8</v>
      </c>
      <c r="AB50" s="245">
        <v>9</v>
      </c>
      <c r="AC50" s="173">
        <f t="shared" ref="AC50:AC54" si="9">SUM(AA50:AB50)</f>
        <v>17</v>
      </c>
      <c r="AD50" s="245">
        <v>1</v>
      </c>
      <c r="AE50" s="230"/>
    </row>
    <row r="51" spans="1:31" ht="15.6" customHeight="1" x14ac:dyDescent="0.25">
      <c r="A51" s="107"/>
      <c r="B51" s="108"/>
      <c r="C51" s="108"/>
      <c r="D51" s="149"/>
      <c r="E51" s="109"/>
      <c r="F51" s="108"/>
      <c r="G51" s="110"/>
      <c r="H51" s="110"/>
      <c r="I51" s="110"/>
      <c r="J51" s="111"/>
      <c r="K51" s="110"/>
      <c r="L51" s="110"/>
      <c r="M51" s="109"/>
      <c r="N51" s="9"/>
      <c r="O51" s="232"/>
      <c r="P51" s="44" t="s">
        <v>820</v>
      </c>
      <c r="Q51" s="44" t="s">
        <v>254</v>
      </c>
      <c r="R51" s="44" t="s">
        <v>356</v>
      </c>
      <c r="S51" s="42">
        <v>8</v>
      </c>
      <c r="T51" s="221">
        <v>14</v>
      </c>
      <c r="U51" s="173">
        <f t="shared" si="8"/>
        <v>22</v>
      </c>
      <c r="V51" s="42">
        <v>1</v>
      </c>
      <c r="W51" s="173"/>
      <c r="X51" s="44" t="s">
        <v>842</v>
      </c>
      <c r="Y51" s="44" t="s">
        <v>598</v>
      </c>
      <c r="Z51" s="44" t="s">
        <v>358</v>
      </c>
      <c r="AA51" s="42">
        <v>5</v>
      </c>
      <c r="AB51" s="221">
        <v>8</v>
      </c>
      <c r="AC51" s="173">
        <f t="shared" si="9"/>
        <v>13</v>
      </c>
      <c r="AD51" s="42">
        <v>1</v>
      </c>
      <c r="AE51" s="230"/>
    </row>
    <row r="52" spans="1:31" ht="15.6" customHeight="1" x14ac:dyDescent="0.3">
      <c r="C52" s="44" t="s">
        <v>231</v>
      </c>
      <c r="D52" s="102">
        <f>SUM(D15:D51)</f>
        <v>17</v>
      </c>
      <c r="E52" s="22"/>
      <c r="F52" s="44" t="s">
        <v>532</v>
      </c>
      <c r="G52" s="35"/>
      <c r="H52" s="50"/>
      <c r="I52" s="64">
        <v>10</v>
      </c>
      <c r="J52" s="23"/>
      <c r="N52" s="9"/>
      <c r="O52" s="232"/>
      <c r="P52" s="44" t="s">
        <v>821</v>
      </c>
      <c r="Q52" s="51" t="s">
        <v>254</v>
      </c>
      <c r="R52" s="51" t="s">
        <v>356</v>
      </c>
      <c r="S52" s="42">
        <v>4</v>
      </c>
      <c r="T52" s="42">
        <v>11</v>
      </c>
      <c r="U52" s="173">
        <f t="shared" si="8"/>
        <v>15</v>
      </c>
      <c r="V52" s="42">
        <v>3</v>
      </c>
      <c r="W52" s="173"/>
      <c r="X52" s="44" t="s">
        <v>836</v>
      </c>
      <c r="Y52" s="159" t="s">
        <v>216</v>
      </c>
      <c r="Z52" s="44" t="s">
        <v>358</v>
      </c>
      <c r="AA52" s="42">
        <v>6</v>
      </c>
      <c r="AB52" s="221">
        <v>6</v>
      </c>
      <c r="AC52" s="173">
        <f t="shared" si="9"/>
        <v>12</v>
      </c>
      <c r="AD52" s="42">
        <v>9</v>
      </c>
      <c r="AE52" s="230"/>
    </row>
    <row r="53" spans="1:31" ht="15.6" customHeight="1" x14ac:dyDescent="0.25">
      <c r="N53" s="9"/>
      <c r="O53" s="233"/>
      <c r="P53" s="44" t="s">
        <v>823</v>
      </c>
      <c r="Q53" s="44" t="s">
        <v>292</v>
      </c>
      <c r="R53" s="44" t="s">
        <v>356</v>
      </c>
      <c r="S53" s="42">
        <v>6</v>
      </c>
      <c r="T53" s="221">
        <v>8</v>
      </c>
      <c r="U53" s="173">
        <f t="shared" si="8"/>
        <v>14</v>
      </c>
      <c r="V53" s="43"/>
      <c r="W53" s="173"/>
      <c r="X53" s="44" t="s">
        <v>840</v>
      </c>
      <c r="Y53" s="44" t="s">
        <v>293</v>
      </c>
      <c r="Z53" s="51" t="s">
        <v>358</v>
      </c>
      <c r="AA53" s="221">
        <v>5</v>
      </c>
      <c r="AB53" s="42">
        <v>7</v>
      </c>
      <c r="AC53" s="173">
        <f t="shared" si="9"/>
        <v>12</v>
      </c>
      <c r="AD53" s="43"/>
      <c r="AE53" s="230"/>
    </row>
    <row r="54" spans="1:31" ht="15.6" customHeight="1" x14ac:dyDescent="0.25">
      <c r="A54" s="202"/>
      <c r="N54" s="8"/>
      <c r="O54" s="232"/>
      <c r="P54" s="44" t="s">
        <v>819</v>
      </c>
      <c r="Q54" s="51" t="s">
        <v>217</v>
      </c>
      <c r="R54" s="51" t="s">
        <v>356</v>
      </c>
      <c r="S54" s="42">
        <v>4</v>
      </c>
      <c r="T54" s="221">
        <v>8</v>
      </c>
      <c r="U54" s="173">
        <f t="shared" si="8"/>
        <v>12</v>
      </c>
      <c r="V54" s="42">
        <v>1</v>
      </c>
      <c r="W54" s="173"/>
      <c r="X54" s="44" t="s">
        <v>841</v>
      </c>
      <c r="Y54" s="44" t="s">
        <v>248</v>
      </c>
      <c r="Z54" s="44" t="s">
        <v>358</v>
      </c>
      <c r="AA54" s="42">
        <v>7</v>
      </c>
      <c r="AB54" s="221">
        <v>4</v>
      </c>
      <c r="AC54" s="173">
        <f t="shared" si="9"/>
        <v>11</v>
      </c>
      <c r="AD54" s="43"/>
      <c r="AE54" s="230"/>
    </row>
    <row r="55" spans="1:31" ht="15.6" customHeight="1" x14ac:dyDescent="0.25">
      <c r="N55" s="8"/>
      <c r="O55" s="232"/>
      <c r="P55" s="44" t="s">
        <v>818</v>
      </c>
      <c r="Q55" s="44" t="s">
        <v>209</v>
      </c>
      <c r="R55" s="44" t="s">
        <v>356</v>
      </c>
      <c r="S55" s="42">
        <v>3</v>
      </c>
      <c r="T55" s="221">
        <v>8</v>
      </c>
      <c r="U55" s="173">
        <f t="shared" si="8"/>
        <v>11</v>
      </c>
      <c r="V55" s="42">
        <v>3</v>
      </c>
      <c r="W55" s="173"/>
      <c r="X55" s="44" t="s">
        <v>837</v>
      </c>
      <c r="Y55" s="44" t="s">
        <v>798</v>
      </c>
      <c r="Z55" s="44" t="s">
        <v>358</v>
      </c>
      <c r="AA55" s="42">
        <v>3</v>
      </c>
      <c r="AB55" s="42">
        <v>8</v>
      </c>
      <c r="AC55" s="173">
        <f t="shared" ref="AC55:AC60" si="10">SUM(AA55:AB55)</f>
        <v>11</v>
      </c>
      <c r="AD55" s="221">
        <v>4</v>
      </c>
      <c r="AE55" s="230"/>
    </row>
    <row r="56" spans="1:31" ht="15.6" customHeight="1" x14ac:dyDescent="0.25">
      <c r="C56" s="7"/>
      <c r="N56" s="8"/>
      <c r="O56" s="63"/>
      <c r="P56" s="44" t="s">
        <v>1043</v>
      </c>
      <c r="Q56" s="44" t="s">
        <v>544</v>
      </c>
      <c r="R56" s="44" t="s">
        <v>356</v>
      </c>
      <c r="S56" s="42">
        <v>3</v>
      </c>
      <c r="T56" s="221">
        <v>6</v>
      </c>
      <c r="U56" s="173">
        <f t="shared" si="8"/>
        <v>9</v>
      </c>
      <c r="W56" s="173"/>
      <c r="X56" s="44" t="s">
        <v>1084</v>
      </c>
      <c r="Y56" s="161" t="s">
        <v>314</v>
      </c>
      <c r="Z56" s="44" t="s">
        <v>358</v>
      </c>
      <c r="AA56" s="42">
        <v>2</v>
      </c>
      <c r="AB56" s="221">
        <v>7</v>
      </c>
      <c r="AC56" s="173">
        <f t="shared" si="10"/>
        <v>9</v>
      </c>
      <c r="AD56" s="42">
        <v>1</v>
      </c>
      <c r="AE56" s="230"/>
    </row>
    <row r="57" spans="1:31" ht="15.6" customHeight="1" x14ac:dyDescent="0.25">
      <c r="N57" s="9"/>
      <c r="O57" s="233"/>
      <c r="P57" s="44" t="s">
        <v>822</v>
      </c>
      <c r="Q57" s="44" t="s">
        <v>238</v>
      </c>
      <c r="R57" s="44" t="s">
        <v>356</v>
      </c>
      <c r="S57" s="42">
        <v>4</v>
      </c>
      <c r="T57" s="42">
        <v>4</v>
      </c>
      <c r="U57" s="173">
        <f t="shared" si="8"/>
        <v>8</v>
      </c>
      <c r="V57" s="42">
        <v>3</v>
      </c>
      <c r="W57" s="173"/>
      <c r="X57" s="44" t="s">
        <v>838</v>
      </c>
      <c r="Y57" s="44" t="s">
        <v>290</v>
      </c>
      <c r="Z57" s="44" t="s">
        <v>358</v>
      </c>
      <c r="AA57" s="42">
        <v>4</v>
      </c>
      <c r="AB57" s="221">
        <v>4</v>
      </c>
      <c r="AC57" s="173">
        <f t="shared" si="10"/>
        <v>8</v>
      </c>
      <c r="AD57" s="43"/>
      <c r="AE57" s="230"/>
    </row>
    <row r="58" spans="1:31" ht="15.6" customHeight="1" x14ac:dyDescent="0.25">
      <c r="N58" s="9"/>
      <c r="O58" s="233"/>
      <c r="P58" s="44" t="s">
        <v>918</v>
      </c>
      <c r="Q58" s="159" t="s">
        <v>691</v>
      </c>
      <c r="R58" s="44" t="s">
        <v>356</v>
      </c>
      <c r="S58" s="42">
        <v>2</v>
      </c>
      <c r="T58" s="42">
        <v>5</v>
      </c>
      <c r="U58" s="173">
        <f t="shared" si="8"/>
        <v>7</v>
      </c>
      <c r="V58" s="42">
        <v>3</v>
      </c>
      <c r="W58" s="173"/>
      <c r="X58" s="44" t="s">
        <v>925</v>
      </c>
      <c r="Y58" s="44" t="s">
        <v>300</v>
      </c>
      <c r="Z58" s="44" t="s">
        <v>358</v>
      </c>
      <c r="AA58" s="42">
        <v>3</v>
      </c>
      <c r="AB58" s="42">
        <v>5</v>
      </c>
      <c r="AC58" s="173">
        <f t="shared" si="10"/>
        <v>8</v>
      </c>
      <c r="AD58" s="221"/>
      <c r="AE58" s="230"/>
    </row>
    <row r="59" spans="1:31" ht="15.6" customHeight="1" x14ac:dyDescent="0.25">
      <c r="N59" s="9"/>
      <c r="O59" s="232"/>
      <c r="P59" s="44" t="s">
        <v>882</v>
      </c>
      <c r="Q59" s="44" t="s">
        <v>756</v>
      </c>
      <c r="R59" s="44" t="s">
        <v>356</v>
      </c>
      <c r="S59" s="42">
        <v>1</v>
      </c>
      <c r="T59" s="42">
        <v>4</v>
      </c>
      <c r="U59" s="173">
        <f t="shared" si="8"/>
        <v>5</v>
      </c>
      <c r="V59" s="42">
        <v>2</v>
      </c>
      <c r="W59" s="173"/>
      <c r="X59" s="44" t="s">
        <v>835</v>
      </c>
      <c r="Y59" s="88" t="s">
        <v>309</v>
      </c>
      <c r="Z59" s="44" t="s">
        <v>358</v>
      </c>
      <c r="AA59" s="42">
        <v>2</v>
      </c>
      <c r="AB59" s="221">
        <v>6</v>
      </c>
      <c r="AC59" s="173">
        <f t="shared" si="10"/>
        <v>8</v>
      </c>
      <c r="AD59" s="42">
        <v>1</v>
      </c>
      <c r="AE59" s="230"/>
    </row>
    <row r="60" spans="1:31" ht="16.149999999999999" customHeight="1" thickBot="1" x14ac:dyDescent="0.3">
      <c r="N60" s="9"/>
      <c r="O60" s="233"/>
      <c r="P60" s="44" t="s">
        <v>816</v>
      </c>
      <c r="Q60" s="44" t="s">
        <v>213</v>
      </c>
      <c r="R60" s="44" t="s">
        <v>356</v>
      </c>
      <c r="S60" s="42">
        <v>1</v>
      </c>
      <c r="T60" s="221">
        <v>1</v>
      </c>
      <c r="U60" s="173">
        <f t="shared" si="8"/>
        <v>2</v>
      </c>
      <c r="V60" s="42">
        <v>3</v>
      </c>
      <c r="W60" s="173"/>
      <c r="X60" s="44" t="s">
        <v>839</v>
      </c>
      <c r="Y60" s="44" t="s">
        <v>295</v>
      </c>
      <c r="Z60" s="44" t="s">
        <v>358</v>
      </c>
      <c r="AA60" s="42"/>
      <c r="AB60" s="42">
        <v>8</v>
      </c>
      <c r="AC60" s="173">
        <f t="shared" si="10"/>
        <v>8</v>
      </c>
      <c r="AD60" s="42"/>
      <c r="AE60" s="230"/>
    </row>
    <row r="61" spans="1:31" ht="18.600000000000001" customHeight="1" thickTop="1" thickBot="1" x14ac:dyDescent="0.35">
      <c r="A61" s="171"/>
      <c r="B61" s="171"/>
      <c r="C61" s="170" t="s">
        <v>1007</v>
      </c>
      <c r="D61" s="49" t="s">
        <v>246</v>
      </c>
      <c r="E61" s="49" t="s">
        <v>240</v>
      </c>
      <c r="F61" s="49" t="s">
        <v>241</v>
      </c>
      <c r="G61" s="170" t="s">
        <v>247</v>
      </c>
      <c r="H61" s="170" t="s">
        <v>182</v>
      </c>
      <c r="I61" s="208"/>
      <c r="J61" s="208" t="s">
        <v>1063</v>
      </c>
      <c r="K61" s="208"/>
      <c r="L61" s="49" t="s">
        <v>1154</v>
      </c>
      <c r="M61" s="170"/>
      <c r="N61" s="9"/>
      <c r="O61" s="63"/>
      <c r="P61" s="44" t="s">
        <v>817</v>
      </c>
      <c r="Q61" s="44" t="s">
        <v>257</v>
      </c>
      <c r="R61" s="44" t="s">
        <v>356</v>
      </c>
      <c r="S61" s="42"/>
      <c r="T61" s="221">
        <v>1</v>
      </c>
      <c r="U61" s="173">
        <f t="shared" si="8"/>
        <v>1</v>
      </c>
      <c r="V61" s="42">
        <v>1</v>
      </c>
      <c r="W61" s="173"/>
      <c r="X61" s="157" t="s">
        <v>1014</v>
      </c>
      <c r="Y61" s="222"/>
      <c r="Z61" s="157" t="s">
        <v>358</v>
      </c>
      <c r="AA61" s="267">
        <f>SUM(AA50:AA60)</f>
        <v>45</v>
      </c>
      <c r="AB61" s="267">
        <f>SUM(AB50:AB60)</f>
        <v>72</v>
      </c>
      <c r="AC61" s="268">
        <f>SUM(AC50:AC60)</f>
        <v>117</v>
      </c>
      <c r="AD61" s="269">
        <f>SUM(AD50:AD60)</f>
        <v>17</v>
      </c>
      <c r="AE61" s="230"/>
    </row>
    <row r="62" spans="1:31" ht="15.6" customHeight="1" thickTop="1" thickBot="1" x14ac:dyDescent="0.35">
      <c r="B62" s="273"/>
      <c r="C62" s="44" t="s">
        <v>908</v>
      </c>
      <c r="D62" s="44" t="s">
        <v>242</v>
      </c>
      <c r="E62" s="42">
        <v>18</v>
      </c>
      <c r="F62" s="221">
        <v>11</v>
      </c>
      <c r="G62" s="173">
        <f t="shared" ref="G62:G73" si="11">SUM(E62:F62)</f>
        <v>29</v>
      </c>
      <c r="H62" s="42"/>
      <c r="I62" s="44"/>
      <c r="J62" s="44">
        <v>1</v>
      </c>
      <c r="K62" s="64"/>
      <c r="L62" s="170" t="s">
        <v>802</v>
      </c>
      <c r="N62" s="9"/>
      <c r="O62" s="230"/>
      <c r="P62" s="157" t="s">
        <v>1012</v>
      </c>
      <c r="Q62" s="157"/>
      <c r="R62" s="157" t="s">
        <v>356</v>
      </c>
      <c r="S62" s="221">
        <f>SUM(S50:S61)</f>
        <v>43</v>
      </c>
      <c r="T62" s="221">
        <f>SUM(T50:T61)</f>
        <v>76</v>
      </c>
      <c r="U62" s="173">
        <f>SUM(U50:U60)</f>
        <v>118</v>
      </c>
      <c r="V62" s="42">
        <f>SUM(V50:V61)</f>
        <v>20</v>
      </c>
      <c r="W62" s="173"/>
      <c r="X62" s="230"/>
      <c r="Y62" s="230"/>
      <c r="Z62" s="230"/>
      <c r="AA62" s="230"/>
      <c r="AB62" s="230"/>
      <c r="AC62" s="230"/>
      <c r="AD62" s="230"/>
      <c r="AE62" s="230"/>
    </row>
    <row r="63" spans="1:31" ht="15.6" customHeight="1" thickBot="1" x14ac:dyDescent="0.3">
      <c r="B63" s="273"/>
      <c r="C63" s="46" t="s">
        <v>794</v>
      </c>
      <c r="D63" s="44" t="s">
        <v>243</v>
      </c>
      <c r="E63" s="42">
        <v>11</v>
      </c>
      <c r="F63" s="42">
        <v>18</v>
      </c>
      <c r="G63" s="173">
        <f t="shared" si="11"/>
        <v>29</v>
      </c>
      <c r="H63" s="42">
        <v>5</v>
      </c>
      <c r="I63" s="44"/>
      <c r="J63" s="44">
        <v>2</v>
      </c>
      <c r="K63" s="44"/>
      <c r="L63" s="44" t="s">
        <v>1153</v>
      </c>
      <c r="M63" s="243" t="s">
        <v>358</v>
      </c>
      <c r="N63" s="9"/>
      <c r="O63" s="63"/>
      <c r="P63" s="57" t="s">
        <v>1041</v>
      </c>
      <c r="Q63" s="168"/>
      <c r="R63" s="168"/>
      <c r="S63" s="207">
        <f>S25+S37+S49+S62</f>
        <v>152</v>
      </c>
      <c r="T63" s="207">
        <f>T25+T37+T49+T62</f>
        <v>235</v>
      </c>
      <c r="U63" s="207">
        <f>U25+U37+U49+U62</f>
        <v>386</v>
      </c>
      <c r="V63" s="207">
        <f>V25+V37+V49+V62</f>
        <v>52</v>
      </c>
      <c r="W63" s="173"/>
      <c r="X63" s="57" t="s">
        <v>1042</v>
      </c>
      <c r="Y63" s="57"/>
      <c r="Z63" s="57"/>
      <c r="AA63" s="207">
        <f>AA25+AA37+AA49+AA61</f>
        <v>191</v>
      </c>
      <c r="AB63" s="207">
        <f>AB25+AB37+AB49+AB61</f>
        <v>308</v>
      </c>
      <c r="AC63" s="207">
        <f>AC25+AC37+AC49+AC61</f>
        <v>499</v>
      </c>
      <c r="AD63" s="207">
        <f>AD25+AD37+AD49+AD61</f>
        <v>69</v>
      </c>
      <c r="AE63" s="230"/>
    </row>
    <row r="64" spans="1:31" ht="15.6" customHeight="1" thickTop="1" thickBot="1" x14ac:dyDescent="0.3">
      <c r="B64" s="273"/>
      <c r="C64" s="44" t="s">
        <v>320</v>
      </c>
      <c r="D64" s="44" t="s">
        <v>305</v>
      </c>
      <c r="E64" s="42">
        <v>18</v>
      </c>
      <c r="F64" s="42">
        <v>8</v>
      </c>
      <c r="G64" s="173">
        <f t="shared" si="11"/>
        <v>26</v>
      </c>
      <c r="H64" s="42"/>
      <c r="I64" s="44"/>
      <c r="J64" s="44">
        <v>3</v>
      </c>
      <c r="K64" s="44"/>
      <c r="L64" s="44" t="s">
        <v>285</v>
      </c>
      <c r="M64" s="44" t="s">
        <v>242</v>
      </c>
      <c r="N64" s="9"/>
      <c r="O64" s="181"/>
      <c r="P64" s="43"/>
      <c r="Q64" s="43"/>
      <c r="R64" s="43"/>
      <c r="S64" s="43"/>
      <c r="T64" s="43"/>
      <c r="U64" s="43"/>
      <c r="V64" s="43"/>
      <c r="W64" s="43"/>
      <c r="X64" s="209" t="s">
        <v>799</v>
      </c>
      <c r="Y64" s="201"/>
      <c r="Z64" s="201"/>
      <c r="AA64" s="210">
        <f>S63+AA63</f>
        <v>343</v>
      </c>
      <c r="AB64" s="210">
        <f>T63+AB63</f>
        <v>543</v>
      </c>
      <c r="AC64" s="210">
        <f>U63+AC63</f>
        <v>885</v>
      </c>
      <c r="AD64" s="210">
        <f>V63+AD63</f>
        <v>121</v>
      </c>
      <c r="AE64" s="211"/>
    </row>
    <row r="65" spans="1:31" ht="15.6" customHeight="1" thickTop="1" x14ac:dyDescent="0.25">
      <c r="B65" s="273"/>
      <c r="C65" s="44" t="s">
        <v>406</v>
      </c>
      <c r="D65" s="44" t="s">
        <v>242</v>
      </c>
      <c r="E65" s="42">
        <v>10</v>
      </c>
      <c r="F65" s="221">
        <v>15</v>
      </c>
      <c r="G65" s="173">
        <f t="shared" si="11"/>
        <v>25</v>
      </c>
      <c r="H65" s="42">
        <v>3</v>
      </c>
      <c r="I65" s="44"/>
      <c r="J65" s="44">
        <v>4</v>
      </c>
      <c r="K65" s="43"/>
      <c r="M65" s="43"/>
      <c r="O65" s="181"/>
      <c r="AE65" s="211"/>
    </row>
    <row r="66" spans="1:31" ht="15.6" customHeight="1" x14ac:dyDescent="0.3">
      <c r="B66" s="273"/>
      <c r="C66" s="46" t="s">
        <v>249</v>
      </c>
      <c r="D66" s="220" t="s">
        <v>242</v>
      </c>
      <c r="E66" s="42">
        <v>14</v>
      </c>
      <c r="F66" s="42">
        <v>10</v>
      </c>
      <c r="G66" s="173">
        <f t="shared" si="11"/>
        <v>24</v>
      </c>
      <c r="H66" s="42">
        <v>2</v>
      </c>
      <c r="I66" s="44"/>
      <c r="J66" s="44">
        <v>5</v>
      </c>
      <c r="K66" s="43"/>
      <c r="L66" s="170" t="s">
        <v>273</v>
      </c>
      <c r="M66" s="44"/>
      <c r="O66" s="181"/>
      <c r="AE66" s="211"/>
    </row>
    <row r="67" spans="1:31" ht="15.6" customHeight="1" x14ac:dyDescent="0.25">
      <c r="B67" s="273"/>
      <c r="C67" s="44" t="s">
        <v>525</v>
      </c>
      <c r="D67" s="44" t="s">
        <v>356</v>
      </c>
      <c r="E67" s="42">
        <v>8</v>
      </c>
      <c r="F67" s="221">
        <v>14</v>
      </c>
      <c r="G67" s="173">
        <f t="shared" si="11"/>
        <v>22</v>
      </c>
      <c r="H67" s="42">
        <v>1</v>
      </c>
      <c r="I67" s="44"/>
      <c r="J67" s="44">
        <v>6</v>
      </c>
      <c r="K67" s="43"/>
      <c r="L67" s="46" t="s">
        <v>272</v>
      </c>
      <c r="M67" s="220"/>
      <c r="O67" s="181"/>
      <c r="AE67" s="211"/>
    </row>
    <row r="68" spans="1:31" ht="15.6" customHeight="1" x14ac:dyDescent="0.3">
      <c r="B68" s="273"/>
      <c r="C68" s="159" t="s">
        <v>383</v>
      </c>
      <c r="D68" s="44" t="s">
        <v>306</v>
      </c>
      <c r="E68" s="42">
        <v>14</v>
      </c>
      <c r="F68" s="221">
        <v>7</v>
      </c>
      <c r="G68" s="173">
        <f t="shared" si="11"/>
        <v>21</v>
      </c>
      <c r="H68" s="42">
        <v>5</v>
      </c>
      <c r="I68" s="44"/>
      <c r="J68" s="44">
        <v>9</v>
      </c>
      <c r="L68" s="44"/>
      <c r="M68" s="44"/>
      <c r="O68" s="181"/>
      <c r="P68" s="163" t="s">
        <v>1132</v>
      </c>
      <c r="Q68" s="49" t="s">
        <v>1002</v>
      </c>
      <c r="R68" s="21">
        <v>41309</v>
      </c>
      <c r="S68" s="57"/>
      <c r="T68" s="57"/>
      <c r="U68" s="57"/>
      <c r="V68" s="171"/>
      <c r="W68" s="171"/>
      <c r="X68" s="163" t="s">
        <v>1133</v>
      </c>
      <c r="Y68" s="49" t="s">
        <v>1002</v>
      </c>
      <c r="Z68" s="21">
        <v>41316</v>
      </c>
      <c r="AA68" s="211"/>
      <c r="AB68" s="211"/>
      <c r="AC68" s="211"/>
      <c r="AD68" s="211"/>
      <c r="AE68" s="211"/>
    </row>
    <row r="69" spans="1:31" ht="15.6" customHeight="1" x14ac:dyDescent="0.3">
      <c r="B69" s="273"/>
      <c r="C69" s="44" t="s">
        <v>556</v>
      </c>
      <c r="D69" s="51" t="s">
        <v>250</v>
      </c>
      <c r="E69" s="221">
        <v>8</v>
      </c>
      <c r="F69" s="221">
        <v>13</v>
      </c>
      <c r="G69" s="173">
        <f t="shared" si="11"/>
        <v>21</v>
      </c>
      <c r="H69" s="42"/>
      <c r="I69" s="44"/>
      <c r="J69" s="44">
        <v>7</v>
      </c>
      <c r="O69" s="181"/>
      <c r="P69" s="162" t="s">
        <v>270</v>
      </c>
      <c r="Q69" s="162" t="s">
        <v>268</v>
      </c>
      <c r="R69" s="162" t="s">
        <v>296</v>
      </c>
      <c r="S69" s="44"/>
      <c r="T69" s="44"/>
      <c r="U69" s="44"/>
      <c r="V69" s="50"/>
      <c r="W69" s="50"/>
      <c r="X69" s="162" t="s">
        <v>270</v>
      </c>
      <c r="Y69" s="162" t="s">
        <v>268</v>
      </c>
      <c r="Z69" s="162" t="s">
        <v>296</v>
      </c>
      <c r="AA69" s="43"/>
      <c r="AB69" s="43"/>
      <c r="AC69" s="43"/>
      <c r="AD69" s="43"/>
      <c r="AE69" s="211"/>
    </row>
    <row r="70" spans="1:31" ht="15.6" customHeight="1" x14ac:dyDescent="0.3">
      <c r="B70" s="273"/>
      <c r="C70" s="157" t="s">
        <v>260</v>
      </c>
      <c r="D70" s="46" t="s">
        <v>242</v>
      </c>
      <c r="E70" s="42">
        <v>2</v>
      </c>
      <c r="F70" s="42">
        <v>18</v>
      </c>
      <c r="G70" s="173">
        <f t="shared" si="11"/>
        <v>20</v>
      </c>
      <c r="H70" s="42">
        <v>1</v>
      </c>
      <c r="I70" s="44"/>
      <c r="J70" s="44">
        <v>10</v>
      </c>
      <c r="K70" s="43"/>
      <c r="L70" s="170" t="s">
        <v>348</v>
      </c>
      <c r="M70" s="43"/>
      <c r="O70" s="181"/>
      <c r="P70" s="198">
        <v>0.38541666666666669</v>
      </c>
      <c r="Q70" s="64" t="s">
        <v>315</v>
      </c>
      <c r="R70" s="27" t="s">
        <v>411</v>
      </c>
      <c r="S70" s="44"/>
      <c r="T70" s="44"/>
      <c r="U70" s="44"/>
      <c r="V70" s="50"/>
      <c r="W70" s="50"/>
      <c r="X70" s="198">
        <v>0.38541666666666669</v>
      </c>
      <c r="Y70" s="64" t="s">
        <v>315</v>
      </c>
      <c r="Z70" s="27" t="s">
        <v>451</v>
      </c>
      <c r="AA70" s="52"/>
      <c r="AB70" s="202"/>
      <c r="AC70" s="42"/>
      <c r="AD70" s="43"/>
      <c r="AE70" s="211"/>
    </row>
    <row r="71" spans="1:31" ht="18.75" x14ac:dyDescent="0.3">
      <c r="B71" s="273"/>
      <c r="C71" s="44" t="s">
        <v>258</v>
      </c>
      <c r="D71" s="44" t="s">
        <v>242</v>
      </c>
      <c r="E71" s="42">
        <v>6</v>
      </c>
      <c r="F71" s="221">
        <v>13</v>
      </c>
      <c r="G71" s="173">
        <f t="shared" si="11"/>
        <v>19</v>
      </c>
      <c r="H71" s="42">
        <v>1</v>
      </c>
      <c r="I71" s="44"/>
      <c r="J71" s="44">
        <v>8</v>
      </c>
      <c r="K71" s="43"/>
      <c r="L71" s="44" t="s">
        <v>1141</v>
      </c>
      <c r="M71" s="44" t="s">
        <v>306</v>
      </c>
      <c r="O71" s="181"/>
      <c r="P71" s="198">
        <v>0.38541666666666669</v>
      </c>
      <c r="Q71" s="64" t="s">
        <v>316</v>
      </c>
      <c r="R71" s="27" t="s">
        <v>410</v>
      </c>
      <c r="S71" s="44"/>
      <c r="T71" s="44"/>
      <c r="U71" s="44"/>
      <c r="V71" s="50"/>
      <c r="W71" s="50"/>
      <c r="X71" s="198">
        <v>0.38541666666666669</v>
      </c>
      <c r="Y71" s="64" t="s">
        <v>316</v>
      </c>
      <c r="Z71" s="27" t="s">
        <v>418</v>
      </c>
      <c r="AA71" s="42"/>
      <c r="AB71" s="221"/>
      <c r="AC71" s="42"/>
      <c r="AD71" s="43"/>
      <c r="AE71" s="211"/>
    </row>
    <row r="72" spans="1:31" ht="18.75" x14ac:dyDescent="0.3">
      <c r="B72" s="273"/>
      <c r="C72" s="44" t="s">
        <v>367</v>
      </c>
      <c r="D72" s="44" t="s">
        <v>243</v>
      </c>
      <c r="E72" s="42">
        <v>10</v>
      </c>
      <c r="F72" s="42">
        <v>8</v>
      </c>
      <c r="G72" s="173">
        <f t="shared" si="11"/>
        <v>18</v>
      </c>
      <c r="H72" s="42">
        <v>1</v>
      </c>
      <c r="I72" s="43"/>
      <c r="J72" s="44"/>
      <c r="K72" s="43"/>
      <c r="L72" s="44"/>
      <c r="M72" s="44"/>
      <c r="O72" s="181"/>
      <c r="P72" s="198">
        <v>0.42708333333333331</v>
      </c>
      <c r="Q72" s="64" t="s">
        <v>315</v>
      </c>
      <c r="R72" s="27" t="s">
        <v>409</v>
      </c>
      <c r="S72" s="44"/>
      <c r="T72" s="44"/>
      <c r="U72" s="44"/>
      <c r="V72" s="50"/>
      <c r="W72" s="50"/>
      <c r="X72" s="198">
        <v>0.42708333333333331</v>
      </c>
      <c r="Y72" s="64" t="s">
        <v>315</v>
      </c>
      <c r="Z72" s="27" t="s">
        <v>564</v>
      </c>
      <c r="AA72" s="42"/>
      <c r="AB72" s="42"/>
      <c r="AC72" s="42"/>
      <c r="AD72" s="43"/>
      <c r="AE72" s="211"/>
    </row>
    <row r="73" spans="1:31" ht="18.75" x14ac:dyDescent="0.3">
      <c r="B73" s="273"/>
      <c r="C73" s="44" t="s">
        <v>792</v>
      </c>
      <c r="D73" s="44" t="s">
        <v>305</v>
      </c>
      <c r="E73" s="42">
        <v>10</v>
      </c>
      <c r="F73" s="42">
        <v>7</v>
      </c>
      <c r="G73" s="173">
        <f t="shared" si="11"/>
        <v>17</v>
      </c>
      <c r="H73" s="42"/>
      <c r="I73" s="44"/>
      <c r="J73" s="44">
        <v>11</v>
      </c>
      <c r="K73" s="43"/>
      <c r="L73" s="44"/>
      <c r="M73" s="44"/>
      <c r="O73" s="181"/>
      <c r="P73" s="198">
        <v>0.42708333333333331</v>
      </c>
      <c r="Q73" s="64" t="s">
        <v>316</v>
      </c>
      <c r="R73" s="27" t="s">
        <v>444</v>
      </c>
      <c r="S73" s="43"/>
      <c r="T73" s="43"/>
      <c r="U73" s="43"/>
      <c r="V73" s="43"/>
      <c r="W73" s="43"/>
      <c r="X73" s="198">
        <v>0.42708333333333331</v>
      </c>
      <c r="Y73" s="64" t="s">
        <v>316</v>
      </c>
      <c r="Z73" s="27" t="s">
        <v>450</v>
      </c>
      <c r="AA73" s="43"/>
      <c r="AB73" s="43"/>
      <c r="AC73" s="43"/>
      <c r="AD73" s="43"/>
      <c r="AE73" s="211"/>
    </row>
    <row r="74" spans="1:31" ht="15.75" x14ac:dyDescent="0.25">
      <c r="A74" s="151"/>
      <c r="B74" s="151"/>
      <c r="C74" s="151"/>
      <c r="D74" s="151"/>
      <c r="E74" s="151"/>
      <c r="F74" s="151"/>
      <c r="G74" s="173"/>
      <c r="H74" s="173"/>
      <c r="I74" s="151"/>
      <c r="J74" s="151"/>
      <c r="K74" s="151"/>
      <c r="L74" s="151"/>
      <c r="M74" s="151"/>
      <c r="O74" s="181"/>
      <c r="P74" s="181"/>
      <c r="Q74" s="181"/>
      <c r="R74" s="181"/>
      <c r="S74" s="181"/>
      <c r="T74" s="181"/>
      <c r="U74" s="181"/>
      <c r="V74" s="181"/>
      <c r="W74" s="181"/>
      <c r="X74" s="181"/>
      <c r="Y74" s="181"/>
      <c r="Z74" s="181"/>
      <c r="AA74" s="181"/>
      <c r="AB74" s="181"/>
      <c r="AC74" s="181"/>
      <c r="AD74" s="181"/>
      <c r="AE74" s="211"/>
    </row>
    <row r="75" spans="1:31" ht="15.75" x14ac:dyDescent="0.25">
      <c r="A75" s="51"/>
      <c r="B75" s="51"/>
      <c r="C75" s="9"/>
      <c r="D75" s="9"/>
      <c r="E75" s="8"/>
      <c r="F75" s="8"/>
      <c r="G75" s="8"/>
      <c r="H75" s="8"/>
      <c r="I75" s="8"/>
      <c r="J75" s="8"/>
      <c r="K75" s="8"/>
      <c r="L75" s="8"/>
      <c r="P75" s="7"/>
      <c r="Q75" s="6"/>
      <c r="R75" s="10"/>
    </row>
    <row r="76" spans="1:31" ht="15.75" x14ac:dyDescent="0.25">
      <c r="A76" s="51"/>
      <c r="B76" s="51"/>
      <c r="C76" s="9"/>
      <c r="D76" s="9"/>
      <c r="E76" s="52"/>
      <c r="F76" s="52"/>
      <c r="G76" s="202"/>
      <c r="H76" s="52"/>
      <c r="I76" s="52"/>
      <c r="J76" s="272"/>
      <c r="K76" s="52"/>
      <c r="L76" s="52"/>
      <c r="P76" s="5"/>
      <c r="Q76" s="5"/>
      <c r="R76" s="7"/>
    </row>
    <row r="77" spans="1:31" ht="18" x14ac:dyDescent="0.25">
      <c r="A77" s="36"/>
      <c r="B77" s="84"/>
      <c r="C77" s="36"/>
      <c r="D77" s="36"/>
      <c r="E77" s="34"/>
      <c r="F77" s="83"/>
      <c r="G77" s="95"/>
      <c r="H77" s="36"/>
      <c r="I77" s="83"/>
      <c r="J77" s="83"/>
      <c r="K77" s="83"/>
      <c r="P77" s="67"/>
      <c r="Q77" s="67"/>
      <c r="R77" s="40"/>
    </row>
    <row r="78" spans="1:31" ht="18" x14ac:dyDescent="0.25">
      <c r="A78" s="36"/>
      <c r="B78" s="84"/>
      <c r="C78" s="36"/>
      <c r="D78" s="36"/>
      <c r="E78" s="34"/>
      <c r="F78" s="83"/>
      <c r="G78" s="95"/>
      <c r="H78" s="36"/>
      <c r="I78" s="83"/>
      <c r="J78" s="83"/>
      <c r="K78" s="83"/>
      <c r="P78" s="7"/>
      <c r="Q78" s="7"/>
      <c r="R78" s="7"/>
    </row>
    <row r="79" spans="1:31" ht="18" x14ac:dyDescent="0.25">
      <c r="A79" s="36"/>
      <c r="B79" s="84"/>
      <c r="C79" s="36"/>
      <c r="D79" s="36"/>
      <c r="E79" s="34"/>
      <c r="F79" s="83"/>
      <c r="G79" s="36"/>
      <c r="H79" s="83"/>
      <c r="I79" s="83"/>
      <c r="J79" s="34"/>
      <c r="K79" s="83"/>
      <c r="P79" s="5"/>
      <c r="Q79" s="5"/>
      <c r="R79" s="7"/>
    </row>
    <row r="80" spans="1:31" ht="18" x14ac:dyDescent="0.25">
      <c r="A80" s="36"/>
      <c r="B80" s="84"/>
      <c r="C80" s="36"/>
      <c r="D80" s="36"/>
      <c r="E80" s="34"/>
      <c r="F80" s="36"/>
      <c r="G80" s="36"/>
      <c r="H80" s="36"/>
      <c r="I80" s="83"/>
      <c r="J80" s="83"/>
      <c r="K80" s="83"/>
      <c r="P80" s="5"/>
      <c r="Q80" s="5"/>
      <c r="R80" s="7"/>
    </row>
    <row r="81" spans="1:18" ht="18" x14ac:dyDescent="0.25">
      <c r="A81" s="36"/>
      <c r="B81" s="84"/>
      <c r="C81" s="38"/>
      <c r="D81" s="38"/>
      <c r="E81" s="34"/>
      <c r="F81" s="36"/>
      <c r="G81" s="95"/>
      <c r="H81" s="36"/>
      <c r="I81" s="83"/>
      <c r="J81" s="83"/>
      <c r="K81" s="83"/>
      <c r="P81" s="5"/>
      <c r="Q81" s="5"/>
      <c r="R81" s="7"/>
    </row>
    <row r="82" spans="1:18" ht="18" x14ac:dyDescent="0.25">
      <c r="A82" s="36"/>
      <c r="B82" s="84"/>
      <c r="C82" s="36"/>
      <c r="D82" s="34"/>
      <c r="E82" s="34"/>
      <c r="F82" s="83"/>
      <c r="G82" s="36"/>
      <c r="H82" s="83"/>
      <c r="I82" s="83"/>
      <c r="J82" s="83"/>
      <c r="K82" s="83"/>
      <c r="P82" s="7"/>
      <c r="Q82" s="7"/>
      <c r="R82" s="7"/>
    </row>
    <row r="83" spans="1:18" ht="18" x14ac:dyDescent="0.25">
      <c r="A83" s="36"/>
      <c r="B83" s="84"/>
      <c r="C83" s="36"/>
      <c r="D83" s="34"/>
      <c r="E83" s="34"/>
      <c r="F83" s="36"/>
      <c r="G83" s="95"/>
      <c r="H83" s="36"/>
      <c r="I83" s="83"/>
      <c r="J83" s="83"/>
      <c r="K83" s="83"/>
      <c r="P83" s="7"/>
      <c r="Q83" s="7"/>
      <c r="R83" s="7"/>
    </row>
    <row r="84" spans="1:18" ht="18" x14ac:dyDescent="0.25">
      <c r="A84" s="36"/>
      <c r="B84" s="84"/>
      <c r="C84" s="34"/>
      <c r="D84" s="34"/>
      <c r="E84" s="34"/>
      <c r="F84" s="36"/>
      <c r="G84" s="95"/>
      <c r="H84" s="36"/>
      <c r="I84" s="83"/>
      <c r="J84" s="83"/>
      <c r="K84" s="83"/>
    </row>
    <row r="85" spans="1:18" ht="18" x14ac:dyDescent="0.25">
      <c r="A85" s="36"/>
      <c r="B85" s="84"/>
      <c r="C85" s="34"/>
      <c r="D85" s="34"/>
      <c r="E85" s="34"/>
      <c r="F85" s="36"/>
      <c r="G85" s="95"/>
      <c r="H85" s="36"/>
      <c r="I85" s="83"/>
      <c r="J85" s="83"/>
      <c r="K85" s="83"/>
    </row>
    <row r="86" spans="1:18" ht="23.25" x14ac:dyDescent="0.35">
      <c r="A86" s="86"/>
      <c r="B86" s="89"/>
      <c r="C86" s="34"/>
      <c r="D86" s="34"/>
      <c r="E86" s="34"/>
      <c r="F86" s="36"/>
      <c r="G86" s="95"/>
      <c r="H86" s="36"/>
      <c r="I86" s="83"/>
      <c r="J86" s="83"/>
      <c r="K86" s="83"/>
    </row>
    <row r="87" spans="1:18" ht="18" x14ac:dyDescent="0.25">
      <c r="A87" s="36"/>
      <c r="B87" s="84"/>
      <c r="C87" s="36"/>
      <c r="D87" s="84"/>
      <c r="E87" s="34"/>
      <c r="F87" s="83"/>
      <c r="G87" s="36"/>
      <c r="H87" s="36"/>
      <c r="I87" s="83"/>
      <c r="J87" s="34"/>
      <c r="K87" s="83"/>
    </row>
    <row r="88" spans="1:18" ht="18" x14ac:dyDescent="0.25">
      <c r="A88" s="36"/>
      <c r="B88" s="34"/>
      <c r="C88" s="34"/>
      <c r="D88" s="34"/>
      <c r="E88" s="34"/>
      <c r="F88" s="34"/>
      <c r="G88" s="36"/>
      <c r="H88" s="34"/>
      <c r="I88" s="34"/>
      <c r="J88" s="34"/>
      <c r="K88" s="83"/>
    </row>
    <row r="89" spans="1:18" ht="18" x14ac:dyDescent="0.25">
      <c r="A89" s="36"/>
      <c r="B89" s="84"/>
      <c r="C89" s="84"/>
      <c r="D89" s="84"/>
      <c r="E89" s="83"/>
      <c r="F89" s="83"/>
      <c r="G89" s="36"/>
      <c r="H89" s="83"/>
      <c r="I89" s="83"/>
      <c r="J89" s="34"/>
      <c r="K89" s="83"/>
    </row>
    <row r="90" spans="1:18" ht="18" x14ac:dyDescent="0.25">
      <c r="A90" s="83"/>
      <c r="B90" s="34"/>
      <c r="C90" s="84"/>
      <c r="D90" s="84"/>
      <c r="E90" s="34"/>
      <c r="F90" s="36"/>
      <c r="G90" s="95"/>
      <c r="H90" s="36"/>
      <c r="I90" s="83"/>
      <c r="J90" s="83"/>
      <c r="K90" s="83"/>
    </row>
    <row r="91" spans="1:18" ht="23.25" x14ac:dyDescent="0.35">
      <c r="A91" s="83"/>
      <c r="B91" s="58"/>
      <c r="C91" s="89"/>
      <c r="D91" s="89"/>
      <c r="E91" s="58"/>
      <c r="F91" s="36"/>
      <c r="G91" s="95"/>
      <c r="H91" s="36"/>
      <c r="I91" s="83"/>
      <c r="J91" s="83"/>
      <c r="K91" s="83"/>
    </row>
    <row r="92" spans="1:18" ht="18" x14ac:dyDescent="0.25">
      <c r="A92" s="83"/>
      <c r="B92" s="34"/>
      <c r="C92" s="84"/>
      <c r="D92" s="84"/>
      <c r="E92" s="34"/>
      <c r="F92" s="36"/>
      <c r="G92" s="95"/>
      <c r="H92" s="36"/>
      <c r="I92" s="83"/>
      <c r="J92" s="83"/>
      <c r="K92" s="83"/>
    </row>
    <row r="93" spans="1:18" ht="18" x14ac:dyDescent="0.25">
      <c r="A93" s="36"/>
      <c r="B93" s="34"/>
      <c r="C93" s="34"/>
      <c r="D93" s="34"/>
      <c r="E93" s="34"/>
      <c r="F93" s="36"/>
      <c r="G93" s="95"/>
      <c r="H93" s="36"/>
      <c r="I93" s="83"/>
      <c r="J93" s="34"/>
      <c r="K93" s="34"/>
      <c r="L93" s="1"/>
    </row>
    <row r="94" spans="1:18" ht="18" x14ac:dyDescent="0.25">
      <c r="A94" s="36"/>
      <c r="B94" s="34"/>
      <c r="C94" s="87"/>
      <c r="D94" s="34"/>
      <c r="E94" s="34"/>
      <c r="F94" s="36"/>
      <c r="G94" s="95"/>
      <c r="H94" s="36"/>
      <c r="I94" s="83"/>
      <c r="J94" s="34"/>
      <c r="K94" s="34"/>
      <c r="L94" s="1"/>
    </row>
    <row r="95" spans="1:18" ht="18" x14ac:dyDescent="0.25">
      <c r="A95" s="36"/>
      <c r="B95" s="34"/>
      <c r="C95" s="87"/>
      <c r="D95" s="84"/>
      <c r="E95" s="36"/>
      <c r="F95" s="36"/>
      <c r="G95" s="95"/>
      <c r="H95" s="36"/>
      <c r="I95" s="83"/>
      <c r="J95" s="34"/>
      <c r="K95" s="34"/>
      <c r="L95" s="1"/>
    </row>
    <row r="96" spans="1:18" ht="18" x14ac:dyDescent="0.25">
      <c r="A96" s="36"/>
      <c r="B96" s="34"/>
      <c r="C96" s="87"/>
      <c r="D96" s="84"/>
      <c r="E96" s="36"/>
      <c r="F96" s="36"/>
      <c r="G96" s="95"/>
      <c r="H96" s="36"/>
      <c r="I96" s="83"/>
      <c r="J96" s="34"/>
      <c r="K96" s="34"/>
      <c r="L96" s="1"/>
    </row>
    <row r="97" spans="1:12" ht="18" x14ac:dyDescent="0.25">
      <c r="A97" s="36"/>
      <c r="B97" s="34"/>
      <c r="C97" s="87"/>
      <c r="D97" s="84"/>
      <c r="E97" s="34"/>
      <c r="F97" s="36"/>
      <c r="G97" s="95"/>
      <c r="H97" s="36"/>
      <c r="I97" s="83"/>
      <c r="J97" s="34"/>
      <c r="K97" s="34"/>
      <c r="L97" s="1"/>
    </row>
    <row r="98" spans="1:12" ht="18" x14ac:dyDescent="0.25">
      <c r="A98" s="95"/>
      <c r="B98" s="96"/>
      <c r="C98" s="97"/>
      <c r="D98" s="98"/>
      <c r="E98" s="95"/>
      <c r="F98" s="95"/>
      <c r="G98" s="95"/>
      <c r="H98" s="95"/>
      <c r="I98" s="99"/>
      <c r="J98" s="96"/>
      <c r="K98" s="96"/>
      <c r="L98" s="100"/>
    </row>
    <row r="99" spans="1:12" ht="18" x14ac:dyDescent="0.25">
      <c r="A99" s="36"/>
      <c r="B99" s="34"/>
      <c r="C99" s="87"/>
      <c r="D99" s="84"/>
      <c r="E99" s="36"/>
      <c r="F99" s="36"/>
      <c r="G99" s="95"/>
      <c r="H99" s="36"/>
      <c r="I99" s="83"/>
      <c r="J99" s="34"/>
      <c r="K99" s="34"/>
      <c r="L99" s="1"/>
    </row>
    <row r="100" spans="1:12" ht="18" x14ac:dyDescent="0.25">
      <c r="A100" s="36"/>
      <c r="B100" s="34"/>
      <c r="C100" s="87"/>
      <c r="D100" s="84"/>
      <c r="E100" s="34"/>
      <c r="F100" s="36"/>
      <c r="G100" s="95"/>
      <c r="H100" s="36"/>
      <c r="I100" s="83"/>
      <c r="J100" s="34"/>
      <c r="K100" s="34"/>
      <c r="L100" s="1"/>
    </row>
  </sheetData>
  <sortState ref="B62:J73">
    <sortCondition ref="B62"/>
  </sortState>
  <pageMargins left="0.25" right="0.25" top="0.25" bottom="0.25" header="0.5" footer="0.5"/>
  <pageSetup scale="65" fitToWidth="0" fitToHeight="0" orientation="portrait" r:id="rId1"/>
  <headerFooter alignWithMargins="0"/>
  <colBreaks count="1" manualBreakCount="1">
    <brk id="13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view="pageBreakPreview" topLeftCell="A21" zoomScale="77" zoomScaleNormal="75" zoomScaleSheetLayoutView="77" workbookViewId="0">
      <selection activeCell="F37" sqref="F37:F41"/>
    </sheetView>
  </sheetViews>
  <sheetFormatPr defaultRowHeight="12.75" x14ac:dyDescent="0.2"/>
  <cols>
    <col min="1" max="1" width="13.140625" customWidth="1"/>
    <col min="2" max="2" width="16.42578125" customWidth="1"/>
    <col min="3" max="3" width="16.140625" customWidth="1"/>
    <col min="4" max="4" width="13.8554687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26.42578125" customWidth="1"/>
    <col min="14" max="14" width="0.85546875" customWidth="1"/>
    <col min="15" max="15" width="3" customWidth="1"/>
    <col min="16" max="16" width="14.7109375" customWidth="1"/>
    <col min="17" max="17" width="15" customWidth="1"/>
    <col min="18" max="18" width="15.42578125" customWidth="1"/>
    <col min="19" max="19" width="7" customWidth="1"/>
    <col min="20" max="20" width="6.85546875" customWidth="1"/>
    <col min="21" max="21" width="7.140625" customWidth="1"/>
    <col min="22" max="22" width="6.85546875" customWidth="1"/>
    <col min="23" max="23" width="4.7109375" customWidth="1"/>
    <col min="24" max="24" width="12.85546875" customWidth="1"/>
    <col min="25" max="25" width="19.28515625" customWidth="1"/>
    <col min="26" max="26" width="15.5703125" customWidth="1"/>
    <col min="27" max="27" width="7.42578125" customWidth="1"/>
    <col min="28" max="28" width="6.5703125" customWidth="1"/>
    <col min="29" max="29" width="6.85546875" customWidth="1"/>
    <col min="30" max="30" width="6.5703125" customWidth="1"/>
    <col min="31" max="31" width="2" customWidth="1"/>
  </cols>
  <sheetData>
    <row r="1" spans="1:31" ht="24" customHeight="1" x14ac:dyDescent="0.35">
      <c r="A1" s="30"/>
      <c r="B1" s="256"/>
      <c r="C1" s="256"/>
      <c r="D1" s="256"/>
      <c r="E1" s="256"/>
      <c r="F1" s="256"/>
      <c r="G1" s="257" t="s">
        <v>286</v>
      </c>
      <c r="H1" s="257"/>
      <c r="I1" s="257"/>
      <c r="J1" s="257"/>
      <c r="K1" s="257"/>
      <c r="L1" s="256"/>
      <c r="M1" s="256"/>
      <c r="O1" s="181"/>
      <c r="P1" s="57" t="s">
        <v>262</v>
      </c>
      <c r="Q1" s="57"/>
      <c r="R1" s="57" t="s">
        <v>246</v>
      </c>
      <c r="S1" s="255" t="s">
        <v>287</v>
      </c>
      <c r="T1" s="173" t="s">
        <v>264</v>
      </c>
      <c r="U1" s="173" t="s">
        <v>263</v>
      </c>
      <c r="V1" s="173" t="s">
        <v>265</v>
      </c>
      <c r="W1" s="173" t="s">
        <v>266</v>
      </c>
      <c r="X1" s="173" t="s">
        <v>267</v>
      </c>
      <c r="Y1" s="255" t="s">
        <v>1130</v>
      </c>
      <c r="Z1" s="173"/>
      <c r="AA1" s="173"/>
      <c r="AB1" s="173"/>
      <c r="AC1" s="173"/>
      <c r="AD1" s="173"/>
      <c r="AE1" s="181"/>
    </row>
    <row r="2" spans="1:31" ht="18.600000000000001" customHeight="1" x14ac:dyDescent="0.3">
      <c r="A2" s="14"/>
      <c r="B2" s="258" t="s">
        <v>543</v>
      </c>
      <c r="C2" s="257"/>
      <c r="D2" s="256"/>
      <c r="E2" s="256"/>
      <c r="F2" s="256"/>
      <c r="G2" s="259" t="s">
        <v>797</v>
      </c>
      <c r="H2" s="257"/>
      <c r="I2" s="257"/>
      <c r="J2" s="257"/>
      <c r="K2" s="257"/>
      <c r="L2" s="256"/>
      <c r="M2" s="260">
        <v>41302</v>
      </c>
      <c r="O2" s="230"/>
      <c r="P2" s="44" t="s">
        <v>223</v>
      </c>
      <c r="Q2" s="44" t="s">
        <v>275</v>
      </c>
      <c r="R2" s="44" t="s">
        <v>243</v>
      </c>
      <c r="S2" s="245"/>
      <c r="T2" s="221">
        <v>16</v>
      </c>
      <c r="U2" s="42">
        <v>26</v>
      </c>
      <c r="V2" s="42">
        <v>2</v>
      </c>
      <c r="W2" s="42">
        <v>0</v>
      </c>
      <c r="X2" s="212">
        <f>U2/T2</f>
        <v>1.625</v>
      </c>
      <c r="Y2" s="42">
        <v>1</v>
      </c>
      <c r="AE2" s="181"/>
    </row>
    <row r="3" spans="1:31" ht="18.75" x14ac:dyDescent="0.3">
      <c r="A3" s="4"/>
      <c r="B3" s="45"/>
      <c r="C3" s="35"/>
      <c r="D3" s="35"/>
      <c r="E3" s="64" t="s">
        <v>279</v>
      </c>
      <c r="F3" s="64" t="s">
        <v>280</v>
      </c>
      <c r="G3" s="64" t="s">
        <v>281</v>
      </c>
      <c r="H3" s="64" t="s">
        <v>282</v>
      </c>
      <c r="I3" s="64" t="s">
        <v>263</v>
      </c>
      <c r="J3" s="64" t="s">
        <v>247</v>
      </c>
      <c r="K3" s="64" t="s">
        <v>287</v>
      </c>
      <c r="L3" s="64" t="s">
        <v>244</v>
      </c>
      <c r="M3" s="42" t="s">
        <v>183</v>
      </c>
      <c r="O3" s="230"/>
      <c r="P3" s="44" t="s">
        <v>252</v>
      </c>
      <c r="Q3" s="44" t="s">
        <v>304</v>
      </c>
      <c r="R3" s="44" t="s">
        <v>356</v>
      </c>
      <c r="S3" s="245"/>
      <c r="T3" s="221">
        <v>16</v>
      </c>
      <c r="U3" s="42">
        <v>34</v>
      </c>
      <c r="V3" s="42">
        <v>2</v>
      </c>
      <c r="W3" s="42">
        <v>0</v>
      </c>
      <c r="X3" s="212">
        <f>U3/T3</f>
        <v>2.125</v>
      </c>
      <c r="Y3" s="42">
        <v>3</v>
      </c>
      <c r="AE3" s="181"/>
    </row>
    <row r="4" spans="1:31" ht="18.75" x14ac:dyDescent="0.3">
      <c r="A4" s="9"/>
      <c r="B4" s="9"/>
      <c r="C4" s="35" t="s">
        <v>278</v>
      </c>
      <c r="D4" s="25"/>
      <c r="E4" s="23">
        <v>9</v>
      </c>
      <c r="F4" s="23">
        <v>4</v>
      </c>
      <c r="G4" s="23">
        <v>5</v>
      </c>
      <c r="H4" s="23">
        <v>57</v>
      </c>
      <c r="I4" s="23">
        <v>43</v>
      </c>
      <c r="J4" s="37">
        <f>E4*2+G4*1</f>
        <v>23</v>
      </c>
      <c r="K4" s="234">
        <v>92</v>
      </c>
      <c r="L4" s="114">
        <v>14</v>
      </c>
      <c r="M4" s="9">
        <v>1</v>
      </c>
      <c r="N4" s="1"/>
      <c r="O4" s="230"/>
      <c r="P4" s="44" t="s">
        <v>321</v>
      </c>
      <c r="Q4" s="44" t="s">
        <v>785</v>
      </c>
      <c r="R4" s="243" t="s">
        <v>306</v>
      </c>
      <c r="S4" s="245">
        <v>1</v>
      </c>
      <c r="T4" s="221">
        <v>17</v>
      </c>
      <c r="U4" s="42">
        <v>37</v>
      </c>
      <c r="V4" s="42">
        <v>3</v>
      </c>
      <c r="W4" s="42">
        <v>1</v>
      </c>
      <c r="X4" s="212">
        <f>U4/T4</f>
        <v>2.1764705882352939</v>
      </c>
      <c r="Y4" s="42">
        <v>2</v>
      </c>
      <c r="AE4" s="181"/>
    </row>
    <row r="5" spans="1:31" ht="18.75" x14ac:dyDescent="0.3">
      <c r="A5" s="9"/>
      <c r="B5" s="9"/>
      <c r="C5" s="35" t="s">
        <v>583</v>
      </c>
      <c r="D5" s="25"/>
      <c r="E5" s="23">
        <v>9</v>
      </c>
      <c r="F5" s="23">
        <v>5</v>
      </c>
      <c r="G5" s="23">
        <v>4</v>
      </c>
      <c r="H5" s="23">
        <v>37</v>
      </c>
      <c r="I5" s="23">
        <v>27</v>
      </c>
      <c r="J5" s="37">
        <f>E5*2+G5*1</f>
        <v>22</v>
      </c>
      <c r="K5" s="234">
        <v>66</v>
      </c>
      <c r="L5" s="114">
        <v>19</v>
      </c>
      <c r="M5" s="9">
        <v>2</v>
      </c>
      <c r="O5" s="230"/>
      <c r="P5" s="44" t="s">
        <v>255</v>
      </c>
      <c r="Q5" s="44" t="s">
        <v>285</v>
      </c>
      <c r="R5" s="44" t="s">
        <v>242</v>
      </c>
      <c r="S5" s="245"/>
      <c r="T5" s="221">
        <v>18</v>
      </c>
      <c r="U5" s="42">
        <v>42</v>
      </c>
      <c r="V5" s="42">
        <v>2</v>
      </c>
      <c r="W5" s="42">
        <v>1</v>
      </c>
      <c r="X5" s="212">
        <f t="shared" ref="X5:X10" si="0">U5/T5</f>
        <v>2.3333333333333335</v>
      </c>
      <c r="Y5" s="42">
        <v>4</v>
      </c>
      <c r="AE5" s="181"/>
    </row>
    <row r="6" spans="1:31" ht="18.75" x14ac:dyDescent="0.3">
      <c r="B6" s="9"/>
      <c r="C6" s="35" t="s">
        <v>344</v>
      </c>
      <c r="D6" s="69"/>
      <c r="E6" s="23">
        <v>8</v>
      </c>
      <c r="F6" s="23">
        <v>5</v>
      </c>
      <c r="G6" s="23">
        <v>5</v>
      </c>
      <c r="H6" s="23">
        <v>43</v>
      </c>
      <c r="I6" s="23">
        <v>37</v>
      </c>
      <c r="J6" s="37">
        <f>E6*2+G6*1</f>
        <v>21</v>
      </c>
      <c r="K6" s="234">
        <v>76</v>
      </c>
      <c r="L6" s="114">
        <v>18</v>
      </c>
      <c r="M6" s="9">
        <v>3</v>
      </c>
      <c r="O6" s="230"/>
      <c r="P6" s="44" t="s">
        <v>788</v>
      </c>
      <c r="Q6" s="44" t="s">
        <v>789</v>
      </c>
      <c r="R6" s="44" t="s">
        <v>319</v>
      </c>
      <c r="S6" s="245"/>
      <c r="T6" s="221">
        <v>5</v>
      </c>
      <c r="U6" s="42">
        <v>12</v>
      </c>
      <c r="V6" s="42">
        <v>1</v>
      </c>
      <c r="W6" s="42">
        <v>0</v>
      </c>
      <c r="X6" s="212">
        <f t="shared" si="0"/>
        <v>2.4</v>
      </c>
      <c r="Y6" s="42">
        <v>5</v>
      </c>
      <c r="AE6" s="181"/>
    </row>
    <row r="7" spans="1:31" ht="18.75" x14ac:dyDescent="0.3">
      <c r="B7" s="9"/>
      <c r="C7" s="35" t="s">
        <v>318</v>
      </c>
      <c r="D7" s="25"/>
      <c r="E7" s="23">
        <v>6</v>
      </c>
      <c r="F7" s="23">
        <v>5</v>
      </c>
      <c r="G7" s="23">
        <v>7</v>
      </c>
      <c r="H7" s="23">
        <v>36</v>
      </c>
      <c r="I7" s="23">
        <v>36</v>
      </c>
      <c r="J7" s="37">
        <f>E7*2+G7*1</f>
        <v>19</v>
      </c>
      <c r="K7" s="234">
        <v>47</v>
      </c>
      <c r="L7" s="23">
        <v>8</v>
      </c>
      <c r="M7" s="9">
        <v>4</v>
      </c>
      <c r="N7" s="9"/>
      <c r="O7" s="230"/>
      <c r="P7" s="44" t="s">
        <v>210</v>
      </c>
      <c r="Q7" s="44" t="s">
        <v>317</v>
      </c>
      <c r="R7" s="243" t="s">
        <v>283</v>
      </c>
      <c r="S7" s="245"/>
      <c r="T7" s="221">
        <v>15</v>
      </c>
      <c r="U7" s="42">
        <v>37</v>
      </c>
      <c r="V7" s="42">
        <v>2</v>
      </c>
      <c r="W7" s="42">
        <v>1</v>
      </c>
      <c r="X7" s="212">
        <f t="shared" si="0"/>
        <v>2.4666666666666668</v>
      </c>
      <c r="Y7" s="42">
        <v>6</v>
      </c>
      <c r="AE7" s="181"/>
    </row>
    <row r="8" spans="1:31" ht="18.75" x14ac:dyDescent="0.3">
      <c r="A8" s="9"/>
      <c r="B8" s="9"/>
      <c r="C8" s="251" t="s">
        <v>313</v>
      </c>
      <c r="D8" s="25"/>
      <c r="E8" s="23">
        <v>7</v>
      </c>
      <c r="F8" s="23">
        <v>8</v>
      </c>
      <c r="G8" s="23">
        <v>3</v>
      </c>
      <c r="H8" s="23">
        <v>41</v>
      </c>
      <c r="I8" s="23">
        <v>41</v>
      </c>
      <c r="J8" s="37">
        <f>E8*2+G8*1</f>
        <v>17</v>
      </c>
      <c r="K8" s="234">
        <v>62</v>
      </c>
      <c r="L8" s="23">
        <v>18</v>
      </c>
      <c r="M8" s="9">
        <v>5</v>
      </c>
      <c r="O8" s="230"/>
      <c r="P8" s="44" t="s">
        <v>291</v>
      </c>
      <c r="Q8" s="44" t="s">
        <v>329</v>
      </c>
      <c r="R8" s="243" t="s">
        <v>358</v>
      </c>
      <c r="S8" s="245">
        <v>2</v>
      </c>
      <c r="T8" s="221">
        <v>14</v>
      </c>
      <c r="U8" s="42">
        <v>36</v>
      </c>
      <c r="V8" s="42">
        <v>1</v>
      </c>
      <c r="W8" s="42">
        <v>1</v>
      </c>
      <c r="X8" s="212">
        <f t="shared" si="0"/>
        <v>2.5714285714285716</v>
      </c>
      <c r="Y8" s="42">
        <v>7</v>
      </c>
      <c r="AE8" s="181"/>
    </row>
    <row r="9" spans="1:31" ht="18.75" x14ac:dyDescent="0.3">
      <c r="A9" s="9"/>
      <c r="B9" s="273"/>
      <c r="C9" s="251" t="s">
        <v>346</v>
      </c>
      <c r="E9" s="23">
        <v>6</v>
      </c>
      <c r="F9" s="23">
        <v>8</v>
      </c>
      <c r="G9" s="23">
        <v>4</v>
      </c>
      <c r="H9" s="23">
        <v>42</v>
      </c>
      <c r="I9" s="23">
        <v>50</v>
      </c>
      <c r="J9" s="37">
        <f t="shared" ref="J9:J10" si="1">E9*2+G9*1</f>
        <v>16</v>
      </c>
      <c r="K9" s="234">
        <v>67</v>
      </c>
      <c r="L9" s="114">
        <v>15</v>
      </c>
      <c r="M9" s="9">
        <v>6</v>
      </c>
      <c r="O9" s="230"/>
      <c r="P9" s="51" t="s">
        <v>355</v>
      </c>
      <c r="Q9" s="44" t="s">
        <v>284</v>
      </c>
      <c r="R9" s="243" t="s">
        <v>305</v>
      </c>
      <c r="S9" s="245">
        <v>1</v>
      </c>
      <c r="T9" s="221">
        <v>18</v>
      </c>
      <c r="U9" s="42">
        <v>48</v>
      </c>
      <c r="V9" s="42">
        <v>0</v>
      </c>
      <c r="W9" s="42">
        <v>2</v>
      </c>
      <c r="X9" s="212">
        <f t="shared" si="0"/>
        <v>2.6666666666666665</v>
      </c>
      <c r="Y9" s="42">
        <v>8</v>
      </c>
      <c r="AE9" s="181"/>
    </row>
    <row r="10" spans="1:31" ht="19.5" thickBot="1" x14ac:dyDescent="0.35">
      <c r="A10" s="9"/>
      <c r="B10" s="273"/>
      <c r="C10" s="35" t="s">
        <v>784</v>
      </c>
      <c r="E10" s="23">
        <v>5</v>
      </c>
      <c r="F10" s="23">
        <v>10</v>
      </c>
      <c r="G10" s="23">
        <v>3</v>
      </c>
      <c r="H10" s="23">
        <v>43</v>
      </c>
      <c r="I10" s="23">
        <v>50</v>
      </c>
      <c r="J10" s="37">
        <f t="shared" si="1"/>
        <v>13</v>
      </c>
      <c r="K10" s="234">
        <v>68</v>
      </c>
      <c r="L10" s="23">
        <v>4</v>
      </c>
      <c r="M10" s="9">
        <v>7</v>
      </c>
      <c r="O10" s="82"/>
      <c r="P10" s="44" t="s">
        <v>297</v>
      </c>
      <c r="Q10" s="44" t="s">
        <v>203</v>
      </c>
      <c r="R10" s="44"/>
      <c r="S10" s="42">
        <v>1</v>
      </c>
      <c r="T10" s="221">
        <v>25</v>
      </c>
      <c r="U10" s="42">
        <v>45</v>
      </c>
      <c r="V10" s="42">
        <v>4</v>
      </c>
      <c r="W10" s="42">
        <v>3</v>
      </c>
      <c r="X10" s="212">
        <f t="shared" si="0"/>
        <v>1.8</v>
      </c>
      <c r="AE10" s="181"/>
    </row>
    <row r="11" spans="1:31" ht="19.5" thickBot="1" x14ac:dyDescent="0.35">
      <c r="A11" s="9"/>
      <c r="B11" s="273"/>
      <c r="C11" s="35" t="s">
        <v>276</v>
      </c>
      <c r="D11" s="25"/>
      <c r="E11" s="23">
        <v>5</v>
      </c>
      <c r="F11" s="23">
        <v>10</v>
      </c>
      <c r="G11" s="23">
        <v>3</v>
      </c>
      <c r="H11" s="23">
        <v>27</v>
      </c>
      <c r="I11" s="23">
        <v>42</v>
      </c>
      <c r="J11" s="37">
        <f>E11*2+G11*1</f>
        <v>13</v>
      </c>
      <c r="K11" s="234">
        <v>39</v>
      </c>
      <c r="L11" s="53">
        <v>15</v>
      </c>
      <c r="M11" s="9">
        <v>8</v>
      </c>
      <c r="O11" s="82"/>
      <c r="P11" s="181"/>
      <c r="Q11" s="208" t="s">
        <v>224</v>
      </c>
      <c r="R11" s="173" t="s">
        <v>1005</v>
      </c>
      <c r="S11" s="173">
        <f>SUM(S2:S10)</f>
        <v>5</v>
      </c>
      <c r="T11" s="207">
        <f>SUM(T2:T10)</f>
        <v>144</v>
      </c>
      <c r="U11" s="207">
        <f>SUM(U2:U10)</f>
        <v>317</v>
      </c>
      <c r="V11" s="207">
        <f>SUM(V2:V10)</f>
        <v>17</v>
      </c>
      <c r="W11" s="207">
        <f>SUM(W2:W10)</f>
        <v>9</v>
      </c>
      <c r="X11" s="214">
        <f>(U11+W11)/T11</f>
        <v>2.2638888888888888</v>
      </c>
      <c r="AE11" s="181"/>
    </row>
    <row r="12" spans="1:31" ht="18.75" thickBot="1" x14ac:dyDescent="0.3">
      <c r="A12" s="9"/>
      <c r="B12" s="9"/>
      <c r="C12" s="22"/>
      <c r="D12" s="22"/>
      <c r="E12" s="146">
        <f>SUM(E4:E11)</f>
        <v>55</v>
      </c>
      <c r="F12" s="146">
        <f>SUM(F4:F11)</f>
        <v>55</v>
      </c>
      <c r="G12" s="146">
        <f>SUM(G4:G11)</f>
        <v>34</v>
      </c>
      <c r="H12" s="65">
        <f>SUM(H4:H11)</f>
        <v>326</v>
      </c>
      <c r="I12" s="65">
        <f>SUM(I4:I11)</f>
        <v>326</v>
      </c>
      <c r="J12" s="28"/>
      <c r="K12" s="65">
        <f>SUM(K4:K11)</f>
        <v>517</v>
      </c>
      <c r="L12" s="65">
        <f>SUM(L4:L11)</f>
        <v>111</v>
      </c>
      <c r="M12" s="7"/>
      <c r="O12" s="82"/>
      <c r="AE12" s="181"/>
    </row>
    <row r="13" spans="1:31" ht="16.5" thickTop="1" x14ac:dyDescent="0.25">
      <c r="A13" s="4"/>
      <c r="B13" s="4"/>
      <c r="M13" s="4"/>
      <c r="O13" s="232"/>
      <c r="P13" s="57" t="s">
        <v>208</v>
      </c>
      <c r="Q13" s="57"/>
      <c r="R13" s="173" t="s">
        <v>880</v>
      </c>
      <c r="S13" s="173" t="s">
        <v>240</v>
      </c>
      <c r="T13" s="173" t="s">
        <v>241</v>
      </c>
      <c r="U13" s="173" t="s">
        <v>247</v>
      </c>
      <c r="V13" s="173" t="s">
        <v>182</v>
      </c>
      <c r="W13" s="168"/>
      <c r="X13" s="57" t="s">
        <v>208</v>
      </c>
      <c r="Y13" s="57"/>
      <c r="Z13" s="173" t="s">
        <v>246</v>
      </c>
      <c r="AA13" s="173" t="s">
        <v>240</v>
      </c>
      <c r="AB13" s="173" t="s">
        <v>241</v>
      </c>
      <c r="AC13" s="173" t="s">
        <v>247</v>
      </c>
      <c r="AD13" s="173" t="s">
        <v>182</v>
      </c>
      <c r="AE13" s="181"/>
    </row>
    <row r="14" spans="1:31" ht="15.6" customHeight="1" x14ac:dyDescent="0.3">
      <c r="A14" s="74" t="s">
        <v>1104</v>
      </c>
      <c r="B14" s="74"/>
      <c r="C14" s="164"/>
      <c r="D14" s="78"/>
      <c r="E14" s="71" t="s">
        <v>239</v>
      </c>
      <c r="F14" s="70"/>
      <c r="G14" s="70"/>
      <c r="H14" s="70"/>
      <c r="I14" s="70"/>
      <c r="J14" s="72"/>
      <c r="K14" s="70"/>
      <c r="L14" s="70"/>
      <c r="M14" s="70"/>
      <c r="O14" s="232"/>
      <c r="P14" s="239" t="s">
        <v>319</v>
      </c>
      <c r="Q14" s="238"/>
      <c r="R14" s="243" t="s">
        <v>1011</v>
      </c>
      <c r="S14" s="245">
        <v>3</v>
      </c>
      <c r="T14" s="245">
        <v>7</v>
      </c>
      <c r="U14" s="173">
        <f t="shared" ref="U14:U24" si="2">SUM(S14:T14)</f>
        <v>10</v>
      </c>
      <c r="V14" s="42"/>
      <c r="W14" s="173"/>
      <c r="X14" s="238" t="s">
        <v>306</v>
      </c>
      <c r="Y14" s="238"/>
      <c r="Z14" s="243" t="s">
        <v>1013</v>
      </c>
      <c r="AA14" s="245">
        <v>5</v>
      </c>
      <c r="AB14" s="245">
        <v>9</v>
      </c>
      <c r="AC14" s="173">
        <f t="shared" ref="AC14:AC19" si="3">SUM(AA14:AB14)</f>
        <v>14</v>
      </c>
      <c r="AD14" s="42">
        <v>3</v>
      </c>
      <c r="AE14" s="181"/>
    </row>
    <row r="15" spans="1:31" ht="15.6" customHeight="1" x14ac:dyDescent="0.3">
      <c r="A15" s="49" t="s">
        <v>227</v>
      </c>
      <c r="B15" s="35" t="s">
        <v>278</v>
      </c>
      <c r="C15" s="69"/>
      <c r="D15" s="23">
        <v>5</v>
      </c>
      <c r="E15" s="9">
        <v>1</v>
      </c>
      <c r="F15" s="44" t="s">
        <v>1118</v>
      </c>
      <c r="J15" s="4"/>
      <c r="O15" s="232"/>
      <c r="P15" s="44" t="s">
        <v>849</v>
      </c>
      <c r="Q15" s="44" t="s">
        <v>256</v>
      </c>
      <c r="R15" s="51" t="s">
        <v>319</v>
      </c>
      <c r="S15" s="221">
        <v>9</v>
      </c>
      <c r="T15" s="221">
        <v>7</v>
      </c>
      <c r="U15" s="173">
        <f t="shared" si="2"/>
        <v>16</v>
      </c>
      <c r="V15" s="42">
        <v>1</v>
      </c>
      <c r="W15" s="173"/>
      <c r="X15" s="44" t="s">
        <v>869</v>
      </c>
      <c r="Y15" s="159" t="s">
        <v>383</v>
      </c>
      <c r="Z15" s="44" t="s">
        <v>306</v>
      </c>
      <c r="AA15" s="42">
        <v>14</v>
      </c>
      <c r="AB15" s="221">
        <v>4</v>
      </c>
      <c r="AC15" s="173">
        <f t="shared" si="3"/>
        <v>18</v>
      </c>
      <c r="AD15" s="42">
        <v>4</v>
      </c>
      <c r="AE15" s="181"/>
    </row>
    <row r="16" spans="1:31" ht="15.6" customHeight="1" x14ac:dyDescent="0.25">
      <c r="A16" s="42" t="s">
        <v>226</v>
      </c>
      <c r="B16" s="44" t="s">
        <v>218</v>
      </c>
      <c r="C16" s="44" t="s">
        <v>366</v>
      </c>
      <c r="D16" s="23"/>
      <c r="E16" s="9">
        <v>1</v>
      </c>
      <c r="F16" s="44" t="s">
        <v>1119</v>
      </c>
      <c r="J16" s="4"/>
      <c r="O16" s="232"/>
      <c r="P16" s="157" t="s">
        <v>1008</v>
      </c>
      <c r="Q16" s="157" t="s">
        <v>381</v>
      </c>
      <c r="R16" s="220" t="s">
        <v>319</v>
      </c>
      <c r="S16" s="42">
        <v>6</v>
      </c>
      <c r="T16" s="42">
        <v>8</v>
      </c>
      <c r="U16" s="173">
        <f t="shared" si="2"/>
        <v>14</v>
      </c>
      <c r="V16" s="42">
        <v>1</v>
      </c>
      <c r="W16" s="173"/>
      <c r="X16" s="44" t="s">
        <v>862</v>
      </c>
      <c r="Y16" s="51" t="s">
        <v>205</v>
      </c>
      <c r="Z16" s="44" t="s">
        <v>306</v>
      </c>
      <c r="AA16" s="42">
        <v>5</v>
      </c>
      <c r="AB16" s="221">
        <v>10</v>
      </c>
      <c r="AC16" s="173">
        <f t="shared" si="3"/>
        <v>15</v>
      </c>
      <c r="AD16" s="42"/>
      <c r="AE16" s="181"/>
    </row>
    <row r="17" spans="1:31" ht="15.6" customHeight="1" x14ac:dyDescent="0.25">
      <c r="A17" s="42"/>
      <c r="B17" s="44" t="s">
        <v>218</v>
      </c>
      <c r="C17" s="44" t="s">
        <v>394</v>
      </c>
      <c r="D17" s="51"/>
      <c r="E17" s="9">
        <v>2</v>
      </c>
      <c r="F17" s="44" t="s">
        <v>1120</v>
      </c>
      <c r="J17" s="4"/>
      <c r="N17" s="8"/>
      <c r="O17" s="232"/>
      <c r="P17" s="44" t="s">
        <v>1010</v>
      </c>
      <c r="Q17" s="51" t="s">
        <v>791</v>
      </c>
      <c r="R17" s="51" t="s">
        <v>319</v>
      </c>
      <c r="S17" s="42">
        <v>5</v>
      </c>
      <c r="T17" s="42">
        <v>3</v>
      </c>
      <c r="U17" s="173">
        <f>SUM(S17:T17)</f>
        <v>8</v>
      </c>
      <c r="V17" s="42"/>
      <c r="W17" s="173"/>
      <c r="X17" s="44" t="s">
        <v>867</v>
      </c>
      <c r="Y17" s="44" t="s">
        <v>232</v>
      </c>
      <c r="Z17" s="51" t="s">
        <v>306</v>
      </c>
      <c r="AA17" s="42">
        <v>6</v>
      </c>
      <c r="AB17" s="42">
        <v>7</v>
      </c>
      <c r="AC17" s="173">
        <f t="shared" si="3"/>
        <v>13</v>
      </c>
      <c r="AD17" s="42">
        <v>2</v>
      </c>
      <c r="AE17" s="181"/>
    </row>
    <row r="18" spans="1:31" ht="15.6" customHeight="1" x14ac:dyDescent="0.25">
      <c r="E18" s="9">
        <v>2</v>
      </c>
      <c r="F18" s="44" t="s">
        <v>1121</v>
      </c>
      <c r="N18" s="9"/>
      <c r="O18" s="233"/>
      <c r="P18" s="44" t="s">
        <v>844</v>
      </c>
      <c r="Q18" s="51" t="s">
        <v>298</v>
      </c>
      <c r="R18" s="44" t="s">
        <v>319</v>
      </c>
      <c r="S18" s="42">
        <v>6</v>
      </c>
      <c r="T18" s="42">
        <v>2</v>
      </c>
      <c r="U18" s="173">
        <f>SUM(S18:T18)</f>
        <v>8</v>
      </c>
      <c r="V18" s="42">
        <v>1</v>
      </c>
      <c r="W18" s="173"/>
      <c r="X18" s="44" t="s">
        <v>870</v>
      </c>
      <c r="Y18" s="44" t="s">
        <v>301</v>
      </c>
      <c r="Z18" s="44" t="s">
        <v>306</v>
      </c>
      <c r="AA18" s="42">
        <v>3</v>
      </c>
      <c r="AB18" s="42">
        <v>10</v>
      </c>
      <c r="AC18" s="173">
        <f t="shared" si="3"/>
        <v>13</v>
      </c>
      <c r="AD18" s="42">
        <v>2</v>
      </c>
      <c r="AE18" s="181"/>
    </row>
    <row r="19" spans="1:31" ht="15.6" customHeight="1" x14ac:dyDescent="0.25">
      <c r="E19" s="9">
        <v>2</v>
      </c>
      <c r="F19" s="44" t="s">
        <v>1122</v>
      </c>
      <c r="N19" s="9"/>
      <c r="O19" s="232"/>
      <c r="P19" s="44" t="s">
        <v>848</v>
      </c>
      <c r="Q19" s="44" t="s">
        <v>379</v>
      </c>
      <c r="R19" s="44" t="s">
        <v>319</v>
      </c>
      <c r="S19" s="42">
        <v>4</v>
      </c>
      <c r="T19" s="42">
        <v>4</v>
      </c>
      <c r="U19" s="173">
        <f>SUM(S19:T19)</f>
        <v>8</v>
      </c>
      <c r="V19" s="42"/>
      <c r="W19" s="173"/>
      <c r="X19" s="44" t="s">
        <v>863</v>
      </c>
      <c r="Y19" s="44" t="s">
        <v>293</v>
      </c>
      <c r="Z19" s="44" t="s">
        <v>306</v>
      </c>
      <c r="AA19" s="221">
        <v>6</v>
      </c>
      <c r="AB19" s="221">
        <v>4</v>
      </c>
      <c r="AC19" s="173">
        <f t="shared" si="3"/>
        <v>10</v>
      </c>
      <c r="AD19" s="202"/>
      <c r="AE19" s="181"/>
    </row>
    <row r="20" spans="1:31" ht="15.6" customHeight="1" x14ac:dyDescent="0.25">
      <c r="N20" s="8"/>
      <c r="O20" s="232"/>
      <c r="P20" s="44" t="s">
        <v>850</v>
      </c>
      <c r="Q20" s="51" t="s">
        <v>361</v>
      </c>
      <c r="R20" s="51" t="s">
        <v>319</v>
      </c>
      <c r="S20" s="42">
        <v>1</v>
      </c>
      <c r="T20" s="221">
        <v>4</v>
      </c>
      <c r="U20" s="173">
        <f t="shared" si="2"/>
        <v>5</v>
      </c>
      <c r="V20" s="42"/>
      <c r="W20" s="173"/>
      <c r="X20" s="157" t="s">
        <v>868</v>
      </c>
      <c r="Y20" s="157" t="s">
        <v>310</v>
      </c>
      <c r="Z20" s="44" t="s">
        <v>306</v>
      </c>
      <c r="AA20" s="42">
        <v>2</v>
      </c>
      <c r="AB20" s="221">
        <v>4</v>
      </c>
      <c r="AC20" s="173">
        <f>SUM(AA20:AB20)</f>
        <v>6</v>
      </c>
      <c r="AD20" s="42"/>
      <c r="AE20" s="62"/>
    </row>
    <row r="21" spans="1:31" ht="15.6" customHeight="1" x14ac:dyDescent="0.3">
      <c r="A21" s="42" t="s">
        <v>326</v>
      </c>
      <c r="B21" s="35" t="s">
        <v>313</v>
      </c>
      <c r="C21" s="92"/>
      <c r="D21" s="113">
        <v>3</v>
      </c>
      <c r="E21" s="9">
        <v>2</v>
      </c>
      <c r="F21" s="44" t="s">
        <v>1116</v>
      </c>
      <c r="N21" s="8"/>
      <c r="O21" s="232"/>
      <c r="P21" s="44" t="s">
        <v>845</v>
      </c>
      <c r="Q21" s="44" t="s">
        <v>420</v>
      </c>
      <c r="R21" s="51" t="s">
        <v>319</v>
      </c>
      <c r="S21" s="42"/>
      <c r="T21" s="42">
        <v>5</v>
      </c>
      <c r="U21" s="173">
        <f t="shared" si="2"/>
        <v>5</v>
      </c>
      <c r="V21" s="221"/>
      <c r="W21" s="173"/>
      <c r="X21" s="44" t="s">
        <v>866</v>
      </c>
      <c r="Y21" s="44" t="s">
        <v>311</v>
      </c>
      <c r="Z21" s="220" t="s">
        <v>306</v>
      </c>
      <c r="AA21" s="42"/>
      <c r="AB21" s="42">
        <v>5</v>
      </c>
      <c r="AC21" s="173">
        <f>SUM(AA21:AB21)</f>
        <v>5</v>
      </c>
      <c r="AD21" s="42">
        <v>5</v>
      </c>
      <c r="AE21" s="61"/>
    </row>
    <row r="22" spans="1:31" ht="15.6" customHeight="1" x14ac:dyDescent="0.25">
      <c r="A22" s="202" t="s">
        <v>226</v>
      </c>
      <c r="B22" s="44" t="s">
        <v>272</v>
      </c>
      <c r="C22" s="44"/>
      <c r="D22" s="113"/>
      <c r="E22" s="9">
        <v>2</v>
      </c>
      <c r="F22" s="44" t="s">
        <v>1116</v>
      </c>
      <c r="N22" s="9"/>
      <c r="O22" s="232"/>
      <c r="P22" s="44" t="s">
        <v>843</v>
      </c>
      <c r="Q22" s="44" t="s">
        <v>385</v>
      </c>
      <c r="R22" s="44" t="s">
        <v>319</v>
      </c>
      <c r="S22" s="42"/>
      <c r="T22" s="221">
        <v>5</v>
      </c>
      <c r="U22" s="173">
        <f t="shared" si="2"/>
        <v>5</v>
      </c>
      <c r="V22" s="42">
        <v>2</v>
      </c>
      <c r="W22" s="173"/>
      <c r="X22" s="44" t="s">
        <v>159</v>
      </c>
      <c r="Y22" s="44" t="s">
        <v>160</v>
      </c>
      <c r="Z22" s="51" t="s">
        <v>306</v>
      </c>
      <c r="AA22" s="42"/>
      <c r="AB22" s="221">
        <v>5</v>
      </c>
      <c r="AC22" s="173">
        <f>SUM(AA22:AB22)</f>
        <v>5</v>
      </c>
      <c r="AD22" s="42">
        <v>2</v>
      </c>
      <c r="AE22" s="230"/>
    </row>
    <row r="23" spans="1:31" ht="15.6" customHeight="1" x14ac:dyDescent="0.25">
      <c r="B23" s="44"/>
      <c r="C23" s="44"/>
      <c r="E23" s="9">
        <v>2</v>
      </c>
      <c r="F23" s="44" t="s">
        <v>1117</v>
      </c>
      <c r="N23" s="8"/>
      <c r="O23" s="233"/>
      <c r="P23" s="157" t="s">
        <v>1009</v>
      </c>
      <c r="Q23" s="157" t="s">
        <v>376</v>
      </c>
      <c r="R23" s="220" t="s">
        <v>319</v>
      </c>
      <c r="S23" s="221">
        <v>1</v>
      </c>
      <c r="T23" s="42">
        <v>1</v>
      </c>
      <c r="U23" s="173">
        <f t="shared" si="2"/>
        <v>2</v>
      </c>
      <c r="V23" s="42">
        <v>2</v>
      </c>
      <c r="W23" s="173"/>
      <c r="X23" s="44" t="s">
        <v>861</v>
      </c>
      <c r="Y23" s="44" t="s">
        <v>323</v>
      </c>
      <c r="Z23" s="44" t="s">
        <v>306</v>
      </c>
      <c r="AA23" s="42"/>
      <c r="AB23" s="42">
        <v>2</v>
      </c>
      <c r="AC23" s="173">
        <f>SUM(AA23:AB23)</f>
        <v>2</v>
      </c>
      <c r="AD23" s="42"/>
      <c r="AE23" s="230"/>
    </row>
    <row r="24" spans="1:31" ht="15.6" customHeight="1" x14ac:dyDescent="0.25">
      <c r="N24" s="9"/>
      <c r="O24" s="233"/>
      <c r="P24" s="44" t="s">
        <v>847</v>
      </c>
      <c r="Q24" s="44" t="s">
        <v>220</v>
      </c>
      <c r="R24" s="44" t="s">
        <v>319</v>
      </c>
      <c r="S24" s="42">
        <v>1</v>
      </c>
      <c r="T24" s="42">
        <v>1</v>
      </c>
      <c r="U24" s="173">
        <f t="shared" si="2"/>
        <v>2</v>
      </c>
      <c r="V24" s="42">
        <v>1</v>
      </c>
      <c r="W24" s="173"/>
      <c r="X24" s="44" t="s">
        <v>864</v>
      </c>
      <c r="Y24" s="159" t="s">
        <v>308</v>
      </c>
      <c r="Z24" s="51" t="s">
        <v>306</v>
      </c>
      <c r="AA24" s="221"/>
      <c r="AB24" s="221">
        <v>2</v>
      </c>
      <c r="AC24" s="173">
        <f>SUM(AA24:AB24)</f>
        <v>2</v>
      </c>
      <c r="AD24" s="42"/>
      <c r="AE24" s="230"/>
    </row>
    <row r="25" spans="1:31" ht="15.6" customHeight="1" thickBot="1" x14ac:dyDescent="0.35">
      <c r="A25" s="73"/>
      <c r="B25" s="156"/>
      <c r="C25" s="75"/>
      <c r="D25" s="148"/>
      <c r="E25" s="71" t="s">
        <v>239</v>
      </c>
      <c r="F25" s="71"/>
      <c r="G25" s="70"/>
      <c r="H25" s="70"/>
      <c r="I25" s="70"/>
      <c r="J25" s="72"/>
      <c r="K25" s="70"/>
      <c r="L25" s="70"/>
      <c r="M25" s="70"/>
      <c r="N25" s="9"/>
      <c r="O25" s="233"/>
      <c r="P25" s="240" t="s">
        <v>1012</v>
      </c>
      <c r="Q25" s="241"/>
      <c r="R25" s="241" t="s">
        <v>319</v>
      </c>
      <c r="S25" s="242">
        <f>SUM(S14:S24)</f>
        <v>36</v>
      </c>
      <c r="T25" s="242">
        <f>SUM(T14:T24)</f>
        <v>47</v>
      </c>
      <c r="U25" s="242">
        <f>SUM(U14:U24)</f>
        <v>83</v>
      </c>
      <c r="V25" s="242">
        <f>SUM(V14:V24)</f>
        <v>8</v>
      </c>
      <c r="W25" s="173"/>
      <c r="X25" s="240" t="s">
        <v>1014</v>
      </c>
      <c r="Y25" s="240"/>
      <c r="Z25" s="240" t="s">
        <v>306</v>
      </c>
      <c r="AA25" s="242">
        <f>SUM(AA14:AA24)</f>
        <v>41</v>
      </c>
      <c r="AB25" s="242">
        <f>SUM(AB14:AB24)</f>
        <v>62</v>
      </c>
      <c r="AC25" s="242">
        <f>SUM(AC14:AC24)</f>
        <v>103</v>
      </c>
      <c r="AD25" s="242">
        <f>SUM(AD14:AD24)</f>
        <v>18</v>
      </c>
      <c r="AE25" s="230"/>
    </row>
    <row r="26" spans="1:31" ht="15.6" customHeight="1" x14ac:dyDescent="0.3">
      <c r="A26" s="49" t="s">
        <v>228</v>
      </c>
      <c r="B26" s="35" t="s">
        <v>277</v>
      </c>
      <c r="D26" s="23">
        <v>3</v>
      </c>
      <c r="E26" s="8">
        <v>1</v>
      </c>
      <c r="F26" s="44" t="s">
        <v>1112</v>
      </c>
      <c r="M26" s="39"/>
      <c r="N26" s="9"/>
      <c r="O26" s="233"/>
      <c r="P26" s="238" t="s">
        <v>305</v>
      </c>
      <c r="Q26" s="239"/>
      <c r="R26" s="244" t="s">
        <v>1015</v>
      </c>
      <c r="S26" s="245">
        <v>1</v>
      </c>
      <c r="T26" s="245">
        <v>8</v>
      </c>
      <c r="U26" s="173">
        <f t="shared" ref="U26:U36" si="4">SUM(S26:T26)</f>
        <v>9</v>
      </c>
      <c r="V26" s="245">
        <v>1</v>
      </c>
      <c r="W26" s="173"/>
      <c r="X26" s="238" t="s">
        <v>758</v>
      </c>
      <c r="Y26" s="238"/>
      <c r="Z26" s="243" t="s">
        <v>1020</v>
      </c>
      <c r="AA26" s="245">
        <v>3</v>
      </c>
      <c r="AB26" s="245">
        <v>3</v>
      </c>
      <c r="AC26" s="173">
        <f t="shared" ref="AC26:AC36" si="5">SUM(AA26:AB26)</f>
        <v>6</v>
      </c>
      <c r="AD26" s="245">
        <v>1</v>
      </c>
      <c r="AE26" s="230"/>
    </row>
    <row r="27" spans="1:31" ht="15.6" customHeight="1" x14ac:dyDescent="0.25">
      <c r="A27" s="52" t="s">
        <v>226</v>
      </c>
      <c r="B27" s="44" t="s">
        <v>272</v>
      </c>
      <c r="C27" s="44"/>
      <c r="E27" s="8"/>
      <c r="F27" s="44" t="s">
        <v>1113</v>
      </c>
      <c r="N27" s="9"/>
      <c r="O27" s="232"/>
      <c r="P27" s="157" t="s">
        <v>860</v>
      </c>
      <c r="Q27" s="44" t="s">
        <v>320</v>
      </c>
      <c r="R27" s="44" t="s">
        <v>305</v>
      </c>
      <c r="S27" s="42">
        <v>16</v>
      </c>
      <c r="T27" s="42">
        <v>8</v>
      </c>
      <c r="U27" s="173">
        <f t="shared" si="4"/>
        <v>24</v>
      </c>
      <c r="V27" s="42"/>
      <c r="W27" s="173"/>
      <c r="X27" s="46" t="s">
        <v>878</v>
      </c>
      <c r="Y27" s="46" t="s">
        <v>794</v>
      </c>
      <c r="Z27" s="44" t="s">
        <v>243</v>
      </c>
      <c r="AA27" s="42">
        <v>10</v>
      </c>
      <c r="AB27" s="42">
        <v>16</v>
      </c>
      <c r="AC27" s="173">
        <f>SUM(AA27:AB27)</f>
        <v>26</v>
      </c>
      <c r="AD27" s="42">
        <v>5</v>
      </c>
      <c r="AE27" s="230"/>
    </row>
    <row r="28" spans="1:31" ht="15.6" customHeight="1" x14ac:dyDescent="0.25">
      <c r="B28" s="44"/>
      <c r="C28" s="44"/>
      <c r="E28" s="8"/>
      <c r="F28" s="44" t="s">
        <v>1114</v>
      </c>
      <c r="N28" s="9"/>
      <c r="O28" s="232"/>
      <c r="P28" s="157" t="s">
        <v>859</v>
      </c>
      <c r="Q28" s="44" t="s">
        <v>792</v>
      </c>
      <c r="R28" s="44" t="s">
        <v>305</v>
      </c>
      <c r="S28" s="42">
        <v>10</v>
      </c>
      <c r="T28" s="42">
        <v>7</v>
      </c>
      <c r="U28" s="173">
        <f t="shared" si="4"/>
        <v>17</v>
      </c>
      <c r="V28" s="42"/>
      <c r="W28" s="173"/>
      <c r="X28" s="44" t="s">
        <v>876</v>
      </c>
      <c r="Y28" s="44" t="s">
        <v>367</v>
      </c>
      <c r="Z28" s="44" t="s">
        <v>243</v>
      </c>
      <c r="AA28" s="42">
        <v>8</v>
      </c>
      <c r="AB28" s="42">
        <v>7</v>
      </c>
      <c r="AC28" s="173">
        <f>SUM(AA28:AB28)</f>
        <v>15</v>
      </c>
      <c r="AD28" s="42">
        <v>1</v>
      </c>
      <c r="AE28" s="230"/>
    </row>
    <row r="29" spans="1:31" ht="15.6" customHeight="1" x14ac:dyDescent="0.25">
      <c r="B29" s="44"/>
      <c r="C29" s="44"/>
      <c r="E29" s="8"/>
      <c r="F29" s="44"/>
      <c r="G29" s="158"/>
      <c r="H29" s="94"/>
      <c r="I29" s="94"/>
      <c r="J29" s="94"/>
      <c r="K29" s="94"/>
      <c r="L29" s="94"/>
      <c r="N29" s="9"/>
      <c r="O29" s="232"/>
      <c r="P29" s="44" t="s">
        <v>901</v>
      </c>
      <c r="Q29" s="44" t="s">
        <v>790</v>
      </c>
      <c r="R29" s="44" t="s">
        <v>305</v>
      </c>
      <c r="S29" s="42">
        <v>5</v>
      </c>
      <c r="T29" s="221">
        <v>8</v>
      </c>
      <c r="U29" s="173">
        <f>SUM(S29:T29)</f>
        <v>13</v>
      </c>
      <c r="V29" s="42">
        <v>1</v>
      </c>
      <c r="W29" s="173"/>
      <c r="X29" s="44" t="s">
        <v>926</v>
      </c>
      <c r="Y29" s="44" t="s">
        <v>289</v>
      </c>
      <c r="Z29" s="44" t="s">
        <v>243</v>
      </c>
      <c r="AA29" s="42">
        <v>5</v>
      </c>
      <c r="AB29" s="221">
        <v>8</v>
      </c>
      <c r="AC29" s="173">
        <f>SUM(AA29:AB29)</f>
        <v>13</v>
      </c>
      <c r="AD29" s="42">
        <v>2</v>
      </c>
      <c r="AE29" s="230"/>
    </row>
    <row r="30" spans="1:31" ht="15.6" customHeight="1" x14ac:dyDescent="0.3">
      <c r="A30" s="42"/>
      <c r="B30" s="35" t="s">
        <v>318</v>
      </c>
      <c r="D30" s="23">
        <v>1</v>
      </c>
      <c r="E30" s="8"/>
      <c r="F30" s="157" t="s">
        <v>1115</v>
      </c>
      <c r="N30" s="9"/>
      <c r="O30" s="232"/>
      <c r="P30" s="44" t="s">
        <v>856</v>
      </c>
      <c r="Q30" s="44" t="s">
        <v>261</v>
      </c>
      <c r="R30" s="44" t="s">
        <v>305</v>
      </c>
      <c r="S30" s="42">
        <v>6</v>
      </c>
      <c r="T30" s="42">
        <v>5</v>
      </c>
      <c r="U30" s="173">
        <f>SUM(S30:T30)</f>
        <v>11</v>
      </c>
      <c r="V30" s="42"/>
      <c r="W30" s="173"/>
      <c r="X30" s="44" t="s">
        <v>864</v>
      </c>
      <c r="Y30" s="51" t="s">
        <v>914</v>
      </c>
      <c r="Z30" s="51" t="s">
        <v>243</v>
      </c>
      <c r="AA30" s="42">
        <v>1</v>
      </c>
      <c r="AB30" s="42">
        <v>12</v>
      </c>
      <c r="AC30" s="173">
        <f>SUM(AA30:AB30)</f>
        <v>13</v>
      </c>
      <c r="AD30" s="42">
        <v>2</v>
      </c>
      <c r="AE30" s="230"/>
    </row>
    <row r="31" spans="1:31" ht="15.6" customHeight="1" x14ac:dyDescent="0.25">
      <c r="A31" s="52" t="s">
        <v>226</v>
      </c>
      <c r="B31" s="44" t="s">
        <v>385</v>
      </c>
      <c r="C31" s="44" t="s">
        <v>404</v>
      </c>
      <c r="E31" s="93"/>
      <c r="F31" s="157"/>
      <c r="N31" s="9"/>
      <c r="O31" s="232"/>
      <c r="P31" s="44" t="s">
        <v>853</v>
      </c>
      <c r="Q31" s="159" t="s">
        <v>274</v>
      </c>
      <c r="R31" s="51" t="s">
        <v>305</v>
      </c>
      <c r="S31" s="42">
        <v>3</v>
      </c>
      <c r="T31" s="42">
        <v>7</v>
      </c>
      <c r="U31" s="173">
        <f>SUM(S31:T31)</f>
        <v>10</v>
      </c>
      <c r="V31" s="42"/>
      <c r="W31" s="173"/>
      <c r="X31" s="44" t="s">
        <v>879</v>
      </c>
      <c r="Y31" s="44" t="s">
        <v>303</v>
      </c>
      <c r="Z31" s="44" t="s">
        <v>243</v>
      </c>
      <c r="AA31" s="42">
        <v>3</v>
      </c>
      <c r="AB31" s="221">
        <v>8</v>
      </c>
      <c r="AC31" s="173">
        <f t="shared" si="5"/>
        <v>11</v>
      </c>
      <c r="AD31" s="42">
        <v>1</v>
      </c>
      <c r="AE31" s="230"/>
    </row>
    <row r="32" spans="1:31" ht="15.6" customHeight="1" x14ac:dyDescent="0.25">
      <c r="F32" s="157"/>
      <c r="N32" s="8"/>
      <c r="O32" s="233"/>
      <c r="P32" s="44" t="s">
        <v>858</v>
      </c>
      <c r="Q32" s="44" t="s">
        <v>333</v>
      </c>
      <c r="R32" s="44" t="s">
        <v>305</v>
      </c>
      <c r="S32" s="42">
        <v>2</v>
      </c>
      <c r="T32" s="42">
        <v>6</v>
      </c>
      <c r="U32" s="173">
        <f>SUM(S32:T32)</f>
        <v>8</v>
      </c>
      <c r="V32" s="42"/>
      <c r="W32" s="173"/>
      <c r="X32" s="44" t="s">
        <v>873</v>
      </c>
      <c r="Y32" s="44" t="s">
        <v>219</v>
      </c>
      <c r="Z32" s="44" t="s">
        <v>243</v>
      </c>
      <c r="AA32" s="42">
        <v>6</v>
      </c>
      <c r="AB32" s="42">
        <v>1</v>
      </c>
      <c r="AC32" s="173">
        <f t="shared" si="5"/>
        <v>7</v>
      </c>
      <c r="AD32" s="42"/>
      <c r="AE32" s="230"/>
    </row>
    <row r="33" spans="1:31" ht="15.6" customHeight="1" x14ac:dyDescent="0.3">
      <c r="A33" s="76" t="s">
        <v>327</v>
      </c>
      <c r="B33" s="156"/>
      <c r="C33" s="155"/>
      <c r="D33" s="148"/>
      <c r="E33" s="71" t="s">
        <v>239</v>
      </c>
      <c r="F33" s="71"/>
      <c r="G33" s="78"/>
      <c r="H33" s="78"/>
      <c r="I33" s="78"/>
      <c r="J33" s="79"/>
      <c r="K33" s="78"/>
      <c r="L33" s="78"/>
      <c r="M33" s="78"/>
      <c r="N33" s="9"/>
      <c r="O33" s="232"/>
      <c r="P33" s="44" t="s">
        <v>852</v>
      </c>
      <c r="Q33" s="44" t="s">
        <v>234</v>
      </c>
      <c r="R33" s="44" t="s">
        <v>305</v>
      </c>
      <c r="S33" s="42"/>
      <c r="T33" s="42">
        <v>7</v>
      </c>
      <c r="U33" s="173">
        <f t="shared" si="4"/>
        <v>7</v>
      </c>
      <c r="V33" s="42"/>
      <c r="W33" s="173"/>
      <c r="X33" s="44" t="s">
        <v>875</v>
      </c>
      <c r="Y33" s="44" t="s">
        <v>328</v>
      </c>
      <c r="Z33" s="44" t="s">
        <v>243</v>
      </c>
      <c r="AA33" s="42">
        <v>1</v>
      </c>
      <c r="AB33" s="42">
        <v>5</v>
      </c>
      <c r="AC33" s="173">
        <f t="shared" si="5"/>
        <v>6</v>
      </c>
      <c r="AD33" s="42">
        <v>2</v>
      </c>
      <c r="AE33" s="230"/>
    </row>
    <row r="34" spans="1:31" ht="15.6" customHeight="1" x14ac:dyDescent="0.3">
      <c r="A34" s="49" t="s">
        <v>229</v>
      </c>
      <c r="B34" s="35" t="s">
        <v>364</v>
      </c>
      <c r="D34" s="23">
        <v>2</v>
      </c>
      <c r="E34" s="8">
        <v>1</v>
      </c>
      <c r="F34" s="44" t="s">
        <v>1106</v>
      </c>
      <c r="G34" s="158"/>
      <c r="H34" s="158"/>
      <c r="I34" s="94"/>
      <c r="J34" s="94"/>
      <c r="K34" s="94"/>
      <c r="L34" s="94"/>
      <c r="M34" s="94"/>
      <c r="N34" s="9"/>
      <c r="O34" s="233"/>
      <c r="P34" s="44" t="s">
        <v>855</v>
      </c>
      <c r="Q34" s="88" t="s">
        <v>221</v>
      </c>
      <c r="R34" s="44" t="s">
        <v>305</v>
      </c>
      <c r="S34" s="42"/>
      <c r="T34" s="42">
        <v>6</v>
      </c>
      <c r="U34" s="173">
        <f t="shared" si="4"/>
        <v>6</v>
      </c>
      <c r="V34" s="42">
        <v>1</v>
      </c>
      <c r="W34" s="173"/>
      <c r="X34" s="44" t="s">
        <v>874</v>
      </c>
      <c r="Y34" s="44" t="s">
        <v>212</v>
      </c>
      <c r="Z34" s="44" t="s">
        <v>243</v>
      </c>
      <c r="AA34" s="42"/>
      <c r="AB34" s="221">
        <v>3</v>
      </c>
      <c r="AC34" s="173">
        <f t="shared" si="5"/>
        <v>3</v>
      </c>
      <c r="AD34" s="42">
        <v>4</v>
      </c>
      <c r="AE34" s="230"/>
    </row>
    <row r="35" spans="1:31" ht="15.6" customHeight="1" x14ac:dyDescent="0.25">
      <c r="A35" s="42" t="s">
        <v>226</v>
      </c>
      <c r="B35" s="44" t="s">
        <v>272</v>
      </c>
      <c r="C35" s="44"/>
      <c r="D35" s="9"/>
      <c r="E35" s="8">
        <v>1</v>
      </c>
      <c r="F35" s="44" t="s">
        <v>1105</v>
      </c>
      <c r="N35" s="9"/>
      <c r="O35" s="233"/>
      <c r="P35" s="44" t="s">
        <v>854</v>
      </c>
      <c r="Q35" s="44" t="s">
        <v>214</v>
      </c>
      <c r="R35" s="44" t="s">
        <v>305</v>
      </c>
      <c r="S35" s="221"/>
      <c r="T35" s="42">
        <v>5</v>
      </c>
      <c r="U35" s="173">
        <f t="shared" si="4"/>
        <v>5</v>
      </c>
      <c r="V35" s="42">
        <v>1</v>
      </c>
      <c r="W35" s="173"/>
      <c r="X35" s="44" t="s">
        <v>877</v>
      </c>
      <c r="Y35" s="51" t="s">
        <v>1036</v>
      </c>
      <c r="Z35" s="51" t="s">
        <v>243</v>
      </c>
      <c r="AA35" s="42"/>
      <c r="AB35" s="221">
        <v>2</v>
      </c>
      <c r="AC35" s="173">
        <f t="shared" si="5"/>
        <v>2</v>
      </c>
      <c r="AD35" s="42"/>
      <c r="AE35" s="230"/>
    </row>
    <row r="36" spans="1:31" ht="15.6" customHeight="1" x14ac:dyDescent="0.25">
      <c r="B36" s="44"/>
      <c r="C36" s="44"/>
      <c r="E36" s="8"/>
      <c r="F36" s="44"/>
      <c r="N36" s="9"/>
      <c r="O36" s="232"/>
      <c r="P36" s="44" t="s">
        <v>857</v>
      </c>
      <c r="Q36" s="44" t="s">
        <v>222</v>
      </c>
      <c r="R36" s="44" t="s">
        <v>305</v>
      </c>
      <c r="S36" s="43"/>
      <c r="T36" s="42">
        <v>1</v>
      </c>
      <c r="U36" s="173">
        <f t="shared" si="4"/>
        <v>1</v>
      </c>
      <c r="V36" s="42"/>
      <c r="W36" s="173"/>
      <c r="X36" s="44" t="s">
        <v>872</v>
      </c>
      <c r="Y36" s="44" t="s">
        <v>211</v>
      </c>
      <c r="Z36" s="44" t="s">
        <v>243</v>
      </c>
      <c r="AA36" s="42"/>
      <c r="AB36" s="42">
        <v>1</v>
      </c>
      <c r="AC36" s="173">
        <f t="shared" si="5"/>
        <v>1</v>
      </c>
      <c r="AD36" s="42">
        <v>1</v>
      </c>
      <c r="AE36" s="230"/>
    </row>
    <row r="37" spans="1:31" ht="15.6" customHeight="1" thickBot="1" x14ac:dyDescent="0.35">
      <c r="A37" s="52"/>
      <c r="B37" s="35" t="s">
        <v>363</v>
      </c>
      <c r="C37" s="46"/>
      <c r="D37" s="114">
        <v>5</v>
      </c>
      <c r="E37" s="8">
        <v>1</v>
      </c>
      <c r="F37" s="44" t="s">
        <v>1107</v>
      </c>
      <c r="N37" s="9"/>
      <c r="O37" s="233"/>
      <c r="P37" s="240" t="s">
        <v>1012</v>
      </c>
      <c r="Q37" s="240"/>
      <c r="R37" s="240" t="s">
        <v>305</v>
      </c>
      <c r="S37" s="242">
        <f>SUM(S26:S36)</f>
        <v>43</v>
      </c>
      <c r="T37" s="242">
        <f>SUM(T26:T36)</f>
        <v>68</v>
      </c>
      <c r="U37" s="242">
        <f>SUM(U26:U36)</f>
        <v>111</v>
      </c>
      <c r="V37" s="242">
        <f>SUM(V26:V36)</f>
        <v>4</v>
      </c>
      <c r="W37" s="173"/>
      <c r="X37" s="240" t="s">
        <v>1014</v>
      </c>
      <c r="Y37" s="240"/>
      <c r="Z37" s="240" t="s">
        <v>243</v>
      </c>
      <c r="AA37" s="242">
        <f>SUM(AA26:AA36)</f>
        <v>37</v>
      </c>
      <c r="AB37" s="242">
        <f>SUM(AB26:AB36)</f>
        <v>66</v>
      </c>
      <c r="AC37" s="242">
        <f>SUM(AC26:AC36)</f>
        <v>103</v>
      </c>
      <c r="AD37" s="242">
        <f>SUM(AD26:AD36)</f>
        <v>19</v>
      </c>
      <c r="AE37" s="230"/>
    </row>
    <row r="38" spans="1:31" ht="15.6" customHeight="1" x14ac:dyDescent="0.25">
      <c r="A38" s="52" t="s">
        <v>226</v>
      </c>
      <c r="B38" s="44" t="s">
        <v>213</v>
      </c>
      <c r="C38" s="60" t="s">
        <v>366</v>
      </c>
      <c r="D38" s="114"/>
      <c r="E38" s="8">
        <v>1</v>
      </c>
      <c r="F38" s="44" t="s">
        <v>1108</v>
      </c>
      <c r="N38" s="8"/>
      <c r="O38" s="233"/>
      <c r="P38" s="238" t="s">
        <v>283</v>
      </c>
      <c r="Q38" s="238"/>
      <c r="R38" s="243" t="s">
        <v>1019</v>
      </c>
      <c r="S38" s="245"/>
      <c r="T38" s="245">
        <v>4</v>
      </c>
      <c r="U38" s="173">
        <f t="shared" ref="U38:U48" si="6">SUM(S38:T38)</f>
        <v>4</v>
      </c>
      <c r="V38" s="245">
        <v>3</v>
      </c>
      <c r="W38" s="173"/>
      <c r="X38" s="238" t="s">
        <v>242</v>
      </c>
      <c r="Y38" s="238"/>
      <c r="Z38" s="246" t="s">
        <v>1016</v>
      </c>
      <c r="AA38" s="245">
        <v>6</v>
      </c>
      <c r="AB38" s="245">
        <v>2</v>
      </c>
      <c r="AC38" s="173">
        <f t="shared" ref="AC38:AC48" si="7">SUM(AA38:AB38)</f>
        <v>8</v>
      </c>
      <c r="AD38" s="245"/>
      <c r="AE38" s="230"/>
    </row>
    <row r="39" spans="1:31" ht="15.6" customHeight="1" x14ac:dyDescent="0.25">
      <c r="B39" s="44"/>
      <c r="C39" s="106"/>
      <c r="E39" s="8">
        <v>1</v>
      </c>
      <c r="F39" s="44" t="s">
        <v>1109</v>
      </c>
      <c r="N39" s="9"/>
      <c r="O39" s="233"/>
      <c r="P39" s="44" t="s">
        <v>811</v>
      </c>
      <c r="Q39" s="44" t="s">
        <v>299</v>
      </c>
      <c r="R39" s="51" t="s">
        <v>250</v>
      </c>
      <c r="S39" s="221">
        <v>8</v>
      </c>
      <c r="T39" s="221">
        <v>12</v>
      </c>
      <c r="U39" s="173">
        <f t="shared" si="6"/>
        <v>20</v>
      </c>
      <c r="V39" s="42"/>
      <c r="W39" s="173"/>
      <c r="X39" s="44" t="s">
        <v>943</v>
      </c>
      <c r="Y39" s="44" t="s">
        <v>908</v>
      </c>
      <c r="Z39" s="44" t="s">
        <v>242</v>
      </c>
      <c r="AA39" s="42">
        <v>18</v>
      </c>
      <c r="AB39" s="221">
        <v>9</v>
      </c>
      <c r="AC39" s="173">
        <f t="shared" si="7"/>
        <v>27</v>
      </c>
      <c r="AD39" s="42"/>
      <c r="AE39" s="230"/>
    </row>
    <row r="40" spans="1:31" ht="15.6" customHeight="1" x14ac:dyDescent="0.25">
      <c r="E40" s="93">
        <v>2</v>
      </c>
      <c r="F40" s="44" t="s">
        <v>1110</v>
      </c>
      <c r="N40" s="8"/>
      <c r="O40" s="233"/>
      <c r="P40" s="44" t="s">
        <v>810</v>
      </c>
      <c r="Q40" s="44" t="s">
        <v>299</v>
      </c>
      <c r="R40" s="51" t="s">
        <v>250</v>
      </c>
      <c r="S40" s="42">
        <v>8</v>
      </c>
      <c r="T40" s="221">
        <v>4</v>
      </c>
      <c r="U40" s="173">
        <f t="shared" si="6"/>
        <v>12</v>
      </c>
      <c r="V40" s="42">
        <v>1</v>
      </c>
      <c r="W40" s="173"/>
      <c r="X40" s="44" t="s">
        <v>827</v>
      </c>
      <c r="Y40" s="44" t="s">
        <v>304</v>
      </c>
      <c r="Z40" s="44" t="s">
        <v>242</v>
      </c>
      <c r="AA40" s="42">
        <v>9</v>
      </c>
      <c r="AB40" s="221">
        <v>15</v>
      </c>
      <c r="AC40" s="173">
        <f>SUM(AA40:AB40)</f>
        <v>24</v>
      </c>
      <c r="AD40" s="42">
        <v>3</v>
      </c>
      <c r="AE40" s="230"/>
    </row>
    <row r="41" spans="1:31" ht="15.6" customHeight="1" x14ac:dyDescent="0.25">
      <c r="E41" s="93">
        <v>2</v>
      </c>
      <c r="F41" s="44" t="s">
        <v>1111</v>
      </c>
      <c r="N41" s="9"/>
      <c r="O41" s="232"/>
      <c r="P41" s="44" t="s">
        <v>815</v>
      </c>
      <c r="Q41" s="159" t="s">
        <v>380</v>
      </c>
      <c r="R41" s="44" t="s">
        <v>250</v>
      </c>
      <c r="S41" s="42">
        <v>3</v>
      </c>
      <c r="T41" s="42">
        <v>3</v>
      </c>
      <c r="U41" s="173">
        <f>SUM(S41:T41)</f>
        <v>6</v>
      </c>
      <c r="V41" s="42">
        <v>2</v>
      </c>
      <c r="W41" s="173"/>
      <c r="X41" s="46" t="s">
        <v>829</v>
      </c>
      <c r="Y41" s="46" t="s">
        <v>249</v>
      </c>
      <c r="Z41" s="220" t="s">
        <v>242</v>
      </c>
      <c r="AA41" s="42">
        <v>14</v>
      </c>
      <c r="AB41" s="42">
        <v>9</v>
      </c>
      <c r="AC41" s="173">
        <f>SUM(AA41:AB41)</f>
        <v>23</v>
      </c>
      <c r="AD41" s="42">
        <v>3</v>
      </c>
      <c r="AE41" s="230"/>
    </row>
    <row r="42" spans="1:31" ht="15.6" customHeight="1" x14ac:dyDescent="0.25">
      <c r="N42" s="9"/>
      <c r="O42" s="232"/>
      <c r="P42" s="44" t="s">
        <v>814</v>
      </c>
      <c r="Q42" s="44" t="s">
        <v>325</v>
      </c>
      <c r="R42" s="44" t="s">
        <v>250</v>
      </c>
      <c r="S42" s="52">
        <v>3</v>
      </c>
      <c r="T42" s="202">
        <v>3</v>
      </c>
      <c r="U42" s="173">
        <f>SUM(S42:T42)</f>
        <v>6</v>
      </c>
      <c r="V42" s="42"/>
      <c r="W42" s="173"/>
      <c r="X42" s="44" t="s">
        <v>828</v>
      </c>
      <c r="Y42" s="44" t="s">
        <v>258</v>
      </c>
      <c r="Z42" s="44" t="s">
        <v>242</v>
      </c>
      <c r="AA42" s="42">
        <v>6</v>
      </c>
      <c r="AB42" s="221">
        <v>13</v>
      </c>
      <c r="AC42" s="173">
        <f t="shared" si="7"/>
        <v>19</v>
      </c>
      <c r="AD42" s="42">
        <v>1</v>
      </c>
      <c r="AE42" s="230"/>
    </row>
    <row r="43" spans="1:31" ht="15.6" customHeight="1" x14ac:dyDescent="0.3">
      <c r="A43" s="76"/>
      <c r="B43" s="156"/>
      <c r="C43" s="71"/>
      <c r="D43" s="148"/>
      <c r="E43" s="71" t="s">
        <v>239</v>
      </c>
      <c r="F43" s="77"/>
      <c r="G43" s="78"/>
      <c r="H43" s="78"/>
      <c r="I43" s="78"/>
      <c r="J43" s="79"/>
      <c r="K43" s="78"/>
      <c r="L43" s="78"/>
      <c r="M43" s="78"/>
      <c r="N43" s="8"/>
      <c r="O43" s="233"/>
      <c r="P43" s="44" t="s">
        <v>807</v>
      </c>
      <c r="Q43" s="159" t="s">
        <v>370</v>
      </c>
      <c r="R43" s="44" t="s">
        <v>250</v>
      </c>
      <c r="S43" s="42">
        <v>2</v>
      </c>
      <c r="T43" s="42">
        <v>3</v>
      </c>
      <c r="U43" s="173">
        <f>SUM(S43:T43)</f>
        <v>5</v>
      </c>
      <c r="V43" s="42">
        <v>3</v>
      </c>
      <c r="W43" s="173"/>
      <c r="X43" s="157" t="s">
        <v>825</v>
      </c>
      <c r="Y43" s="157" t="s">
        <v>260</v>
      </c>
      <c r="Z43" s="46" t="s">
        <v>242</v>
      </c>
      <c r="AA43" s="42">
        <v>1</v>
      </c>
      <c r="AB43" s="42">
        <v>17</v>
      </c>
      <c r="AC43" s="173">
        <f t="shared" si="7"/>
        <v>18</v>
      </c>
      <c r="AD43" s="42">
        <v>1</v>
      </c>
      <c r="AE43" s="230"/>
    </row>
    <row r="44" spans="1:31" ht="15.6" customHeight="1" x14ac:dyDescent="0.3">
      <c r="A44" s="49" t="s">
        <v>230</v>
      </c>
      <c r="B44" s="35" t="s">
        <v>312</v>
      </c>
      <c r="C44" s="44"/>
      <c r="D44" s="23">
        <v>2</v>
      </c>
      <c r="E44" s="9">
        <v>1</v>
      </c>
      <c r="F44" s="44" t="s">
        <v>1125</v>
      </c>
      <c r="G44" s="43"/>
      <c r="H44" s="47"/>
      <c r="I44" s="47"/>
      <c r="J44" s="48"/>
      <c r="K44" s="47"/>
      <c r="L44" s="47"/>
      <c r="M44" s="47"/>
      <c r="N44" s="9"/>
      <c r="O44" s="233"/>
      <c r="P44" s="44" t="s">
        <v>809</v>
      </c>
      <c r="Q44" s="44" t="s">
        <v>251</v>
      </c>
      <c r="R44" s="44" t="s">
        <v>250</v>
      </c>
      <c r="S44" s="42">
        <v>1</v>
      </c>
      <c r="T44" s="42">
        <v>4</v>
      </c>
      <c r="U44" s="173">
        <f>SUM(S44:T44)</f>
        <v>5</v>
      </c>
      <c r="V44" s="42">
        <v>2</v>
      </c>
      <c r="W44" s="173"/>
      <c r="X44" s="44" t="s">
        <v>832</v>
      </c>
      <c r="Y44" s="44" t="s">
        <v>359</v>
      </c>
      <c r="Z44" s="44" t="s">
        <v>242</v>
      </c>
      <c r="AA44" s="42">
        <v>2</v>
      </c>
      <c r="AB44" s="42">
        <v>8</v>
      </c>
      <c r="AC44" s="173">
        <f t="shared" si="7"/>
        <v>10</v>
      </c>
      <c r="AD44" s="42"/>
      <c r="AE44" s="230"/>
    </row>
    <row r="45" spans="1:31" ht="15.6" customHeight="1" x14ac:dyDescent="0.25">
      <c r="A45" s="52" t="s">
        <v>226</v>
      </c>
      <c r="B45" s="185" t="s">
        <v>272</v>
      </c>
      <c r="C45" s="46" t="s">
        <v>369</v>
      </c>
      <c r="D45" s="23"/>
      <c r="E45" s="9">
        <v>2</v>
      </c>
      <c r="F45" s="44" t="s">
        <v>1126</v>
      </c>
      <c r="G45" s="43"/>
      <c r="H45" s="47"/>
      <c r="I45" s="43"/>
      <c r="J45" s="45"/>
      <c r="K45" s="47"/>
      <c r="L45" s="47"/>
      <c r="M45" s="39"/>
      <c r="N45" s="9"/>
      <c r="O45" s="232"/>
      <c r="P45" s="44" t="s">
        <v>812</v>
      </c>
      <c r="Q45" s="44" t="s">
        <v>215</v>
      </c>
      <c r="R45" s="44" t="s">
        <v>250</v>
      </c>
      <c r="S45" s="42"/>
      <c r="T45" s="221">
        <v>4</v>
      </c>
      <c r="U45" s="173">
        <f>SUM(S45:T45)</f>
        <v>4</v>
      </c>
      <c r="V45" s="42">
        <v>4</v>
      </c>
      <c r="W45" s="173"/>
      <c r="X45" s="44" t="s">
        <v>830</v>
      </c>
      <c r="Y45" s="88" t="s">
        <v>288</v>
      </c>
      <c r="Z45" s="44" t="s">
        <v>242</v>
      </c>
      <c r="AA45" s="42"/>
      <c r="AB45" s="221">
        <v>7</v>
      </c>
      <c r="AC45" s="173">
        <f t="shared" si="7"/>
        <v>7</v>
      </c>
      <c r="AD45" s="42"/>
      <c r="AE45" s="230"/>
    </row>
    <row r="46" spans="1:31" ht="17.25" customHeight="1" x14ac:dyDescent="0.25">
      <c r="B46" s="157"/>
      <c r="C46" s="46"/>
      <c r="E46" s="9"/>
      <c r="N46" s="8"/>
      <c r="O46" s="232"/>
      <c r="P46" s="44" t="s">
        <v>813</v>
      </c>
      <c r="Q46" s="44" t="s">
        <v>259</v>
      </c>
      <c r="R46" s="51" t="s">
        <v>250</v>
      </c>
      <c r="S46" s="221">
        <v>1</v>
      </c>
      <c r="T46" s="42">
        <v>1</v>
      </c>
      <c r="U46" s="173">
        <f t="shared" si="6"/>
        <v>2</v>
      </c>
      <c r="V46" s="42"/>
      <c r="W46" s="173"/>
      <c r="X46" s="44" t="s">
        <v>826</v>
      </c>
      <c r="Y46" s="44" t="s">
        <v>218</v>
      </c>
      <c r="Z46" s="51" t="s">
        <v>242</v>
      </c>
      <c r="AA46" s="42">
        <v>1</v>
      </c>
      <c r="AB46" s="221">
        <v>4</v>
      </c>
      <c r="AC46" s="173">
        <f t="shared" si="7"/>
        <v>5</v>
      </c>
      <c r="AD46" s="42">
        <v>2</v>
      </c>
      <c r="AE46" s="230"/>
    </row>
    <row r="47" spans="1:31" ht="15.6" customHeight="1" x14ac:dyDescent="0.3">
      <c r="B47" s="35" t="s">
        <v>276</v>
      </c>
      <c r="C47" s="59"/>
      <c r="D47" s="234">
        <v>3</v>
      </c>
      <c r="E47" s="9">
        <v>1</v>
      </c>
      <c r="F47" s="44" t="s">
        <v>1123</v>
      </c>
      <c r="N47" s="8"/>
      <c r="O47" s="233"/>
      <c r="P47" s="44" t="s">
        <v>806</v>
      </c>
      <c r="Q47" s="51" t="s">
        <v>787</v>
      </c>
      <c r="R47" s="44" t="s">
        <v>250</v>
      </c>
      <c r="S47" s="42">
        <v>1</v>
      </c>
      <c r="T47" s="221">
        <v>1</v>
      </c>
      <c r="U47" s="173">
        <f t="shared" si="6"/>
        <v>2</v>
      </c>
      <c r="V47" s="42"/>
      <c r="W47" s="173"/>
      <c r="X47" s="44" t="s">
        <v>831</v>
      </c>
      <c r="Y47" s="44" t="s">
        <v>382</v>
      </c>
      <c r="Z47" s="44" t="s">
        <v>242</v>
      </c>
      <c r="AA47" s="42"/>
      <c r="AB47" s="42">
        <v>4</v>
      </c>
      <c r="AC47" s="173">
        <f t="shared" si="7"/>
        <v>4</v>
      </c>
      <c r="AD47" s="42">
        <v>1</v>
      </c>
      <c r="AE47" s="230"/>
    </row>
    <row r="48" spans="1:31" ht="15.6" customHeight="1" x14ac:dyDescent="0.25">
      <c r="A48" s="202" t="s">
        <v>226</v>
      </c>
      <c r="B48" s="274" t="s">
        <v>1127</v>
      </c>
      <c r="C48" s="46" t="s">
        <v>394</v>
      </c>
      <c r="D48" s="234"/>
      <c r="E48" s="9">
        <v>1</v>
      </c>
      <c r="F48" s="44" t="s">
        <v>1128</v>
      </c>
      <c r="N48" s="9"/>
      <c r="O48" s="232"/>
      <c r="P48" s="44" t="s">
        <v>808</v>
      </c>
      <c r="Q48" s="44" t="s">
        <v>250</v>
      </c>
      <c r="R48" s="44" t="s">
        <v>250</v>
      </c>
      <c r="S48" s="42"/>
      <c r="T48" s="221"/>
      <c r="U48" s="173">
        <f t="shared" si="6"/>
        <v>0</v>
      </c>
      <c r="V48" s="42"/>
      <c r="W48" s="173"/>
      <c r="X48" s="44" t="s">
        <v>833</v>
      </c>
      <c r="Y48" s="44" t="s">
        <v>204</v>
      </c>
      <c r="Z48" s="44" t="s">
        <v>242</v>
      </c>
      <c r="AA48" s="42"/>
      <c r="AB48" s="42">
        <v>4</v>
      </c>
      <c r="AC48" s="173">
        <f t="shared" si="7"/>
        <v>4</v>
      </c>
      <c r="AD48" s="42">
        <v>3</v>
      </c>
      <c r="AE48" s="230"/>
    </row>
    <row r="49" spans="1:31" ht="16.899999999999999" customHeight="1" thickBot="1" x14ac:dyDescent="0.3">
      <c r="B49" s="184" t="s">
        <v>1129</v>
      </c>
      <c r="C49" s="46" t="s">
        <v>1081</v>
      </c>
      <c r="E49" s="9">
        <v>2</v>
      </c>
      <c r="F49" s="44" t="s">
        <v>1124</v>
      </c>
      <c r="N49" s="9"/>
      <c r="O49" s="233"/>
      <c r="P49" s="240" t="s">
        <v>1012</v>
      </c>
      <c r="Q49" s="240"/>
      <c r="R49" s="240" t="s">
        <v>250</v>
      </c>
      <c r="S49" s="242">
        <f>SUM(S38:S48)</f>
        <v>27</v>
      </c>
      <c r="T49" s="242">
        <f>SUM(T38:T48)</f>
        <v>39</v>
      </c>
      <c r="U49" s="242">
        <f>SUM(U38:U48)</f>
        <v>66</v>
      </c>
      <c r="V49" s="242">
        <f>SUM(V38:V48)</f>
        <v>15</v>
      </c>
      <c r="W49" s="173"/>
      <c r="X49" s="240" t="s">
        <v>1014</v>
      </c>
      <c r="Y49" s="240"/>
      <c r="Z49" s="240"/>
      <c r="AA49" s="242">
        <f>SUM(AA38:AA48)</f>
        <v>57</v>
      </c>
      <c r="AB49" s="242">
        <f>SUM(AB38:AB48)</f>
        <v>92</v>
      </c>
      <c r="AC49" s="242">
        <f>SUM(AC38:AC48)</f>
        <v>149</v>
      </c>
      <c r="AD49" s="242">
        <f>SUM(AD38:AD48)</f>
        <v>14</v>
      </c>
      <c r="AE49" s="230"/>
    </row>
    <row r="50" spans="1:31" ht="15.6" customHeight="1" x14ac:dyDescent="0.25">
      <c r="N50" s="8"/>
      <c r="O50" s="233"/>
      <c r="P50" s="238" t="s">
        <v>356</v>
      </c>
      <c r="Q50" s="238"/>
      <c r="R50" s="243" t="s">
        <v>1017</v>
      </c>
      <c r="S50" s="245">
        <v>7</v>
      </c>
      <c r="T50" s="245">
        <v>6</v>
      </c>
      <c r="U50" s="173">
        <f t="shared" ref="U50:U61" si="8">SUM(S50:T50)</f>
        <v>13</v>
      </c>
      <c r="V50" s="245"/>
      <c r="W50" s="173"/>
      <c r="X50" s="238" t="s">
        <v>358</v>
      </c>
      <c r="Y50" s="238"/>
      <c r="Z50" s="243" t="s">
        <v>1018</v>
      </c>
      <c r="AA50" s="245">
        <v>8</v>
      </c>
      <c r="AB50" s="245">
        <v>7</v>
      </c>
      <c r="AC50" s="173">
        <f t="shared" ref="AC50:AC60" si="9">SUM(AA50:AB50)</f>
        <v>15</v>
      </c>
      <c r="AD50" s="245">
        <v>1</v>
      </c>
      <c r="AE50" s="230"/>
    </row>
    <row r="51" spans="1:31" ht="15.6" customHeight="1" x14ac:dyDescent="0.25">
      <c r="A51" s="107"/>
      <c r="B51" s="108"/>
      <c r="C51" s="108"/>
      <c r="D51" s="149"/>
      <c r="E51" s="109"/>
      <c r="F51" s="108"/>
      <c r="G51" s="110"/>
      <c r="H51" s="110"/>
      <c r="I51" s="110"/>
      <c r="J51" s="111"/>
      <c r="K51" s="110"/>
      <c r="L51" s="110"/>
      <c r="M51" s="109"/>
      <c r="N51" s="9"/>
      <c r="O51" s="232"/>
      <c r="P51" s="44" t="s">
        <v>820</v>
      </c>
      <c r="Q51" s="44" t="s">
        <v>254</v>
      </c>
      <c r="R51" s="44" t="s">
        <v>356</v>
      </c>
      <c r="S51" s="42">
        <v>8</v>
      </c>
      <c r="T51" s="221">
        <v>14</v>
      </c>
      <c r="U51" s="173">
        <f t="shared" ref="U51:U58" si="10">SUM(S51:T51)</f>
        <v>22</v>
      </c>
      <c r="V51" s="42">
        <v>1</v>
      </c>
      <c r="W51" s="173"/>
      <c r="X51" s="44" t="s">
        <v>842</v>
      </c>
      <c r="Y51" s="44" t="s">
        <v>598</v>
      </c>
      <c r="Z51" s="44" t="s">
        <v>358</v>
      </c>
      <c r="AA51" s="42">
        <v>5</v>
      </c>
      <c r="AB51" s="221">
        <v>8</v>
      </c>
      <c r="AC51" s="173">
        <f t="shared" si="9"/>
        <v>13</v>
      </c>
      <c r="AD51" s="42"/>
      <c r="AE51" s="230"/>
    </row>
    <row r="52" spans="1:31" ht="15.6" customHeight="1" x14ac:dyDescent="0.3">
      <c r="C52" s="44" t="s">
        <v>231</v>
      </c>
      <c r="D52" s="102">
        <f>SUM(D15:D51)</f>
        <v>24</v>
      </c>
      <c r="E52" s="22"/>
      <c r="F52" s="44" t="s">
        <v>532</v>
      </c>
      <c r="G52" s="35"/>
      <c r="H52" s="50"/>
      <c r="I52" s="64">
        <v>6</v>
      </c>
      <c r="J52" s="23"/>
      <c r="N52" s="9"/>
      <c r="O52" s="232"/>
      <c r="P52" s="44" t="s">
        <v>821</v>
      </c>
      <c r="Q52" s="51" t="s">
        <v>254</v>
      </c>
      <c r="R52" s="51" t="s">
        <v>356</v>
      </c>
      <c r="S52" s="42">
        <v>4</v>
      </c>
      <c r="T52" s="42">
        <v>11</v>
      </c>
      <c r="U52" s="173">
        <f t="shared" si="10"/>
        <v>15</v>
      </c>
      <c r="V52" s="42">
        <v>3</v>
      </c>
      <c r="W52" s="173"/>
      <c r="X52" s="44" t="s">
        <v>836</v>
      </c>
      <c r="Y52" s="159" t="s">
        <v>216</v>
      </c>
      <c r="Z52" s="44" t="s">
        <v>358</v>
      </c>
      <c r="AA52" s="42">
        <v>6</v>
      </c>
      <c r="AB52" s="221">
        <v>6</v>
      </c>
      <c r="AC52" s="173">
        <f t="shared" si="9"/>
        <v>12</v>
      </c>
      <c r="AD52" s="42">
        <v>8</v>
      </c>
      <c r="AE52" s="230"/>
    </row>
    <row r="53" spans="1:31" ht="15.6" customHeight="1" x14ac:dyDescent="0.25">
      <c r="N53" s="9"/>
      <c r="O53" s="233"/>
      <c r="P53" s="44" t="s">
        <v>823</v>
      </c>
      <c r="Q53" s="44" t="s">
        <v>292</v>
      </c>
      <c r="R53" s="44" t="s">
        <v>356</v>
      </c>
      <c r="S53" s="42">
        <v>6</v>
      </c>
      <c r="T53" s="221">
        <v>8</v>
      </c>
      <c r="U53" s="173">
        <f t="shared" si="10"/>
        <v>14</v>
      </c>
      <c r="V53" s="43"/>
      <c r="W53" s="173"/>
      <c r="X53" s="44" t="s">
        <v>840</v>
      </c>
      <c r="Y53" s="44" t="s">
        <v>293</v>
      </c>
      <c r="Z53" s="51" t="s">
        <v>358</v>
      </c>
      <c r="AA53" s="221">
        <v>5</v>
      </c>
      <c r="AB53" s="42">
        <v>7</v>
      </c>
      <c r="AC53" s="173">
        <f t="shared" si="9"/>
        <v>12</v>
      </c>
      <c r="AD53" s="43"/>
      <c r="AE53" s="230"/>
    </row>
    <row r="54" spans="1:31" ht="15.6" customHeight="1" x14ac:dyDescent="0.25">
      <c r="A54" s="202"/>
      <c r="N54" s="8"/>
      <c r="O54" s="232"/>
      <c r="P54" s="44" t="s">
        <v>819</v>
      </c>
      <c r="Q54" s="51" t="s">
        <v>217</v>
      </c>
      <c r="R54" s="51" t="s">
        <v>356</v>
      </c>
      <c r="S54" s="42">
        <v>4</v>
      </c>
      <c r="T54" s="221">
        <v>8</v>
      </c>
      <c r="U54" s="173">
        <f t="shared" si="10"/>
        <v>12</v>
      </c>
      <c r="V54" s="42"/>
      <c r="W54" s="173"/>
      <c r="X54" s="44" t="s">
        <v>841</v>
      </c>
      <c r="Y54" s="44" t="s">
        <v>248</v>
      </c>
      <c r="Z54" s="44" t="s">
        <v>358</v>
      </c>
      <c r="AA54" s="42">
        <v>5</v>
      </c>
      <c r="AB54" s="221">
        <v>4</v>
      </c>
      <c r="AC54" s="173">
        <f t="shared" si="9"/>
        <v>9</v>
      </c>
      <c r="AD54" s="43"/>
      <c r="AE54" s="230"/>
    </row>
    <row r="55" spans="1:31" ht="15.6" customHeight="1" x14ac:dyDescent="0.25">
      <c r="N55" s="8"/>
      <c r="O55" s="232"/>
      <c r="P55" s="44" t="s">
        <v>818</v>
      </c>
      <c r="Q55" s="44" t="s">
        <v>209</v>
      </c>
      <c r="R55" s="44" t="s">
        <v>356</v>
      </c>
      <c r="S55" s="42">
        <v>3</v>
      </c>
      <c r="T55" s="221">
        <v>8</v>
      </c>
      <c r="U55" s="173">
        <f t="shared" si="10"/>
        <v>11</v>
      </c>
      <c r="V55" s="42">
        <v>3</v>
      </c>
      <c r="W55" s="173"/>
      <c r="X55" s="44" t="s">
        <v>837</v>
      </c>
      <c r="Y55" s="44" t="s">
        <v>798</v>
      </c>
      <c r="Z55" s="44" t="s">
        <v>358</v>
      </c>
      <c r="AA55" s="42">
        <v>3</v>
      </c>
      <c r="AB55" s="42">
        <v>6</v>
      </c>
      <c r="AC55" s="173">
        <f>SUM(AA55:AB55)</f>
        <v>9</v>
      </c>
      <c r="AD55" s="221">
        <v>4</v>
      </c>
      <c r="AE55" s="230"/>
    </row>
    <row r="56" spans="1:31" ht="15.6" customHeight="1" x14ac:dyDescent="0.25">
      <c r="C56" s="7"/>
      <c r="N56" s="8"/>
      <c r="O56" s="63"/>
      <c r="P56" s="44" t="s">
        <v>1043</v>
      </c>
      <c r="Q56" s="44" t="s">
        <v>544</v>
      </c>
      <c r="R56" s="44" t="s">
        <v>356</v>
      </c>
      <c r="S56" s="42">
        <v>3</v>
      </c>
      <c r="T56" s="221">
        <v>6</v>
      </c>
      <c r="U56" s="173">
        <f t="shared" si="10"/>
        <v>9</v>
      </c>
      <c r="W56" s="173"/>
      <c r="X56" s="44" t="s">
        <v>1084</v>
      </c>
      <c r="Y56" s="161" t="s">
        <v>314</v>
      </c>
      <c r="Z56" s="44" t="s">
        <v>358</v>
      </c>
      <c r="AA56" s="42">
        <v>2</v>
      </c>
      <c r="AB56" s="221">
        <v>7</v>
      </c>
      <c r="AC56" s="173">
        <f>SUM(AA56:AB56)</f>
        <v>9</v>
      </c>
      <c r="AD56" s="42">
        <v>1</v>
      </c>
      <c r="AE56" s="230"/>
    </row>
    <row r="57" spans="1:31" ht="15.6" customHeight="1" x14ac:dyDescent="0.25">
      <c r="N57" s="9"/>
      <c r="O57" s="233"/>
      <c r="P57" s="44" t="s">
        <v>822</v>
      </c>
      <c r="Q57" s="44" t="s">
        <v>238</v>
      </c>
      <c r="R57" s="44" t="s">
        <v>356</v>
      </c>
      <c r="S57" s="42">
        <v>4</v>
      </c>
      <c r="T57" s="42">
        <v>4</v>
      </c>
      <c r="U57" s="173">
        <f t="shared" si="10"/>
        <v>8</v>
      </c>
      <c r="V57" s="42">
        <v>3</v>
      </c>
      <c r="W57" s="173"/>
      <c r="X57" s="44" t="s">
        <v>925</v>
      </c>
      <c r="Y57" s="44" t="s">
        <v>300</v>
      </c>
      <c r="Z57" s="44" t="s">
        <v>358</v>
      </c>
      <c r="AA57" s="42">
        <v>3</v>
      </c>
      <c r="AB57" s="42">
        <v>5</v>
      </c>
      <c r="AC57" s="173">
        <f>SUM(AA57:AB57)</f>
        <v>8</v>
      </c>
      <c r="AD57" s="221"/>
      <c r="AE57" s="230"/>
    </row>
    <row r="58" spans="1:31" ht="15.6" customHeight="1" x14ac:dyDescent="0.25">
      <c r="N58" s="9"/>
      <c r="O58" s="233"/>
      <c r="P58" s="44" t="s">
        <v>918</v>
      </c>
      <c r="Q58" s="159" t="s">
        <v>691</v>
      </c>
      <c r="R58" s="44" t="s">
        <v>356</v>
      </c>
      <c r="S58" s="42">
        <v>2</v>
      </c>
      <c r="T58" s="42">
        <v>5</v>
      </c>
      <c r="U58" s="173">
        <f t="shared" si="10"/>
        <v>7</v>
      </c>
      <c r="V58" s="42">
        <v>2</v>
      </c>
      <c r="W58" s="173"/>
      <c r="X58" s="44" t="s">
        <v>835</v>
      </c>
      <c r="Y58" s="88" t="s">
        <v>309</v>
      </c>
      <c r="Z58" s="44" t="s">
        <v>358</v>
      </c>
      <c r="AA58" s="42">
        <v>2</v>
      </c>
      <c r="AB58" s="221">
        <v>6</v>
      </c>
      <c r="AC58" s="173">
        <f t="shared" si="9"/>
        <v>8</v>
      </c>
      <c r="AD58" s="42">
        <v>1</v>
      </c>
      <c r="AE58" s="230"/>
    </row>
    <row r="59" spans="1:31" ht="15.6" customHeight="1" x14ac:dyDescent="0.25">
      <c r="N59" s="9"/>
      <c r="O59" s="232"/>
      <c r="P59" s="44" t="s">
        <v>882</v>
      </c>
      <c r="Q59" s="44" t="s">
        <v>756</v>
      </c>
      <c r="R59" s="44" t="s">
        <v>356</v>
      </c>
      <c r="S59" s="42">
        <v>1</v>
      </c>
      <c r="T59" s="42">
        <v>4</v>
      </c>
      <c r="U59" s="173">
        <f t="shared" si="8"/>
        <v>5</v>
      </c>
      <c r="V59" s="42">
        <v>2</v>
      </c>
      <c r="W59" s="173"/>
      <c r="X59" s="44" t="s">
        <v>839</v>
      </c>
      <c r="Y59" s="44" t="s">
        <v>295</v>
      </c>
      <c r="Z59" s="44" t="s">
        <v>358</v>
      </c>
      <c r="AA59" s="42"/>
      <c r="AB59" s="42">
        <v>8</v>
      </c>
      <c r="AC59" s="173">
        <f t="shared" si="9"/>
        <v>8</v>
      </c>
      <c r="AD59" s="42"/>
      <c r="AE59" s="230"/>
    </row>
    <row r="60" spans="1:31" ht="15.6" customHeight="1" thickBot="1" x14ac:dyDescent="0.3">
      <c r="N60" s="9"/>
      <c r="O60" s="233"/>
      <c r="P60" s="44" t="s">
        <v>816</v>
      </c>
      <c r="Q60" s="44" t="s">
        <v>213</v>
      </c>
      <c r="R60" s="44" t="s">
        <v>356</v>
      </c>
      <c r="S60" s="42">
        <v>1</v>
      </c>
      <c r="T60" s="221">
        <v>1</v>
      </c>
      <c r="U60" s="173">
        <f t="shared" si="8"/>
        <v>2</v>
      </c>
      <c r="V60" s="42">
        <v>3</v>
      </c>
      <c r="W60" s="173"/>
      <c r="X60" s="44" t="s">
        <v>838</v>
      </c>
      <c r="Y60" s="44" t="s">
        <v>290</v>
      </c>
      <c r="Z60" s="44" t="s">
        <v>358</v>
      </c>
      <c r="AA60" s="42">
        <v>3</v>
      </c>
      <c r="AB60" s="221">
        <v>3</v>
      </c>
      <c r="AC60" s="173">
        <f t="shared" si="9"/>
        <v>6</v>
      </c>
      <c r="AD60" s="43"/>
      <c r="AE60" s="230"/>
    </row>
    <row r="61" spans="1:31" ht="15.6" customHeight="1" thickTop="1" thickBot="1" x14ac:dyDescent="0.35">
      <c r="A61" s="171"/>
      <c r="B61" s="171"/>
      <c r="C61" s="170" t="s">
        <v>1007</v>
      </c>
      <c r="D61" s="49" t="s">
        <v>246</v>
      </c>
      <c r="E61" s="49" t="s">
        <v>240</v>
      </c>
      <c r="F61" s="49" t="s">
        <v>241</v>
      </c>
      <c r="G61" s="170" t="s">
        <v>247</v>
      </c>
      <c r="H61" s="170" t="s">
        <v>182</v>
      </c>
      <c r="I61" s="208"/>
      <c r="J61" s="208" t="s">
        <v>1063</v>
      </c>
      <c r="K61" s="208"/>
      <c r="L61" s="49" t="s">
        <v>1131</v>
      </c>
      <c r="M61" s="170"/>
      <c r="N61" s="9"/>
      <c r="O61" s="63"/>
      <c r="P61" s="44" t="s">
        <v>817</v>
      </c>
      <c r="Q61" s="44" t="s">
        <v>257</v>
      </c>
      <c r="R61" s="44" t="s">
        <v>356</v>
      </c>
      <c r="S61" s="42"/>
      <c r="T61" s="221">
        <v>1</v>
      </c>
      <c r="U61" s="173">
        <f t="shared" si="8"/>
        <v>1</v>
      </c>
      <c r="V61" s="42">
        <v>1</v>
      </c>
      <c r="W61" s="173"/>
      <c r="X61" s="157" t="s">
        <v>1014</v>
      </c>
      <c r="Y61" s="222"/>
      <c r="Z61" s="157" t="s">
        <v>358</v>
      </c>
      <c r="AA61" s="267">
        <f>SUM(AA50:AA60)</f>
        <v>42</v>
      </c>
      <c r="AB61" s="267">
        <f>SUM(AB50:AB60)</f>
        <v>67</v>
      </c>
      <c r="AC61" s="268">
        <f>SUM(AC50:AC60)</f>
        <v>109</v>
      </c>
      <c r="AD61" s="269">
        <f>SUM(AD50:AD60)</f>
        <v>15</v>
      </c>
      <c r="AE61" s="230"/>
    </row>
    <row r="62" spans="1:31" ht="15.6" customHeight="1" thickTop="1" thickBot="1" x14ac:dyDescent="0.35">
      <c r="B62" s="9"/>
      <c r="C62" s="44" t="s">
        <v>908</v>
      </c>
      <c r="D62" s="44" t="s">
        <v>242</v>
      </c>
      <c r="E62" s="42">
        <v>18</v>
      </c>
      <c r="F62" s="221">
        <v>9</v>
      </c>
      <c r="G62" s="173">
        <f t="shared" ref="G62" si="11">SUM(E62:F62)</f>
        <v>27</v>
      </c>
      <c r="H62" s="42"/>
      <c r="I62" s="44"/>
      <c r="J62" s="44">
        <v>1</v>
      </c>
      <c r="K62" s="64"/>
      <c r="L62" s="170" t="s">
        <v>802</v>
      </c>
      <c r="N62" s="9"/>
      <c r="O62" s="230"/>
      <c r="P62" s="157" t="s">
        <v>1012</v>
      </c>
      <c r="Q62" s="157"/>
      <c r="R62" s="157" t="s">
        <v>356</v>
      </c>
      <c r="S62" s="221">
        <f>SUM(S50:S61)</f>
        <v>43</v>
      </c>
      <c r="T62" s="221">
        <f>SUM(T50:T61)</f>
        <v>76</v>
      </c>
      <c r="U62" s="173">
        <f>SUM(U50:U60)</f>
        <v>118</v>
      </c>
      <c r="V62" s="42">
        <f>SUM(V50:V61)</f>
        <v>18</v>
      </c>
      <c r="W62" s="173"/>
      <c r="X62" s="230"/>
      <c r="Y62" s="230"/>
      <c r="Z62" s="230"/>
      <c r="AA62" s="230"/>
      <c r="AB62" s="230"/>
      <c r="AC62" s="230"/>
      <c r="AD62" s="230"/>
      <c r="AE62" s="230"/>
    </row>
    <row r="63" spans="1:31" ht="15.6" customHeight="1" thickBot="1" x14ac:dyDescent="0.3">
      <c r="B63" s="9"/>
      <c r="C63" s="46" t="s">
        <v>794</v>
      </c>
      <c r="D63" s="44" t="s">
        <v>243</v>
      </c>
      <c r="E63" s="42">
        <v>10</v>
      </c>
      <c r="F63" s="42">
        <v>16</v>
      </c>
      <c r="G63" s="173">
        <f t="shared" ref="G63:G73" si="12">SUM(E63:F63)</f>
        <v>26</v>
      </c>
      <c r="H63" s="42">
        <v>5</v>
      </c>
      <c r="I63" s="44"/>
      <c r="J63" s="44">
        <v>2</v>
      </c>
      <c r="K63" s="44"/>
      <c r="L63" s="44" t="s">
        <v>272</v>
      </c>
      <c r="M63" s="44"/>
      <c r="N63" s="9"/>
      <c r="O63" s="63"/>
      <c r="P63" s="57" t="s">
        <v>1041</v>
      </c>
      <c r="Q63" s="168"/>
      <c r="R63" s="168"/>
      <c r="S63" s="207">
        <f>S25+S37+S49+S62</f>
        <v>149</v>
      </c>
      <c r="T63" s="207">
        <f>T25+T37+T49+T62</f>
        <v>230</v>
      </c>
      <c r="U63" s="207">
        <f>U25+U37+U49+U62</f>
        <v>378</v>
      </c>
      <c r="V63" s="207">
        <f>V25+V37+V49+V62</f>
        <v>45</v>
      </c>
      <c r="W63" s="173"/>
      <c r="X63" s="57" t="s">
        <v>1042</v>
      </c>
      <c r="Y63" s="57"/>
      <c r="Z63" s="57"/>
      <c r="AA63" s="207">
        <f>AA25+AA37+AA49+AA61</f>
        <v>177</v>
      </c>
      <c r="AB63" s="207">
        <f>AB25+AB37+AB49+AB61</f>
        <v>287</v>
      </c>
      <c r="AC63" s="207">
        <f>AC25+AC37+AC49+AC61</f>
        <v>464</v>
      </c>
      <c r="AD63" s="207">
        <f>AD25+AD37+AD49+AD61</f>
        <v>66</v>
      </c>
      <c r="AE63" s="230"/>
    </row>
    <row r="64" spans="1:31" ht="15.6" customHeight="1" thickTop="1" thickBot="1" x14ac:dyDescent="0.3">
      <c r="B64" s="9"/>
      <c r="C64" s="44" t="s">
        <v>320</v>
      </c>
      <c r="D64" s="44" t="s">
        <v>305</v>
      </c>
      <c r="E64" s="42">
        <v>16</v>
      </c>
      <c r="F64" s="42">
        <v>8</v>
      </c>
      <c r="G64" s="173">
        <f t="shared" si="12"/>
        <v>24</v>
      </c>
      <c r="H64" s="42"/>
      <c r="I64" s="44"/>
      <c r="J64" s="44">
        <v>3</v>
      </c>
      <c r="K64" s="44"/>
      <c r="L64" s="44"/>
      <c r="M64" s="44"/>
      <c r="N64" s="9"/>
      <c r="O64" s="181"/>
      <c r="P64" s="43"/>
      <c r="Q64" s="43"/>
      <c r="R64" s="43"/>
      <c r="S64" s="43"/>
      <c r="T64" s="43"/>
      <c r="U64" s="43"/>
      <c r="V64" s="43"/>
      <c r="W64" s="43"/>
      <c r="X64" s="209" t="s">
        <v>799</v>
      </c>
      <c r="Y64" s="201"/>
      <c r="Z64" s="201"/>
      <c r="AA64" s="210">
        <f>S63+AA63</f>
        <v>326</v>
      </c>
      <c r="AB64" s="210">
        <f>T63+AB63</f>
        <v>517</v>
      </c>
      <c r="AC64" s="210">
        <f>U63+AC63</f>
        <v>842</v>
      </c>
      <c r="AD64" s="210">
        <f>V63+AD63</f>
        <v>111</v>
      </c>
      <c r="AE64" s="211"/>
    </row>
    <row r="65" spans="1:31" ht="15.6" customHeight="1" thickTop="1" x14ac:dyDescent="0.25">
      <c r="B65" s="9"/>
      <c r="C65" s="44" t="s">
        <v>406</v>
      </c>
      <c r="D65" s="44" t="s">
        <v>242</v>
      </c>
      <c r="E65" s="42">
        <v>9</v>
      </c>
      <c r="F65" s="221">
        <v>15</v>
      </c>
      <c r="G65" s="173">
        <f t="shared" si="12"/>
        <v>24</v>
      </c>
      <c r="H65" s="42">
        <v>3</v>
      </c>
      <c r="I65" s="44"/>
      <c r="J65" s="44">
        <v>5</v>
      </c>
      <c r="K65" s="43"/>
      <c r="M65" s="43"/>
      <c r="O65" s="181"/>
      <c r="AE65" s="211"/>
    </row>
    <row r="66" spans="1:31" ht="15.6" customHeight="1" x14ac:dyDescent="0.3">
      <c r="B66" s="9"/>
      <c r="C66" s="46" t="s">
        <v>249</v>
      </c>
      <c r="D66" s="220" t="s">
        <v>242</v>
      </c>
      <c r="E66" s="42">
        <v>14</v>
      </c>
      <c r="F66" s="42">
        <v>9</v>
      </c>
      <c r="G66" s="173">
        <f t="shared" si="12"/>
        <v>23</v>
      </c>
      <c r="H66" s="42">
        <v>2</v>
      </c>
      <c r="I66" s="44"/>
      <c r="J66" s="44">
        <v>4</v>
      </c>
      <c r="K66" s="43"/>
      <c r="L66" s="170" t="s">
        <v>273</v>
      </c>
      <c r="M66" s="44"/>
      <c r="O66" s="181"/>
      <c r="AE66" s="211"/>
    </row>
    <row r="67" spans="1:31" ht="15.6" customHeight="1" x14ac:dyDescent="0.25">
      <c r="B67" s="9"/>
      <c r="C67" s="44" t="s">
        <v>525</v>
      </c>
      <c r="D67" s="44" t="s">
        <v>356</v>
      </c>
      <c r="E67" s="42">
        <v>8</v>
      </c>
      <c r="F67" s="221">
        <v>14</v>
      </c>
      <c r="G67" s="173">
        <f t="shared" si="12"/>
        <v>22</v>
      </c>
      <c r="H67" s="42">
        <v>1</v>
      </c>
      <c r="I67" s="44"/>
      <c r="J67" s="44">
        <v>6</v>
      </c>
      <c r="K67" s="43"/>
      <c r="L67" s="46" t="s">
        <v>272</v>
      </c>
      <c r="M67" s="220"/>
      <c r="O67" s="181"/>
      <c r="AE67" s="211"/>
    </row>
    <row r="68" spans="1:31" ht="15.6" customHeight="1" x14ac:dyDescent="0.3">
      <c r="B68" s="9"/>
      <c r="C68" s="44" t="s">
        <v>556</v>
      </c>
      <c r="D68" s="51" t="s">
        <v>250</v>
      </c>
      <c r="E68" s="221">
        <v>8</v>
      </c>
      <c r="F68" s="221">
        <v>12</v>
      </c>
      <c r="G68" s="173">
        <f t="shared" si="12"/>
        <v>20</v>
      </c>
      <c r="H68" s="42"/>
      <c r="I68" s="44"/>
      <c r="J68" s="44">
        <v>9</v>
      </c>
      <c r="L68" s="44"/>
      <c r="M68" s="44"/>
      <c r="O68" s="181"/>
      <c r="P68" s="163" t="s">
        <v>1102</v>
      </c>
      <c r="Q68" s="49" t="s">
        <v>1002</v>
      </c>
      <c r="R68" s="21">
        <v>41302</v>
      </c>
      <c r="S68" s="57"/>
      <c r="T68" s="57"/>
      <c r="U68" s="57"/>
      <c r="V68" s="171"/>
      <c r="W68" s="171"/>
      <c r="X68" s="163" t="s">
        <v>1103</v>
      </c>
      <c r="Y68" s="49" t="s">
        <v>1002</v>
      </c>
      <c r="Z68" s="21">
        <v>41309</v>
      </c>
      <c r="AA68" s="211"/>
      <c r="AB68" s="211"/>
      <c r="AC68" s="211"/>
      <c r="AD68" s="211"/>
      <c r="AE68" s="211"/>
    </row>
    <row r="69" spans="1:31" ht="15.6" customHeight="1" x14ac:dyDescent="0.3">
      <c r="B69" s="9"/>
      <c r="C69" s="44" t="s">
        <v>258</v>
      </c>
      <c r="D69" s="44" t="s">
        <v>242</v>
      </c>
      <c r="E69" s="42">
        <v>6</v>
      </c>
      <c r="F69" s="221">
        <v>13</v>
      </c>
      <c r="G69" s="173">
        <f t="shared" si="12"/>
        <v>19</v>
      </c>
      <c r="H69" s="42">
        <v>1</v>
      </c>
      <c r="I69" s="44"/>
      <c r="J69" s="44">
        <v>7</v>
      </c>
      <c r="O69" s="181"/>
      <c r="P69" s="162" t="s">
        <v>270</v>
      </c>
      <c r="Q69" s="162" t="s">
        <v>268</v>
      </c>
      <c r="R69" s="162" t="s">
        <v>296</v>
      </c>
      <c r="S69" s="44"/>
      <c r="T69" s="44"/>
      <c r="U69" s="44"/>
      <c r="V69" s="50"/>
      <c r="W69" s="50"/>
      <c r="X69" s="162" t="s">
        <v>270</v>
      </c>
      <c r="Y69" s="162" t="s">
        <v>268</v>
      </c>
      <c r="Z69" s="162" t="s">
        <v>296</v>
      </c>
      <c r="AA69" s="43"/>
      <c r="AB69" s="43"/>
      <c r="AC69" s="43"/>
      <c r="AD69" s="43"/>
      <c r="AE69" s="211"/>
    </row>
    <row r="70" spans="1:31" ht="15.6" customHeight="1" x14ac:dyDescent="0.3">
      <c r="B70" s="9"/>
      <c r="C70" s="159" t="s">
        <v>383</v>
      </c>
      <c r="D70" s="44" t="s">
        <v>306</v>
      </c>
      <c r="E70" s="42">
        <v>14</v>
      </c>
      <c r="F70" s="221">
        <v>4</v>
      </c>
      <c r="G70" s="173">
        <f t="shared" si="12"/>
        <v>18</v>
      </c>
      <c r="H70" s="42">
        <v>3</v>
      </c>
      <c r="I70" s="44"/>
      <c r="J70" s="44">
        <v>10</v>
      </c>
      <c r="K70" s="43"/>
      <c r="L70" s="170" t="s">
        <v>348</v>
      </c>
      <c r="M70" s="43"/>
      <c r="O70" s="181"/>
      <c r="P70" s="198">
        <v>0.38541666666666669</v>
      </c>
      <c r="Q70" s="64" t="s">
        <v>315</v>
      </c>
      <c r="R70" s="27" t="s">
        <v>442</v>
      </c>
      <c r="S70" s="44"/>
      <c r="T70" s="44"/>
      <c r="U70" s="44"/>
      <c r="V70" s="50"/>
      <c r="W70" s="50"/>
      <c r="X70" s="198">
        <v>0.38541666666666669</v>
      </c>
      <c r="Y70" s="64" t="s">
        <v>315</v>
      </c>
      <c r="Z70" s="27" t="s">
        <v>411</v>
      </c>
      <c r="AA70" s="52"/>
      <c r="AB70" s="202"/>
      <c r="AC70" s="42"/>
      <c r="AD70" s="43"/>
      <c r="AE70" s="211"/>
    </row>
    <row r="71" spans="1:31" ht="18.75" x14ac:dyDescent="0.3">
      <c r="B71" s="9"/>
      <c r="C71" s="157" t="s">
        <v>260</v>
      </c>
      <c r="D71" s="46" t="s">
        <v>242</v>
      </c>
      <c r="E71" s="42">
        <v>1</v>
      </c>
      <c r="F71" s="42">
        <v>17</v>
      </c>
      <c r="G71" s="173">
        <f t="shared" si="12"/>
        <v>18</v>
      </c>
      <c r="H71" s="42">
        <v>1</v>
      </c>
      <c r="I71" s="44"/>
      <c r="J71" s="44">
        <v>8</v>
      </c>
      <c r="K71" s="43"/>
      <c r="L71" s="44" t="s">
        <v>538</v>
      </c>
      <c r="M71" s="44" t="s">
        <v>356</v>
      </c>
      <c r="O71" s="181"/>
      <c r="P71" s="198">
        <v>0.38541666666666669</v>
      </c>
      <c r="Q71" s="64" t="s">
        <v>316</v>
      </c>
      <c r="R71" s="27" t="s">
        <v>524</v>
      </c>
      <c r="S71" s="44"/>
      <c r="T71" s="44"/>
      <c r="U71" s="44"/>
      <c r="V71" s="50"/>
      <c r="W71" s="50"/>
      <c r="X71" s="198">
        <v>0.38541666666666669</v>
      </c>
      <c r="Y71" s="64" t="s">
        <v>316</v>
      </c>
      <c r="Z71" s="27" t="s">
        <v>410</v>
      </c>
      <c r="AA71" s="42"/>
      <c r="AB71" s="221"/>
      <c r="AC71" s="42"/>
      <c r="AD71" s="43"/>
      <c r="AE71" s="211"/>
    </row>
    <row r="72" spans="1:31" ht="18.75" x14ac:dyDescent="0.3">
      <c r="B72" s="9"/>
      <c r="C72" s="44" t="s">
        <v>792</v>
      </c>
      <c r="D72" s="44" t="s">
        <v>305</v>
      </c>
      <c r="E72" s="42">
        <v>10</v>
      </c>
      <c r="F72" s="42">
        <v>7</v>
      </c>
      <c r="G72" s="173">
        <f t="shared" si="12"/>
        <v>17</v>
      </c>
      <c r="H72" s="42"/>
      <c r="I72" s="44"/>
      <c r="J72" s="44">
        <v>12</v>
      </c>
      <c r="K72" s="43"/>
      <c r="L72" s="44"/>
      <c r="M72" s="44"/>
      <c r="O72" s="181"/>
      <c r="P72" s="198">
        <v>0.42708333333333331</v>
      </c>
      <c r="Q72" s="64" t="s">
        <v>315</v>
      </c>
      <c r="R72" s="27" t="s">
        <v>401</v>
      </c>
      <c r="S72" s="44"/>
      <c r="T72" s="44"/>
      <c r="U72" s="44"/>
      <c r="V72" s="50"/>
      <c r="W72" s="50"/>
      <c r="X72" s="198">
        <v>0.42708333333333331</v>
      </c>
      <c r="Y72" s="64" t="s">
        <v>315</v>
      </c>
      <c r="Z72" s="27" t="s">
        <v>409</v>
      </c>
      <c r="AA72" s="42"/>
      <c r="AB72" s="42"/>
      <c r="AC72" s="42"/>
      <c r="AD72" s="43"/>
      <c r="AE72" s="211"/>
    </row>
    <row r="73" spans="1:31" ht="18.75" x14ac:dyDescent="0.3">
      <c r="B73" s="9"/>
      <c r="C73" s="44" t="s">
        <v>256</v>
      </c>
      <c r="D73" s="51" t="s">
        <v>319</v>
      </c>
      <c r="E73" s="221">
        <v>9</v>
      </c>
      <c r="F73" s="221">
        <v>7</v>
      </c>
      <c r="G73" s="173">
        <f t="shared" si="12"/>
        <v>16</v>
      </c>
      <c r="H73" s="42">
        <v>1</v>
      </c>
      <c r="I73" s="43"/>
      <c r="J73" s="44">
        <v>11</v>
      </c>
      <c r="K73" s="43"/>
      <c r="L73" s="44"/>
      <c r="M73" s="44"/>
      <c r="O73" s="181"/>
      <c r="P73" s="198">
        <v>0.42708333333333331</v>
      </c>
      <c r="Q73" s="64" t="s">
        <v>316</v>
      </c>
      <c r="R73" s="27" t="s">
        <v>441</v>
      </c>
      <c r="S73" s="43"/>
      <c r="T73" s="43"/>
      <c r="U73" s="43"/>
      <c r="V73" s="43"/>
      <c r="W73" s="43"/>
      <c r="X73" s="198">
        <v>0.42708333333333331</v>
      </c>
      <c r="Y73" s="64" t="s">
        <v>316</v>
      </c>
      <c r="Z73" s="27" t="s">
        <v>444</v>
      </c>
      <c r="AA73" s="43"/>
      <c r="AB73" s="43"/>
      <c r="AC73" s="43"/>
      <c r="AD73" s="43"/>
      <c r="AE73" s="211"/>
    </row>
    <row r="74" spans="1:31" ht="15.75" x14ac:dyDescent="0.25">
      <c r="A74" s="151"/>
      <c r="B74" s="151"/>
      <c r="C74" s="151"/>
      <c r="D74" s="151"/>
      <c r="E74" s="151"/>
      <c r="F74" s="151"/>
      <c r="G74" s="173"/>
      <c r="H74" s="173"/>
      <c r="I74" s="151"/>
      <c r="J74" s="151"/>
      <c r="K74" s="151"/>
      <c r="L74" s="151"/>
      <c r="M74" s="151"/>
      <c r="O74" s="181"/>
      <c r="P74" s="181"/>
      <c r="Q74" s="181"/>
      <c r="R74" s="181"/>
      <c r="S74" s="181"/>
      <c r="T74" s="181"/>
      <c r="U74" s="181"/>
      <c r="V74" s="181"/>
      <c r="W74" s="181"/>
      <c r="X74" s="181"/>
      <c r="Y74" s="181"/>
      <c r="Z74" s="181"/>
      <c r="AA74" s="181"/>
      <c r="AB74" s="181"/>
      <c r="AC74" s="181"/>
      <c r="AD74" s="181"/>
      <c r="AE74" s="211"/>
    </row>
    <row r="75" spans="1:31" ht="15.75" x14ac:dyDescent="0.25">
      <c r="A75" s="51"/>
      <c r="B75" s="51"/>
      <c r="C75" s="9"/>
      <c r="D75" s="9"/>
      <c r="E75" s="8"/>
      <c r="F75" s="8"/>
      <c r="G75" s="8"/>
      <c r="H75" s="8"/>
      <c r="I75" s="8"/>
      <c r="J75" s="8"/>
      <c r="K75" s="8"/>
      <c r="L75" s="8"/>
      <c r="P75" s="7"/>
      <c r="Q75" s="6"/>
      <c r="R75" s="10"/>
    </row>
    <row r="76" spans="1:31" ht="15.75" x14ac:dyDescent="0.25">
      <c r="A76" s="51"/>
      <c r="B76" s="51"/>
      <c r="C76" s="9"/>
      <c r="D76" s="9"/>
      <c r="E76" s="52"/>
      <c r="F76" s="52"/>
      <c r="G76" s="202"/>
      <c r="H76" s="52"/>
      <c r="I76" s="52"/>
      <c r="J76" s="272"/>
      <c r="K76" s="52"/>
      <c r="L76" s="52"/>
      <c r="P76" s="5"/>
      <c r="Q76" s="5"/>
      <c r="R76" s="7"/>
    </row>
    <row r="77" spans="1:31" ht="18" x14ac:dyDescent="0.25">
      <c r="A77" s="36"/>
      <c r="B77" s="84"/>
      <c r="C77" s="36"/>
      <c r="D77" s="36"/>
      <c r="E77" s="34"/>
      <c r="F77" s="83"/>
      <c r="G77" s="95"/>
      <c r="H77" s="36"/>
      <c r="I77" s="83"/>
      <c r="J77" s="83"/>
      <c r="K77" s="83"/>
      <c r="P77" s="67"/>
      <c r="Q77" s="67"/>
      <c r="R77" s="40"/>
    </row>
    <row r="78" spans="1:31" ht="18" x14ac:dyDescent="0.25">
      <c r="A78" s="36"/>
      <c r="B78" s="84"/>
      <c r="C78" s="36"/>
      <c r="D78" s="36"/>
      <c r="E78" s="34"/>
      <c r="F78" s="83"/>
      <c r="G78" s="95"/>
      <c r="H78" s="36"/>
      <c r="I78" s="83"/>
      <c r="J78" s="83"/>
      <c r="K78" s="83"/>
      <c r="P78" s="7"/>
      <c r="Q78" s="7"/>
      <c r="R78" s="7"/>
    </row>
    <row r="79" spans="1:31" ht="18" x14ac:dyDescent="0.25">
      <c r="A79" s="36"/>
      <c r="B79" s="84"/>
      <c r="C79" s="36"/>
      <c r="D79" s="36"/>
      <c r="E79" s="34"/>
      <c r="F79" s="83"/>
      <c r="G79" s="36"/>
      <c r="H79" s="83"/>
      <c r="I79" s="83"/>
      <c r="J79" s="34"/>
      <c r="K79" s="83"/>
      <c r="P79" s="5"/>
      <c r="Q79" s="5"/>
      <c r="R79" s="7"/>
    </row>
    <row r="80" spans="1:31" ht="18" x14ac:dyDescent="0.25">
      <c r="A80" s="36"/>
      <c r="B80" s="84"/>
      <c r="C80" s="36"/>
      <c r="D80" s="36"/>
      <c r="E80" s="34"/>
      <c r="F80" s="36"/>
      <c r="G80" s="36"/>
      <c r="H80" s="36"/>
      <c r="I80" s="83"/>
      <c r="J80" s="83"/>
      <c r="K80" s="83"/>
      <c r="P80" s="5"/>
      <c r="Q80" s="5"/>
      <c r="R80" s="7"/>
    </row>
    <row r="81" spans="1:18" ht="18" x14ac:dyDescent="0.25">
      <c r="A81" s="36"/>
      <c r="B81" s="84"/>
      <c r="C81" s="38"/>
      <c r="D81" s="38"/>
      <c r="E81" s="34"/>
      <c r="F81" s="36"/>
      <c r="G81" s="95"/>
      <c r="H81" s="36"/>
      <c r="I81" s="83"/>
      <c r="J81" s="83"/>
      <c r="K81" s="83"/>
      <c r="P81" s="5"/>
      <c r="Q81" s="5"/>
      <c r="R81" s="7"/>
    </row>
    <row r="82" spans="1:18" ht="18" x14ac:dyDescent="0.25">
      <c r="A82" s="36"/>
      <c r="B82" s="84"/>
      <c r="C82" s="36"/>
      <c r="D82" s="34"/>
      <c r="E82" s="34"/>
      <c r="F82" s="83"/>
      <c r="G82" s="36"/>
      <c r="H82" s="83"/>
      <c r="I82" s="83"/>
      <c r="J82" s="83"/>
      <c r="K82" s="83"/>
      <c r="P82" s="7"/>
      <c r="Q82" s="7"/>
      <c r="R82" s="7"/>
    </row>
    <row r="83" spans="1:18" ht="18" x14ac:dyDescent="0.25">
      <c r="A83" s="36"/>
      <c r="B83" s="84"/>
      <c r="C83" s="36"/>
      <c r="D83" s="34"/>
      <c r="E83" s="34"/>
      <c r="F83" s="36"/>
      <c r="G83" s="95"/>
      <c r="H83" s="36"/>
      <c r="I83" s="83"/>
      <c r="J83" s="83"/>
      <c r="K83" s="83"/>
      <c r="P83" s="7"/>
      <c r="Q83" s="7"/>
      <c r="R83" s="7"/>
    </row>
    <row r="84" spans="1:18" ht="18" x14ac:dyDescent="0.25">
      <c r="A84" s="36"/>
      <c r="B84" s="84"/>
      <c r="C84" s="34"/>
      <c r="D84" s="34"/>
      <c r="E84" s="34"/>
      <c r="F84" s="36"/>
      <c r="G84" s="95"/>
      <c r="H84" s="36"/>
      <c r="I84" s="83"/>
      <c r="J84" s="83"/>
      <c r="K84" s="83"/>
    </row>
    <row r="85" spans="1:18" ht="18" x14ac:dyDescent="0.25">
      <c r="A85" s="36"/>
      <c r="B85" s="84"/>
      <c r="C85" s="34"/>
      <c r="D85" s="34"/>
      <c r="E85" s="34"/>
      <c r="F85" s="36"/>
      <c r="G85" s="95"/>
      <c r="H85" s="36"/>
      <c r="I85" s="83"/>
      <c r="J85" s="83"/>
      <c r="K85" s="83"/>
    </row>
    <row r="86" spans="1:18" ht="23.25" x14ac:dyDescent="0.35">
      <c r="A86" s="86"/>
      <c r="B86" s="89"/>
      <c r="C86" s="34"/>
      <c r="D86" s="34"/>
      <c r="E86" s="34"/>
      <c r="F86" s="36"/>
      <c r="G86" s="95"/>
      <c r="H86" s="36"/>
      <c r="I86" s="83"/>
      <c r="J86" s="83"/>
      <c r="K86" s="83"/>
    </row>
    <row r="87" spans="1:18" ht="18" x14ac:dyDescent="0.25">
      <c r="A87" s="36"/>
      <c r="B87" s="84"/>
      <c r="C87" s="36"/>
      <c r="D87" s="84"/>
      <c r="E87" s="34"/>
      <c r="F87" s="83"/>
      <c r="G87" s="36"/>
      <c r="H87" s="36"/>
      <c r="I87" s="83"/>
      <c r="J87" s="34"/>
      <c r="K87" s="83"/>
    </row>
    <row r="88" spans="1:18" ht="18" x14ac:dyDescent="0.25">
      <c r="A88" s="36"/>
      <c r="B88" s="34"/>
      <c r="C88" s="34"/>
      <c r="D88" s="34"/>
      <c r="E88" s="34"/>
      <c r="F88" s="34"/>
      <c r="G88" s="36"/>
      <c r="H88" s="34"/>
      <c r="I88" s="34"/>
      <c r="J88" s="34"/>
      <c r="K88" s="83"/>
    </row>
    <row r="89" spans="1:18" ht="18" x14ac:dyDescent="0.25">
      <c r="A89" s="36"/>
      <c r="B89" s="84"/>
      <c r="C89" s="84"/>
      <c r="D89" s="84"/>
      <c r="E89" s="83"/>
      <c r="F89" s="83"/>
      <c r="G89" s="36"/>
      <c r="H89" s="83"/>
      <c r="I89" s="83"/>
      <c r="J89" s="34"/>
      <c r="K89" s="83"/>
    </row>
    <row r="90" spans="1:18" ht="18" x14ac:dyDescent="0.25">
      <c r="A90" s="83"/>
      <c r="B90" s="34"/>
      <c r="C90" s="84"/>
      <c r="D90" s="84"/>
      <c r="E90" s="34"/>
      <c r="F90" s="36"/>
      <c r="G90" s="95"/>
      <c r="H90" s="36"/>
      <c r="I90" s="83"/>
      <c r="J90" s="83"/>
      <c r="K90" s="83"/>
    </row>
    <row r="91" spans="1:18" ht="23.25" x14ac:dyDescent="0.35">
      <c r="A91" s="83"/>
      <c r="B91" s="58"/>
      <c r="C91" s="89"/>
      <c r="D91" s="89"/>
      <c r="E91" s="58"/>
      <c r="F91" s="36"/>
      <c r="G91" s="95"/>
      <c r="H91" s="36"/>
      <c r="I91" s="83"/>
      <c r="J91" s="83"/>
      <c r="K91" s="83"/>
    </row>
    <row r="92" spans="1:18" ht="18" x14ac:dyDescent="0.25">
      <c r="A92" s="83"/>
      <c r="B92" s="34"/>
      <c r="C92" s="84"/>
      <c r="D92" s="84"/>
      <c r="E92" s="34"/>
      <c r="F92" s="36"/>
      <c r="G92" s="95"/>
      <c r="H92" s="36"/>
      <c r="I92" s="83"/>
      <c r="J92" s="83"/>
      <c r="K92" s="83"/>
    </row>
    <row r="93" spans="1:18" ht="18" x14ac:dyDescent="0.25">
      <c r="A93" s="36"/>
      <c r="B93" s="34"/>
      <c r="C93" s="34"/>
      <c r="D93" s="34"/>
      <c r="E93" s="34"/>
      <c r="F93" s="36"/>
      <c r="G93" s="95"/>
      <c r="H93" s="36"/>
      <c r="I93" s="83"/>
      <c r="J93" s="34"/>
      <c r="K93" s="34"/>
      <c r="L93" s="1"/>
    </row>
    <row r="94" spans="1:18" ht="18" x14ac:dyDescent="0.25">
      <c r="A94" s="36"/>
      <c r="B94" s="34"/>
      <c r="C94" s="87"/>
      <c r="D94" s="34"/>
      <c r="E94" s="34"/>
      <c r="F94" s="36"/>
      <c r="G94" s="95"/>
      <c r="H94" s="36"/>
      <c r="I94" s="83"/>
      <c r="J94" s="34"/>
      <c r="K94" s="34"/>
      <c r="L94" s="1"/>
    </row>
    <row r="95" spans="1:18" ht="18" x14ac:dyDescent="0.25">
      <c r="A95" s="36"/>
      <c r="B95" s="34"/>
      <c r="C95" s="87"/>
      <c r="D95" s="84"/>
      <c r="E95" s="36"/>
      <c r="F95" s="36"/>
      <c r="G95" s="95"/>
      <c r="H95" s="36"/>
      <c r="I95" s="83"/>
      <c r="J95" s="34"/>
      <c r="K95" s="34"/>
      <c r="L95" s="1"/>
    </row>
    <row r="96" spans="1:18" ht="18" x14ac:dyDescent="0.25">
      <c r="A96" s="36"/>
      <c r="B96" s="34"/>
      <c r="C96" s="87"/>
      <c r="D96" s="84"/>
      <c r="E96" s="36"/>
      <c r="F96" s="36"/>
      <c r="G96" s="95"/>
      <c r="H96" s="36"/>
      <c r="I96" s="83"/>
      <c r="J96" s="34"/>
      <c r="K96" s="34"/>
      <c r="L96" s="1"/>
    </row>
    <row r="97" spans="1:12" ht="18" x14ac:dyDescent="0.25">
      <c r="A97" s="36"/>
      <c r="B97" s="34"/>
      <c r="C97" s="87"/>
      <c r="D97" s="84"/>
      <c r="E97" s="34"/>
      <c r="F97" s="36"/>
      <c r="G97" s="95"/>
      <c r="H97" s="36"/>
      <c r="I97" s="83"/>
      <c r="J97" s="34"/>
      <c r="K97" s="34"/>
      <c r="L97" s="1"/>
    </row>
    <row r="98" spans="1:12" ht="18" x14ac:dyDescent="0.25">
      <c r="A98" s="95"/>
      <c r="B98" s="96"/>
      <c r="C98" s="97"/>
      <c r="D98" s="98"/>
      <c r="E98" s="95"/>
      <c r="F98" s="95"/>
      <c r="G98" s="95"/>
      <c r="H98" s="95"/>
      <c r="I98" s="99"/>
      <c r="J98" s="96"/>
      <c r="K98" s="96"/>
      <c r="L98" s="100"/>
    </row>
    <row r="99" spans="1:12" ht="18" x14ac:dyDescent="0.25">
      <c r="A99" s="36"/>
      <c r="B99" s="34"/>
      <c r="C99" s="87"/>
      <c r="D99" s="84"/>
      <c r="E99" s="36"/>
      <c r="F99" s="36"/>
      <c r="G99" s="95"/>
      <c r="H99" s="36"/>
      <c r="I99" s="83"/>
      <c r="J99" s="34"/>
      <c r="K99" s="34"/>
      <c r="L99" s="1"/>
    </row>
    <row r="100" spans="1:12" ht="18" x14ac:dyDescent="0.25">
      <c r="A100" s="36"/>
      <c r="B100" s="34"/>
      <c r="C100" s="87"/>
      <c r="D100" s="84"/>
      <c r="E100" s="34"/>
      <c r="F100" s="36"/>
      <c r="G100" s="95"/>
      <c r="H100" s="36"/>
      <c r="I100" s="83"/>
      <c r="J100" s="34"/>
      <c r="K100" s="34"/>
      <c r="L100" s="1"/>
    </row>
  </sheetData>
  <sortState ref="O2:Y4">
    <sortCondition ref="O2"/>
  </sortState>
  <pageMargins left="0.25" right="0.25" top="0.25" bottom="0.25" header="0.5" footer="0.5"/>
  <pageSetup scale="65" fitToWidth="0" fitToHeight="0" orientation="portrait" r:id="rId1"/>
  <headerFooter alignWithMargins="0"/>
  <colBreaks count="1" manualBreakCount="1">
    <brk id="1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view="pageBreakPreview" topLeftCell="G46" zoomScale="77" zoomScaleNormal="75" zoomScaleSheetLayoutView="77" workbookViewId="0">
      <selection activeCell="M18" sqref="M18"/>
    </sheetView>
  </sheetViews>
  <sheetFormatPr defaultRowHeight="12.75" x14ac:dyDescent="0.2"/>
  <cols>
    <col min="1" max="1" width="13.140625" customWidth="1"/>
    <col min="2" max="2" width="16.42578125" customWidth="1"/>
    <col min="3" max="3" width="16.140625" customWidth="1"/>
    <col min="4" max="4" width="13.8554687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26.42578125" customWidth="1"/>
    <col min="14" max="14" width="0.85546875" customWidth="1"/>
    <col min="15" max="15" width="3" customWidth="1"/>
    <col min="16" max="16" width="14.7109375" customWidth="1"/>
    <col min="17" max="17" width="15" customWidth="1"/>
    <col min="18" max="18" width="15.42578125" customWidth="1"/>
    <col min="19" max="19" width="7" customWidth="1"/>
    <col min="20" max="20" width="6.85546875" customWidth="1"/>
    <col min="21" max="21" width="7.140625" customWidth="1"/>
    <col min="22" max="22" width="6.85546875" customWidth="1"/>
    <col min="23" max="23" width="4.7109375" customWidth="1"/>
    <col min="24" max="24" width="12.85546875" customWidth="1"/>
    <col min="25" max="25" width="19.28515625" customWidth="1"/>
    <col min="26" max="26" width="15.5703125" customWidth="1"/>
    <col min="27" max="27" width="7.42578125" customWidth="1"/>
    <col min="28" max="28" width="6.5703125" customWidth="1"/>
    <col min="29" max="29" width="6.85546875" customWidth="1"/>
    <col min="30" max="30" width="6.5703125" customWidth="1"/>
    <col min="31" max="31" width="2" customWidth="1"/>
  </cols>
  <sheetData>
    <row r="1" spans="1:31" ht="24" customHeight="1" x14ac:dyDescent="0.35">
      <c r="A1" s="30"/>
      <c r="B1" s="256"/>
      <c r="C1" s="256"/>
      <c r="D1" s="256"/>
      <c r="E1" s="256"/>
      <c r="F1" s="256"/>
      <c r="G1" s="257" t="s">
        <v>286</v>
      </c>
      <c r="H1" s="257"/>
      <c r="I1" s="257"/>
      <c r="J1" s="257"/>
      <c r="K1" s="257"/>
      <c r="L1" s="256"/>
      <c r="M1" s="256"/>
      <c r="O1" s="181"/>
      <c r="P1" s="57" t="s">
        <v>262</v>
      </c>
      <c r="Q1" s="57"/>
      <c r="R1" s="57" t="s">
        <v>246</v>
      </c>
      <c r="S1" s="255" t="s">
        <v>287</v>
      </c>
      <c r="T1" s="173" t="s">
        <v>264</v>
      </c>
      <c r="U1" s="173" t="s">
        <v>263</v>
      </c>
      <c r="V1" s="173" t="s">
        <v>265</v>
      </c>
      <c r="W1" s="173" t="s">
        <v>266</v>
      </c>
      <c r="X1" s="173" t="s">
        <v>267</v>
      </c>
      <c r="Y1" s="173" t="s">
        <v>184</v>
      </c>
      <c r="Z1" s="173"/>
      <c r="AA1" s="173"/>
      <c r="AB1" s="173"/>
      <c r="AC1" s="173"/>
      <c r="AD1" s="173"/>
      <c r="AE1" s="181"/>
    </row>
    <row r="2" spans="1:31" ht="18.600000000000001" customHeight="1" x14ac:dyDescent="0.3">
      <c r="A2" s="14"/>
      <c r="B2" s="258" t="s">
        <v>539</v>
      </c>
      <c r="C2" s="257"/>
      <c r="D2" s="256"/>
      <c r="E2" s="256"/>
      <c r="F2" s="256"/>
      <c r="G2" s="259" t="s">
        <v>797</v>
      </c>
      <c r="H2" s="257"/>
      <c r="I2" s="257"/>
      <c r="J2" s="257"/>
      <c r="K2" s="257"/>
      <c r="L2" s="256"/>
      <c r="M2" s="260">
        <v>41295</v>
      </c>
      <c r="O2" s="230"/>
      <c r="P2" s="44" t="s">
        <v>223</v>
      </c>
      <c r="Q2" s="44" t="s">
        <v>275</v>
      </c>
      <c r="R2" s="44" t="s">
        <v>243</v>
      </c>
      <c r="S2" s="245"/>
      <c r="T2" s="221">
        <v>15</v>
      </c>
      <c r="U2" s="42">
        <v>25</v>
      </c>
      <c r="V2" s="42">
        <v>2</v>
      </c>
      <c r="W2" s="42">
        <v>0</v>
      </c>
      <c r="X2" s="212">
        <f t="shared" ref="X2:X10" si="0">U2/T2</f>
        <v>1.6666666666666667</v>
      </c>
      <c r="Y2" s="42">
        <v>1</v>
      </c>
      <c r="AE2" s="181"/>
    </row>
    <row r="3" spans="1:31" ht="18.75" x14ac:dyDescent="0.3">
      <c r="A3" s="4"/>
      <c r="B3" s="45"/>
      <c r="C3" s="35"/>
      <c r="D3" s="35"/>
      <c r="E3" s="64" t="s">
        <v>279</v>
      </c>
      <c r="F3" s="64" t="s">
        <v>280</v>
      </c>
      <c r="G3" s="64" t="s">
        <v>281</v>
      </c>
      <c r="H3" s="64" t="s">
        <v>282</v>
      </c>
      <c r="I3" s="64" t="s">
        <v>263</v>
      </c>
      <c r="J3" s="64" t="s">
        <v>247</v>
      </c>
      <c r="K3" s="64" t="s">
        <v>287</v>
      </c>
      <c r="L3" s="64" t="s">
        <v>244</v>
      </c>
      <c r="M3" s="42" t="s">
        <v>183</v>
      </c>
      <c r="O3" s="230"/>
      <c r="P3" s="44" t="s">
        <v>321</v>
      </c>
      <c r="Q3" s="44" t="s">
        <v>785</v>
      </c>
      <c r="R3" s="243" t="s">
        <v>306</v>
      </c>
      <c r="S3" s="42">
        <v>1</v>
      </c>
      <c r="T3" s="221">
        <v>16</v>
      </c>
      <c r="U3" s="42">
        <v>33</v>
      </c>
      <c r="V3" s="42">
        <v>3</v>
      </c>
      <c r="W3" s="42">
        <v>0</v>
      </c>
      <c r="X3" s="212">
        <f t="shared" si="0"/>
        <v>2.0625</v>
      </c>
      <c r="Y3" s="42">
        <v>2</v>
      </c>
      <c r="AE3" s="181"/>
    </row>
    <row r="4" spans="1:31" ht="18.75" x14ac:dyDescent="0.3">
      <c r="A4" s="9"/>
      <c r="B4" s="9"/>
      <c r="C4" s="35" t="s">
        <v>278</v>
      </c>
      <c r="D4" s="25"/>
      <c r="E4" s="23">
        <v>8</v>
      </c>
      <c r="F4" s="23">
        <v>4</v>
      </c>
      <c r="G4" s="23">
        <v>5</v>
      </c>
      <c r="H4" s="23">
        <v>52</v>
      </c>
      <c r="I4" s="23">
        <v>40</v>
      </c>
      <c r="J4" s="37">
        <f>E4*2+G4*1</f>
        <v>21</v>
      </c>
      <c r="K4" s="234">
        <v>84</v>
      </c>
      <c r="L4" s="114">
        <v>12</v>
      </c>
      <c r="M4" s="9">
        <v>1</v>
      </c>
      <c r="N4" s="1"/>
      <c r="O4" s="230"/>
      <c r="P4" s="44" t="s">
        <v>252</v>
      </c>
      <c r="Q4" s="44" t="s">
        <v>304</v>
      </c>
      <c r="R4" s="44" t="s">
        <v>356</v>
      </c>
      <c r="S4" s="42"/>
      <c r="T4" s="221">
        <v>15</v>
      </c>
      <c r="U4" s="42">
        <v>32</v>
      </c>
      <c r="V4" s="42">
        <v>2</v>
      </c>
      <c r="W4" s="42">
        <v>0</v>
      </c>
      <c r="X4" s="212">
        <f t="shared" si="0"/>
        <v>2.1333333333333333</v>
      </c>
      <c r="Y4" s="42">
        <v>3</v>
      </c>
      <c r="AE4" s="181"/>
    </row>
    <row r="5" spans="1:31" ht="18.75" x14ac:dyDescent="0.3">
      <c r="A5" s="9"/>
      <c r="B5" s="9"/>
      <c r="C5" s="35" t="s">
        <v>583</v>
      </c>
      <c r="D5" s="25"/>
      <c r="E5" s="23">
        <v>8</v>
      </c>
      <c r="F5" s="23">
        <v>5</v>
      </c>
      <c r="G5" s="23">
        <v>4</v>
      </c>
      <c r="H5" s="23">
        <v>34</v>
      </c>
      <c r="I5" s="23">
        <v>26</v>
      </c>
      <c r="J5" s="37">
        <f>E5*2+G5*1</f>
        <v>20</v>
      </c>
      <c r="K5" s="234">
        <v>60</v>
      </c>
      <c r="L5" s="114">
        <v>19</v>
      </c>
      <c r="M5" s="9">
        <v>3</v>
      </c>
      <c r="O5" s="230"/>
      <c r="P5" s="44" t="s">
        <v>255</v>
      </c>
      <c r="Q5" s="44" t="s">
        <v>285</v>
      </c>
      <c r="R5" s="44" t="s">
        <v>242</v>
      </c>
      <c r="S5" s="42"/>
      <c r="T5" s="221">
        <v>17</v>
      </c>
      <c r="U5" s="42">
        <v>39</v>
      </c>
      <c r="V5" s="42">
        <v>2</v>
      </c>
      <c r="W5" s="42">
        <v>1</v>
      </c>
      <c r="X5" s="212">
        <f t="shared" si="0"/>
        <v>2.2941176470588234</v>
      </c>
      <c r="Y5" s="42">
        <v>4</v>
      </c>
      <c r="AE5" s="181"/>
    </row>
    <row r="6" spans="1:31" ht="18.75" x14ac:dyDescent="0.3">
      <c r="B6" s="9"/>
      <c r="C6" s="35" t="s">
        <v>344</v>
      </c>
      <c r="D6" s="69"/>
      <c r="E6" s="23">
        <v>7</v>
      </c>
      <c r="F6" s="23">
        <v>5</v>
      </c>
      <c r="G6" s="23">
        <v>5</v>
      </c>
      <c r="H6" s="23">
        <v>38</v>
      </c>
      <c r="I6" s="23">
        <v>35</v>
      </c>
      <c r="J6" s="37">
        <f>E6*2+G6*1</f>
        <v>19</v>
      </c>
      <c r="K6" s="234">
        <v>68</v>
      </c>
      <c r="L6" s="114">
        <v>17</v>
      </c>
      <c r="M6" s="9">
        <v>5</v>
      </c>
      <c r="O6" s="230"/>
      <c r="P6" s="44" t="s">
        <v>788</v>
      </c>
      <c r="Q6" s="44" t="s">
        <v>789</v>
      </c>
      <c r="R6" s="44" t="s">
        <v>319</v>
      </c>
      <c r="S6" s="42"/>
      <c r="T6" s="221">
        <v>5</v>
      </c>
      <c r="U6" s="42">
        <v>12</v>
      </c>
      <c r="V6" s="42">
        <v>1</v>
      </c>
      <c r="W6" s="42">
        <v>0</v>
      </c>
      <c r="X6" s="212">
        <f t="shared" si="0"/>
        <v>2.4</v>
      </c>
      <c r="Y6" s="42">
        <v>5</v>
      </c>
      <c r="AE6" s="181"/>
    </row>
    <row r="7" spans="1:31" ht="18.75" x14ac:dyDescent="0.3">
      <c r="B7" s="9"/>
      <c r="C7" s="35" t="s">
        <v>318</v>
      </c>
      <c r="D7" s="25"/>
      <c r="E7" s="23">
        <v>6</v>
      </c>
      <c r="F7" s="23">
        <v>4</v>
      </c>
      <c r="G7" s="23">
        <v>7</v>
      </c>
      <c r="H7" s="23">
        <v>35</v>
      </c>
      <c r="I7" s="23">
        <v>33</v>
      </c>
      <c r="J7" s="37">
        <f>E7*2+G7*1</f>
        <v>19</v>
      </c>
      <c r="K7" s="234">
        <v>45</v>
      </c>
      <c r="L7" s="23">
        <v>7</v>
      </c>
      <c r="M7" s="9">
        <v>2</v>
      </c>
      <c r="N7" s="9"/>
      <c r="O7" s="230"/>
      <c r="P7" s="44" t="s">
        <v>210</v>
      </c>
      <c r="Q7" s="44" t="s">
        <v>317</v>
      </c>
      <c r="R7" s="44" t="s">
        <v>283</v>
      </c>
      <c r="S7" s="245"/>
      <c r="T7" s="221">
        <v>14</v>
      </c>
      <c r="U7" s="42">
        <v>35</v>
      </c>
      <c r="V7" s="42">
        <v>2</v>
      </c>
      <c r="W7" s="42">
        <v>1</v>
      </c>
      <c r="X7" s="212">
        <f t="shared" si="0"/>
        <v>2.5</v>
      </c>
      <c r="Y7" s="42">
        <v>6</v>
      </c>
      <c r="AE7" s="181"/>
    </row>
    <row r="8" spans="1:31" ht="18.75" x14ac:dyDescent="0.3">
      <c r="A8" s="9"/>
      <c r="B8" s="9"/>
      <c r="C8" s="251" t="s">
        <v>313</v>
      </c>
      <c r="D8" s="25"/>
      <c r="E8" s="23">
        <v>7</v>
      </c>
      <c r="F8" s="23">
        <v>7</v>
      </c>
      <c r="G8" s="23">
        <v>3</v>
      </c>
      <c r="H8" s="23">
        <v>38</v>
      </c>
      <c r="I8" s="23">
        <v>36</v>
      </c>
      <c r="J8" s="37">
        <f>E8*2+G8*1</f>
        <v>17</v>
      </c>
      <c r="K8" s="234">
        <v>59</v>
      </c>
      <c r="L8" s="23">
        <v>18</v>
      </c>
      <c r="M8" s="9">
        <v>4</v>
      </c>
      <c r="O8" s="230"/>
      <c r="P8" s="44" t="s">
        <v>291</v>
      </c>
      <c r="Q8" s="44" t="s">
        <v>329</v>
      </c>
      <c r="R8" s="243" t="s">
        <v>358</v>
      </c>
      <c r="S8" s="245">
        <v>2</v>
      </c>
      <c r="T8" s="221">
        <v>14</v>
      </c>
      <c r="U8" s="42">
        <v>36</v>
      </c>
      <c r="V8" s="42">
        <v>1</v>
      </c>
      <c r="W8" s="42">
        <v>1</v>
      </c>
      <c r="X8" s="212">
        <f t="shared" si="0"/>
        <v>2.5714285714285716</v>
      </c>
      <c r="Y8" s="42">
        <v>7</v>
      </c>
      <c r="AE8" s="181"/>
    </row>
    <row r="9" spans="1:31" ht="18.75" x14ac:dyDescent="0.3">
      <c r="A9" s="9"/>
      <c r="B9" s="9"/>
      <c r="C9" s="251" t="s">
        <v>346</v>
      </c>
      <c r="E9" s="23">
        <v>6</v>
      </c>
      <c r="F9" s="23">
        <v>7</v>
      </c>
      <c r="G9" s="23">
        <v>4</v>
      </c>
      <c r="H9" s="23">
        <v>40</v>
      </c>
      <c r="I9" s="23">
        <v>45</v>
      </c>
      <c r="J9" s="37">
        <f t="shared" ref="J9:J10" si="1">E9*2+G9*1</f>
        <v>16</v>
      </c>
      <c r="K9" s="234">
        <v>64</v>
      </c>
      <c r="L9" s="114">
        <v>15</v>
      </c>
      <c r="M9" s="9">
        <v>6</v>
      </c>
      <c r="O9" s="230"/>
      <c r="P9" s="51" t="s">
        <v>355</v>
      </c>
      <c r="Q9" s="44" t="s">
        <v>284</v>
      </c>
      <c r="R9" s="44" t="s">
        <v>305</v>
      </c>
      <c r="S9" s="245">
        <v>1</v>
      </c>
      <c r="T9" s="221">
        <v>17</v>
      </c>
      <c r="U9" s="42">
        <v>45</v>
      </c>
      <c r="V9" s="42">
        <v>0</v>
      </c>
      <c r="W9" s="42">
        <v>2</v>
      </c>
      <c r="X9" s="212">
        <f t="shared" si="0"/>
        <v>2.6470588235294117</v>
      </c>
      <c r="Y9" s="42">
        <v>8</v>
      </c>
      <c r="AE9" s="181"/>
    </row>
    <row r="10" spans="1:31" ht="19.5" thickBot="1" x14ac:dyDescent="0.35">
      <c r="A10" s="9"/>
      <c r="B10" s="9"/>
      <c r="C10" s="35" t="s">
        <v>784</v>
      </c>
      <c r="E10" s="23">
        <v>5</v>
      </c>
      <c r="F10" s="23">
        <v>9</v>
      </c>
      <c r="G10" s="23">
        <v>3</v>
      </c>
      <c r="H10" s="23">
        <v>41</v>
      </c>
      <c r="I10" s="23">
        <v>47</v>
      </c>
      <c r="J10" s="37">
        <f t="shared" si="1"/>
        <v>13</v>
      </c>
      <c r="K10" s="234">
        <v>64</v>
      </c>
      <c r="L10" s="23">
        <v>4</v>
      </c>
      <c r="M10" s="9">
        <v>7</v>
      </c>
      <c r="O10" s="82"/>
      <c r="P10" s="44" t="s">
        <v>297</v>
      </c>
      <c r="Q10" s="44" t="s">
        <v>203</v>
      </c>
      <c r="R10" s="44"/>
      <c r="S10" s="42">
        <v>1</v>
      </c>
      <c r="T10" s="221">
        <v>23</v>
      </c>
      <c r="U10" s="42">
        <v>37</v>
      </c>
      <c r="V10" s="42">
        <v>4</v>
      </c>
      <c r="W10" s="42">
        <v>3</v>
      </c>
      <c r="X10" s="212">
        <f t="shared" si="0"/>
        <v>1.6086956521739131</v>
      </c>
      <c r="AE10" s="181"/>
    </row>
    <row r="11" spans="1:31" ht="19.5" thickBot="1" x14ac:dyDescent="0.35">
      <c r="A11" s="9"/>
      <c r="B11" s="9"/>
      <c r="C11" s="35" t="s">
        <v>276</v>
      </c>
      <c r="D11" s="25"/>
      <c r="E11" s="23">
        <v>4</v>
      </c>
      <c r="F11" s="23">
        <v>10</v>
      </c>
      <c r="G11" s="23">
        <v>3</v>
      </c>
      <c r="H11" s="23">
        <v>24</v>
      </c>
      <c r="I11" s="23">
        <v>40</v>
      </c>
      <c r="J11" s="37">
        <f>E11*2+G11*1</f>
        <v>11</v>
      </c>
      <c r="K11" s="234">
        <v>34</v>
      </c>
      <c r="L11" s="53">
        <v>13</v>
      </c>
      <c r="M11" s="9">
        <v>8</v>
      </c>
      <c r="O11" s="82"/>
      <c r="P11" s="181"/>
      <c r="Q11" s="208" t="s">
        <v>224</v>
      </c>
      <c r="R11" s="173" t="s">
        <v>1005</v>
      </c>
      <c r="S11" s="173">
        <f>SUM(S2:S10)</f>
        <v>5</v>
      </c>
      <c r="T11" s="207">
        <f>SUM(T2:T10)</f>
        <v>136</v>
      </c>
      <c r="U11" s="207">
        <f>SUM(U2:U10)</f>
        <v>294</v>
      </c>
      <c r="V11" s="207">
        <f>SUM(V2:V10)</f>
        <v>17</v>
      </c>
      <c r="W11" s="207">
        <f>SUM(W2:W10)</f>
        <v>8</v>
      </c>
      <c r="X11" s="214">
        <f>(U11+W11)/T11</f>
        <v>2.2205882352941178</v>
      </c>
      <c r="Y11" s="264" t="s">
        <v>1100</v>
      </c>
      <c r="AE11" s="181"/>
    </row>
    <row r="12" spans="1:31" ht="18.75" thickBot="1" x14ac:dyDescent="0.3">
      <c r="A12" s="9"/>
      <c r="B12" s="9"/>
      <c r="C12" s="22"/>
      <c r="D12" s="22"/>
      <c r="E12" s="146">
        <f>SUM(E4:E11)</f>
        <v>51</v>
      </c>
      <c r="F12" s="146">
        <f>SUM(F4:F11)</f>
        <v>51</v>
      </c>
      <c r="G12" s="146">
        <f>SUM(G4:G11)</f>
        <v>34</v>
      </c>
      <c r="H12" s="65">
        <f>SUM(H4:H11)</f>
        <v>302</v>
      </c>
      <c r="I12" s="65">
        <f>SUM(I4:I11)</f>
        <v>302</v>
      </c>
      <c r="J12" s="28"/>
      <c r="K12" s="65">
        <f>SUM(K4:K11)</f>
        <v>478</v>
      </c>
      <c r="L12" s="65">
        <f>SUM(L4:L11)</f>
        <v>105</v>
      </c>
      <c r="M12" s="7"/>
      <c r="O12" s="82"/>
      <c r="AE12" s="181"/>
    </row>
    <row r="13" spans="1:31" ht="16.5" thickTop="1" x14ac:dyDescent="0.25">
      <c r="A13" s="4"/>
      <c r="B13" s="4"/>
      <c r="M13" s="4"/>
      <c r="O13" s="232"/>
      <c r="P13" s="57" t="s">
        <v>208</v>
      </c>
      <c r="Q13" s="57"/>
      <c r="R13" s="173" t="s">
        <v>880</v>
      </c>
      <c r="S13" s="173" t="s">
        <v>240</v>
      </c>
      <c r="T13" s="173" t="s">
        <v>241</v>
      </c>
      <c r="U13" s="173" t="s">
        <v>247</v>
      </c>
      <c r="V13" s="173" t="s">
        <v>182</v>
      </c>
      <c r="W13" s="168"/>
      <c r="X13" s="57" t="s">
        <v>208</v>
      </c>
      <c r="Y13" s="57"/>
      <c r="Z13" s="173" t="s">
        <v>246</v>
      </c>
      <c r="AA13" s="173" t="s">
        <v>240</v>
      </c>
      <c r="AB13" s="173" t="s">
        <v>241</v>
      </c>
      <c r="AC13" s="173" t="s">
        <v>247</v>
      </c>
      <c r="AD13" s="173" t="s">
        <v>182</v>
      </c>
      <c r="AE13" s="181"/>
    </row>
    <row r="14" spans="1:31" ht="15.6" customHeight="1" x14ac:dyDescent="0.3">
      <c r="A14" s="74" t="s">
        <v>1067</v>
      </c>
      <c r="B14" s="74"/>
      <c r="C14" s="164"/>
      <c r="D14" s="78"/>
      <c r="E14" s="71" t="s">
        <v>239</v>
      </c>
      <c r="F14" s="70"/>
      <c r="G14" s="70"/>
      <c r="H14" s="70"/>
      <c r="I14" s="70"/>
      <c r="J14" s="72"/>
      <c r="K14" s="70"/>
      <c r="L14" s="70"/>
      <c r="M14" s="70"/>
      <c r="O14" s="232"/>
      <c r="P14" s="239" t="s">
        <v>319</v>
      </c>
      <c r="Q14" s="238"/>
      <c r="R14" s="243" t="s">
        <v>1011</v>
      </c>
      <c r="S14" s="245">
        <v>3</v>
      </c>
      <c r="T14" s="245">
        <v>5</v>
      </c>
      <c r="U14" s="173">
        <f t="shared" ref="U14:U24" si="2">SUM(S14:T14)</f>
        <v>8</v>
      </c>
      <c r="V14" s="42"/>
      <c r="W14" s="173"/>
      <c r="X14" s="238" t="s">
        <v>306</v>
      </c>
      <c r="Y14" s="238"/>
      <c r="Z14" s="243" t="s">
        <v>1013</v>
      </c>
      <c r="AA14" s="245">
        <v>5</v>
      </c>
      <c r="AB14" s="245">
        <v>9</v>
      </c>
      <c r="AC14" s="173">
        <f t="shared" ref="AC14:AC19" si="3">SUM(AA14:AB14)</f>
        <v>14</v>
      </c>
      <c r="AD14" s="42">
        <v>3</v>
      </c>
      <c r="AE14" s="181"/>
    </row>
    <row r="15" spans="1:31" ht="15.6" customHeight="1" x14ac:dyDescent="0.3">
      <c r="A15" s="49" t="s">
        <v>227</v>
      </c>
      <c r="B15" s="35" t="s">
        <v>364</v>
      </c>
      <c r="C15" s="69"/>
      <c r="D15" s="23">
        <v>1</v>
      </c>
      <c r="E15" s="9">
        <v>1</v>
      </c>
      <c r="F15" s="44" t="s">
        <v>1083</v>
      </c>
      <c r="J15" s="4"/>
      <c r="O15" s="232"/>
      <c r="P15" s="44" t="s">
        <v>849</v>
      </c>
      <c r="Q15" s="44" t="s">
        <v>256</v>
      </c>
      <c r="R15" s="51" t="s">
        <v>319</v>
      </c>
      <c r="S15" s="221">
        <v>8</v>
      </c>
      <c r="T15" s="221">
        <v>7</v>
      </c>
      <c r="U15" s="173">
        <f t="shared" si="2"/>
        <v>15</v>
      </c>
      <c r="V15" s="42">
        <v>1</v>
      </c>
      <c r="W15" s="173"/>
      <c r="X15" s="44" t="s">
        <v>869</v>
      </c>
      <c r="Y15" s="159" t="s">
        <v>383</v>
      </c>
      <c r="Z15" s="44" t="s">
        <v>306</v>
      </c>
      <c r="AA15" s="42">
        <v>12</v>
      </c>
      <c r="AB15" s="221">
        <v>4</v>
      </c>
      <c r="AC15" s="173">
        <f t="shared" si="3"/>
        <v>16</v>
      </c>
      <c r="AD15" s="42">
        <v>4</v>
      </c>
      <c r="AE15" s="181"/>
    </row>
    <row r="16" spans="1:31" ht="15.6" customHeight="1" x14ac:dyDescent="0.25">
      <c r="A16" s="42" t="s">
        <v>226</v>
      </c>
      <c r="B16" s="44" t="s">
        <v>1082</v>
      </c>
      <c r="C16" s="44" t="s">
        <v>369</v>
      </c>
      <c r="D16" s="23"/>
      <c r="E16" s="9"/>
      <c r="F16" s="44"/>
      <c r="J16" s="4"/>
      <c r="O16" s="232"/>
      <c r="P16" s="157" t="s">
        <v>1008</v>
      </c>
      <c r="Q16" s="157" t="s">
        <v>381</v>
      </c>
      <c r="R16" s="220" t="s">
        <v>319</v>
      </c>
      <c r="S16" s="42">
        <v>6</v>
      </c>
      <c r="T16" s="42">
        <v>8</v>
      </c>
      <c r="U16" s="173">
        <f t="shared" si="2"/>
        <v>14</v>
      </c>
      <c r="V16" s="42">
        <v>1</v>
      </c>
      <c r="W16" s="173"/>
      <c r="X16" s="44" t="s">
        <v>862</v>
      </c>
      <c r="Y16" s="51" t="s">
        <v>205</v>
      </c>
      <c r="Z16" s="44" t="s">
        <v>306</v>
      </c>
      <c r="AA16" s="42">
        <v>5</v>
      </c>
      <c r="AB16" s="221">
        <v>10</v>
      </c>
      <c r="AC16" s="173">
        <f t="shared" si="3"/>
        <v>15</v>
      </c>
      <c r="AD16" s="42"/>
      <c r="AE16" s="181"/>
    </row>
    <row r="17" spans="1:31" ht="15.6" customHeight="1" x14ac:dyDescent="0.25">
      <c r="A17" s="42"/>
      <c r="B17" s="44"/>
      <c r="C17" s="44"/>
      <c r="D17" s="51"/>
      <c r="E17" s="9"/>
      <c r="J17" s="4"/>
      <c r="N17" s="8"/>
      <c r="O17" s="232"/>
      <c r="P17" s="44" t="s">
        <v>1010</v>
      </c>
      <c r="Q17" s="51" t="s">
        <v>791</v>
      </c>
      <c r="R17" s="51" t="s">
        <v>319</v>
      </c>
      <c r="S17" s="42">
        <v>5</v>
      </c>
      <c r="T17" s="42">
        <v>3</v>
      </c>
      <c r="U17" s="173">
        <f>SUM(S17:T17)</f>
        <v>8</v>
      </c>
      <c r="V17" s="42"/>
      <c r="W17" s="173"/>
      <c r="X17" s="44" t="s">
        <v>867</v>
      </c>
      <c r="Y17" s="44" t="s">
        <v>232</v>
      </c>
      <c r="Z17" s="51" t="s">
        <v>306</v>
      </c>
      <c r="AA17" s="42">
        <v>6</v>
      </c>
      <c r="AB17" s="42">
        <v>7</v>
      </c>
      <c r="AC17" s="173">
        <f t="shared" si="3"/>
        <v>13</v>
      </c>
      <c r="AD17" s="42">
        <v>2</v>
      </c>
      <c r="AE17" s="181"/>
    </row>
    <row r="18" spans="1:31" ht="15.6" customHeight="1" x14ac:dyDescent="0.3">
      <c r="A18" s="42" t="s">
        <v>326</v>
      </c>
      <c r="B18" s="35" t="s">
        <v>276</v>
      </c>
      <c r="C18" s="92"/>
      <c r="D18" s="113">
        <v>3</v>
      </c>
      <c r="E18" s="9">
        <v>1</v>
      </c>
      <c r="F18" s="44" t="s">
        <v>1077</v>
      </c>
      <c r="N18" s="9"/>
      <c r="O18" s="233"/>
      <c r="P18" s="44" t="s">
        <v>844</v>
      </c>
      <c r="Q18" s="51" t="s">
        <v>298</v>
      </c>
      <c r="R18" s="44" t="s">
        <v>319</v>
      </c>
      <c r="S18" s="42">
        <v>6</v>
      </c>
      <c r="T18" s="42">
        <v>2</v>
      </c>
      <c r="U18" s="173">
        <f>SUM(S18:T18)</f>
        <v>8</v>
      </c>
      <c r="V18" s="42">
        <v>1</v>
      </c>
      <c r="W18" s="173"/>
      <c r="X18" s="44" t="s">
        <v>870</v>
      </c>
      <c r="Y18" s="44" t="s">
        <v>301</v>
      </c>
      <c r="Z18" s="44" t="s">
        <v>306</v>
      </c>
      <c r="AA18" s="42">
        <v>3</v>
      </c>
      <c r="AB18" s="42">
        <v>8</v>
      </c>
      <c r="AC18" s="173">
        <f t="shared" si="3"/>
        <v>11</v>
      </c>
      <c r="AD18" s="42">
        <v>2</v>
      </c>
      <c r="AE18" s="181"/>
    </row>
    <row r="19" spans="1:31" ht="15.6" customHeight="1" x14ac:dyDescent="0.25">
      <c r="A19" s="202" t="s">
        <v>226</v>
      </c>
      <c r="B19" s="44" t="s">
        <v>1080</v>
      </c>
      <c r="C19" s="44" t="s">
        <v>1081</v>
      </c>
      <c r="D19" s="113"/>
      <c r="E19" s="9">
        <v>2</v>
      </c>
      <c r="F19" s="44" t="s">
        <v>1078</v>
      </c>
      <c r="N19" s="9"/>
      <c r="O19" s="232"/>
      <c r="P19" s="44" t="s">
        <v>848</v>
      </c>
      <c r="Q19" s="44" t="s">
        <v>379</v>
      </c>
      <c r="R19" s="44" t="s">
        <v>319</v>
      </c>
      <c r="S19" s="42">
        <v>4</v>
      </c>
      <c r="T19" s="42">
        <v>4</v>
      </c>
      <c r="U19" s="173">
        <f>SUM(S19:T19)</f>
        <v>8</v>
      </c>
      <c r="V19" s="42"/>
      <c r="W19" s="173"/>
      <c r="X19" s="44" t="s">
        <v>863</v>
      </c>
      <c r="Y19" s="44" t="s">
        <v>293</v>
      </c>
      <c r="Z19" s="44" t="s">
        <v>306</v>
      </c>
      <c r="AA19" s="221">
        <v>5</v>
      </c>
      <c r="AB19" s="221">
        <v>4</v>
      </c>
      <c r="AC19" s="173">
        <f t="shared" si="3"/>
        <v>9</v>
      </c>
      <c r="AD19" s="202"/>
      <c r="AE19" s="181"/>
    </row>
    <row r="20" spans="1:31" ht="15.6" customHeight="1" x14ac:dyDescent="0.25">
      <c r="E20" s="9">
        <v>2</v>
      </c>
      <c r="F20" s="44" t="s">
        <v>1079</v>
      </c>
      <c r="N20" s="8"/>
      <c r="O20" s="232"/>
      <c r="P20" s="44" t="s">
        <v>850</v>
      </c>
      <c r="Q20" s="51" t="s">
        <v>361</v>
      </c>
      <c r="R20" s="51" t="s">
        <v>319</v>
      </c>
      <c r="S20" s="42">
        <v>1</v>
      </c>
      <c r="T20" s="221">
        <v>4</v>
      </c>
      <c r="U20" s="173">
        <f t="shared" si="2"/>
        <v>5</v>
      </c>
      <c r="V20" s="42"/>
      <c r="W20" s="173"/>
      <c r="X20" s="157" t="s">
        <v>868</v>
      </c>
      <c r="Y20" s="157" t="s">
        <v>310</v>
      </c>
      <c r="Z20" s="44" t="s">
        <v>306</v>
      </c>
      <c r="AA20" s="42">
        <v>2</v>
      </c>
      <c r="AB20" s="221">
        <v>4</v>
      </c>
      <c r="AC20" s="173">
        <f>SUM(AA20:AB20)</f>
        <v>6</v>
      </c>
      <c r="AD20" s="42"/>
      <c r="AE20" s="62"/>
    </row>
    <row r="21" spans="1:31" ht="15.6" customHeight="1" x14ac:dyDescent="0.25">
      <c r="N21" s="8"/>
      <c r="O21" s="232"/>
      <c r="P21" s="44" t="s">
        <v>845</v>
      </c>
      <c r="Q21" s="44" t="s">
        <v>420</v>
      </c>
      <c r="R21" s="51" t="s">
        <v>319</v>
      </c>
      <c r="S21" s="42"/>
      <c r="T21" s="42">
        <v>5</v>
      </c>
      <c r="U21" s="173">
        <f t="shared" si="2"/>
        <v>5</v>
      </c>
      <c r="V21" s="221"/>
      <c r="W21" s="173"/>
      <c r="X21" s="44" t="s">
        <v>866</v>
      </c>
      <c r="Y21" s="44" t="s">
        <v>311</v>
      </c>
      <c r="Z21" s="220" t="s">
        <v>306</v>
      </c>
      <c r="AA21" s="42"/>
      <c r="AB21" s="42">
        <v>5</v>
      </c>
      <c r="AC21" s="173">
        <f>SUM(AA21:AB21)</f>
        <v>5</v>
      </c>
      <c r="AD21" s="42">
        <v>5</v>
      </c>
      <c r="AE21" s="61"/>
    </row>
    <row r="22" spans="1:31" ht="15.6" customHeight="1" x14ac:dyDescent="0.3">
      <c r="A22" s="73"/>
      <c r="B22" s="156"/>
      <c r="C22" s="75"/>
      <c r="D22" s="148"/>
      <c r="E22" s="71" t="s">
        <v>239</v>
      </c>
      <c r="F22" s="71"/>
      <c r="G22" s="70"/>
      <c r="H22" s="70"/>
      <c r="I22" s="70"/>
      <c r="J22" s="72"/>
      <c r="K22" s="70"/>
      <c r="L22" s="70"/>
      <c r="M22" s="70"/>
      <c r="N22" s="9"/>
      <c r="O22" s="232"/>
      <c r="P22" s="44" t="s">
        <v>843</v>
      </c>
      <c r="Q22" s="44" t="s">
        <v>385</v>
      </c>
      <c r="R22" s="44" t="s">
        <v>319</v>
      </c>
      <c r="S22" s="42"/>
      <c r="T22" s="221">
        <v>5</v>
      </c>
      <c r="U22" s="173">
        <f t="shared" si="2"/>
        <v>5</v>
      </c>
      <c r="V22" s="42">
        <v>1</v>
      </c>
      <c r="W22" s="173"/>
      <c r="X22" s="44" t="s">
        <v>159</v>
      </c>
      <c r="Y22" s="44" t="s">
        <v>160</v>
      </c>
      <c r="Z22" s="51" t="s">
        <v>306</v>
      </c>
      <c r="AA22" s="42"/>
      <c r="AB22" s="221">
        <v>4</v>
      </c>
      <c r="AC22" s="173">
        <f>SUM(AA22:AB22)</f>
        <v>4</v>
      </c>
      <c r="AD22" s="42">
        <v>2</v>
      </c>
      <c r="AE22" s="230"/>
    </row>
    <row r="23" spans="1:31" ht="15.6" customHeight="1" x14ac:dyDescent="0.3">
      <c r="A23" s="49" t="s">
        <v>228</v>
      </c>
      <c r="B23" s="35" t="s">
        <v>312</v>
      </c>
      <c r="D23" s="23">
        <v>0</v>
      </c>
      <c r="E23" s="8"/>
      <c r="F23" s="44"/>
      <c r="M23" s="39"/>
      <c r="N23" s="8"/>
      <c r="O23" s="233"/>
      <c r="P23" s="157" t="s">
        <v>1009</v>
      </c>
      <c r="Q23" s="157" t="s">
        <v>376</v>
      </c>
      <c r="R23" s="220" t="s">
        <v>319</v>
      </c>
      <c r="S23" s="221">
        <v>1</v>
      </c>
      <c r="T23" s="42">
        <v>1</v>
      </c>
      <c r="U23" s="173">
        <f t="shared" si="2"/>
        <v>2</v>
      </c>
      <c r="V23" s="42">
        <v>2</v>
      </c>
      <c r="W23" s="173"/>
      <c r="X23" s="44" t="s">
        <v>861</v>
      </c>
      <c r="Y23" s="44" t="s">
        <v>323</v>
      </c>
      <c r="Z23" s="44" t="s">
        <v>306</v>
      </c>
      <c r="AA23" s="42"/>
      <c r="AB23" s="42">
        <v>2</v>
      </c>
      <c r="AC23" s="173">
        <f>SUM(AA23:AB23)</f>
        <v>2</v>
      </c>
      <c r="AD23" s="42"/>
      <c r="AE23" s="230"/>
    </row>
    <row r="24" spans="1:31" ht="15.6" customHeight="1" x14ac:dyDescent="0.25">
      <c r="A24" s="52" t="s">
        <v>226</v>
      </c>
      <c r="B24" s="44" t="s">
        <v>272</v>
      </c>
      <c r="C24" s="44"/>
      <c r="E24" s="8"/>
      <c r="F24" s="44"/>
      <c r="N24" s="9"/>
      <c r="O24" s="233"/>
      <c r="P24" s="44" t="s">
        <v>847</v>
      </c>
      <c r="Q24" s="44" t="s">
        <v>220</v>
      </c>
      <c r="R24" s="44" t="s">
        <v>319</v>
      </c>
      <c r="S24" s="42">
        <v>1</v>
      </c>
      <c r="T24" s="42">
        <v>1</v>
      </c>
      <c r="U24" s="173">
        <f t="shared" si="2"/>
        <v>2</v>
      </c>
      <c r="V24" s="42">
        <v>1</v>
      </c>
      <c r="W24" s="173"/>
      <c r="X24" s="44" t="s">
        <v>864</v>
      </c>
      <c r="Y24" s="159" t="s">
        <v>308</v>
      </c>
      <c r="Z24" s="51" t="s">
        <v>306</v>
      </c>
      <c r="AA24" s="221"/>
      <c r="AB24" s="221">
        <v>2</v>
      </c>
      <c r="AC24" s="173">
        <f>SUM(AA24:AB24)</f>
        <v>2</v>
      </c>
      <c r="AD24" s="42"/>
      <c r="AE24" s="230"/>
    </row>
    <row r="25" spans="1:31" ht="15.6" customHeight="1" thickBot="1" x14ac:dyDescent="0.3">
      <c r="F25" s="44"/>
      <c r="N25" s="9"/>
      <c r="O25" s="233"/>
      <c r="P25" s="240" t="s">
        <v>1012</v>
      </c>
      <c r="Q25" s="241"/>
      <c r="R25" s="241" t="s">
        <v>319</v>
      </c>
      <c r="S25" s="242">
        <f>SUM(S14:S24)</f>
        <v>35</v>
      </c>
      <c r="T25" s="242">
        <f>SUM(T14:T24)</f>
        <v>45</v>
      </c>
      <c r="U25" s="242">
        <f>SUM(U14:U24)</f>
        <v>80</v>
      </c>
      <c r="V25" s="242">
        <f>SUM(V14:V24)</f>
        <v>7</v>
      </c>
      <c r="W25" s="173"/>
      <c r="X25" s="240" t="s">
        <v>1014</v>
      </c>
      <c r="Y25" s="240"/>
      <c r="Z25" s="240" t="s">
        <v>306</v>
      </c>
      <c r="AA25" s="242">
        <f>SUM(AA14:AA24)</f>
        <v>38</v>
      </c>
      <c r="AB25" s="242">
        <f>SUM(AB14:AB24)</f>
        <v>59</v>
      </c>
      <c r="AC25" s="242">
        <f>SUM(AC14:AC24)</f>
        <v>97</v>
      </c>
      <c r="AD25" s="242">
        <f>SUM(AD14:AD24)</f>
        <v>18</v>
      </c>
      <c r="AE25" s="230"/>
    </row>
    <row r="26" spans="1:31" ht="15.6" customHeight="1" x14ac:dyDescent="0.3">
      <c r="A26" s="42"/>
      <c r="B26" s="35" t="s">
        <v>277</v>
      </c>
      <c r="D26" s="23">
        <v>2</v>
      </c>
      <c r="E26" s="8">
        <v>2</v>
      </c>
      <c r="F26" s="44" t="s">
        <v>1076</v>
      </c>
      <c r="N26" s="9"/>
      <c r="O26" s="233"/>
      <c r="P26" s="238" t="s">
        <v>305</v>
      </c>
      <c r="Q26" s="239"/>
      <c r="R26" s="244" t="s">
        <v>1015</v>
      </c>
      <c r="S26" s="245">
        <v>1</v>
      </c>
      <c r="T26" s="245">
        <v>7</v>
      </c>
      <c r="U26" s="173">
        <f t="shared" ref="U26:U36" si="4">SUM(S26:T26)</f>
        <v>8</v>
      </c>
      <c r="V26" s="245">
        <v>1</v>
      </c>
      <c r="W26" s="173"/>
      <c r="X26" s="238" t="s">
        <v>758</v>
      </c>
      <c r="Y26" s="238"/>
      <c r="Z26" s="243" t="s">
        <v>1020</v>
      </c>
      <c r="AA26" s="245">
        <v>2</v>
      </c>
      <c r="AB26" s="245">
        <v>3</v>
      </c>
      <c r="AC26" s="173">
        <f t="shared" ref="AC26:AC36" si="5">SUM(AA26:AB26)</f>
        <v>5</v>
      </c>
      <c r="AD26" s="245">
        <v>1</v>
      </c>
      <c r="AE26" s="230"/>
    </row>
    <row r="27" spans="1:31" ht="15.6" customHeight="1" x14ac:dyDescent="0.25">
      <c r="A27" s="52" t="s">
        <v>226</v>
      </c>
      <c r="B27" s="44" t="s">
        <v>272</v>
      </c>
      <c r="C27" s="44"/>
      <c r="E27" s="93">
        <v>2</v>
      </c>
      <c r="F27" s="44" t="s">
        <v>1075</v>
      </c>
      <c r="N27" s="9"/>
      <c r="O27" s="232"/>
      <c r="P27" s="157" t="s">
        <v>860</v>
      </c>
      <c r="Q27" s="44" t="s">
        <v>320</v>
      </c>
      <c r="R27" s="44" t="s">
        <v>305</v>
      </c>
      <c r="S27" s="42">
        <v>14</v>
      </c>
      <c r="T27" s="42">
        <v>8</v>
      </c>
      <c r="U27" s="173">
        <f t="shared" si="4"/>
        <v>22</v>
      </c>
      <c r="V27" s="42"/>
      <c r="W27" s="173"/>
      <c r="X27" s="46" t="s">
        <v>878</v>
      </c>
      <c r="Y27" s="46" t="s">
        <v>794</v>
      </c>
      <c r="Z27" s="44" t="s">
        <v>243</v>
      </c>
      <c r="AA27" s="42">
        <v>10</v>
      </c>
      <c r="AB27" s="42">
        <v>14</v>
      </c>
      <c r="AC27" s="173">
        <f>SUM(AA27:AB27)</f>
        <v>24</v>
      </c>
      <c r="AD27" s="42">
        <v>5</v>
      </c>
      <c r="AE27" s="230"/>
    </row>
    <row r="28" spans="1:31" ht="15.6" customHeight="1" x14ac:dyDescent="0.25">
      <c r="F28" s="44"/>
      <c r="N28" s="9"/>
      <c r="O28" s="232"/>
      <c r="P28" s="157" t="s">
        <v>859</v>
      </c>
      <c r="Q28" s="44" t="s">
        <v>792</v>
      </c>
      <c r="R28" s="44" t="s">
        <v>305</v>
      </c>
      <c r="S28" s="42">
        <v>10</v>
      </c>
      <c r="T28" s="42">
        <v>5</v>
      </c>
      <c r="U28" s="173">
        <f t="shared" si="4"/>
        <v>15</v>
      </c>
      <c r="V28" s="42"/>
      <c r="W28" s="173"/>
      <c r="X28" s="44" t="s">
        <v>926</v>
      </c>
      <c r="Y28" s="44" t="s">
        <v>289</v>
      </c>
      <c r="Z28" s="44" t="s">
        <v>243</v>
      </c>
      <c r="AA28" s="42">
        <v>5</v>
      </c>
      <c r="AB28" s="221">
        <v>8</v>
      </c>
      <c r="AC28" s="173">
        <f>SUM(AA28:AB28)</f>
        <v>13</v>
      </c>
      <c r="AD28" s="42">
        <v>2</v>
      </c>
      <c r="AE28" s="230"/>
    </row>
    <row r="29" spans="1:31" ht="15.6" customHeight="1" x14ac:dyDescent="0.3">
      <c r="A29" s="76" t="s">
        <v>327</v>
      </c>
      <c r="B29" s="156"/>
      <c r="C29" s="155"/>
      <c r="D29" s="148"/>
      <c r="E29" s="71" t="s">
        <v>239</v>
      </c>
      <c r="F29" s="71"/>
      <c r="G29" s="78"/>
      <c r="H29" s="78"/>
      <c r="I29" s="78"/>
      <c r="J29" s="79"/>
      <c r="K29" s="78"/>
      <c r="L29" s="78"/>
      <c r="M29" s="78"/>
      <c r="N29" s="9"/>
      <c r="O29" s="232"/>
      <c r="P29" s="44" t="s">
        <v>901</v>
      </c>
      <c r="Q29" s="44" t="s">
        <v>790</v>
      </c>
      <c r="R29" s="44" t="s">
        <v>305</v>
      </c>
      <c r="S29" s="42">
        <v>5</v>
      </c>
      <c r="T29" s="221">
        <v>8</v>
      </c>
      <c r="U29" s="173">
        <f>SUM(S29:T29)</f>
        <v>13</v>
      </c>
      <c r="V29" s="42">
        <v>1</v>
      </c>
      <c r="W29" s="173"/>
      <c r="X29" s="44" t="s">
        <v>876</v>
      </c>
      <c r="Y29" s="44" t="s">
        <v>367</v>
      </c>
      <c r="Z29" s="44" t="s">
        <v>243</v>
      </c>
      <c r="AA29" s="42">
        <v>6</v>
      </c>
      <c r="AB29" s="42">
        <v>6</v>
      </c>
      <c r="AC29" s="173">
        <f>SUM(AA29:AB29)</f>
        <v>12</v>
      </c>
      <c r="AD29" s="42">
        <v>1</v>
      </c>
      <c r="AE29" s="230"/>
    </row>
    <row r="30" spans="1:31" ht="15.6" customHeight="1" x14ac:dyDescent="0.3">
      <c r="A30" s="49" t="s">
        <v>229</v>
      </c>
      <c r="B30" s="35" t="s">
        <v>278</v>
      </c>
      <c r="D30" s="270">
        <v>4</v>
      </c>
      <c r="E30" s="8">
        <v>1</v>
      </c>
      <c r="F30" s="44" t="s">
        <v>1090</v>
      </c>
      <c r="G30" s="158"/>
      <c r="H30" s="158"/>
      <c r="I30" s="94"/>
      <c r="J30" s="94"/>
      <c r="K30" s="94"/>
      <c r="L30" s="94"/>
      <c r="M30" s="94"/>
      <c r="N30" s="9"/>
      <c r="O30" s="232"/>
      <c r="P30" s="44" t="s">
        <v>856</v>
      </c>
      <c r="Q30" s="44" t="s">
        <v>261</v>
      </c>
      <c r="R30" s="44" t="s">
        <v>305</v>
      </c>
      <c r="S30" s="42">
        <v>6</v>
      </c>
      <c r="T30" s="42">
        <v>5</v>
      </c>
      <c r="U30" s="173">
        <f>SUM(S30:T30)</f>
        <v>11</v>
      </c>
      <c r="V30" s="42"/>
      <c r="W30" s="173"/>
      <c r="X30" s="44" t="s">
        <v>864</v>
      </c>
      <c r="Y30" s="51" t="s">
        <v>914</v>
      </c>
      <c r="Z30" s="51" t="s">
        <v>243</v>
      </c>
      <c r="AA30" s="42">
        <v>1</v>
      </c>
      <c r="AB30" s="42">
        <v>11</v>
      </c>
      <c r="AC30" s="173">
        <f>SUM(AA30:AB30)</f>
        <v>12</v>
      </c>
      <c r="AD30" s="42">
        <v>2</v>
      </c>
      <c r="AE30" s="230"/>
    </row>
    <row r="31" spans="1:31" ht="15.6" customHeight="1" x14ac:dyDescent="0.25">
      <c r="A31" s="42" t="s">
        <v>226</v>
      </c>
      <c r="B31" s="44" t="s">
        <v>272</v>
      </c>
      <c r="C31" s="44"/>
      <c r="D31" s="9"/>
      <c r="E31" s="8">
        <v>1</v>
      </c>
      <c r="F31" s="44" t="s">
        <v>1091</v>
      </c>
      <c r="N31" s="9"/>
      <c r="O31" s="232"/>
      <c r="P31" s="44" t="s">
        <v>853</v>
      </c>
      <c r="Q31" s="159" t="s">
        <v>274</v>
      </c>
      <c r="R31" s="51" t="s">
        <v>305</v>
      </c>
      <c r="S31" s="42">
        <v>3</v>
      </c>
      <c r="T31" s="42">
        <v>7</v>
      </c>
      <c r="U31" s="173">
        <f>SUM(S31:T31)</f>
        <v>10</v>
      </c>
      <c r="V31" s="42"/>
      <c r="W31" s="173"/>
      <c r="X31" s="44" t="s">
        <v>879</v>
      </c>
      <c r="Y31" s="44" t="s">
        <v>303</v>
      </c>
      <c r="Z31" s="44" t="s">
        <v>243</v>
      </c>
      <c r="AA31" s="42">
        <v>3</v>
      </c>
      <c r="AB31" s="221">
        <v>8</v>
      </c>
      <c r="AC31" s="173">
        <f t="shared" si="5"/>
        <v>11</v>
      </c>
      <c r="AD31" s="42">
        <v>1</v>
      </c>
      <c r="AE31" s="230"/>
    </row>
    <row r="32" spans="1:31" ht="15.6" customHeight="1" x14ac:dyDescent="0.25">
      <c r="B32" s="44"/>
      <c r="C32" s="44"/>
      <c r="E32" s="8">
        <v>2</v>
      </c>
      <c r="F32" s="44" t="s">
        <v>5</v>
      </c>
      <c r="N32" s="8"/>
      <c r="O32" s="233"/>
      <c r="P32" s="44" t="s">
        <v>858</v>
      </c>
      <c r="Q32" s="44" t="s">
        <v>333</v>
      </c>
      <c r="R32" s="44" t="s">
        <v>305</v>
      </c>
      <c r="S32" s="42">
        <v>2</v>
      </c>
      <c r="T32" s="42">
        <v>6</v>
      </c>
      <c r="U32" s="173">
        <f>SUM(S32:T32)</f>
        <v>8</v>
      </c>
      <c r="V32" s="42"/>
      <c r="W32" s="173"/>
      <c r="X32" s="44" t="s">
        <v>873</v>
      </c>
      <c r="Y32" s="44" t="s">
        <v>219</v>
      </c>
      <c r="Z32" s="44" t="s">
        <v>243</v>
      </c>
      <c r="AA32" s="42">
        <v>6</v>
      </c>
      <c r="AB32" s="42">
        <v>1</v>
      </c>
      <c r="AC32" s="173">
        <f t="shared" si="5"/>
        <v>7</v>
      </c>
      <c r="AD32" s="42"/>
      <c r="AE32" s="230"/>
    </row>
    <row r="33" spans="1:31" ht="15.6" customHeight="1" x14ac:dyDescent="0.25">
      <c r="E33" s="93">
        <v>2</v>
      </c>
      <c r="F33" s="44" t="s">
        <v>1101</v>
      </c>
      <c r="N33" s="9"/>
      <c r="O33" s="232"/>
      <c r="P33" s="44" t="s">
        <v>852</v>
      </c>
      <c r="Q33" s="44" t="s">
        <v>234</v>
      </c>
      <c r="R33" s="44" t="s">
        <v>305</v>
      </c>
      <c r="S33" s="42"/>
      <c r="T33" s="42">
        <v>7</v>
      </c>
      <c r="U33" s="173">
        <f t="shared" si="4"/>
        <v>7</v>
      </c>
      <c r="V33" s="42"/>
      <c r="W33" s="173"/>
      <c r="X33" s="44" t="s">
        <v>875</v>
      </c>
      <c r="Y33" s="44" t="s">
        <v>328</v>
      </c>
      <c r="Z33" s="44" t="s">
        <v>243</v>
      </c>
      <c r="AA33" s="42">
        <v>1</v>
      </c>
      <c r="AB33" s="42">
        <v>4</v>
      </c>
      <c r="AC33" s="173">
        <f t="shared" si="5"/>
        <v>5</v>
      </c>
      <c r="AD33" s="42">
        <v>2</v>
      </c>
      <c r="AE33" s="230"/>
    </row>
    <row r="34" spans="1:31" ht="15.6" customHeight="1" x14ac:dyDescent="0.25">
      <c r="N34" s="9"/>
      <c r="O34" s="233"/>
      <c r="P34" s="44" t="s">
        <v>855</v>
      </c>
      <c r="Q34" s="88" t="s">
        <v>221</v>
      </c>
      <c r="R34" s="44" t="s">
        <v>305</v>
      </c>
      <c r="S34" s="42"/>
      <c r="T34" s="42">
        <v>5</v>
      </c>
      <c r="U34" s="173">
        <f t="shared" si="4"/>
        <v>5</v>
      </c>
      <c r="V34" s="42">
        <v>1</v>
      </c>
      <c r="W34" s="173"/>
      <c r="X34" s="44" t="s">
        <v>874</v>
      </c>
      <c r="Y34" s="44" t="s">
        <v>212</v>
      </c>
      <c r="Z34" s="44" t="s">
        <v>243</v>
      </c>
      <c r="AA34" s="42"/>
      <c r="AB34" s="221">
        <v>3</v>
      </c>
      <c r="AC34" s="173">
        <f t="shared" si="5"/>
        <v>3</v>
      </c>
      <c r="AD34" s="42">
        <v>4</v>
      </c>
      <c r="AE34" s="230"/>
    </row>
    <row r="35" spans="1:31" ht="15.6" customHeight="1" x14ac:dyDescent="0.3">
      <c r="A35" s="52"/>
      <c r="B35" s="35" t="s">
        <v>318</v>
      </c>
      <c r="C35" s="46"/>
      <c r="D35" s="271">
        <v>2</v>
      </c>
      <c r="E35" s="8">
        <v>1</v>
      </c>
      <c r="F35" s="157" t="s">
        <v>1092</v>
      </c>
      <c r="N35" s="9"/>
      <c r="O35" s="233"/>
      <c r="P35" s="44" t="s">
        <v>854</v>
      </c>
      <c r="Q35" s="44" t="s">
        <v>214</v>
      </c>
      <c r="R35" s="44" t="s">
        <v>305</v>
      </c>
      <c r="S35" s="221"/>
      <c r="T35" s="42">
        <v>5</v>
      </c>
      <c r="U35" s="173">
        <f t="shared" si="4"/>
        <v>5</v>
      </c>
      <c r="V35" s="42">
        <v>1</v>
      </c>
      <c r="W35" s="173"/>
      <c r="X35" s="44" t="s">
        <v>877</v>
      </c>
      <c r="Y35" s="51" t="s">
        <v>1036</v>
      </c>
      <c r="Z35" s="51" t="s">
        <v>243</v>
      </c>
      <c r="AA35" s="42"/>
      <c r="AB35" s="221">
        <v>1</v>
      </c>
      <c r="AC35" s="173">
        <f t="shared" si="5"/>
        <v>1</v>
      </c>
      <c r="AD35" s="42"/>
      <c r="AE35" s="230"/>
    </row>
    <row r="36" spans="1:31" ht="15.6" customHeight="1" x14ac:dyDescent="0.25">
      <c r="A36" s="52" t="s">
        <v>226</v>
      </c>
      <c r="B36" s="44" t="s">
        <v>272</v>
      </c>
      <c r="C36" s="60"/>
      <c r="D36" s="114"/>
      <c r="E36" s="8">
        <v>2</v>
      </c>
      <c r="F36" s="157" t="s">
        <v>1093</v>
      </c>
      <c r="N36" s="9"/>
      <c r="O36" s="232"/>
      <c r="P36" s="44" t="s">
        <v>857</v>
      </c>
      <c r="Q36" s="44" t="s">
        <v>222</v>
      </c>
      <c r="R36" s="44" t="s">
        <v>305</v>
      </c>
      <c r="S36" s="43"/>
      <c r="T36" s="42">
        <v>1</v>
      </c>
      <c r="U36" s="173">
        <f t="shared" si="4"/>
        <v>1</v>
      </c>
      <c r="V36" s="42"/>
      <c r="W36" s="173"/>
      <c r="X36" s="44" t="s">
        <v>872</v>
      </c>
      <c r="Y36" s="44" t="s">
        <v>211</v>
      </c>
      <c r="Z36" s="44" t="s">
        <v>243</v>
      </c>
      <c r="AA36" s="42"/>
      <c r="AB36" s="42">
        <v>1</v>
      </c>
      <c r="AC36" s="173">
        <f t="shared" si="5"/>
        <v>1</v>
      </c>
      <c r="AD36" s="42">
        <v>1</v>
      </c>
      <c r="AE36" s="230"/>
    </row>
    <row r="37" spans="1:31" ht="15.6" customHeight="1" thickBot="1" x14ac:dyDescent="0.3">
      <c r="B37" s="44"/>
      <c r="C37" s="106"/>
      <c r="E37" s="93"/>
      <c r="F37" s="157"/>
      <c r="N37" s="9"/>
      <c r="O37" s="233"/>
      <c r="P37" s="240" t="s">
        <v>1012</v>
      </c>
      <c r="Q37" s="240"/>
      <c r="R37" s="240" t="s">
        <v>305</v>
      </c>
      <c r="S37" s="242">
        <f>SUM(S26:S36)</f>
        <v>41</v>
      </c>
      <c r="T37" s="242">
        <f>SUM(T26:T36)</f>
        <v>64</v>
      </c>
      <c r="U37" s="242">
        <f>SUM(U26:U36)</f>
        <v>105</v>
      </c>
      <c r="V37" s="242">
        <f>SUM(V26:V36)</f>
        <v>4</v>
      </c>
      <c r="W37" s="173"/>
      <c r="X37" s="240" t="s">
        <v>1014</v>
      </c>
      <c r="Y37" s="240"/>
      <c r="Z37" s="240" t="s">
        <v>243</v>
      </c>
      <c r="AA37" s="242">
        <f>SUM(AA26:AA36)</f>
        <v>34</v>
      </c>
      <c r="AB37" s="242">
        <f>SUM(AB26:AB36)</f>
        <v>60</v>
      </c>
      <c r="AC37" s="242">
        <f>SUM(AC26:AC36)</f>
        <v>94</v>
      </c>
      <c r="AD37" s="242">
        <f>SUM(AD26:AD36)</f>
        <v>19</v>
      </c>
      <c r="AE37" s="230"/>
    </row>
    <row r="38" spans="1:31" ht="15.6" customHeight="1" x14ac:dyDescent="0.3">
      <c r="A38" s="76"/>
      <c r="B38" s="156"/>
      <c r="C38" s="71"/>
      <c r="D38" s="148"/>
      <c r="E38" s="71" t="s">
        <v>239</v>
      </c>
      <c r="F38" s="77"/>
      <c r="G38" s="78"/>
      <c r="H38" s="78"/>
      <c r="I38" s="78"/>
      <c r="J38" s="79"/>
      <c r="K38" s="78"/>
      <c r="L38" s="78"/>
      <c r="M38" s="78"/>
      <c r="N38" s="8"/>
      <c r="O38" s="233"/>
      <c r="P38" s="238" t="s">
        <v>283</v>
      </c>
      <c r="Q38" s="238"/>
      <c r="R38" s="243" t="s">
        <v>1019</v>
      </c>
      <c r="S38" s="245"/>
      <c r="T38" s="245">
        <v>4</v>
      </c>
      <c r="U38" s="173">
        <f t="shared" ref="U38:U48" si="6">SUM(S38:T38)</f>
        <v>4</v>
      </c>
      <c r="V38" s="245">
        <v>2</v>
      </c>
      <c r="W38" s="173"/>
      <c r="X38" s="238" t="s">
        <v>242</v>
      </c>
      <c r="Y38" s="238"/>
      <c r="Z38" s="246" t="s">
        <v>1016</v>
      </c>
      <c r="AA38" s="245">
        <v>5</v>
      </c>
      <c r="AB38" s="245">
        <v>1</v>
      </c>
      <c r="AC38" s="173">
        <f t="shared" ref="AC38:AC43" si="7">SUM(AA38:AB38)</f>
        <v>6</v>
      </c>
      <c r="AD38" s="245"/>
      <c r="AE38" s="230"/>
    </row>
    <row r="39" spans="1:31" ht="15.6" customHeight="1" x14ac:dyDescent="0.3">
      <c r="A39" s="49" t="s">
        <v>230</v>
      </c>
      <c r="B39" s="35" t="s">
        <v>313</v>
      </c>
      <c r="C39" s="44"/>
      <c r="D39" s="270">
        <v>2</v>
      </c>
      <c r="E39" s="9">
        <v>1</v>
      </c>
      <c r="F39" s="44" t="s">
        <v>1085</v>
      </c>
      <c r="G39" s="43"/>
      <c r="H39" s="47"/>
      <c r="I39" s="47"/>
      <c r="J39" s="48"/>
      <c r="K39" s="47"/>
      <c r="L39" s="47"/>
      <c r="M39" s="47"/>
      <c r="N39" s="9"/>
      <c r="O39" s="233"/>
      <c r="P39" s="44" t="s">
        <v>811</v>
      </c>
      <c r="Q39" s="44" t="s">
        <v>299</v>
      </c>
      <c r="R39" s="51" t="s">
        <v>250</v>
      </c>
      <c r="S39" s="221">
        <v>7</v>
      </c>
      <c r="T39" s="221">
        <v>10</v>
      </c>
      <c r="U39" s="173">
        <f t="shared" si="6"/>
        <v>17</v>
      </c>
      <c r="V39" s="42"/>
      <c r="W39" s="173"/>
      <c r="X39" s="44" t="s">
        <v>943</v>
      </c>
      <c r="Y39" s="44" t="s">
        <v>908</v>
      </c>
      <c r="Z39" s="44" t="s">
        <v>242</v>
      </c>
      <c r="AA39" s="42">
        <v>17</v>
      </c>
      <c r="AB39" s="221">
        <v>8</v>
      </c>
      <c r="AC39" s="173">
        <f t="shared" si="7"/>
        <v>25</v>
      </c>
      <c r="AD39" s="42"/>
      <c r="AE39" s="230"/>
    </row>
    <row r="40" spans="1:31" ht="15.6" customHeight="1" x14ac:dyDescent="0.25">
      <c r="A40" s="52" t="s">
        <v>226</v>
      </c>
      <c r="B40" s="157" t="s">
        <v>562</v>
      </c>
      <c r="C40" s="46" t="s">
        <v>404</v>
      </c>
      <c r="D40" s="23"/>
      <c r="E40" s="9">
        <v>2</v>
      </c>
      <c r="F40" s="44" t="s">
        <v>1086</v>
      </c>
      <c r="G40" s="43"/>
      <c r="H40" s="47"/>
      <c r="I40" s="43"/>
      <c r="J40" s="45"/>
      <c r="K40" s="47"/>
      <c r="L40" s="47"/>
      <c r="M40" s="39"/>
      <c r="N40" s="8"/>
      <c r="O40" s="233"/>
      <c r="P40" s="44" t="s">
        <v>810</v>
      </c>
      <c r="Q40" s="44" t="s">
        <v>299</v>
      </c>
      <c r="R40" s="51" t="s">
        <v>250</v>
      </c>
      <c r="S40" s="42">
        <v>7</v>
      </c>
      <c r="T40" s="221">
        <v>3</v>
      </c>
      <c r="U40" s="173">
        <f t="shared" si="6"/>
        <v>10</v>
      </c>
      <c r="V40" s="42">
        <v>1</v>
      </c>
      <c r="W40" s="173"/>
      <c r="X40" s="46" t="s">
        <v>829</v>
      </c>
      <c r="Y40" s="46" t="s">
        <v>249</v>
      </c>
      <c r="Z40" s="220" t="s">
        <v>242</v>
      </c>
      <c r="AA40" s="42">
        <v>13</v>
      </c>
      <c r="AB40" s="42">
        <v>9</v>
      </c>
      <c r="AC40" s="173">
        <f t="shared" si="7"/>
        <v>22</v>
      </c>
      <c r="AD40" s="42">
        <v>3</v>
      </c>
      <c r="AE40" s="230"/>
    </row>
    <row r="41" spans="1:31" ht="15.6" customHeight="1" x14ac:dyDescent="0.25">
      <c r="B41" s="157" t="s">
        <v>301</v>
      </c>
      <c r="C41" s="46" t="s">
        <v>1087</v>
      </c>
      <c r="E41" s="9"/>
      <c r="N41" s="9"/>
      <c r="O41" s="232"/>
      <c r="P41" s="44" t="s">
        <v>815</v>
      </c>
      <c r="Q41" s="159" t="s">
        <v>380</v>
      </c>
      <c r="R41" s="44" t="s">
        <v>250</v>
      </c>
      <c r="S41" s="42">
        <v>3</v>
      </c>
      <c r="T41" s="42">
        <v>3</v>
      </c>
      <c r="U41" s="173">
        <f>SUM(S41:T41)</f>
        <v>6</v>
      </c>
      <c r="V41" s="42">
        <v>2</v>
      </c>
      <c r="W41" s="173"/>
      <c r="X41" s="44" t="s">
        <v>827</v>
      </c>
      <c r="Y41" s="44" t="s">
        <v>304</v>
      </c>
      <c r="Z41" s="44" t="s">
        <v>242</v>
      </c>
      <c r="AA41" s="42">
        <v>8</v>
      </c>
      <c r="AB41" s="221">
        <v>13</v>
      </c>
      <c r="AC41" s="173">
        <f t="shared" si="7"/>
        <v>21</v>
      </c>
      <c r="AD41" s="42">
        <v>3</v>
      </c>
      <c r="AE41" s="230"/>
    </row>
    <row r="42" spans="1:31" ht="15.6" customHeight="1" x14ac:dyDescent="0.25">
      <c r="N42" s="9"/>
      <c r="O42" s="233"/>
      <c r="P42" s="44" t="s">
        <v>807</v>
      </c>
      <c r="Q42" s="159" t="s">
        <v>370</v>
      </c>
      <c r="R42" s="44" t="s">
        <v>250</v>
      </c>
      <c r="S42" s="42">
        <v>2</v>
      </c>
      <c r="T42" s="42">
        <v>3</v>
      </c>
      <c r="U42" s="173">
        <f>SUM(S42:T42)</f>
        <v>5</v>
      </c>
      <c r="V42" s="42">
        <v>3</v>
      </c>
      <c r="W42" s="173"/>
      <c r="X42" s="44" t="s">
        <v>828</v>
      </c>
      <c r="Y42" s="44" t="s">
        <v>258</v>
      </c>
      <c r="Z42" s="44" t="s">
        <v>242</v>
      </c>
      <c r="AA42" s="42">
        <v>5</v>
      </c>
      <c r="AB42" s="221">
        <v>13</v>
      </c>
      <c r="AC42" s="173">
        <f t="shared" si="7"/>
        <v>18</v>
      </c>
      <c r="AD42" s="42">
        <v>1</v>
      </c>
      <c r="AE42" s="230"/>
    </row>
    <row r="43" spans="1:31" ht="15.6" customHeight="1" x14ac:dyDescent="0.3">
      <c r="B43" s="35" t="s">
        <v>363</v>
      </c>
      <c r="C43" s="59"/>
      <c r="D43" s="270">
        <v>3</v>
      </c>
      <c r="E43" s="9">
        <v>1</v>
      </c>
      <c r="F43" s="44" t="s">
        <v>1088</v>
      </c>
      <c r="N43" s="8"/>
      <c r="O43" s="233"/>
      <c r="P43" s="44" t="s">
        <v>809</v>
      </c>
      <c r="Q43" s="44" t="s">
        <v>251</v>
      </c>
      <c r="R43" s="44" t="s">
        <v>250</v>
      </c>
      <c r="S43" s="42">
        <v>1</v>
      </c>
      <c r="T43" s="42">
        <v>4</v>
      </c>
      <c r="U43" s="173">
        <f>SUM(S43:T43)</f>
        <v>5</v>
      </c>
      <c r="V43" s="42">
        <v>2</v>
      </c>
      <c r="W43" s="173"/>
      <c r="X43" s="157" t="s">
        <v>825</v>
      </c>
      <c r="Y43" s="157" t="s">
        <v>260</v>
      </c>
      <c r="Z43" s="46" t="s">
        <v>242</v>
      </c>
      <c r="AA43" s="42">
        <v>1</v>
      </c>
      <c r="AB43" s="42">
        <v>17</v>
      </c>
      <c r="AC43" s="173">
        <f t="shared" si="7"/>
        <v>18</v>
      </c>
      <c r="AD43" s="42">
        <v>1</v>
      </c>
      <c r="AE43" s="230"/>
    </row>
    <row r="44" spans="1:31" ht="15.6" customHeight="1" x14ac:dyDescent="0.25">
      <c r="A44" s="202" t="s">
        <v>226</v>
      </c>
      <c r="B44" s="88" t="s">
        <v>691</v>
      </c>
      <c r="C44" s="46" t="s">
        <v>404</v>
      </c>
      <c r="D44" s="234"/>
      <c r="E44" s="9">
        <v>2</v>
      </c>
      <c r="F44" s="44" t="s">
        <v>1088</v>
      </c>
      <c r="N44" s="9"/>
      <c r="O44" s="232"/>
      <c r="P44" s="44" t="s">
        <v>814</v>
      </c>
      <c r="Q44" s="44" t="s">
        <v>325</v>
      </c>
      <c r="R44" s="44" t="s">
        <v>250</v>
      </c>
      <c r="S44" s="52">
        <v>2</v>
      </c>
      <c r="T44" s="202">
        <v>2</v>
      </c>
      <c r="U44" s="173">
        <f>SUM(S44:T44)</f>
        <v>4</v>
      </c>
      <c r="V44" s="42"/>
      <c r="W44" s="173"/>
      <c r="X44" s="44" t="s">
        <v>832</v>
      </c>
      <c r="Y44" s="44" t="s">
        <v>359</v>
      </c>
      <c r="Z44" s="44" t="s">
        <v>242</v>
      </c>
      <c r="AA44" s="42">
        <v>2</v>
      </c>
      <c r="AB44" s="42">
        <v>7</v>
      </c>
      <c r="AC44" s="173">
        <f t="shared" ref="AC44:AC48" si="8">SUM(AA44:AB44)</f>
        <v>9</v>
      </c>
      <c r="AD44" s="42"/>
      <c r="AE44" s="230"/>
    </row>
    <row r="45" spans="1:31" ht="15.6" customHeight="1" x14ac:dyDescent="0.25">
      <c r="B45" s="88" t="s">
        <v>756</v>
      </c>
      <c r="C45" s="46" t="s">
        <v>397</v>
      </c>
      <c r="E45" s="9">
        <v>2</v>
      </c>
      <c r="F45" s="44" t="s">
        <v>1089</v>
      </c>
      <c r="N45" s="9"/>
      <c r="O45" s="232"/>
      <c r="P45" s="44" t="s">
        <v>812</v>
      </c>
      <c r="Q45" s="44" t="s">
        <v>215</v>
      </c>
      <c r="R45" s="44" t="s">
        <v>250</v>
      </c>
      <c r="S45" s="42"/>
      <c r="T45" s="221">
        <v>4</v>
      </c>
      <c r="U45" s="173">
        <f>SUM(S45:T45)</f>
        <v>4</v>
      </c>
      <c r="V45" s="42">
        <v>3</v>
      </c>
      <c r="W45" s="173"/>
      <c r="X45" s="44" t="s">
        <v>830</v>
      </c>
      <c r="Y45" s="88" t="s">
        <v>288</v>
      </c>
      <c r="Z45" s="44" t="s">
        <v>242</v>
      </c>
      <c r="AA45" s="42"/>
      <c r="AB45" s="221">
        <v>6</v>
      </c>
      <c r="AC45" s="173">
        <f t="shared" si="8"/>
        <v>6</v>
      </c>
      <c r="AD45" s="42"/>
      <c r="AE45" s="230"/>
    </row>
    <row r="46" spans="1:31" ht="17.25" customHeight="1" x14ac:dyDescent="0.25">
      <c r="B46" s="88" t="s">
        <v>213</v>
      </c>
      <c r="C46" s="106" t="s">
        <v>365</v>
      </c>
      <c r="N46" s="8"/>
      <c r="O46" s="232"/>
      <c r="P46" s="44" t="s">
        <v>813</v>
      </c>
      <c r="Q46" s="44" t="s">
        <v>259</v>
      </c>
      <c r="R46" s="51" t="s">
        <v>250</v>
      </c>
      <c r="S46" s="221">
        <v>1</v>
      </c>
      <c r="T46" s="42">
        <v>1</v>
      </c>
      <c r="U46" s="173">
        <f t="shared" si="6"/>
        <v>2</v>
      </c>
      <c r="V46" s="42"/>
      <c r="W46" s="173"/>
      <c r="X46" s="44" t="s">
        <v>826</v>
      </c>
      <c r="Y46" s="44" t="s">
        <v>218</v>
      </c>
      <c r="Z46" s="51" t="s">
        <v>242</v>
      </c>
      <c r="AA46" s="42">
        <v>1</v>
      </c>
      <c r="AB46" s="221">
        <v>4</v>
      </c>
      <c r="AC46" s="173">
        <f t="shared" si="8"/>
        <v>5</v>
      </c>
      <c r="AD46" s="42"/>
      <c r="AE46" s="230"/>
    </row>
    <row r="47" spans="1:31" ht="15.6" customHeight="1" x14ac:dyDescent="0.25">
      <c r="N47" s="8"/>
      <c r="O47" s="233"/>
      <c r="P47" s="44" t="s">
        <v>806</v>
      </c>
      <c r="Q47" s="51" t="s">
        <v>787</v>
      </c>
      <c r="R47" s="44" t="s">
        <v>250</v>
      </c>
      <c r="S47" s="42">
        <v>1</v>
      </c>
      <c r="T47" s="221"/>
      <c r="U47" s="173">
        <f t="shared" si="6"/>
        <v>1</v>
      </c>
      <c r="V47" s="42"/>
      <c r="W47" s="173"/>
      <c r="X47" s="44" t="s">
        <v>831</v>
      </c>
      <c r="Y47" s="44" t="s">
        <v>382</v>
      </c>
      <c r="Z47" s="44" t="s">
        <v>242</v>
      </c>
      <c r="AA47" s="42"/>
      <c r="AB47" s="42">
        <v>3</v>
      </c>
      <c r="AC47" s="173">
        <f t="shared" si="8"/>
        <v>3</v>
      </c>
      <c r="AD47" s="42">
        <v>1</v>
      </c>
      <c r="AE47" s="230"/>
    </row>
    <row r="48" spans="1:31" ht="15.6" customHeight="1" x14ac:dyDescent="0.25">
      <c r="A48" s="107"/>
      <c r="B48" s="108"/>
      <c r="C48" s="108"/>
      <c r="D48" s="149"/>
      <c r="E48" s="109"/>
      <c r="F48" s="108"/>
      <c r="G48" s="110"/>
      <c r="H48" s="110"/>
      <c r="I48" s="110"/>
      <c r="J48" s="111"/>
      <c r="K48" s="110"/>
      <c r="L48" s="110"/>
      <c r="M48" s="109"/>
      <c r="N48" s="9"/>
      <c r="O48" s="232"/>
      <c r="P48" s="44" t="s">
        <v>808</v>
      </c>
      <c r="Q48" s="44" t="s">
        <v>250</v>
      </c>
      <c r="R48" s="44" t="s">
        <v>250</v>
      </c>
      <c r="S48" s="42"/>
      <c r="T48" s="221"/>
      <c r="U48" s="173">
        <f t="shared" si="6"/>
        <v>0</v>
      </c>
      <c r="V48" s="42"/>
      <c r="W48" s="173"/>
      <c r="X48" s="44" t="s">
        <v>833</v>
      </c>
      <c r="Y48" s="44" t="s">
        <v>204</v>
      </c>
      <c r="Z48" s="44" t="s">
        <v>242</v>
      </c>
      <c r="AA48" s="42"/>
      <c r="AB48" s="42">
        <v>3</v>
      </c>
      <c r="AC48" s="173">
        <f t="shared" si="8"/>
        <v>3</v>
      </c>
      <c r="AD48" s="42">
        <v>3</v>
      </c>
      <c r="AE48" s="230"/>
    </row>
    <row r="49" spans="1:31" ht="16.899999999999999" customHeight="1" thickBot="1" x14ac:dyDescent="0.35">
      <c r="C49" s="44" t="s">
        <v>231</v>
      </c>
      <c r="D49" s="102">
        <f>SUM(D15:D48)</f>
        <v>17</v>
      </c>
      <c r="E49" s="22"/>
      <c r="F49" s="44" t="s">
        <v>532</v>
      </c>
      <c r="G49" s="35"/>
      <c r="H49" s="50"/>
      <c r="I49" s="64">
        <v>7</v>
      </c>
      <c r="J49" s="23"/>
      <c r="N49" s="9"/>
      <c r="O49" s="233"/>
      <c r="P49" s="240" t="s">
        <v>1012</v>
      </c>
      <c r="Q49" s="240"/>
      <c r="R49" s="240" t="s">
        <v>250</v>
      </c>
      <c r="S49" s="242">
        <f>SUM(S38:S48)</f>
        <v>24</v>
      </c>
      <c r="T49" s="242">
        <f>SUM(T38:T48)</f>
        <v>34</v>
      </c>
      <c r="U49" s="242">
        <f>SUM(U38:U48)</f>
        <v>58</v>
      </c>
      <c r="V49" s="242">
        <f>SUM(V38:V48)</f>
        <v>13</v>
      </c>
      <c r="W49" s="173"/>
      <c r="X49" s="240" t="s">
        <v>1014</v>
      </c>
      <c r="Y49" s="240"/>
      <c r="Z49" s="240"/>
      <c r="AA49" s="242">
        <f>SUM(AA38:AA48)</f>
        <v>52</v>
      </c>
      <c r="AB49" s="242">
        <f>SUM(AB38:AB48)</f>
        <v>84</v>
      </c>
      <c r="AC49" s="242">
        <f>SUM(AC38:AC48)</f>
        <v>136</v>
      </c>
      <c r="AD49" s="242">
        <f>SUM(AD38:AD48)</f>
        <v>12</v>
      </c>
      <c r="AE49" s="230"/>
    </row>
    <row r="50" spans="1:31" ht="15.6" customHeight="1" x14ac:dyDescent="0.25">
      <c r="N50" s="8"/>
      <c r="O50" s="233"/>
      <c r="P50" s="238" t="s">
        <v>356</v>
      </c>
      <c r="Q50" s="238"/>
      <c r="R50" s="243" t="s">
        <v>1017</v>
      </c>
      <c r="S50" s="245">
        <v>7</v>
      </c>
      <c r="T50" s="245">
        <v>6</v>
      </c>
      <c r="U50" s="173">
        <f t="shared" ref="U50:U61" si="9">SUM(S50:T50)</f>
        <v>13</v>
      </c>
      <c r="V50" s="245"/>
      <c r="W50" s="173"/>
      <c r="X50" s="238" t="s">
        <v>358</v>
      </c>
      <c r="Y50" s="238"/>
      <c r="Z50" s="243" t="s">
        <v>1018</v>
      </c>
      <c r="AA50" s="245">
        <v>8</v>
      </c>
      <c r="AB50" s="245">
        <v>7</v>
      </c>
      <c r="AC50" s="173">
        <f t="shared" ref="AC50:AC60" si="10">SUM(AA50:AB50)</f>
        <v>15</v>
      </c>
      <c r="AD50" s="245">
        <v>1</v>
      </c>
      <c r="AE50" s="230"/>
    </row>
    <row r="51" spans="1:31" ht="15.6" customHeight="1" x14ac:dyDescent="0.25">
      <c r="N51" s="9"/>
      <c r="O51" s="232"/>
      <c r="P51" s="44" t="s">
        <v>820</v>
      </c>
      <c r="Q51" s="44" t="s">
        <v>254</v>
      </c>
      <c r="R51" s="44" t="s">
        <v>356</v>
      </c>
      <c r="S51" s="42">
        <v>6</v>
      </c>
      <c r="T51" s="221">
        <v>13</v>
      </c>
      <c r="U51" s="173">
        <f t="shared" si="9"/>
        <v>19</v>
      </c>
      <c r="V51" s="42">
        <v>1</v>
      </c>
      <c r="W51" s="173"/>
      <c r="X51" s="44" t="s">
        <v>842</v>
      </c>
      <c r="Y51" s="44" t="s">
        <v>598</v>
      </c>
      <c r="Z51" s="44" t="s">
        <v>358</v>
      </c>
      <c r="AA51" s="42">
        <v>5</v>
      </c>
      <c r="AB51" s="221">
        <v>7</v>
      </c>
      <c r="AC51" s="173">
        <f t="shared" si="10"/>
        <v>12</v>
      </c>
      <c r="AD51" s="42"/>
      <c r="AE51" s="230"/>
    </row>
    <row r="52" spans="1:31" ht="15.6" customHeight="1" x14ac:dyDescent="0.25">
      <c r="N52" s="9"/>
      <c r="O52" s="233"/>
      <c r="P52" s="44" t="s">
        <v>823</v>
      </c>
      <c r="Q52" s="44" t="s">
        <v>292</v>
      </c>
      <c r="R52" s="44" t="s">
        <v>356</v>
      </c>
      <c r="S52" s="42">
        <v>6</v>
      </c>
      <c r="T52" s="221">
        <v>8</v>
      </c>
      <c r="U52" s="173">
        <f t="shared" si="9"/>
        <v>14</v>
      </c>
      <c r="V52" s="43"/>
      <c r="W52" s="173"/>
      <c r="X52" s="44" t="s">
        <v>836</v>
      </c>
      <c r="Y52" s="159" t="s">
        <v>216</v>
      </c>
      <c r="Z52" s="44" t="s">
        <v>358</v>
      </c>
      <c r="AA52" s="42">
        <v>5</v>
      </c>
      <c r="AB52" s="221">
        <v>6</v>
      </c>
      <c r="AC52" s="173">
        <f t="shared" si="10"/>
        <v>11</v>
      </c>
      <c r="AD52" s="42">
        <v>8</v>
      </c>
      <c r="AE52" s="230"/>
    </row>
    <row r="53" spans="1:31" ht="15.6" customHeight="1" x14ac:dyDescent="0.25">
      <c r="N53" s="9"/>
      <c r="O53" s="232"/>
      <c r="P53" s="44" t="s">
        <v>821</v>
      </c>
      <c r="Q53" s="51" t="s">
        <v>254</v>
      </c>
      <c r="R53" s="51" t="s">
        <v>356</v>
      </c>
      <c r="S53" s="42">
        <v>4</v>
      </c>
      <c r="T53" s="42">
        <v>8</v>
      </c>
      <c r="U53" s="173">
        <f t="shared" si="9"/>
        <v>12</v>
      </c>
      <c r="V53" s="42">
        <v>3</v>
      </c>
      <c r="W53" s="173"/>
      <c r="X53" s="44" t="s">
        <v>840</v>
      </c>
      <c r="Y53" s="44" t="s">
        <v>293</v>
      </c>
      <c r="Z53" s="51" t="s">
        <v>358</v>
      </c>
      <c r="AA53" s="221">
        <v>5</v>
      </c>
      <c r="AB53" s="42">
        <v>6</v>
      </c>
      <c r="AC53" s="173">
        <f t="shared" si="10"/>
        <v>11</v>
      </c>
      <c r="AD53" s="43"/>
      <c r="AE53" s="230"/>
    </row>
    <row r="54" spans="1:31" ht="15.6" customHeight="1" x14ac:dyDescent="0.25">
      <c r="A54" s="202"/>
      <c r="N54" s="8"/>
      <c r="O54" s="232"/>
      <c r="P54" s="44" t="s">
        <v>819</v>
      </c>
      <c r="Q54" s="51" t="s">
        <v>217</v>
      </c>
      <c r="R54" s="51" t="s">
        <v>356</v>
      </c>
      <c r="S54" s="42">
        <v>4</v>
      </c>
      <c r="T54" s="221">
        <v>6</v>
      </c>
      <c r="U54" s="173">
        <f t="shared" ref="U54:U59" si="11">SUM(S54:T54)</f>
        <v>10</v>
      </c>
      <c r="V54" s="42"/>
      <c r="W54" s="173"/>
      <c r="X54" s="44" t="s">
        <v>841</v>
      </c>
      <c r="Y54" s="44" t="s">
        <v>248</v>
      </c>
      <c r="Z54" s="44" t="s">
        <v>358</v>
      </c>
      <c r="AA54" s="42">
        <v>5</v>
      </c>
      <c r="AB54" s="221">
        <v>4</v>
      </c>
      <c r="AC54" s="173">
        <f t="shared" si="10"/>
        <v>9</v>
      </c>
      <c r="AD54" s="43"/>
      <c r="AE54" s="230"/>
    </row>
    <row r="55" spans="1:31" ht="15.6" customHeight="1" x14ac:dyDescent="0.25">
      <c r="N55" s="8"/>
      <c r="O55" s="232"/>
      <c r="P55" s="44" t="s">
        <v>818</v>
      </c>
      <c r="Q55" s="44" t="s">
        <v>209</v>
      </c>
      <c r="R55" s="44" t="s">
        <v>356</v>
      </c>
      <c r="S55" s="42">
        <v>2</v>
      </c>
      <c r="T55" s="221">
        <v>8</v>
      </c>
      <c r="U55" s="173">
        <f t="shared" si="11"/>
        <v>10</v>
      </c>
      <c r="V55" s="42">
        <v>3</v>
      </c>
      <c r="W55" s="173"/>
      <c r="X55" s="44" t="s">
        <v>837</v>
      </c>
      <c r="Y55" s="44" t="s">
        <v>798</v>
      </c>
      <c r="Z55" s="44" t="s">
        <v>358</v>
      </c>
      <c r="AA55" s="42">
        <v>3</v>
      </c>
      <c r="AB55" s="42">
        <v>6</v>
      </c>
      <c r="AC55" s="173">
        <f t="shared" si="10"/>
        <v>9</v>
      </c>
      <c r="AD55" s="221">
        <v>4</v>
      </c>
      <c r="AE55" s="230"/>
    </row>
    <row r="56" spans="1:31" ht="15.6" customHeight="1" x14ac:dyDescent="0.25">
      <c r="C56" s="7"/>
      <c r="F56" s="266" t="s">
        <v>1073</v>
      </c>
      <c r="G56" s="249"/>
      <c r="H56" s="249"/>
      <c r="I56" s="249"/>
      <c r="K56" s="266" t="s">
        <v>1074</v>
      </c>
      <c r="L56" s="249"/>
      <c r="N56" s="8"/>
      <c r="O56" s="233"/>
      <c r="P56" s="44" t="s">
        <v>822</v>
      </c>
      <c r="Q56" s="44" t="s">
        <v>238</v>
      </c>
      <c r="R56" s="44" t="s">
        <v>356</v>
      </c>
      <c r="S56" s="42">
        <v>4</v>
      </c>
      <c r="T56" s="42">
        <v>4</v>
      </c>
      <c r="U56" s="173">
        <f t="shared" si="11"/>
        <v>8</v>
      </c>
      <c r="V56" s="42">
        <v>3</v>
      </c>
      <c r="W56" s="173"/>
      <c r="X56" s="44" t="s">
        <v>925</v>
      </c>
      <c r="Y56" s="44" t="s">
        <v>300</v>
      </c>
      <c r="Z56" s="44" t="s">
        <v>358</v>
      </c>
      <c r="AA56" s="42">
        <v>3</v>
      </c>
      <c r="AB56" s="42">
        <v>5</v>
      </c>
      <c r="AC56" s="173">
        <f t="shared" si="10"/>
        <v>8</v>
      </c>
      <c r="AD56" s="221"/>
      <c r="AE56" s="230"/>
    </row>
    <row r="57" spans="1:31" ht="15.6" customHeight="1" x14ac:dyDescent="0.25">
      <c r="N57" s="9"/>
      <c r="O57" s="233"/>
      <c r="P57" s="44" t="s">
        <v>918</v>
      </c>
      <c r="Q57" s="159" t="s">
        <v>691</v>
      </c>
      <c r="R57" s="44" t="s">
        <v>356</v>
      </c>
      <c r="S57" s="42">
        <v>2</v>
      </c>
      <c r="T57" s="42">
        <v>4</v>
      </c>
      <c r="U57" s="173">
        <f t="shared" si="11"/>
        <v>6</v>
      </c>
      <c r="V57" s="42">
        <v>2</v>
      </c>
      <c r="W57" s="173"/>
      <c r="X57" s="44" t="s">
        <v>1084</v>
      </c>
      <c r="Y57" s="161" t="s">
        <v>314</v>
      </c>
      <c r="Z57" s="44" t="s">
        <v>358</v>
      </c>
      <c r="AA57" s="42">
        <v>2</v>
      </c>
      <c r="AB57" s="221">
        <v>6</v>
      </c>
      <c r="AC57" s="173">
        <f t="shared" si="10"/>
        <v>8</v>
      </c>
      <c r="AD57" s="42">
        <v>1</v>
      </c>
      <c r="AE57" s="230"/>
    </row>
    <row r="58" spans="1:31" ht="15.6" customHeight="1" x14ac:dyDescent="0.25">
      <c r="N58" s="9"/>
      <c r="O58" s="63"/>
      <c r="P58" s="44" t="s">
        <v>1043</v>
      </c>
      <c r="Q58" s="44" t="s">
        <v>544</v>
      </c>
      <c r="R58" s="44" t="s">
        <v>356</v>
      </c>
      <c r="S58" s="42">
        <v>1</v>
      </c>
      <c r="T58" s="221">
        <v>5</v>
      </c>
      <c r="U58" s="173">
        <f t="shared" si="11"/>
        <v>6</v>
      </c>
      <c r="W58" s="173"/>
      <c r="X58" s="44" t="s">
        <v>835</v>
      </c>
      <c r="Y58" s="88" t="s">
        <v>309</v>
      </c>
      <c r="Z58" s="44" t="s">
        <v>358</v>
      </c>
      <c r="AA58" s="42">
        <v>2</v>
      </c>
      <c r="AB58" s="221">
        <v>6</v>
      </c>
      <c r="AC58" s="173">
        <f t="shared" si="10"/>
        <v>8</v>
      </c>
      <c r="AD58" s="42">
        <v>1</v>
      </c>
      <c r="AE58" s="230"/>
    </row>
    <row r="59" spans="1:31" ht="15.6" customHeight="1" x14ac:dyDescent="0.3">
      <c r="A59" s="171"/>
      <c r="B59" s="171"/>
      <c r="C59" s="170" t="s">
        <v>1007</v>
      </c>
      <c r="D59" s="49" t="s">
        <v>246</v>
      </c>
      <c r="E59" s="49" t="s">
        <v>240</v>
      </c>
      <c r="F59" s="49" t="s">
        <v>241</v>
      </c>
      <c r="G59" s="170" t="s">
        <v>247</v>
      </c>
      <c r="H59" s="170" t="s">
        <v>182</v>
      </c>
      <c r="I59" s="208"/>
      <c r="J59" s="208" t="s">
        <v>1063</v>
      </c>
      <c r="K59" s="208"/>
      <c r="L59" s="170"/>
      <c r="M59" s="170"/>
      <c r="N59" s="9"/>
      <c r="O59" s="232"/>
      <c r="P59" s="44" t="s">
        <v>882</v>
      </c>
      <c r="Q59" s="44" t="s">
        <v>756</v>
      </c>
      <c r="R59" s="44" t="s">
        <v>356</v>
      </c>
      <c r="S59" s="42">
        <v>1</v>
      </c>
      <c r="T59" s="42">
        <v>4</v>
      </c>
      <c r="U59" s="173">
        <f t="shared" si="11"/>
        <v>5</v>
      </c>
      <c r="V59" s="42">
        <v>2</v>
      </c>
      <c r="W59" s="173"/>
      <c r="X59" s="44" t="s">
        <v>839</v>
      </c>
      <c r="Y59" s="44" t="s">
        <v>295</v>
      </c>
      <c r="Z59" s="44" t="s">
        <v>358</v>
      </c>
      <c r="AA59" s="42"/>
      <c r="AB59" s="42">
        <v>8</v>
      </c>
      <c r="AC59" s="173">
        <f t="shared" si="10"/>
        <v>8</v>
      </c>
      <c r="AD59" s="42"/>
      <c r="AE59" s="230"/>
    </row>
    <row r="60" spans="1:31" ht="15.6" customHeight="1" thickBot="1" x14ac:dyDescent="0.35">
      <c r="B60" s="9"/>
      <c r="C60" s="44" t="s">
        <v>908</v>
      </c>
      <c r="D60" s="44" t="s">
        <v>242</v>
      </c>
      <c r="E60" s="42">
        <v>17</v>
      </c>
      <c r="F60" s="221">
        <v>8</v>
      </c>
      <c r="G60" s="173">
        <f t="shared" ref="G60:G64" si="12">SUM(E60:F60)</f>
        <v>25</v>
      </c>
      <c r="H60" s="42"/>
      <c r="I60" s="44"/>
      <c r="J60" s="44">
        <v>1</v>
      </c>
      <c r="K60" s="64"/>
      <c r="L60" s="170" t="s">
        <v>802</v>
      </c>
      <c r="N60" s="9"/>
      <c r="O60" s="233"/>
      <c r="P60" s="44" t="s">
        <v>816</v>
      </c>
      <c r="Q60" s="44" t="s">
        <v>213</v>
      </c>
      <c r="R60" s="44" t="s">
        <v>356</v>
      </c>
      <c r="S60" s="42">
        <v>1</v>
      </c>
      <c r="T60" s="221">
        <v>1</v>
      </c>
      <c r="U60" s="173">
        <f t="shared" si="9"/>
        <v>2</v>
      </c>
      <c r="V60" s="42">
        <v>2</v>
      </c>
      <c r="W60" s="173"/>
      <c r="X60" s="44" t="s">
        <v>838</v>
      </c>
      <c r="Y60" s="44" t="s">
        <v>290</v>
      </c>
      <c r="Z60" s="44" t="s">
        <v>358</v>
      </c>
      <c r="AA60" s="42">
        <v>2</v>
      </c>
      <c r="AB60" s="221">
        <v>3</v>
      </c>
      <c r="AC60" s="173">
        <f t="shared" si="10"/>
        <v>5</v>
      </c>
      <c r="AD60" s="43"/>
      <c r="AE60" s="230"/>
    </row>
    <row r="61" spans="1:31" ht="15.6" customHeight="1" thickTop="1" thickBot="1" x14ac:dyDescent="0.3">
      <c r="B61" s="9"/>
      <c r="C61" s="46" t="s">
        <v>794</v>
      </c>
      <c r="D61" s="44" t="s">
        <v>243</v>
      </c>
      <c r="E61" s="42">
        <v>10</v>
      </c>
      <c r="F61" s="42">
        <v>14</v>
      </c>
      <c r="G61" s="173">
        <f t="shared" si="12"/>
        <v>24</v>
      </c>
      <c r="H61" s="42">
        <v>5</v>
      </c>
      <c r="I61" s="44"/>
      <c r="J61" s="44">
        <v>2</v>
      </c>
      <c r="K61" s="44"/>
      <c r="L61" s="44" t="s">
        <v>1097</v>
      </c>
      <c r="M61" s="44"/>
      <c r="N61" s="9"/>
      <c r="O61" s="63"/>
      <c r="P61" s="44" t="s">
        <v>817</v>
      </c>
      <c r="Q61" s="44" t="s">
        <v>257</v>
      </c>
      <c r="R61" s="44" t="s">
        <v>356</v>
      </c>
      <c r="S61" s="42"/>
      <c r="T61" s="221">
        <v>1</v>
      </c>
      <c r="U61" s="173">
        <f t="shared" si="9"/>
        <v>1</v>
      </c>
      <c r="V61" s="42">
        <v>1</v>
      </c>
      <c r="W61" s="173"/>
      <c r="X61" s="157" t="s">
        <v>1014</v>
      </c>
      <c r="Y61" s="222"/>
      <c r="Z61" s="157" t="s">
        <v>358</v>
      </c>
      <c r="AA61" s="267">
        <f>SUM(AA50:AA60)</f>
        <v>40</v>
      </c>
      <c r="AB61" s="267">
        <f>SUM(AB50:AB60)</f>
        <v>64</v>
      </c>
      <c r="AC61" s="268">
        <f>SUM(AC50:AC60)</f>
        <v>104</v>
      </c>
      <c r="AD61" s="269">
        <f>SUM(AD50:AD60)</f>
        <v>15</v>
      </c>
      <c r="AE61" s="230"/>
    </row>
    <row r="62" spans="1:31" ht="15.6" customHeight="1" thickTop="1" thickBot="1" x14ac:dyDescent="0.3">
      <c r="B62" s="9"/>
      <c r="C62" s="44" t="s">
        <v>320</v>
      </c>
      <c r="D62" s="44" t="s">
        <v>305</v>
      </c>
      <c r="E62" s="42">
        <v>14</v>
      </c>
      <c r="F62" s="42">
        <v>8</v>
      </c>
      <c r="G62" s="173">
        <f t="shared" si="12"/>
        <v>22</v>
      </c>
      <c r="H62" s="42"/>
      <c r="I62" s="44"/>
      <c r="J62" s="44">
        <v>3</v>
      </c>
      <c r="K62" s="44"/>
      <c r="L62" s="44"/>
      <c r="M62" s="44"/>
      <c r="N62" s="9"/>
      <c r="O62" s="230"/>
      <c r="P62" s="157" t="s">
        <v>1012</v>
      </c>
      <c r="Q62" s="157"/>
      <c r="R62" s="157" t="s">
        <v>356</v>
      </c>
      <c r="S62" s="221">
        <f>SUM(S50:S61)</f>
        <v>38</v>
      </c>
      <c r="T62" s="221">
        <f>SUM(T50:T61)</f>
        <v>68</v>
      </c>
      <c r="U62" s="173">
        <f>SUM(U50:U60)</f>
        <v>105</v>
      </c>
      <c r="V62" s="42">
        <f>SUM(V50:V61)</f>
        <v>17</v>
      </c>
      <c r="W62" s="173"/>
      <c r="X62" s="230"/>
      <c r="Y62" s="230"/>
      <c r="Z62" s="230"/>
      <c r="AA62" s="230"/>
      <c r="AB62" s="230"/>
      <c r="AC62" s="230"/>
      <c r="AD62" s="230"/>
      <c r="AE62" s="230"/>
    </row>
    <row r="63" spans="1:31" ht="15.6" customHeight="1" thickBot="1" x14ac:dyDescent="0.3">
      <c r="B63" s="9"/>
      <c r="C63" s="46" t="s">
        <v>249</v>
      </c>
      <c r="D63" s="220" t="s">
        <v>242</v>
      </c>
      <c r="E63" s="42">
        <v>13</v>
      </c>
      <c r="F63" s="42">
        <v>9</v>
      </c>
      <c r="G63" s="173">
        <f t="shared" si="12"/>
        <v>22</v>
      </c>
      <c r="H63" s="42">
        <v>2</v>
      </c>
      <c r="I63" s="44"/>
      <c r="J63" s="44">
        <v>4</v>
      </c>
      <c r="K63" s="43"/>
      <c r="M63" s="43"/>
      <c r="N63" s="9"/>
      <c r="O63" s="63"/>
      <c r="P63" s="57" t="s">
        <v>1041</v>
      </c>
      <c r="Q63" s="168"/>
      <c r="R63" s="168"/>
      <c r="S63" s="207">
        <f>S25+S37+S49+S62</f>
        <v>138</v>
      </c>
      <c r="T63" s="207">
        <f>T25+T37+T49+T62</f>
        <v>211</v>
      </c>
      <c r="U63" s="207">
        <f>U25+U37+U49+U62</f>
        <v>348</v>
      </c>
      <c r="V63" s="207">
        <f>V25+V37+V49+V62</f>
        <v>41</v>
      </c>
      <c r="W63" s="173"/>
      <c r="X63" s="57" t="s">
        <v>1042</v>
      </c>
      <c r="Y63" s="57"/>
      <c r="Z63" s="57"/>
      <c r="AA63" s="207">
        <f>AA25+AA37+AA49+AA61</f>
        <v>164</v>
      </c>
      <c r="AB63" s="207">
        <f>AB25+AB37+AB49+AB61</f>
        <v>267</v>
      </c>
      <c r="AC63" s="207">
        <f>AC25+AC37+AC49+AC61</f>
        <v>431</v>
      </c>
      <c r="AD63" s="207">
        <f>AD25+AD37+AD49+AD61</f>
        <v>64</v>
      </c>
      <c r="AE63" s="230"/>
    </row>
    <row r="64" spans="1:31" ht="15.6" customHeight="1" thickTop="1" thickBot="1" x14ac:dyDescent="0.35">
      <c r="B64" s="9"/>
      <c r="C64" s="44" t="s">
        <v>406</v>
      </c>
      <c r="D64" s="44" t="s">
        <v>242</v>
      </c>
      <c r="E64" s="42">
        <v>8</v>
      </c>
      <c r="F64" s="221">
        <v>13</v>
      </c>
      <c r="G64" s="173">
        <f t="shared" si="12"/>
        <v>21</v>
      </c>
      <c r="H64" s="42">
        <v>3</v>
      </c>
      <c r="I64" s="44"/>
      <c r="J64" s="44">
        <v>5</v>
      </c>
      <c r="K64" s="43"/>
      <c r="L64" s="170" t="s">
        <v>273</v>
      </c>
      <c r="M64" s="44"/>
      <c r="N64" s="9"/>
      <c r="O64" s="181"/>
      <c r="P64" s="43"/>
      <c r="Q64" s="43"/>
      <c r="R64" s="43"/>
      <c r="S64" s="43"/>
      <c r="T64" s="43"/>
      <c r="U64" s="43"/>
      <c r="V64" s="43"/>
      <c r="W64" s="43"/>
      <c r="X64" s="209" t="s">
        <v>799</v>
      </c>
      <c r="Y64" s="201"/>
      <c r="Z64" s="201"/>
      <c r="AA64" s="210">
        <f>S63+AA63</f>
        <v>302</v>
      </c>
      <c r="AB64" s="210">
        <f>T63+AB63</f>
        <v>478</v>
      </c>
      <c r="AC64" s="210">
        <f>U63+AC63</f>
        <v>779</v>
      </c>
      <c r="AD64" s="210">
        <f>V63+AD63</f>
        <v>105</v>
      </c>
      <c r="AE64" s="211"/>
    </row>
    <row r="65" spans="1:31" ht="15.6" customHeight="1" thickTop="1" x14ac:dyDescent="0.25">
      <c r="B65" s="9"/>
      <c r="C65" s="44" t="s">
        <v>525</v>
      </c>
      <c r="D65" s="44" t="s">
        <v>356</v>
      </c>
      <c r="E65" s="42">
        <v>6</v>
      </c>
      <c r="F65" s="221">
        <v>13</v>
      </c>
      <c r="G65" s="173">
        <f>SUM(E65:F65)</f>
        <v>19</v>
      </c>
      <c r="H65" s="42">
        <v>1</v>
      </c>
      <c r="I65" s="44"/>
      <c r="J65" s="44">
        <v>6</v>
      </c>
      <c r="K65" s="43"/>
      <c r="L65" s="46" t="s">
        <v>1096</v>
      </c>
      <c r="M65" s="220" t="s">
        <v>242</v>
      </c>
      <c r="O65" s="181"/>
      <c r="AE65" s="211"/>
    </row>
    <row r="66" spans="1:31" ht="15.6" customHeight="1" x14ac:dyDescent="0.25">
      <c r="B66" s="9"/>
      <c r="C66" s="44" t="s">
        <v>258</v>
      </c>
      <c r="D66" s="44" t="s">
        <v>242</v>
      </c>
      <c r="E66" s="42">
        <v>5</v>
      </c>
      <c r="F66" s="221">
        <v>13</v>
      </c>
      <c r="G66" s="173">
        <f>SUM(E66:F66)</f>
        <v>18</v>
      </c>
      <c r="H66" s="42">
        <v>1</v>
      </c>
      <c r="I66" s="44"/>
      <c r="J66" s="44">
        <v>8</v>
      </c>
      <c r="L66" s="44"/>
      <c r="M66" s="44"/>
      <c r="O66" s="181"/>
      <c r="AE66" s="211"/>
    </row>
    <row r="67" spans="1:31" ht="15.6" customHeight="1" x14ac:dyDescent="0.25">
      <c r="B67" s="9"/>
      <c r="C67" s="157" t="s">
        <v>260</v>
      </c>
      <c r="D67" s="46" t="s">
        <v>242</v>
      </c>
      <c r="E67" s="42">
        <v>1</v>
      </c>
      <c r="F67" s="42">
        <v>17</v>
      </c>
      <c r="G67" s="173">
        <f>SUM(E67:F67)</f>
        <v>18</v>
      </c>
      <c r="H67" s="42">
        <v>1</v>
      </c>
      <c r="I67" s="44"/>
      <c r="J67" s="44">
        <v>7</v>
      </c>
      <c r="O67" s="181"/>
      <c r="AE67" s="211"/>
    </row>
    <row r="68" spans="1:31" ht="15.6" customHeight="1" x14ac:dyDescent="0.3">
      <c r="B68" s="9"/>
      <c r="C68" s="44" t="s">
        <v>556</v>
      </c>
      <c r="D68" s="51" t="s">
        <v>250</v>
      </c>
      <c r="E68" s="221">
        <v>7</v>
      </c>
      <c r="F68" s="221">
        <v>10</v>
      </c>
      <c r="G68" s="173">
        <f>SUM(E68:F68)</f>
        <v>17</v>
      </c>
      <c r="H68" s="42"/>
      <c r="I68" s="44"/>
      <c r="J68" s="44">
        <v>10</v>
      </c>
      <c r="K68" s="43"/>
      <c r="L68" s="170" t="s">
        <v>348</v>
      </c>
      <c r="M68" s="43"/>
      <c r="O68" s="181"/>
      <c r="P68" s="163" t="s">
        <v>1068</v>
      </c>
      <c r="Q68" s="49" t="s">
        <v>1002</v>
      </c>
      <c r="R68" s="21">
        <v>41295</v>
      </c>
      <c r="S68" s="57"/>
      <c r="T68" s="57"/>
      <c r="U68" s="57"/>
      <c r="V68" s="171"/>
      <c r="W68" s="171"/>
      <c r="X68" s="163" t="s">
        <v>1069</v>
      </c>
      <c r="Y68" s="49" t="s">
        <v>1002</v>
      </c>
      <c r="Z68" s="21">
        <v>41302</v>
      </c>
      <c r="AA68" s="211"/>
      <c r="AB68" s="211"/>
      <c r="AC68" s="211"/>
      <c r="AD68" s="211"/>
      <c r="AE68" s="211"/>
    </row>
    <row r="69" spans="1:31" ht="15.6" customHeight="1" x14ac:dyDescent="0.3">
      <c r="B69" s="9"/>
      <c r="C69" s="159" t="s">
        <v>383</v>
      </c>
      <c r="D69" s="44" t="s">
        <v>306</v>
      </c>
      <c r="E69" s="42">
        <v>12</v>
      </c>
      <c r="F69" s="221">
        <v>4</v>
      </c>
      <c r="G69" s="173">
        <f>SUM(E69:F69)</f>
        <v>16</v>
      </c>
      <c r="H69" s="42">
        <v>3</v>
      </c>
      <c r="I69" s="44"/>
      <c r="J69" s="44">
        <v>9</v>
      </c>
      <c r="K69" s="43"/>
      <c r="L69" s="44" t="s">
        <v>1095</v>
      </c>
      <c r="M69" s="44" t="s">
        <v>356</v>
      </c>
      <c r="O69" s="181"/>
      <c r="P69" s="162" t="s">
        <v>270</v>
      </c>
      <c r="Q69" s="162" t="s">
        <v>268</v>
      </c>
      <c r="R69" s="162" t="s">
        <v>296</v>
      </c>
      <c r="S69" s="44"/>
      <c r="T69" s="44"/>
      <c r="U69" s="44"/>
      <c r="V69" s="50"/>
      <c r="W69" s="50"/>
      <c r="X69" s="162" t="s">
        <v>270</v>
      </c>
      <c r="Y69" s="162" t="s">
        <v>268</v>
      </c>
      <c r="Z69" s="162" t="s">
        <v>296</v>
      </c>
      <c r="AA69" s="43"/>
      <c r="AB69" s="43"/>
      <c r="AC69" s="43"/>
      <c r="AD69" s="43"/>
      <c r="AE69" s="211"/>
    </row>
    <row r="70" spans="1:31" ht="15.6" customHeight="1" x14ac:dyDescent="0.3">
      <c r="B70" s="42"/>
      <c r="C70" s="44" t="s">
        <v>1094</v>
      </c>
      <c r="D70" s="51"/>
      <c r="E70" s="221"/>
      <c r="F70" s="221"/>
      <c r="G70" s="173">
        <v>15</v>
      </c>
      <c r="H70" s="43"/>
      <c r="I70" s="43"/>
      <c r="J70" s="43"/>
      <c r="K70" s="43"/>
      <c r="L70" s="44"/>
      <c r="M70" s="44"/>
      <c r="O70" s="181"/>
      <c r="P70" s="198">
        <v>0.38541666666666669</v>
      </c>
      <c r="Q70" s="64" t="s">
        <v>315</v>
      </c>
      <c r="R70" s="27" t="s">
        <v>540</v>
      </c>
      <c r="S70" s="44"/>
      <c r="T70" s="44"/>
      <c r="U70" s="44"/>
      <c r="V70" s="50"/>
      <c r="W70" s="50"/>
      <c r="X70" s="198">
        <v>0.38541666666666669</v>
      </c>
      <c r="Y70" s="64" t="s">
        <v>315</v>
      </c>
      <c r="Z70" s="27" t="s">
        <v>442</v>
      </c>
      <c r="AA70" s="52"/>
      <c r="AB70" s="202"/>
      <c r="AC70" s="42"/>
      <c r="AD70" s="43"/>
      <c r="AE70" s="211"/>
    </row>
    <row r="71" spans="1:31" ht="18.75" x14ac:dyDescent="0.3">
      <c r="B71" s="9"/>
      <c r="C71" s="44"/>
      <c r="D71" s="44"/>
      <c r="E71" s="42"/>
      <c r="F71" s="42"/>
      <c r="G71" s="173"/>
      <c r="H71" s="42"/>
      <c r="I71" s="44"/>
      <c r="J71" s="44"/>
      <c r="K71" s="43"/>
      <c r="L71" s="44"/>
      <c r="M71" s="44"/>
      <c r="O71" s="181"/>
      <c r="P71" s="198">
        <v>0.38541666666666669</v>
      </c>
      <c r="Q71" s="64" t="s">
        <v>316</v>
      </c>
      <c r="R71" s="27" t="s">
        <v>391</v>
      </c>
      <c r="S71" s="44"/>
      <c r="T71" s="44"/>
      <c r="U71" s="44"/>
      <c r="V71" s="50"/>
      <c r="W71" s="50"/>
      <c r="X71" s="198">
        <v>0.38541666666666669</v>
      </c>
      <c r="Y71" s="64" t="s">
        <v>316</v>
      </c>
      <c r="Z71" s="27" t="s">
        <v>524</v>
      </c>
      <c r="AA71" s="42"/>
      <c r="AB71" s="221"/>
      <c r="AC71" s="42"/>
      <c r="AD71" s="43"/>
      <c r="AE71" s="211"/>
    </row>
    <row r="72" spans="1:31" ht="18.75" x14ac:dyDescent="0.3">
      <c r="A72" s="151"/>
      <c r="B72" s="151"/>
      <c r="C72" s="151"/>
      <c r="D72" s="151"/>
      <c r="E72" s="151"/>
      <c r="F72" s="151"/>
      <c r="G72" s="173"/>
      <c r="H72" s="173"/>
      <c r="I72" s="151"/>
      <c r="J72" s="151"/>
      <c r="K72" s="151"/>
      <c r="L72" s="151"/>
      <c r="M72" s="151"/>
      <c r="O72" s="181"/>
      <c r="P72" s="198">
        <v>0.42708333333333331</v>
      </c>
      <c r="Q72" s="64" t="s">
        <v>315</v>
      </c>
      <c r="R72" s="27" t="s">
        <v>392</v>
      </c>
      <c r="S72" s="44"/>
      <c r="T72" s="44"/>
      <c r="U72" s="44"/>
      <c r="V72" s="50"/>
      <c r="W72" s="50"/>
      <c r="X72" s="198">
        <v>0.42708333333333331</v>
      </c>
      <c r="Y72" s="64" t="s">
        <v>315</v>
      </c>
      <c r="Z72" s="27" t="s">
        <v>401</v>
      </c>
      <c r="AA72" s="42"/>
      <c r="AB72" s="42"/>
      <c r="AC72" s="42"/>
      <c r="AD72" s="43"/>
      <c r="AE72" s="211"/>
    </row>
    <row r="73" spans="1:31" ht="18.75" x14ac:dyDescent="0.3">
      <c r="A73" s="264" t="s">
        <v>1072</v>
      </c>
      <c r="B73" s="265">
        <v>40917</v>
      </c>
      <c r="C73" s="264" t="s">
        <v>1070</v>
      </c>
      <c r="D73" s="249"/>
      <c r="E73" s="264" t="s">
        <v>279</v>
      </c>
      <c r="F73" s="264" t="s">
        <v>280</v>
      </c>
      <c r="G73" s="264" t="s">
        <v>281</v>
      </c>
      <c r="H73" s="264" t="s">
        <v>282</v>
      </c>
      <c r="I73" s="264" t="s">
        <v>263</v>
      </c>
      <c r="J73" s="264" t="s">
        <v>247</v>
      </c>
      <c r="K73" s="264" t="s">
        <v>287</v>
      </c>
      <c r="L73" s="264" t="s">
        <v>244</v>
      </c>
      <c r="M73" s="249"/>
      <c r="O73" s="181"/>
      <c r="P73" s="198">
        <v>0.42708333333333331</v>
      </c>
      <c r="Q73" s="64" t="s">
        <v>316</v>
      </c>
      <c r="R73" s="27" t="s">
        <v>390</v>
      </c>
      <c r="S73" s="43"/>
      <c r="T73" s="43"/>
      <c r="U73" s="43"/>
      <c r="V73" s="43"/>
      <c r="W73" s="43"/>
      <c r="X73" s="198">
        <v>0.42708333333333331</v>
      </c>
      <c r="Y73" s="64" t="s">
        <v>316</v>
      </c>
      <c r="Z73" s="27" t="s">
        <v>441</v>
      </c>
      <c r="AA73" s="43"/>
      <c r="AB73" s="43"/>
      <c r="AC73" s="43"/>
      <c r="AD73" s="43"/>
      <c r="AE73" s="211"/>
    </row>
    <row r="74" spans="1:31" ht="15.75" x14ac:dyDescent="0.25">
      <c r="A74" s="264" t="s">
        <v>1072</v>
      </c>
      <c r="B74" s="44" t="s">
        <v>1071</v>
      </c>
      <c r="C74" s="44" t="s">
        <v>312</v>
      </c>
      <c r="D74" s="7"/>
      <c r="E74" s="42">
        <v>11</v>
      </c>
      <c r="F74" s="42">
        <v>2</v>
      </c>
      <c r="G74" s="42">
        <v>4</v>
      </c>
      <c r="H74" s="42">
        <v>69</v>
      </c>
      <c r="I74" s="42">
        <v>35</v>
      </c>
      <c r="J74" s="173">
        <f>E74*2+G74*1</f>
        <v>26</v>
      </c>
      <c r="K74" s="42">
        <v>109</v>
      </c>
      <c r="L74" s="42">
        <v>22</v>
      </c>
      <c r="O74" s="181"/>
      <c r="P74" s="181"/>
      <c r="Q74" s="181"/>
      <c r="R74" s="181"/>
      <c r="S74" s="181"/>
      <c r="T74" s="181"/>
      <c r="U74" s="181"/>
      <c r="V74" s="181"/>
      <c r="W74" s="181"/>
      <c r="X74" s="181"/>
      <c r="Y74" s="181"/>
      <c r="Z74" s="181"/>
      <c r="AA74" s="181"/>
      <c r="AB74" s="181"/>
      <c r="AC74" s="181"/>
      <c r="AD74" s="181"/>
      <c r="AE74" s="211"/>
    </row>
    <row r="75" spans="1:31" ht="16.5" thickBot="1" x14ac:dyDescent="0.3">
      <c r="A75" s="264" t="s">
        <v>1072</v>
      </c>
      <c r="B75" s="51" t="s">
        <v>1098</v>
      </c>
      <c r="C75" s="44" t="s">
        <v>278</v>
      </c>
      <c r="D75" s="7"/>
      <c r="E75" s="52">
        <v>5</v>
      </c>
      <c r="F75" s="52">
        <v>9</v>
      </c>
      <c r="G75" s="52">
        <v>3</v>
      </c>
      <c r="H75" s="42">
        <v>29</v>
      </c>
      <c r="I75" s="42">
        <v>45</v>
      </c>
      <c r="J75" s="173">
        <f>E75*2+G75*1</f>
        <v>13</v>
      </c>
      <c r="K75" s="42">
        <v>44</v>
      </c>
      <c r="L75" s="52">
        <v>13</v>
      </c>
      <c r="P75" s="7"/>
      <c r="Q75" s="6"/>
      <c r="R75" s="10"/>
    </row>
    <row r="76" spans="1:31" ht="15.75" x14ac:dyDescent="0.25">
      <c r="A76" s="264" t="s">
        <v>1072</v>
      </c>
      <c r="B76" s="51" t="s">
        <v>1099</v>
      </c>
      <c r="C76" s="9"/>
      <c r="D76" s="9"/>
      <c r="E76" s="261">
        <v>54</v>
      </c>
      <c r="F76" s="261">
        <v>54</v>
      </c>
      <c r="G76" s="262">
        <v>28</v>
      </c>
      <c r="H76" s="261">
        <v>328</v>
      </c>
      <c r="I76" s="261">
        <v>328</v>
      </c>
      <c r="J76" s="263"/>
      <c r="K76" s="261">
        <v>517</v>
      </c>
      <c r="L76" s="261">
        <v>138</v>
      </c>
      <c r="P76" s="5"/>
      <c r="Q76" s="5"/>
      <c r="R76" s="7"/>
    </row>
    <row r="77" spans="1:31" ht="18" x14ac:dyDescent="0.25">
      <c r="A77" s="36"/>
      <c r="B77" s="84"/>
      <c r="C77" s="36"/>
      <c r="D77" s="36"/>
      <c r="E77" s="34"/>
      <c r="F77" s="83"/>
      <c r="G77" s="95"/>
      <c r="H77" s="36"/>
      <c r="I77" s="83"/>
      <c r="J77" s="83"/>
      <c r="K77" s="83"/>
      <c r="P77" s="67"/>
      <c r="Q77" s="67"/>
      <c r="R77" s="40"/>
    </row>
    <row r="78" spans="1:31" ht="18" x14ac:dyDescent="0.25">
      <c r="A78" s="36"/>
      <c r="B78" s="84"/>
      <c r="C78" s="36"/>
      <c r="D78" s="36"/>
      <c r="E78" s="34"/>
      <c r="F78" s="83"/>
      <c r="G78" s="95"/>
      <c r="H78" s="36"/>
      <c r="I78" s="83"/>
      <c r="J78" s="83"/>
      <c r="K78" s="83"/>
      <c r="P78" s="7"/>
      <c r="Q78" s="7"/>
      <c r="R78" s="7"/>
    </row>
    <row r="79" spans="1:31" ht="18" x14ac:dyDescent="0.25">
      <c r="A79" s="36"/>
      <c r="B79" s="84"/>
      <c r="C79" s="36"/>
      <c r="D79" s="36"/>
      <c r="E79" s="34"/>
      <c r="F79" s="83"/>
      <c r="G79" s="36"/>
      <c r="H79" s="83"/>
      <c r="I79" s="83"/>
      <c r="J79" s="34"/>
      <c r="K79" s="83"/>
      <c r="P79" s="5"/>
      <c r="Q79" s="5"/>
      <c r="R79" s="7"/>
    </row>
    <row r="80" spans="1:31" ht="18" x14ac:dyDescent="0.25">
      <c r="A80" s="36"/>
      <c r="B80" s="84"/>
      <c r="C80" s="36"/>
      <c r="D80" s="36"/>
      <c r="E80" s="34"/>
      <c r="F80" s="36"/>
      <c r="G80" s="36"/>
      <c r="H80" s="36"/>
      <c r="I80" s="83"/>
      <c r="J80" s="83"/>
      <c r="K80" s="83"/>
      <c r="P80" s="5"/>
      <c r="Q80" s="5"/>
      <c r="R80" s="7"/>
    </row>
    <row r="81" spans="1:18" ht="18" x14ac:dyDescent="0.25">
      <c r="A81" s="36"/>
      <c r="B81" s="84"/>
      <c r="C81" s="38"/>
      <c r="D81" s="38"/>
      <c r="E81" s="34"/>
      <c r="F81" s="36"/>
      <c r="G81" s="95"/>
      <c r="H81" s="36"/>
      <c r="I81" s="83"/>
      <c r="J81" s="83"/>
      <c r="K81" s="83"/>
      <c r="P81" s="5"/>
      <c r="Q81" s="5"/>
      <c r="R81" s="7"/>
    </row>
    <row r="82" spans="1:18" ht="18" x14ac:dyDescent="0.25">
      <c r="A82" s="36"/>
      <c r="B82" s="84"/>
      <c r="C82" s="36"/>
      <c r="D82" s="34"/>
      <c r="E82" s="34"/>
      <c r="F82" s="83"/>
      <c r="G82" s="36"/>
      <c r="H82" s="83"/>
      <c r="I82" s="83"/>
      <c r="J82" s="83"/>
      <c r="K82" s="83"/>
      <c r="P82" s="7"/>
      <c r="Q82" s="7"/>
      <c r="R82" s="7"/>
    </row>
    <row r="83" spans="1:18" ht="18" x14ac:dyDescent="0.25">
      <c r="A83" s="36"/>
      <c r="B83" s="84"/>
      <c r="C83" s="36"/>
      <c r="D83" s="34"/>
      <c r="E83" s="34"/>
      <c r="F83" s="36"/>
      <c r="G83" s="95"/>
      <c r="H83" s="36"/>
      <c r="I83" s="83"/>
      <c r="J83" s="83"/>
      <c r="K83" s="83"/>
      <c r="P83" s="7"/>
      <c r="Q83" s="7"/>
      <c r="R83" s="7"/>
    </row>
    <row r="84" spans="1:18" ht="18" x14ac:dyDescent="0.25">
      <c r="A84" s="36"/>
      <c r="B84" s="84"/>
      <c r="C84" s="34"/>
      <c r="D84" s="34"/>
      <c r="E84" s="34"/>
      <c r="F84" s="36"/>
      <c r="G84" s="95"/>
      <c r="H84" s="36"/>
      <c r="I84" s="83"/>
      <c r="J84" s="83"/>
      <c r="K84" s="83"/>
    </row>
    <row r="85" spans="1:18" ht="18" x14ac:dyDescent="0.25">
      <c r="A85" s="36"/>
      <c r="B85" s="84"/>
      <c r="C85" s="34"/>
      <c r="D85" s="34"/>
      <c r="E85" s="34"/>
      <c r="F85" s="36"/>
      <c r="G85" s="95"/>
      <c r="H85" s="36"/>
      <c r="I85" s="83"/>
      <c r="J85" s="83"/>
      <c r="K85" s="83"/>
    </row>
    <row r="86" spans="1:18" ht="23.25" x14ac:dyDescent="0.35">
      <c r="A86" s="86"/>
      <c r="B86" s="89"/>
      <c r="C86" s="34"/>
      <c r="D86" s="34"/>
      <c r="E86" s="34"/>
      <c r="F86" s="36"/>
      <c r="G86" s="95"/>
      <c r="H86" s="36"/>
      <c r="I86" s="83"/>
      <c r="J86" s="83"/>
      <c r="K86" s="83"/>
    </row>
    <row r="87" spans="1:18" ht="18" x14ac:dyDescent="0.25">
      <c r="A87" s="36"/>
      <c r="B87" s="84"/>
      <c r="C87" s="36"/>
      <c r="D87" s="84"/>
      <c r="E87" s="34"/>
      <c r="F87" s="83"/>
      <c r="G87" s="36"/>
      <c r="H87" s="36"/>
      <c r="I87" s="83"/>
      <c r="J87" s="34"/>
      <c r="K87" s="83"/>
    </row>
    <row r="88" spans="1:18" ht="18" x14ac:dyDescent="0.25">
      <c r="A88" s="36"/>
      <c r="B88" s="34"/>
      <c r="C88" s="34"/>
      <c r="D88" s="34"/>
      <c r="E88" s="34"/>
      <c r="F88" s="34"/>
      <c r="G88" s="36"/>
      <c r="H88" s="34"/>
      <c r="I88" s="34"/>
      <c r="J88" s="34"/>
      <c r="K88" s="83"/>
    </row>
    <row r="89" spans="1:18" ht="18" x14ac:dyDescent="0.25">
      <c r="A89" s="36"/>
      <c r="B89" s="84"/>
      <c r="C89" s="84"/>
      <c r="D89" s="84"/>
      <c r="E89" s="83"/>
      <c r="F89" s="83"/>
      <c r="G89" s="36"/>
      <c r="H89" s="83"/>
      <c r="I89" s="83"/>
      <c r="J89" s="34"/>
      <c r="K89" s="83"/>
    </row>
    <row r="90" spans="1:18" ht="18" x14ac:dyDescent="0.25">
      <c r="A90" s="83"/>
      <c r="B90" s="34"/>
      <c r="C90" s="84"/>
      <c r="D90" s="84"/>
      <c r="E90" s="34"/>
      <c r="F90" s="36"/>
      <c r="G90" s="95"/>
      <c r="H90" s="36"/>
      <c r="I90" s="83"/>
      <c r="J90" s="83"/>
      <c r="K90" s="83"/>
    </row>
    <row r="91" spans="1:18" ht="23.25" x14ac:dyDescent="0.35">
      <c r="A91" s="83"/>
      <c r="B91" s="58"/>
      <c r="C91" s="89"/>
      <c r="D91" s="89"/>
      <c r="E91" s="58"/>
      <c r="F91" s="36"/>
      <c r="G91" s="95"/>
      <c r="H91" s="36"/>
      <c r="I91" s="83"/>
      <c r="J91" s="83"/>
      <c r="K91" s="83"/>
    </row>
    <row r="92" spans="1:18" ht="18" x14ac:dyDescent="0.25">
      <c r="A92" s="83"/>
      <c r="B92" s="34"/>
      <c r="C92" s="84"/>
      <c r="D92" s="84"/>
      <c r="E92" s="34"/>
      <c r="F92" s="36"/>
      <c r="G92" s="95"/>
      <c r="H92" s="36"/>
      <c r="I92" s="83"/>
      <c r="J92" s="83"/>
      <c r="K92" s="83"/>
    </row>
    <row r="93" spans="1:18" ht="18" x14ac:dyDescent="0.25">
      <c r="A93" s="36"/>
      <c r="B93" s="34"/>
      <c r="C93" s="34"/>
      <c r="D93" s="34"/>
      <c r="E93" s="34"/>
      <c r="F93" s="36"/>
      <c r="G93" s="95"/>
      <c r="H93" s="36"/>
      <c r="I93" s="83"/>
      <c r="J93" s="34"/>
      <c r="K93" s="34"/>
      <c r="L93" s="1"/>
    </row>
    <row r="94" spans="1:18" ht="18" x14ac:dyDescent="0.25">
      <c r="A94" s="36"/>
      <c r="B94" s="34"/>
      <c r="C94" s="87"/>
      <c r="D94" s="34"/>
      <c r="E94" s="34"/>
      <c r="F94" s="36"/>
      <c r="G94" s="95"/>
      <c r="H94" s="36"/>
      <c r="I94" s="83"/>
      <c r="J94" s="34"/>
      <c r="K94" s="34"/>
      <c r="L94" s="1"/>
    </row>
    <row r="95" spans="1:18" ht="18" x14ac:dyDescent="0.25">
      <c r="A95" s="36"/>
      <c r="B95" s="34"/>
      <c r="C95" s="87"/>
      <c r="D95" s="84"/>
      <c r="E95" s="36"/>
      <c r="F95" s="36"/>
      <c r="G95" s="95"/>
      <c r="H95" s="36"/>
      <c r="I95" s="83"/>
      <c r="J95" s="34"/>
      <c r="K95" s="34"/>
      <c r="L95" s="1"/>
    </row>
    <row r="96" spans="1:18" ht="18" x14ac:dyDescent="0.25">
      <c r="A96" s="36"/>
      <c r="B96" s="34"/>
      <c r="C96" s="87"/>
      <c r="D96" s="84"/>
      <c r="E96" s="36"/>
      <c r="F96" s="36"/>
      <c r="G96" s="95"/>
      <c r="H96" s="36"/>
      <c r="I96" s="83"/>
      <c r="J96" s="34"/>
      <c r="K96" s="34"/>
      <c r="L96" s="1"/>
    </row>
    <row r="97" spans="1:12" ht="18" x14ac:dyDescent="0.25">
      <c r="A97" s="36"/>
      <c r="B97" s="34"/>
      <c r="C97" s="87"/>
      <c r="D97" s="84"/>
      <c r="E97" s="34"/>
      <c r="F97" s="36"/>
      <c r="G97" s="95"/>
      <c r="H97" s="36"/>
      <c r="I97" s="83"/>
      <c r="J97" s="34"/>
      <c r="K97" s="34"/>
      <c r="L97" s="1"/>
    </row>
    <row r="98" spans="1:12" ht="18" x14ac:dyDescent="0.25">
      <c r="A98" s="95"/>
      <c r="B98" s="96"/>
      <c r="C98" s="97"/>
      <c r="D98" s="98"/>
      <c r="E98" s="95"/>
      <c r="F98" s="95"/>
      <c r="G98" s="95"/>
      <c r="H98" s="95"/>
      <c r="I98" s="99"/>
      <c r="J98" s="96"/>
      <c r="K98" s="96"/>
      <c r="L98" s="100"/>
    </row>
    <row r="99" spans="1:12" ht="18" x14ac:dyDescent="0.25">
      <c r="A99" s="36"/>
      <c r="B99" s="34"/>
      <c r="C99" s="87"/>
      <c r="D99" s="84"/>
      <c r="E99" s="36"/>
      <c r="F99" s="36"/>
      <c r="G99" s="95"/>
      <c r="H99" s="36"/>
      <c r="I99" s="83"/>
      <c r="J99" s="34"/>
      <c r="K99" s="34"/>
      <c r="L99" s="1"/>
    </row>
    <row r="100" spans="1:12" ht="18" x14ac:dyDescent="0.25">
      <c r="A100" s="36"/>
      <c r="B100" s="34"/>
      <c r="C100" s="87"/>
      <c r="D100" s="84"/>
      <c r="E100" s="34"/>
      <c r="F100" s="36"/>
      <c r="G100" s="95"/>
      <c r="H100" s="36"/>
      <c r="I100" s="83"/>
      <c r="J100" s="34"/>
      <c r="K100" s="34"/>
      <c r="L100" s="1"/>
    </row>
  </sheetData>
  <sortState ref="W42:AD43">
    <sortCondition ref="W41"/>
  </sortState>
  <pageMargins left="0.25" right="0.25" top="0.25" bottom="0.25" header="0.5" footer="0.5"/>
  <pageSetup scale="65" fitToWidth="0" fitToHeight="0" orientation="portrait" r:id="rId1"/>
  <headerFooter alignWithMargins="0"/>
  <colBreaks count="1" manualBreakCount="1">
    <brk id="13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view="pageBreakPreview" topLeftCell="A21" zoomScale="77" zoomScaleNormal="75" zoomScaleSheetLayoutView="77" workbookViewId="0">
      <selection activeCell="A5" sqref="A5"/>
    </sheetView>
  </sheetViews>
  <sheetFormatPr defaultRowHeight="12.75" x14ac:dyDescent="0.2"/>
  <cols>
    <col min="1" max="1" width="13.140625" customWidth="1"/>
    <col min="2" max="2" width="16.42578125" customWidth="1"/>
    <col min="3" max="3" width="16.140625" customWidth="1"/>
    <col min="4" max="4" width="13.8554687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26.42578125" customWidth="1"/>
    <col min="14" max="14" width="0.85546875" customWidth="1"/>
    <col min="15" max="15" width="3" customWidth="1"/>
    <col min="16" max="16" width="14.7109375" customWidth="1"/>
    <col min="17" max="17" width="15" customWidth="1"/>
    <col min="18" max="18" width="15.42578125" customWidth="1"/>
    <col min="19" max="19" width="7" customWidth="1"/>
    <col min="20" max="20" width="6.85546875" customWidth="1"/>
    <col min="21" max="21" width="7.140625" customWidth="1"/>
    <col min="22" max="22" width="6.85546875" customWidth="1"/>
    <col min="23" max="23" width="4.7109375" customWidth="1"/>
    <col min="24" max="24" width="12.85546875" customWidth="1"/>
    <col min="25" max="25" width="19.28515625" customWidth="1"/>
    <col min="26" max="26" width="15.5703125" customWidth="1"/>
    <col min="27" max="27" width="7.42578125" customWidth="1"/>
    <col min="28" max="28" width="6.5703125" customWidth="1"/>
    <col min="29" max="29" width="6.85546875" customWidth="1"/>
    <col min="30" max="30" width="6.5703125" customWidth="1"/>
    <col min="31" max="31" width="2" customWidth="1"/>
  </cols>
  <sheetData>
    <row r="1" spans="1:31" ht="24" customHeight="1" x14ac:dyDescent="0.35">
      <c r="A1" s="30"/>
      <c r="B1" s="215"/>
      <c r="C1" s="215"/>
      <c r="D1" s="215"/>
      <c r="E1" s="215"/>
      <c r="F1" s="215"/>
      <c r="G1" s="216" t="s">
        <v>286</v>
      </c>
      <c r="H1" s="216"/>
      <c r="I1" s="216"/>
      <c r="J1" s="216"/>
      <c r="K1" s="216"/>
      <c r="L1" s="215"/>
      <c r="M1" s="215"/>
      <c r="O1" s="181"/>
      <c r="P1" s="151" t="s">
        <v>262</v>
      </c>
      <c r="Q1" s="151"/>
      <c r="R1" s="151" t="s">
        <v>246</v>
      </c>
      <c r="S1" s="232" t="s">
        <v>287</v>
      </c>
      <c r="T1" s="230" t="s">
        <v>264</v>
      </c>
      <c r="U1" s="230" t="s">
        <v>263</v>
      </c>
      <c r="V1" s="230" t="s">
        <v>265</v>
      </c>
      <c r="W1" s="230" t="s">
        <v>266</v>
      </c>
      <c r="X1" s="230" t="s">
        <v>267</v>
      </c>
      <c r="Y1" s="173" t="s">
        <v>184</v>
      </c>
      <c r="Z1" s="173"/>
      <c r="AA1" s="173"/>
      <c r="AB1" s="173"/>
      <c r="AC1" s="173"/>
      <c r="AD1" s="173"/>
      <c r="AE1" s="181"/>
    </row>
    <row r="2" spans="1:31" ht="18.600000000000001" customHeight="1" x14ac:dyDescent="0.3">
      <c r="A2" s="14"/>
      <c r="B2" s="217" t="s">
        <v>1039</v>
      </c>
      <c r="C2" s="216"/>
      <c r="D2" s="215"/>
      <c r="E2" s="215"/>
      <c r="F2" s="215"/>
      <c r="G2" s="218" t="s">
        <v>797</v>
      </c>
      <c r="H2" s="216"/>
      <c r="I2" s="216"/>
      <c r="J2" s="216"/>
      <c r="K2" s="216"/>
      <c r="L2" s="215"/>
      <c r="M2" s="219">
        <v>41288</v>
      </c>
      <c r="O2" s="230"/>
      <c r="P2" s="44" t="s">
        <v>223</v>
      </c>
      <c r="Q2" s="44" t="s">
        <v>275</v>
      </c>
      <c r="R2" s="44" t="s">
        <v>243</v>
      </c>
      <c r="S2" s="42"/>
      <c r="T2" s="221">
        <v>15</v>
      </c>
      <c r="U2" s="42">
        <v>25</v>
      </c>
      <c r="V2" s="42">
        <v>2</v>
      </c>
      <c r="W2" s="42">
        <v>0</v>
      </c>
      <c r="X2" s="212">
        <f t="shared" ref="X2:X7" si="0">U2/T2</f>
        <v>1.6666666666666667</v>
      </c>
      <c r="Y2" s="42">
        <v>1</v>
      </c>
      <c r="AE2" s="181"/>
    </row>
    <row r="3" spans="1:31" ht="18" x14ac:dyDescent="0.25">
      <c r="A3" s="4"/>
      <c r="B3" s="4"/>
      <c r="C3" s="25"/>
      <c r="D3" s="25"/>
      <c r="E3" s="23" t="s">
        <v>279</v>
      </c>
      <c r="F3" s="23" t="s">
        <v>280</v>
      </c>
      <c r="G3" s="23" t="s">
        <v>281</v>
      </c>
      <c r="H3" s="23" t="s">
        <v>282</v>
      </c>
      <c r="I3" s="23" t="s">
        <v>263</v>
      </c>
      <c r="J3" s="23" t="s">
        <v>247</v>
      </c>
      <c r="K3" s="23" t="s">
        <v>287</v>
      </c>
      <c r="L3" s="23" t="s">
        <v>244</v>
      </c>
      <c r="M3" s="9" t="s">
        <v>183</v>
      </c>
      <c r="O3" s="230"/>
      <c r="P3" s="44" t="s">
        <v>321</v>
      </c>
      <c r="Q3" s="44" t="s">
        <v>785</v>
      </c>
      <c r="R3" s="243" t="s">
        <v>306</v>
      </c>
      <c r="S3" s="42">
        <v>1</v>
      </c>
      <c r="T3" s="221">
        <v>16</v>
      </c>
      <c r="U3" s="42">
        <v>33</v>
      </c>
      <c r="V3" s="42">
        <v>3</v>
      </c>
      <c r="W3" s="42">
        <v>0</v>
      </c>
      <c r="X3" s="212">
        <f t="shared" si="0"/>
        <v>2.0625</v>
      </c>
      <c r="Y3" s="42">
        <v>2</v>
      </c>
      <c r="AE3" s="181"/>
    </row>
    <row r="4" spans="1:31" ht="18.75" x14ac:dyDescent="0.3">
      <c r="A4" s="7"/>
      <c r="B4" s="9"/>
      <c r="C4" s="35" t="s">
        <v>278</v>
      </c>
      <c r="D4" s="25"/>
      <c r="E4" s="23">
        <v>7</v>
      </c>
      <c r="F4" s="23">
        <v>4</v>
      </c>
      <c r="G4" s="23">
        <v>5</v>
      </c>
      <c r="H4" s="23">
        <v>48</v>
      </c>
      <c r="I4" s="23">
        <v>38</v>
      </c>
      <c r="J4" s="37">
        <f t="shared" ref="J4:J9" si="1">E4*2+G4*1</f>
        <v>19</v>
      </c>
      <c r="K4" s="234">
        <v>78</v>
      </c>
      <c r="L4" s="114">
        <v>12</v>
      </c>
      <c r="M4" s="9">
        <v>1</v>
      </c>
      <c r="N4" s="1"/>
      <c r="O4" s="230"/>
      <c r="P4" s="44" t="s">
        <v>252</v>
      </c>
      <c r="Q4" s="44" t="s">
        <v>304</v>
      </c>
      <c r="R4" s="44" t="s">
        <v>356</v>
      </c>
      <c r="S4" s="42"/>
      <c r="T4" s="221">
        <v>14</v>
      </c>
      <c r="U4" s="42">
        <v>30</v>
      </c>
      <c r="V4" s="42">
        <v>2</v>
      </c>
      <c r="W4" s="42">
        <v>0</v>
      </c>
      <c r="X4" s="212">
        <f t="shared" si="0"/>
        <v>2.1428571428571428</v>
      </c>
      <c r="Y4" s="42">
        <v>4</v>
      </c>
      <c r="AE4" s="181"/>
    </row>
    <row r="5" spans="1:31" ht="18.75" x14ac:dyDescent="0.3">
      <c r="A5" s="9"/>
      <c r="B5" s="9"/>
      <c r="C5" s="35" t="s">
        <v>318</v>
      </c>
      <c r="D5" s="25"/>
      <c r="E5" s="23">
        <v>6</v>
      </c>
      <c r="F5" s="23">
        <v>3</v>
      </c>
      <c r="G5" s="23">
        <v>7</v>
      </c>
      <c r="H5" s="23">
        <v>33</v>
      </c>
      <c r="I5" s="23">
        <v>29</v>
      </c>
      <c r="J5" s="37">
        <f t="shared" si="1"/>
        <v>19</v>
      </c>
      <c r="K5" s="234">
        <v>43</v>
      </c>
      <c r="L5" s="23">
        <v>7</v>
      </c>
      <c r="M5" s="9">
        <v>3</v>
      </c>
      <c r="O5" s="230"/>
      <c r="P5" s="44" t="s">
        <v>255</v>
      </c>
      <c r="Q5" s="44" t="s">
        <v>285</v>
      </c>
      <c r="R5" s="44" t="s">
        <v>242</v>
      </c>
      <c r="S5" s="42"/>
      <c r="T5" s="221">
        <v>16</v>
      </c>
      <c r="U5" s="42">
        <v>37</v>
      </c>
      <c r="V5" s="42">
        <v>2</v>
      </c>
      <c r="W5" s="42">
        <v>1</v>
      </c>
      <c r="X5" s="212">
        <f t="shared" si="0"/>
        <v>2.3125</v>
      </c>
      <c r="Y5" s="42">
        <v>3</v>
      </c>
      <c r="AE5" s="181"/>
    </row>
    <row r="6" spans="1:31" ht="18.75" x14ac:dyDescent="0.3">
      <c r="B6" s="9"/>
      <c r="C6" s="35" t="s">
        <v>583</v>
      </c>
      <c r="D6" s="25"/>
      <c r="E6" s="23">
        <v>7</v>
      </c>
      <c r="F6" s="23">
        <v>5</v>
      </c>
      <c r="G6" s="23">
        <v>4</v>
      </c>
      <c r="H6" s="23">
        <v>32</v>
      </c>
      <c r="I6" s="23">
        <v>26</v>
      </c>
      <c r="J6" s="37">
        <f t="shared" si="1"/>
        <v>18</v>
      </c>
      <c r="K6" s="234">
        <v>56</v>
      </c>
      <c r="L6" s="114">
        <v>19</v>
      </c>
      <c r="M6" s="9">
        <v>4</v>
      </c>
      <c r="O6" s="230"/>
      <c r="P6" s="44" t="s">
        <v>788</v>
      </c>
      <c r="Q6" s="44" t="s">
        <v>789</v>
      </c>
      <c r="R6" s="44" t="s">
        <v>319</v>
      </c>
      <c r="S6" s="42"/>
      <c r="T6" s="221">
        <v>5</v>
      </c>
      <c r="U6" s="42">
        <v>12</v>
      </c>
      <c r="V6" s="42">
        <v>1</v>
      </c>
      <c r="W6" s="42">
        <v>0</v>
      </c>
      <c r="X6" s="212">
        <f t="shared" si="0"/>
        <v>2.4</v>
      </c>
      <c r="Y6" s="42">
        <v>6</v>
      </c>
      <c r="AE6" s="181"/>
    </row>
    <row r="7" spans="1:31" ht="18.75" x14ac:dyDescent="0.3">
      <c r="B7" s="9"/>
      <c r="C7" s="251" t="s">
        <v>313</v>
      </c>
      <c r="D7" s="25"/>
      <c r="E7" s="23">
        <v>7</v>
      </c>
      <c r="F7" s="23">
        <v>6</v>
      </c>
      <c r="G7" s="23">
        <v>3</v>
      </c>
      <c r="H7" s="23">
        <v>36</v>
      </c>
      <c r="I7" s="23">
        <v>33</v>
      </c>
      <c r="J7" s="37">
        <f t="shared" si="1"/>
        <v>17</v>
      </c>
      <c r="K7" s="234">
        <v>55</v>
      </c>
      <c r="L7" s="23">
        <v>16</v>
      </c>
      <c r="M7" s="9">
        <v>2</v>
      </c>
      <c r="N7" s="9"/>
      <c r="O7" s="230"/>
      <c r="P7" s="44" t="s">
        <v>210</v>
      </c>
      <c r="Q7" s="44" t="s">
        <v>317</v>
      </c>
      <c r="R7" s="44" t="s">
        <v>283</v>
      </c>
      <c r="S7" s="42"/>
      <c r="T7" s="221">
        <v>14</v>
      </c>
      <c r="U7" s="42">
        <v>35</v>
      </c>
      <c r="V7" s="42">
        <v>2</v>
      </c>
      <c r="W7" s="42">
        <v>1</v>
      </c>
      <c r="X7" s="212">
        <f t="shared" si="0"/>
        <v>2.5</v>
      </c>
      <c r="Y7" s="42">
        <v>5</v>
      </c>
      <c r="AE7" s="181"/>
    </row>
    <row r="8" spans="1:31" ht="18.75" x14ac:dyDescent="0.3">
      <c r="A8" s="9"/>
      <c r="B8" s="9"/>
      <c r="C8" s="35" t="s">
        <v>344</v>
      </c>
      <c r="D8" s="69"/>
      <c r="E8" s="23">
        <v>6</v>
      </c>
      <c r="F8" s="23">
        <v>5</v>
      </c>
      <c r="G8" s="23">
        <v>5</v>
      </c>
      <c r="H8" s="23">
        <v>35</v>
      </c>
      <c r="I8" s="23">
        <v>33</v>
      </c>
      <c r="J8" s="37">
        <f t="shared" si="1"/>
        <v>17</v>
      </c>
      <c r="K8" s="234">
        <v>64</v>
      </c>
      <c r="L8" s="114">
        <v>14</v>
      </c>
      <c r="M8" s="9">
        <v>5</v>
      </c>
      <c r="O8" s="230"/>
      <c r="P8" s="44" t="s">
        <v>291</v>
      </c>
      <c r="Q8" s="44" t="s">
        <v>329</v>
      </c>
      <c r="R8" s="243" t="s">
        <v>358</v>
      </c>
      <c r="S8" s="42">
        <v>2</v>
      </c>
      <c r="T8" s="221">
        <v>14</v>
      </c>
      <c r="U8" s="42">
        <v>36</v>
      </c>
      <c r="V8" s="42">
        <v>1</v>
      </c>
      <c r="W8" s="42">
        <v>1</v>
      </c>
      <c r="X8" s="212">
        <f t="shared" ref="X8:X10" si="2">U8/T8</f>
        <v>2.5714285714285716</v>
      </c>
      <c r="Y8" s="42">
        <v>7</v>
      </c>
      <c r="AE8" s="181"/>
    </row>
    <row r="9" spans="1:31" ht="18.75" x14ac:dyDescent="0.3">
      <c r="A9" s="9"/>
      <c r="B9" s="9"/>
      <c r="C9" s="251" t="s">
        <v>346</v>
      </c>
      <c r="E9" s="23">
        <v>6</v>
      </c>
      <c r="F9" s="23">
        <v>6</v>
      </c>
      <c r="G9" s="23">
        <v>4</v>
      </c>
      <c r="H9" s="23">
        <v>39</v>
      </c>
      <c r="I9" s="23">
        <v>42</v>
      </c>
      <c r="J9" s="37">
        <f t="shared" si="1"/>
        <v>16</v>
      </c>
      <c r="K9" s="234">
        <v>62</v>
      </c>
      <c r="L9" s="114">
        <v>14</v>
      </c>
      <c r="M9" s="9">
        <v>6</v>
      </c>
      <c r="O9" s="230"/>
      <c r="P9" s="51" t="s">
        <v>355</v>
      </c>
      <c r="Q9" s="44" t="s">
        <v>284</v>
      </c>
      <c r="R9" s="44" t="s">
        <v>305</v>
      </c>
      <c r="S9" s="42">
        <v>1</v>
      </c>
      <c r="T9" s="221">
        <v>16</v>
      </c>
      <c r="U9" s="42">
        <v>43</v>
      </c>
      <c r="V9" s="42">
        <v>0</v>
      </c>
      <c r="W9" s="42">
        <v>2</v>
      </c>
      <c r="X9" s="212">
        <f t="shared" si="2"/>
        <v>2.6875</v>
      </c>
      <c r="Y9" s="42">
        <v>8</v>
      </c>
      <c r="AE9" s="181"/>
    </row>
    <row r="10" spans="1:31" ht="19.5" thickBot="1" x14ac:dyDescent="0.35">
      <c r="A10" s="9"/>
      <c r="B10" s="9"/>
      <c r="C10" s="35" t="s">
        <v>784</v>
      </c>
      <c r="E10" s="23">
        <v>5</v>
      </c>
      <c r="F10" s="23">
        <v>8</v>
      </c>
      <c r="G10" s="23">
        <v>3</v>
      </c>
      <c r="H10" s="23">
        <v>41</v>
      </c>
      <c r="I10" s="23">
        <v>45</v>
      </c>
      <c r="J10" s="37">
        <f t="shared" ref="J10" si="3">E10*2+G10*1</f>
        <v>13</v>
      </c>
      <c r="K10" s="234">
        <v>64</v>
      </c>
      <c r="L10" s="23">
        <v>4</v>
      </c>
      <c r="M10" s="9">
        <v>7</v>
      </c>
      <c r="O10" s="82"/>
      <c r="P10" s="44" t="s">
        <v>297</v>
      </c>
      <c r="Q10" s="44" t="s">
        <v>203</v>
      </c>
      <c r="R10" s="44"/>
      <c r="S10" s="42">
        <v>1</v>
      </c>
      <c r="T10" s="221">
        <v>18</v>
      </c>
      <c r="U10" s="42">
        <v>28</v>
      </c>
      <c r="V10" s="42">
        <v>3</v>
      </c>
      <c r="W10" s="42">
        <v>1</v>
      </c>
      <c r="X10" s="212">
        <f t="shared" si="2"/>
        <v>1.5555555555555556</v>
      </c>
      <c r="AE10" s="181"/>
    </row>
    <row r="11" spans="1:31" ht="19.5" thickBot="1" x14ac:dyDescent="0.35">
      <c r="A11" s="9"/>
      <c r="B11" s="9"/>
      <c r="C11" s="35" t="s">
        <v>276</v>
      </c>
      <c r="D11" s="25"/>
      <c r="E11" s="23">
        <v>3</v>
      </c>
      <c r="F11" s="23">
        <v>10</v>
      </c>
      <c r="G11" s="23">
        <v>3</v>
      </c>
      <c r="H11" s="23">
        <v>21</v>
      </c>
      <c r="I11" s="23">
        <v>39</v>
      </c>
      <c r="J11" s="37">
        <f>E11*2+G11*1</f>
        <v>9</v>
      </c>
      <c r="K11" s="234">
        <v>30</v>
      </c>
      <c r="L11" s="53">
        <v>12</v>
      </c>
      <c r="M11" s="9">
        <v>8</v>
      </c>
      <c r="O11" s="82"/>
      <c r="P11" s="181"/>
      <c r="Q11" s="208" t="s">
        <v>224</v>
      </c>
      <c r="R11" s="173" t="s">
        <v>1005</v>
      </c>
      <c r="S11" s="173">
        <f>SUM(S2:S10)</f>
        <v>5</v>
      </c>
      <c r="T11" s="207">
        <f>SUM(T2:T10)</f>
        <v>128</v>
      </c>
      <c r="U11" s="207">
        <f>SUM(U2:U10)</f>
        <v>279</v>
      </c>
      <c r="V11" s="207">
        <f>SUM(V2:V10)</f>
        <v>16</v>
      </c>
      <c r="W11" s="207">
        <f>SUM(W2:W10)</f>
        <v>6</v>
      </c>
      <c r="X11" s="214">
        <f>(U11+W11)/T11</f>
        <v>2.2265625</v>
      </c>
      <c r="AE11" s="181"/>
    </row>
    <row r="12" spans="1:31" ht="18.75" thickBot="1" x14ac:dyDescent="0.3">
      <c r="A12" s="9"/>
      <c r="B12" s="9"/>
      <c r="C12" s="22"/>
      <c r="D12" s="22"/>
      <c r="E12" s="146">
        <f>SUM(E4:E11)</f>
        <v>47</v>
      </c>
      <c r="F12" s="146">
        <f>SUM(F4:F11)</f>
        <v>47</v>
      </c>
      <c r="G12" s="146">
        <f>SUM(G4:G11)</f>
        <v>34</v>
      </c>
      <c r="H12" s="65">
        <f>SUM(H4:H11)</f>
        <v>285</v>
      </c>
      <c r="I12" s="65">
        <f>SUM(I4:I11)</f>
        <v>285</v>
      </c>
      <c r="J12" s="28"/>
      <c r="K12" s="65">
        <f>SUM(K4:K11)</f>
        <v>452</v>
      </c>
      <c r="L12" s="65">
        <f>SUM(L4:L11)</f>
        <v>98</v>
      </c>
      <c r="M12" s="7"/>
      <c r="O12" s="82"/>
      <c r="AE12" s="181"/>
    </row>
    <row r="13" spans="1:31" ht="16.5" thickTop="1" x14ac:dyDescent="0.25">
      <c r="A13" s="4"/>
      <c r="B13" s="4"/>
      <c r="M13" s="4"/>
      <c r="O13" s="232"/>
      <c r="P13" s="57" t="s">
        <v>208</v>
      </c>
      <c r="Q13" s="57"/>
      <c r="R13" s="173" t="s">
        <v>880</v>
      </c>
      <c r="S13" s="173" t="s">
        <v>240</v>
      </c>
      <c r="T13" s="173" t="s">
        <v>241</v>
      </c>
      <c r="U13" s="173" t="s">
        <v>247</v>
      </c>
      <c r="V13" s="173" t="s">
        <v>182</v>
      </c>
      <c r="W13" s="168"/>
      <c r="X13" s="57" t="s">
        <v>208</v>
      </c>
      <c r="Y13" s="57"/>
      <c r="Z13" s="173" t="s">
        <v>246</v>
      </c>
      <c r="AA13" s="173" t="s">
        <v>240</v>
      </c>
      <c r="AB13" s="173" t="s">
        <v>241</v>
      </c>
      <c r="AC13" s="173" t="s">
        <v>247</v>
      </c>
      <c r="AD13" s="173" t="s">
        <v>182</v>
      </c>
      <c r="AE13" s="181"/>
    </row>
    <row r="14" spans="1:31" ht="15.6" customHeight="1" x14ac:dyDescent="0.3">
      <c r="A14" s="74" t="s">
        <v>1040</v>
      </c>
      <c r="B14" s="74"/>
      <c r="C14" s="164"/>
      <c r="D14" s="78"/>
      <c r="E14" s="71" t="s">
        <v>239</v>
      </c>
      <c r="F14" s="70"/>
      <c r="G14" s="70"/>
      <c r="H14" s="70"/>
      <c r="I14" s="70"/>
      <c r="J14" s="72"/>
      <c r="K14" s="70"/>
      <c r="L14" s="70"/>
      <c r="M14" s="70"/>
      <c r="O14" s="232"/>
      <c r="P14" s="239" t="s">
        <v>319</v>
      </c>
      <c r="Q14" s="238"/>
      <c r="R14" s="243" t="s">
        <v>1011</v>
      </c>
      <c r="S14" s="245">
        <v>3</v>
      </c>
      <c r="T14" s="245">
        <v>5</v>
      </c>
      <c r="U14" s="173">
        <f t="shared" ref="U14:U24" si="4">SUM(S14:T14)</f>
        <v>8</v>
      </c>
      <c r="V14" s="42"/>
      <c r="W14" s="173"/>
      <c r="X14" s="238" t="s">
        <v>306</v>
      </c>
      <c r="Y14" s="238"/>
      <c r="Z14" s="243" t="s">
        <v>1013</v>
      </c>
      <c r="AA14" s="245">
        <v>5</v>
      </c>
      <c r="AB14" s="245">
        <v>9</v>
      </c>
      <c r="AC14" s="173">
        <f t="shared" ref="AC14:AC19" si="5">SUM(AA14:AB14)</f>
        <v>14</v>
      </c>
      <c r="AD14" s="42">
        <v>2</v>
      </c>
      <c r="AE14" s="181"/>
    </row>
    <row r="15" spans="1:31" ht="15.6" customHeight="1" x14ac:dyDescent="0.3">
      <c r="A15" s="49" t="s">
        <v>227</v>
      </c>
      <c r="B15" s="251" t="s">
        <v>318</v>
      </c>
      <c r="C15" s="252"/>
      <c r="D15" s="23">
        <v>4</v>
      </c>
      <c r="E15" s="9">
        <v>1</v>
      </c>
      <c r="F15" s="157" t="s">
        <v>147</v>
      </c>
      <c r="J15" s="4"/>
      <c r="O15" s="232"/>
      <c r="P15" s="44" t="s">
        <v>849</v>
      </c>
      <c r="Q15" s="44" t="s">
        <v>256</v>
      </c>
      <c r="R15" s="51" t="s">
        <v>319</v>
      </c>
      <c r="S15" s="221">
        <v>7</v>
      </c>
      <c r="T15" s="221">
        <v>6</v>
      </c>
      <c r="U15" s="173">
        <f t="shared" si="4"/>
        <v>13</v>
      </c>
      <c r="V15" s="42">
        <v>1</v>
      </c>
      <c r="W15" s="173"/>
      <c r="X15" s="44" t="s">
        <v>869</v>
      </c>
      <c r="Y15" s="159" t="s">
        <v>383</v>
      </c>
      <c r="Z15" s="44" t="s">
        <v>306</v>
      </c>
      <c r="AA15" s="42">
        <v>12</v>
      </c>
      <c r="AB15" s="221">
        <v>3</v>
      </c>
      <c r="AC15" s="173">
        <f t="shared" si="5"/>
        <v>15</v>
      </c>
      <c r="AD15" s="42">
        <v>4</v>
      </c>
      <c r="AE15" s="181"/>
    </row>
    <row r="16" spans="1:31" ht="15.6" customHeight="1" x14ac:dyDescent="0.25">
      <c r="A16" s="42" t="s">
        <v>226</v>
      </c>
      <c r="B16" s="44" t="s">
        <v>272</v>
      </c>
      <c r="C16" s="44" t="s">
        <v>369</v>
      </c>
      <c r="D16" s="23"/>
      <c r="E16" s="9">
        <v>2</v>
      </c>
      <c r="F16" s="157" t="s">
        <v>1053</v>
      </c>
      <c r="J16" s="4"/>
      <c r="O16" s="232"/>
      <c r="P16" s="157" t="s">
        <v>1008</v>
      </c>
      <c r="Q16" s="157" t="s">
        <v>381</v>
      </c>
      <c r="R16" s="220" t="s">
        <v>319</v>
      </c>
      <c r="S16" s="42">
        <v>5</v>
      </c>
      <c r="T16" s="42">
        <v>7</v>
      </c>
      <c r="U16" s="173">
        <f t="shared" si="4"/>
        <v>12</v>
      </c>
      <c r="V16" s="42">
        <v>1</v>
      </c>
      <c r="W16" s="173"/>
      <c r="X16" s="44" t="s">
        <v>862</v>
      </c>
      <c r="Y16" s="51" t="s">
        <v>205</v>
      </c>
      <c r="Z16" s="44" t="s">
        <v>306</v>
      </c>
      <c r="AA16" s="42">
        <v>5</v>
      </c>
      <c r="AB16" s="221">
        <v>9</v>
      </c>
      <c r="AC16" s="173">
        <f t="shared" si="5"/>
        <v>14</v>
      </c>
      <c r="AD16" s="42"/>
      <c r="AE16" s="181"/>
    </row>
    <row r="17" spans="1:31" ht="15.6" customHeight="1" x14ac:dyDescent="0.25">
      <c r="A17" s="42"/>
      <c r="B17" s="44"/>
      <c r="C17" s="44"/>
      <c r="D17" s="51"/>
      <c r="E17" s="9">
        <v>2</v>
      </c>
      <c r="F17" s="157" t="s">
        <v>1055</v>
      </c>
      <c r="J17" s="4"/>
      <c r="N17" s="8"/>
      <c r="O17" s="232"/>
      <c r="P17" s="44" t="s">
        <v>1010</v>
      </c>
      <c r="Q17" s="51" t="s">
        <v>791</v>
      </c>
      <c r="R17" s="51" t="s">
        <v>319</v>
      </c>
      <c r="S17" s="42">
        <v>5</v>
      </c>
      <c r="T17" s="42">
        <v>3</v>
      </c>
      <c r="U17" s="173">
        <f>SUM(S17:T17)</f>
        <v>8</v>
      </c>
      <c r="V17" s="42"/>
      <c r="W17" s="173"/>
      <c r="X17" s="44" t="s">
        <v>867</v>
      </c>
      <c r="Y17" s="44" t="s">
        <v>232</v>
      </c>
      <c r="Z17" s="51" t="s">
        <v>306</v>
      </c>
      <c r="AA17" s="42">
        <v>6</v>
      </c>
      <c r="AB17" s="42">
        <v>7</v>
      </c>
      <c r="AC17" s="173">
        <f t="shared" si="5"/>
        <v>13</v>
      </c>
      <c r="AD17" s="42">
        <v>2</v>
      </c>
      <c r="AE17" s="181"/>
    </row>
    <row r="18" spans="1:31" ht="15.6" customHeight="1" x14ac:dyDescent="0.25">
      <c r="E18" s="9">
        <v>2</v>
      </c>
      <c r="F18" s="157" t="s">
        <v>1054</v>
      </c>
      <c r="N18" s="9"/>
      <c r="O18" s="233"/>
      <c r="P18" s="44" t="s">
        <v>844</v>
      </c>
      <c r="Q18" s="51" t="s">
        <v>298</v>
      </c>
      <c r="R18" s="44" t="s">
        <v>319</v>
      </c>
      <c r="S18" s="42">
        <v>6</v>
      </c>
      <c r="T18" s="42">
        <v>2</v>
      </c>
      <c r="U18" s="173">
        <f>SUM(S18:T18)</f>
        <v>8</v>
      </c>
      <c r="V18" s="42">
        <v>1</v>
      </c>
      <c r="W18" s="173"/>
      <c r="X18" s="44" t="s">
        <v>870</v>
      </c>
      <c r="Y18" s="44" t="s">
        <v>301</v>
      </c>
      <c r="Z18" s="44" t="s">
        <v>306</v>
      </c>
      <c r="AA18" s="42">
        <v>3</v>
      </c>
      <c r="AB18" s="42">
        <v>8</v>
      </c>
      <c r="AC18" s="173">
        <f t="shared" si="5"/>
        <v>11</v>
      </c>
      <c r="AD18" s="42">
        <v>1</v>
      </c>
      <c r="AE18" s="181"/>
    </row>
    <row r="19" spans="1:31" ht="15.6" customHeight="1" x14ac:dyDescent="0.25">
      <c r="N19" s="9"/>
      <c r="O19" s="232"/>
      <c r="P19" s="44" t="s">
        <v>848</v>
      </c>
      <c r="Q19" s="44" t="s">
        <v>379</v>
      </c>
      <c r="R19" s="44" t="s">
        <v>319</v>
      </c>
      <c r="S19" s="42">
        <v>4</v>
      </c>
      <c r="T19" s="42">
        <v>4</v>
      </c>
      <c r="U19" s="173">
        <f>SUM(S19:T19)</f>
        <v>8</v>
      </c>
      <c r="V19" s="42"/>
      <c r="W19" s="173"/>
      <c r="X19" s="44" t="s">
        <v>863</v>
      </c>
      <c r="Y19" s="44" t="s">
        <v>293</v>
      </c>
      <c r="Z19" s="44" t="s">
        <v>306</v>
      </c>
      <c r="AA19" s="221">
        <v>3</v>
      </c>
      <c r="AB19" s="221">
        <v>4</v>
      </c>
      <c r="AC19" s="173">
        <f t="shared" si="5"/>
        <v>7</v>
      </c>
      <c r="AD19" s="202"/>
      <c r="AE19" s="181"/>
    </row>
    <row r="20" spans="1:31" ht="15.6" customHeight="1" x14ac:dyDescent="0.3">
      <c r="A20" s="42" t="s">
        <v>326</v>
      </c>
      <c r="B20" s="35" t="s">
        <v>276</v>
      </c>
      <c r="C20" s="92"/>
      <c r="D20" s="113">
        <v>0</v>
      </c>
      <c r="E20" s="9"/>
      <c r="N20" s="8"/>
      <c r="O20" s="232"/>
      <c r="P20" s="44" t="s">
        <v>850</v>
      </c>
      <c r="Q20" s="51" t="s">
        <v>361</v>
      </c>
      <c r="R20" s="51" t="s">
        <v>319</v>
      </c>
      <c r="S20" s="42">
        <v>1</v>
      </c>
      <c r="T20" s="221">
        <v>4</v>
      </c>
      <c r="U20" s="173">
        <f t="shared" si="4"/>
        <v>5</v>
      </c>
      <c r="V20" s="42"/>
      <c r="W20" s="173"/>
      <c r="X20" s="157" t="s">
        <v>868</v>
      </c>
      <c r="Y20" s="157" t="s">
        <v>310</v>
      </c>
      <c r="Z20" s="44" t="s">
        <v>306</v>
      </c>
      <c r="AA20" s="42">
        <v>2</v>
      </c>
      <c r="AB20" s="221">
        <v>3</v>
      </c>
      <c r="AC20" s="173">
        <f>SUM(AA20:AB20)</f>
        <v>5</v>
      </c>
      <c r="AD20" s="42"/>
      <c r="AE20" s="62"/>
    </row>
    <row r="21" spans="1:31" ht="15.6" customHeight="1" x14ac:dyDescent="0.25">
      <c r="A21" s="202" t="s">
        <v>226</v>
      </c>
      <c r="B21" s="44" t="s">
        <v>272</v>
      </c>
      <c r="C21" s="44"/>
      <c r="D21" s="113"/>
      <c r="E21" s="9"/>
      <c r="N21" s="8"/>
      <c r="O21" s="232"/>
      <c r="P21" s="44" t="s">
        <v>845</v>
      </c>
      <c r="Q21" s="44" t="s">
        <v>420</v>
      </c>
      <c r="R21" s="51" t="s">
        <v>319</v>
      </c>
      <c r="S21" s="42"/>
      <c r="T21" s="42">
        <v>5</v>
      </c>
      <c r="U21" s="173">
        <f t="shared" si="4"/>
        <v>5</v>
      </c>
      <c r="V21" s="221"/>
      <c r="W21" s="173"/>
      <c r="X21" s="44" t="s">
        <v>866</v>
      </c>
      <c r="Y21" s="44" t="s">
        <v>311</v>
      </c>
      <c r="Z21" s="220" t="s">
        <v>306</v>
      </c>
      <c r="AA21" s="42"/>
      <c r="AB21" s="42">
        <v>5</v>
      </c>
      <c r="AC21" s="173">
        <f>SUM(AA21:AB21)</f>
        <v>5</v>
      </c>
      <c r="AD21" s="42">
        <v>5</v>
      </c>
      <c r="AE21" s="61"/>
    </row>
    <row r="22" spans="1:31" ht="15.6" customHeight="1" x14ac:dyDescent="0.25">
      <c r="F22" s="157"/>
      <c r="N22" s="9"/>
      <c r="O22" s="232"/>
      <c r="P22" s="44" t="s">
        <v>843</v>
      </c>
      <c r="Q22" s="44" t="s">
        <v>385</v>
      </c>
      <c r="R22" s="44" t="s">
        <v>319</v>
      </c>
      <c r="S22" s="42"/>
      <c r="T22" s="221">
        <v>5</v>
      </c>
      <c r="U22" s="173">
        <f t="shared" si="4"/>
        <v>5</v>
      </c>
      <c r="V22" s="42">
        <v>1</v>
      </c>
      <c r="W22" s="173"/>
      <c r="X22" s="44" t="s">
        <v>159</v>
      </c>
      <c r="Y22" s="44" t="s">
        <v>160</v>
      </c>
      <c r="Z22" s="51" t="s">
        <v>306</v>
      </c>
      <c r="AA22" s="42"/>
      <c r="AB22" s="221">
        <v>3</v>
      </c>
      <c r="AC22" s="173">
        <f>SUM(AA22:AB22)</f>
        <v>3</v>
      </c>
      <c r="AD22" s="42">
        <v>2</v>
      </c>
      <c r="AE22" s="230"/>
    </row>
    <row r="23" spans="1:31" ht="15.6" customHeight="1" x14ac:dyDescent="0.3">
      <c r="A23" s="73"/>
      <c r="B23" s="156"/>
      <c r="C23" s="75"/>
      <c r="D23" s="148"/>
      <c r="E23" s="71" t="s">
        <v>239</v>
      </c>
      <c r="F23" s="71"/>
      <c r="G23" s="70"/>
      <c r="H23" s="70"/>
      <c r="I23" s="70"/>
      <c r="J23" s="72"/>
      <c r="K23" s="70"/>
      <c r="L23" s="70"/>
      <c r="M23" s="70"/>
      <c r="N23" s="8"/>
      <c r="O23" s="233"/>
      <c r="P23" s="157" t="s">
        <v>1009</v>
      </c>
      <c r="Q23" s="157" t="s">
        <v>376</v>
      </c>
      <c r="R23" s="220" t="s">
        <v>319</v>
      </c>
      <c r="S23" s="221">
        <v>1</v>
      </c>
      <c r="T23" s="42">
        <v>1</v>
      </c>
      <c r="U23" s="173">
        <f t="shared" si="4"/>
        <v>2</v>
      </c>
      <c r="V23" s="42">
        <v>2</v>
      </c>
      <c r="W23" s="173"/>
      <c r="X23" s="44" t="s">
        <v>861</v>
      </c>
      <c r="Y23" s="44" t="s">
        <v>323</v>
      </c>
      <c r="Z23" s="44" t="s">
        <v>306</v>
      </c>
      <c r="AA23" s="42"/>
      <c r="AB23" s="42">
        <v>2</v>
      </c>
      <c r="AC23" s="173">
        <f>SUM(AA23:AB23)</f>
        <v>2</v>
      </c>
      <c r="AD23" s="42"/>
      <c r="AE23" s="230"/>
    </row>
    <row r="24" spans="1:31" ht="15.6" customHeight="1" x14ac:dyDescent="0.3">
      <c r="A24" s="49" t="s">
        <v>228</v>
      </c>
      <c r="B24" s="35" t="s">
        <v>312</v>
      </c>
      <c r="D24" s="23">
        <v>0</v>
      </c>
      <c r="E24" s="8"/>
      <c r="F24" s="44"/>
      <c r="M24" s="39"/>
      <c r="N24" s="9"/>
      <c r="O24" s="233"/>
      <c r="P24" s="44" t="s">
        <v>847</v>
      </c>
      <c r="Q24" s="44" t="s">
        <v>220</v>
      </c>
      <c r="R24" s="44" t="s">
        <v>319</v>
      </c>
      <c r="S24" s="42">
        <v>1</v>
      </c>
      <c r="T24" s="42">
        <v>1</v>
      </c>
      <c r="U24" s="173">
        <f t="shared" si="4"/>
        <v>2</v>
      </c>
      <c r="V24" s="42">
        <v>1</v>
      </c>
      <c r="W24" s="173"/>
      <c r="X24" s="44" t="s">
        <v>864</v>
      </c>
      <c r="Y24" s="159" t="s">
        <v>308</v>
      </c>
      <c r="Z24" s="51" t="s">
        <v>306</v>
      </c>
      <c r="AA24" s="221"/>
      <c r="AB24" s="221">
        <v>2</v>
      </c>
      <c r="AC24" s="173">
        <f>SUM(AA24:AB24)</f>
        <v>2</v>
      </c>
      <c r="AD24" s="42"/>
      <c r="AE24" s="230"/>
    </row>
    <row r="25" spans="1:31" ht="15.6" customHeight="1" thickBot="1" x14ac:dyDescent="0.3">
      <c r="A25" s="52" t="s">
        <v>226</v>
      </c>
      <c r="B25" s="44" t="s">
        <v>272</v>
      </c>
      <c r="C25" s="44"/>
      <c r="E25" s="8"/>
      <c r="F25" s="44"/>
      <c r="N25" s="9"/>
      <c r="O25" s="233"/>
      <c r="P25" s="240" t="s">
        <v>1012</v>
      </c>
      <c r="Q25" s="241"/>
      <c r="R25" s="241" t="s">
        <v>319</v>
      </c>
      <c r="S25" s="242">
        <f>SUM(S14:S24)</f>
        <v>33</v>
      </c>
      <c r="T25" s="242">
        <f>SUM(T14:T24)</f>
        <v>43</v>
      </c>
      <c r="U25" s="242">
        <f>SUM(U14:U24)</f>
        <v>76</v>
      </c>
      <c r="V25" s="242">
        <f>SUM(V14:V24)</f>
        <v>7</v>
      </c>
      <c r="W25" s="173"/>
      <c r="X25" s="240" t="s">
        <v>1014</v>
      </c>
      <c r="Y25" s="240"/>
      <c r="Z25" s="240" t="s">
        <v>306</v>
      </c>
      <c r="AA25" s="242">
        <f>SUM(AA14:AA24)</f>
        <v>36</v>
      </c>
      <c r="AB25" s="242">
        <f>SUM(AB14:AB24)</f>
        <v>55</v>
      </c>
      <c r="AC25" s="242">
        <f>SUM(AC14:AC24)</f>
        <v>91</v>
      </c>
      <c r="AD25" s="242">
        <f>SUM(AD14:AD24)</f>
        <v>16</v>
      </c>
      <c r="AE25" s="230"/>
    </row>
    <row r="26" spans="1:31" ht="15.6" customHeight="1" x14ac:dyDescent="0.25">
      <c r="B26" s="44"/>
      <c r="C26" s="44"/>
      <c r="E26" s="8"/>
      <c r="F26" s="44"/>
      <c r="N26" s="9"/>
      <c r="O26" s="233"/>
      <c r="P26" s="238" t="s">
        <v>305</v>
      </c>
      <c r="Q26" s="239"/>
      <c r="R26" s="244" t="s">
        <v>1015</v>
      </c>
      <c r="S26" s="245">
        <v>1</v>
      </c>
      <c r="T26" s="245">
        <v>7</v>
      </c>
      <c r="U26" s="173">
        <f t="shared" ref="U26:U36" si="6">SUM(S26:T26)</f>
        <v>8</v>
      </c>
      <c r="V26" s="245">
        <v>1</v>
      </c>
      <c r="W26" s="173"/>
      <c r="X26" s="238" t="s">
        <v>758</v>
      </c>
      <c r="Y26" s="238"/>
      <c r="Z26" s="243" t="s">
        <v>1020</v>
      </c>
      <c r="AA26" s="245">
        <v>2</v>
      </c>
      <c r="AB26" s="245">
        <v>3</v>
      </c>
      <c r="AC26" s="173">
        <f t="shared" ref="AC26:AC36" si="7">SUM(AA26:AB26)</f>
        <v>5</v>
      </c>
      <c r="AD26" s="245">
        <v>1</v>
      </c>
      <c r="AE26" s="230"/>
    </row>
    <row r="27" spans="1:31" ht="15.6" customHeight="1" x14ac:dyDescent="0.3">
      <c r="A27" s="42"/>
      <c r="B27" s="251" t="s">
        <v>363</v>
      </c>
      <c r="C27" s="253"/>
      <c r="D27" s="23">
        <v>4</v>
      </c>
      <c r="E27" s="8"/>
      <c r="F27" s="157" t="s">
        <v>1049</v>
      </c>
      <c r="G27" s="158"/>
      <c r="H27" s="94"/>
      <c r="I27" s="94"/>
      <c r="J27" s="94"/>
      <c r="K27" s="94"/>
      <c r="L27" s="94"/>
      <c r="N27" s="9"/>
      <c r="O27" s="232"/>
      <c r="P27" s="157" t="s">
        <v>860</v>
      </c>
      <c r="Q27" s="44" t="s">
        <v>320</v>
      </c>
      <c r="R27" s="44" t="s">
        <v>305</v>
      </c>
      <c r="S27" s="42">
        <v>14</v>
      </c>
      <c r="T27" s="42">
        <v>8</v>
      </c>
      <c r="U27" s="173">
        <f t="shared" si="6"/>
        <v>22</v>
      </c>
      <c r="V27" s="42"/>
      <c r="W27" s="173"/>
      <c r="X27" s="46" t="s">
        <v>878</v>
      </c>
      <c r="Y27" s="46" t="s">
        <v>794</v>
      </c>
      <c r="Z27" s="44" t="s">
        <v>243</v>
      </c>
      <c r="AA27" s="42">
        <v>10</v>
      </c>
      <c r="AB27" s="42">
        <v>14</v>
      </c>
      <c r="AC27" s="173">
        <f t="shared" si="7"/>
        <v>24</v>
      </c>
      <c r="AD27" s="42">
        <v>5</v>
      </c>
      <c r="AE27" s="230"/>
    </row>
    <row r="28" spans="1:31" ht="15.6" customHeight="1" x14ac:dyDescent="0.25">
      <c r="A28" s="52" t="s">
        <v>226</v>
      </c>
      <c r="B28" s="44" t="s">
        <v>238</v>
      </c>
      <c r="C28" s="44" t="s">
        <v>369</v>
      </c>
      <c r="E28" s="93"/>
      <c r="F28" s="157" t="s">
        <v>1052</v>
      </c>
      <c r="G28" s="158"/>
      <c r="M28" s="27"/>
      <c r="N28" s="9"/>
      <c r="O28" s="232"/>
      <c r="P28" s="157" t="s">
        <v>859</v>
      </c>
      <c r="Q28" s="44" t="s">
        <v>792</v>
      </c>
      <c r="R28" s="44" t="s">
        <v>305</v>
      </c>
      <c r="S28" s="42">
        <v>10</v>
      </c>
      <c r="T28" s="42">
        <v>5</v>
      </c>
      <c r="U28" s="173">
        <f t="shared" si="6"/>
        <v>15</v>
      </c>
      <c r="V28" s="42"/>
      <c r="W28" s="173"/>
      <c r="X28" s="44" t="s">
        <v>876</v>
      </c>
      <c r="Y28" s="44" t="s">
        <v>367</v>
      </c>
      <c r="Z28" s="44" t="s">
        <v>243</v>
      </c>
      <c r="AA28" s="42">
        <v>6</v>
      </c>
      <c r="AB28" s="42">
        <v>6</v>
      </c>
      <c r="AC28" s="173">
        <f t="shared" si="7"/>
        <v>12</v>
      </c>
      <c r="AD28" s="42">
        <v>1</v>
      </c>
      <c r="AE28" s="230"/>
    </row>
    <row r="29" spans="1:31" ht="15.6" customHeight="1" x14ac:dyDescent="0.25">
      <c r="F29" s="157" t="s">
        <v>1051</v>
      </c>
      <c r="N29" s="9"/>
      <c r="O29" s="232"/>
      <c r="P29" s="44" t="s">
        <v>901</v>
      </c>
      <c r="Q29" s="44" t="s">
        <v>790</v>
      </c>
      <c r="R29" s="44" t="s">
        <v>305</v>
      </c>
      <c r="S29" s="42">
        <v>5</v>
      </c>
      <c r="T29" s="221">
        <v>8</v>
      </c>
      <c r="U29" s="173">
        <f>SUM(S29:T29)</f>
        <v>13</v>
      </c>
      <c r="V29" s="42">
        <v>1</v>
      </c>
      <c r="W29" s="173"/>
      <c r="X29" s="44" t="s">
        <v>926</v>
      </c>
      <c r="Y29" s="44" t="s">
        <v>289</v>
      </c>
      <c r="Z29" s="44" t="s">
        <v>243</v>
      </c>
      <c r="AA29" s="42">
        <v>5</v>
      </c>
      <c r="AB29" s="221">
        <v>6</v>
      </c>
      <c r="AC29" s="173">
        <f>SUM(AA29:AB29)</f>
        <v>11</v>
      </c>
      <c r="AD29" s="42">
        <v>2</v>
      </c>
      <c r="AE29" s="230"/>
    </row>
    <row r="30" spans="1:31" ht="15.6" customHeight="1" x14ac:dyDescent="0.25">
      <c r="F30" s="157" t="s">
        <v>1050</v>
      </c>
      <c r="N30" s="9"/>
      <c r="O30" s="232"/>
      <c r="P30" s="44" t="s">
        <v>856</v>
      </c>
      <c r="Q30" s="44" t="s">
        <v>261</v>
      </c>
      <c r="R30" s="44" t="s">
        <v>305</v>
      </c>
      <c r="S30" s="42">
        <v>6</v>
      </c>
      <c r="T30" s="42">
        <v>5</v>
      </c>
      <c r="U30" s="173">
        <f>SUM(S30:T30)</f>
        <v>11</v>
      </c>
      <c r="V30" s="42"/>
      <c r="W30" s="173"/>
      <c r="X30" s="44" t="s">
        <v>864</v>
      </c>
      <c r="Y30" s="51" t="s">
        <v>914</v>
      </c>
      <c r="Z30" s="51" t="s">
        <v>243</v>
      </c>
      <c r="AA30" s="42"/>
      <c r="AB30" s="42">
        <v>11</v>
      </c>
      <c r="AC30" s="173">
        <f>SUM(AA30:AB30)</f>
        <v>11</v>
      </c>
      <c r="AD30" s="42">
        <v>2</v>
      </c>
      <c r="AE30" s="230"/>
    </row>
    <row r="31" spans="1:31" ht="15.6" customHeight="1" x14ac:dyDescent="0.25">
      <c r="N31" s="9"/>
      <c r="O31" s="232"/>
      <c r="P31" s="44" t="s">
        <v>853</v>
      </c>
      <c r="Q31" s="159" t="s">
        <v>274</v>
      </c>
      <c r="R31" s="51" t="s">
        <v>305</v>
      </c>
      <c r="S31" s="42">
        <v>3</v>
      </c>
      <c r="T31" s="42">
        <v>7</v>
      </c>
      <c r="U31" s="173">
        <f>SUM(S31:T31)</f>
        <v>10</v>
      </c>
      <c r="V31" s="42"/>
      <c r="W31" s="173"/>
      <c r="X31" s="44" t="s">
        <v>879</v>
      </c>
      <c r="Y31" s="44" t="s">
        <v>303</v>
      </c>
      <c r="Z31" s="44" t="s">
        <v>243</v>
      </c>
      <c r="AA31" s="42">
        <v>2</v>
      </c>
      <c r="AB31" s="221">
        <v>7</v>
      </c>
      <c r="AC31" s="173">
        <f t="shared" si="7"/>
        <v>9</v>
      </c>
      <c r="AD31" s="42">
        <v>1</v>
      </c>
      <c r="AE31" s="230"/>
    </row>
    <row r="32" spans="1:31" ht="15.6" customHeight="1" x14ac:dyDescent="0.3">
      <c r="A32" s="76" t="s">
        <v>327</v>
      </c>
      <c r="B32" s="156"/>
      <c r="C32" s="155"/>
      <c r="D32" s="148"/>
      <c r="E32" s="71" t="s">
        <v>239</v>
      </c>
      <c r="F32" s="71"/>
      <c r="G32" s="78"/>
      <c r="H32" s="78"/>
      <c r="I32" s="78"/>
      <c r="J32" s="79"/>
      <c r="K32" s="78"/>
      <c r="L32" s="78"/>
      <c r="M32" s="78"/>
      <c r="N32" s="8"/>
      <c r="O32" s="233"/>
      <c r="P32" s="44" t="s">
        <v>858</v>
      </c>
      <c r="Q32" s="44" t="s">
        <v>333</v>
      </c>
      <c r="R32" s="44" t="s">
        <v>305</v>
      </c>
      <c r="S32" s="42">
        <v>2</v>
      </c>
      <c r="T32" s="42">
        <v>6</v>
      </c>
      <c r="U32" s="173">
        <f>SUM(S32:T32)</f>
        <v>8</v>
      </c>
      <c r="V32" s="42"/>
      <c r="W32" s="173"/>
      <c r="X32" s="44" t="s">
        <v>873</v>
      </c>
      <c r="Y32" s="44" t="s">
        <v>219</v>
      </c>
      <c r="Z32" s="44" t="s">
        <v>243</v>
      </c>
      <c r="AA32" s="42">
        <v>6</v>
      </c>
      <c r="AB32" s="42"/>
      <c r="AC32" s="173">
        <f t="shared" si="7"/>
        <v>6</v>
      </c>
      <c r="AD32" s="42"/>
      <c r="AE32" s="230"/>
    </row>
    <row r="33" spans="1:31" ht="15.6" customHeight="1" x14ac:dyDescent="0.3">
      <c r="A33" s="49" t="s">
        <v>229</v>
      </c>
      <c r="B33" s="251" t="s">
        <v>364</v>
      </c>
      <c r="C33" s="253"/>
      <c r="D33" s="23">
        <v>3</v>
      </c>
      <c r="E33" s="8">
        <v>1</v>
      </c>
      <c r="F33" s="44" t="s">
        <v>1059</v>
      </c>
      <c r="G33" s="158"/>
      <c r="H33" s="158"/>
      <c r="I33" s="94"/>
      <c r="J33" s="94"/>
      <c r="K33" s="94"/>
      <c r="L33" s="94"/>
      <c r="M33" s="94"/>
      <c r="N33" s="9"/>
      <c r="O33" s="232"/>
      <c r="P33" s="44" t="s">
        <v>852</v>
      </c>
      <c r="Q33" s="44" t="s">
        <v>234</v>
      </c>
      <c r="R33" s="44" t="s">
        <v>305</v>
      </c>
      <c r="S33" s="42"/>
      <c r="T33" s="42">
        <v>7</v>
      </c>
      <c r="U33" s="173">
        <f t="shared" si="6"/>
        <v>7</v>
      </c>
      <c r="V33" s="42"/>
      <c r="W33" s="173"/>
      <c r="X33" s="44" t="s">
        <v>875</v>
      </c>
      <c r="Y33" s="44" t="s">
        <v>328</v>
      </c>
      <c r="Z33" s="44" t="s">
        <v>243</v>
      </c>
      <c r="AA33" s="42">
        <v>1</v>
      </c>
      <c r="AB33" s="42">
        <v>4</v>
      </c>
      <c r="AC33" s="173">
        <f t="shared" si="7"/>
        <v>5</v>
      </c>
      <c r="AD33" s="42">
        <v>2</v>
      </c>
      <c r="AE33" s="230"/>
    </row>
    <row r="34" spans="1:31" ht="15.6" customHeight="1" x14ac:dyDescent="0.25">
      <c r="A34" s="42" t="s">
        <v>226</v>
      </c>
      <c r="B34" s="44" t="s">
        <v>216</v>
      </c>
      <c r="C34" s="44" t="s">
        <v>366</v>
      </c>
      <c r="D34" s="9"/>
      <c r="E34" s="8">
        <v>2</v>
      </c>
      <c r="F34" s="44" t="s">
        <v>1060</v>
      </c>
      <c r="N34" s="9"/>
      <c r="O34" s="233"/>
      <c r="P34" s="44" t="s">
        <v>855</v>
      </c>
      <c r="Q34" s="88" t="s">
        <v>221</v>
      </c>
      <c r="R34" s="44" t="s">
        <v>305</v>
      </c>
      <c r="S34" s="42"/>
      <c r="T34" s="42">
        <v>5</v>
      </c>
      <c r="U34" s="173">
        <f t="shared" si="6"/>
        <v>5</v>
      </c>
      <c r="V34" s="42">
        <v>1</v>
      </c>
      <c r="W34" s="173"/>
      <c r="X34" s="44" t="s">
        <v>874</v>
      </c>
      <c r="Y34" s="44" t="s">
        <v>212</v>
      </c>
      <c r="Z34" s="44" t="s">
        <v>243</v>
      </c>
      <c r="AA34" s="42"/>
      <c r="AB34" s="221">
        <v>3</v>
      </c>
      <c r="AC34" s="173">
        <f t="shared" si="7"/>
        <v>3</v>
      </c>
      <c r="AD34" s="42">
        <v>4</v>
      </c>
      <c r="AE34" s="230"/>
    </row>
    <row r="35" spans="1:31" ht="15.6" customHeight="1" x14ac:dyDescent="0.25">
      <c r="B35" s="44" t="s">
        <v>216</v>
      </c>
      <c r="C35" s="44" t="s">
        <v>366</v>
      </c>
      <c r="E35" s="8"/>
      <c r="F35" s="44" t="s">
        <v>1061</v>
      </c>
      <c r="N35" s="9"/>
      <c r="O35" s="233"/>
      <c r="P35" s="44" t="s">
        <v>854</v>
      </c>
      <c r="Q35" s="44" t="s">
        <v>214</v>
      </c>
      <c r="R35" s="44" t="s">
        <v>305</v>
      </c>
      <c r="S35" s="221"/>
      <c r="T35" s="42">
        <v>5</v>
      </c>
      <c r="U35" s="173">
        <f t="shared" si="6"/>
        <v>5</v>
      </c>
      <c r="V35" s="42">
        <v>1</v>
      </c>
      <c r="W35" s="173"/>
      <c r="X35" s="44" t="s">
        <v>877</v>
      </c>
      <c r="Y35" s="51" t="s">
        <v>1036</v>
      </c>
      <c r="Z35" s="51" t="s">
        <v>243</v>
      </c>
      <c r="AA35" s="42"/>
      <c r="AB35" s="221">
        <v>1</v>
      </c>
      <c r="AC35" s="173">
        <f t="shared" si="7"/>
        <v>1</v>
      </c>
      <c r="AD35" s="42"/>
      <c r="AE35" s="230"/>
    </row>
    <row r="36" spans="1:31" ht="15.6" customHeight="1" x14ac:dyDescent="0.25">
      <c r="N36" s="9"/>
      <c r="O36" s="232"/>
      <c r="P36" s="44" t="s">
        <v>857</v>
      </c>
      <c r="Q36" s="44" t="s">
        <v>222</v>
      </c>
      <c r="R36" s="44" t="s">
        <v>305</v>
      </c>
      <c r="S36" s="43"/>
      <c r="T36" s="42">
        <v>1</v>
      </c>
      <c r="U36" s="173">
        <f t="shared" si="6"/>
        <v>1</v>
      </c>
      <c r="V36" s="42"/>
      <c r="W36" s="173"/>
      <c r="X36" s="44" t="s">
        <v>872</v>
      </c>
      <c r="Y36" s="44" t="s">
        <v>211</v>
      </c>
      <c r="Z36" s="44" t="s">
        <v>243</v>
      </c>
      <c r="AA36" s="42"/>
      <c r="AB36" s="42">
        <v>1</v>
      </c>
      <c r="AC36" s="173">
        <f t="shared" si="7"/>
        <v>1</v>
      </c>
      <c r="AD36" s="42">
        <v>1</v>
      </c>
      <c r="AE36" s="230"/>
    </row>
    <row r="37" spans="1:31" ht="15.6" customHeight="1" thickBot="1" x14ac:dyDescent="0.35">
      <c r="A37" s="52"/>
      <c r="B37" s="251" t="s">
        <v>313</v>
      </c>
      <c r="C37" s="46"/>
      <c r="D37" s="114">
        <v>2</v>
      </c>
      <c r="E37" s="8">
        <v>1</v>
      </c>
      <c r="F37" s="44" t="s">
        <v>1057</v>
      </c>
      <c r="N37" s="9"/>
      <c r="O37" s="233"/>
      <c r="P37" s="240" t="s">
        <v>1012</v>
      </c>
      <c r="Q37" s="240"/>
      <c r="R37" s="240" t="s">
        <v>305</v>
      </c>
      <c r="S37" s="242">
        <f>SUM(S26:S36)</f>
        <v>41</v>
      </c>
      <c r="T37" s="242">
        <f>SUM(T26:T36)</f>
        <v>64</v>
      </c>
      <c r="U37" s="242">
        <f>SUM(U26:U36)</f>
        <v>105</v>
      </c>
      <c r="V37" s="242">
        <f>SUM(V26:V36)</f>
        <v>4</v>
      </c>
      <c r="W37" s="173"/>
      <c r="X37" s="240" t="s">
        <v>1014</v>
      </c>
      <c r="Y37" s="240"/>
      <c r="Z37" s="240" t="s">
        <v>243</v>
      </c>
      <c r="AA37" s="242">
        <f>SUM(AA26:AA36)</f>
        <v>32</v>
      </c>
      <c r="AB37" s="242">
        <f>SUM(AB26:AB36)</f>
        <v>56</v>
      </c>
      <c r="AC37" s="242">
        <f>SUM(AC26:AC36)</f>
        <v>88</v>
      </c>
      <c r="AD37" s="242">
        <f>SUM(AD26:AD36)</f>
        <v>19</v>
      </c>
      <c r="AE37" s="230"/>
    </row>
    <row r="38" spans="1:31" ht="15.6" customHeight="1" x14ac:dyDescent="0.25">
      <c r="A38" s="52" t="s">
        <v>226</v>
      </c>
      <c r="B38" s="44" t="s">
        <v>301</v>
      </c>
      <c r="C38" s="60" t="s">
        <v>369</v>
      </c>
      <c r="D38" s="114"/>
      <c r="E38" s="8">
        <v>2</v>
      </c>
      <c r="F38" s="44" t="s">
        <v>1058</v>
      </c>
      <c r="N38" s="8"/>
      <c r="O38" s="233"/>
      <c r="P38" s="238" t="s">
        <v>283</v>
      </c>
      <c r="Q38" s="238"/>
      <c r="R38" s="243" t="s">
        <v>1019</v>
      </c>
      <c r="S38" s="245"/>
      <c r="T38" s="245">
        <v>3</v>
      </c>
      <c r="U38" s="173">
        <f t="shared" ref="U38:U48" si="8">SUM(S38:T38)</f>
        <v>3</v>
      </c>
      <c r="V38" s="245">
        <v>2</v>
      </c>
      <c r="W38" s="173"/>
      <c r="X38" s="238" t="s">
        <v>242</v>
      </c>
      <c r="Y38" s="238"/>
      <c r="Z38" s="246" t="s">
        <v>1016</v>
      </c>
      <c r="AA38" s="245">
        <v>5</v>
      </c>
      <c r="AB38" s="245">
        <v>1</v>
      </c>
      <c r="AC38" s="173">
        <f>SUM(AA38:AB38)</f>
        <v>6</v>
      </c>
      <c r="AD38" s="245"/>
      <c r="AE38" s="230"/>
    </row>
    <row r="39" spans="1:31" ht="15.6" customHeight="1" x14ac:dyDescent="0.25">
      <c r="N39" s="9"/>
      <c r="O39" s="233"/>
      <c r="P39" s="44" t="s">
        <v>811</v>
      </c>
      <c r="Q39" s="44" t="s">
        <v>299</v>
      </c>
      <c r="R39" s="51" t="s">
        <v>250</v>
      </c>
      <c r="S39" s="221">
        <v>7</v>
      </c>
      <c r="T39" s="221">
        <v>8</v>
      </c>
      <c r="U39" s="173">
        <f t="shared" si="8"/>
        <v>15</v>
      </c>
      <c r="V39" s="42"/>
      <c r="W39" s="173"/>
      <c r="X39" s="44" t="s">
        <v>943</v>
      </c>
      <c r="Y39" s="44" t="s">
        <v>908</v>
      </c>
      <c r="Z39" s="44" t="s">
        <v>242</v>
      </c>
      <c r="AA39" s="42">
        <v>16</v>
      </c>
      <c r="AB39" s="221">
        <v>8</v>
      </c>
      <c r="AC39" s="173">
        <f>SUM(AA39:AB39)</f>
        <v>24</v>
      </c>
      <c r="AD39" s="42"/>
      <c r="AE39" s="230"/>
    </row>
    <row r="40" spans="1:31" ht="15.6" customHeight="1" x14ac:dyDescent="0.3">
      <c r="A40" s="76"/>
      <c r="B40" s="156"/>
      <c r="C40" s="71"/>
      <c r="D40" s="148"/>
      <c r="E40" s="71" t="s">
        <v>239</v>
      </c>
      <c r="F40" s="77"/>
      <c r="G40" s="78"/>
      <c r="H40" s="78"/>
      <c r="I40" s="78"/>
      <c r="J40" s="79"/>
      <c r="K40" s="78"/>
      <c r="L40" s="78"/>
      <c r="M40" s="78"/>
      <c r="N40" s="8"/>
      <c r="O40" s="233"/>
      <c r="P40" s="44" t="s">
        <v>810</v>
      </c>
      <c r="Q40" s="44" t="s">
        <v>299</v>
      </c>
      <c r="R40" s="51" t="s">
        <v>250</v>
      </c>
      <c r="S40" s="42">
        <v>7</v>
      </c>
      <c r="T40" s="221">
        <v>3</v>
      </c>
      <c r="U40" s="173">
        <f t="shared" si="8"/>
        <v>10</v>
      </c>
      <c r="V40" s="42">
        <v>1</v>
      </c>
      <c r="W40" s="173"/>
      <c r="X40" s="46" t="s">
        <v>829</v>
      </c>
      <c r="Y40" s="46" t="s">
        <v>249</v>
      </c>
      <c r="Z40" s="220" t="s">
        <v>242</v>
      </c>
      <c r="AA40" s="42">
        <v>10</v>
      </c>
      <c r="AB40" s="42">
        <v>9</v>
      </c>
      <c r="AC40" s="173">
        <f>SUM(AA40:AB40)</f>
        <v>19</v>
      </c>
      <c r="AD40" s="42">
        <v>3</v>
      </c>
      <c r="AE40" s="230"/>
    </row>
    <row r="41" spans="1:31" ht="15.6" customHeight="1" x14ac:dyDescent="0.3">
      <c r="A41" s="49" t="s">
        <v>230</v>
      </c>
      <c r="B41" s="35" t="s">
        <v>278</v>
      </c>
      <c r="C41" s="44"/>
      <c r="D41" s="23">
        <v>2</v>
      </c>
      <c r="E41" s="9">
        <v>1</v>
      </c>
      <c r="F41" s="44" t="s">
        <v>1044</v>
      </c>
      <c r="G41" s="43"/>
      <c r="H41" s="47"/>
      <c r="I41" s="47"/>
      <c r="J41" s="48"/>
      <c r="K41" s="47"/>
      <c r="L41" s="47"/>
      <c r="M41" s="47"/>
      <c r="N41" s="9"/>
      <c r="O41" s="233"/>
      <c r="P41" s="44" t="s">
        <v>807</v>
      </c>
      <c r="Q41" s="159" t="s">
        <v>370</v>
      </c>
      <c r="R41" s="44" t="s">
        <v>250</v>
      </c>
      <c r="S41" s="42">
        <v>2</v>
      </c>
      <c r="T41" s="42">
        <v>3</v>
      </c>
      <c r="U41" s="173">
        <f t="shared" si="8"/>
        <v>5</v>
      </c>
      <c r="V41" s="42">
        <v>3</v>
      </c>
      <c r="W41" s="173"/>
      <c r="X41" s="44" t="s">
        <v>827</v>
      </c>
      <c r="Y41" s="44" t="s">
        <v>304</v>
      </c>
      <c r="Z41" s="44" t="s">
        <v>242</v>
      </c>
      <c r="AA41" s="42">
        <v>8</v>
      </c>
      <c r="AB41" s="221">
        <v>11</v>
      </c>
      <c r="AC41" s="173">
        <f>SUM(AA41:AB41)</f>
        <v>19</v>
      </c>
      <c r="AD41" s="42">
        <v>3</v>
      </c>
      <c r="AE41" s="230"/>
    </row>
    <row r="42" spans="1:31" ht="15.6" customHeight="1" x14ac:dyDescent="0.25">
      <c r="A42" s="52" t="s">
        <v>226</v>
      </c>
      <c r="B42" s="157" t="s">
        <v>204</v>
      </c>
      <c r="C42" s="46" t="s">
        <v>369</v>
      </c>
      <c r="D42" s="23"/>
      <c r="E42" s="9">
        <v>2</v>
      </c>
      <c r="F42" s="44" t="s">
        <v>1045</v>
      </c>
      <c r="G42" s="43"/>
      <c r="H42" s="47"/>
      <c r="I42" s="43"/>
      <c r="J42" s="45"/>
      <c r="K42" s="47"/>
      <c r="L42" s="47"/>
      <c r="M42" s="39"/>
      <c r="N42" s="9"/>
      <c r="O42" s="232"/>
      <c r="P42" s="44" t="s">
        <v>815</v>
      </c>
      <c r="Q42" s="159" t="s">
        <v>380</v>
      </c>
      <c r="R42" s="44" t="s">
        <v>250</v>
      </c>
      <c r="S42" s="42">
        <v>2</v>
      </c>
      <c r="T42" s="42">
        <v>3</v>
      </c>
      <c r="U42" s="173">
        <f t="shared" si="8"/>
        <v>5</v>
      </c>
      <c r="V42" s="42">
        <v>2</v>
      </c>
      <c r="W42" s="173"/>
      <c r="X42" s="157" t="s">
        <v>825</v>
      </c>
      <c r="Y42" s="157" t="s">
        <v>260</v>
      </c>
      <c r="Z42" s="46" t="s">
        <v>242</v>
      </c>
      <c r="AA42" s="42">
        <v>1</v>
      </c>
      <c r="AB42" s="42">
        <v>16</v>
      </c>
      <c r="AC42" s="173">
        <f t="shared" ref="AC42:AC48" si="9">SUM(AA42:AB42)</f>
        <v>17</v>
      </c>
      <c r="AD42" s="42">
        <v>1</v>
      </c>
      <c r="AE42" s="230"/>
    </row>
    <row r="43" spans="1:31" ht="15.6" customHeight="1" x14ac:dyDescent="0.25">
      <c r="B43" s="157" t="s">
        <v>249</v>
      </c>
      <c r="C43" s="46" t="s">
        <v>404</v>
      </c>
      <c r="E43" s="9"/>
      <c r="N43" s="8"/>
      <c r="O43" s="232"/>
      <c r="P43" s="44" t="s">
        <v>812</v>
      </c>
      <c r="Q43" s="44" t="s">
        <v>215</v>
      </c>
      <c r="R43" s="44" t="s">
        <v>250</v>
      </c>
      <c r="S43" s="42"/>
      <c r="T43" s="221">
        <v>4</v>
      </c>
      <c r="U43" s="173">
        <f t="shared" si="8"/>
        <v>4</v>
      </c>
      <c r="V43" s="42">
        <v>3</v>
      </c>
      <c r="W43" s="173"/>
      <c r="X43" s="44" t="s">
        <v>828</v>
      </c>
      <c r="Y43" s="44" t="s">
        <v>258</v>
      </c>
      <c r="Z43" s="44" t="s">
        <v>242</v>
      </c>
      <c r="AA43" s="42">
        <v>5</v>
      </c>
      <c r="AB43" s="221">
        <v>11</v>
      </c>
      <c r="AC43" s="173">
        <f t="shared" si="9"/>
        <v>16</v>
      </c>
      <c r="AD43" s="42">
        <v>1</v>
      </c>
      <c r="AE43" s="230"/>
    </row>
    <row r="44" spans="1:31" ht="15.6" customHeight="1" x14ac:dyDescent="0.25">
      <c r="N44" s="9"/>
      <c r="O44" s="232"/>
      <c r="P44" s="44" t="s">
        <v>814</v>
      </c>
      <c r="Q44" s="44" t="s">
        <v>325</v>
      </c>
      <c r="R44" s="44" t="s">
        <v>250</v>
      </c>
      <c r="S44" s="52">
        <v>1</v>
      </c>
      <c r="T44" s="202">
        <v>2</v>
      </c>
      <c r="U44" s="173">
        <f t="shared" si="8"/>
        <v>3</v>
      </c>
      <c r="V44" s="42"/>
      <c r="W44" s="173"/>
      <c r="X44" s="44" t="s">
        <v>832</v>
      </c>
      <c r="Y44" s="44" t="s">
        <v>359</v>
      </c>
      <c r="Z44" s="44" t="s">
        <v>242</v>
      </c>
      <c r="AA44" s="42">
        <v>2</v>
      </c>
      <c r="AB44" s="42">
        <v>7</v>
      </c>
      <c r="AC44" s="173">
        <f t="shared" si="9"/>
        <v>9</v>
      </c>
      <c r="AD44" s="42"/>
      <c r="AE44" s="230"/>
    </row>
    <row r="45" spans="1:31" ht="15.6" customHeight="1" x14ac:dyDescent="0.3">
      <c r="B45" s="251" t="s">
        <v>277</v>
      </c>
      <c r="C45" s="254"/>
      <c r="D45" s="234">
        <v>4</v>
      </c>
      <c r="E45" s="9">
        <v>1</v>
      </c>
      <c r="F45" s="44" t="s">
        <v>27</v>
      </c>
      <c r="N45" s="9"/>
      <c r="O45" s="233"/>
      <c r="P45" s="44" t="s">
        <v>809</v>
      </c>
      <c r="Q45" s="44" t="s">
        <v>251</v>
      </c>
      <c r="R45" s="44" t="s">
        <v>250</v>
      </c>
      <c r="S45" s="42"/>
      <c r="T45" s="42">
        <v>3</v>
      </c>
      <c r="U45" s="173">
        <f t="shared" si="8"/>
        <v>3</v>
      </c>
      <c r="V45" s="42">
        <v>1</v>
      </c>
      <c r="W45" s="173"/>
      <c r="X45" s="44" t="s">
        <v>830</v>
      </c>
      <c r="Y45" s="88" t="s">
        <v>288</v>
      </c>
      <c r="Z45" s="44" t="s">
        <v>242</v>
      </c>
      <c r="AA45" s="42"/>
      <c r="AB45" s="221">
        <v>5</v>
      </c>
      <c r="AC45" s="173">
        <f t="shared" si="9"/>
        <v>5</v>
      </c>
      <c r="AD45" s="42"/>
      <c r="AE45" s="230"/>
    </row>
    <row r="46" spans="1:31" ht="17.25" customHeight="1" x14ac:dyDescent="0.25">
      <c r="A46" s="202" t="s">
        <v>226</v>
      </c>
      <c r="B46" s="88" t="s">
        <v>794</v>
      </c>
      <c r="C46" s="46" t="s">
        <v>404</v>
      </c>
      <c r="D46" s="234"/>
      <c r="E46" s="9">
        <v>2</v>
      </c>
      <c r="F46" s="44" t="s">
        <v>1046</v>
      </c>
      <c r="N46" s="8"/>
      <c r="O46" s="232"/>
      <c r="P46" s="44" t="s">
        <v>813</v>
      </c>
      <c r="Q46" s="44" t="s">
        <v>259</v>
      </c>
      <c r="R46" s="51" t="s">
        <v>250</v>
      </c>
      <c r="S46" s="221">
        <v>1</v>
      </c>
      <c r="T46" s="42">
        <v>1</v>
      </c>
      <c r="U46" s="173">
        <f t="shared" si="8"/>
        <v>2</v>
      </c>
      <c r="V46" s="42"/>
      <c r="W46" s="173"/>
      <c r="X46" s="44" t="s">
        <v>826</v>
      </c>
      <c r="Y46" s="44" t="s">
        <v>218</v>
      </c>
      <c r="Z46" s="51" t="s">
        <v>242</v>
      </c>
      <c r="AA46" s="42">
        <v>1</v>
      </c>
      <c r="AB46" s="221">
        <v>4</v>
      </c>
      <c r="AC46" s="173">
        <f t="shared" si="9"/>
        <v>5</v>
      </c>
      <c r="AD46" s="42"/>
      <c r="AE46" s="230"/>
    </row>
    <row r="47" spans="1:31" ht="15.6" customHeight="1" x14ac:dyDescent="0.25">
      <c r="B47" s="88" t="s">
        <v>212</v>
      </c>
      <c r="C47" s="46" t="s">
        <v>405</v>
      </c>
      <c r="E47" s="9">
        <v>2</v>
      </c>
      <c r="F47" s="44" t="s">
        <v>1047</v>
      </c>
      <c r="N47" s="8"/>
      <c r="O47" s="233"/>
      <c r="P47" s="44" t="s">
        <v>806</v>
      </c>
      <c r="Q47" s="51" t="s">
        <v>787</v>
      </c>
      <c r="R47" s="44" t="s">
        <v>250</v>
      </c>
      <c r="S47" s="42">
        <v>1</v>
      </c>
      <c r="T47" s="221"/>
      <c r="U47" s="173">
        <f t="shared" si="8"/>
        <v>1</v>
      </c>
      <c r="V47" s="42"/>
      <c r="W47" s="173"/>
      <c r="X47" s="44" t="s">
        <v>831</v>
      </c>
      <c r="Y47" s="44" t="s">
        <v>382</v>
      </c>
      <c r="Z47" s="44" t="s">
        <v>242</v>
      </c>
      <c r="AA47" s="42"/>
      <c r="AB47" s="42">
        <v>3</v>
      </c>
      <c r="AC47" s="173">
        <f t="shared" si="9"/>
        <v>3</v>
      </c>
      <c r="AD47" s="42">
        <v>1</v>
      </c>
      <c r="AE47" s="230"/>
    </row>
    <row r="48" spans="1:31" ht="15.6" customHeight="1" x14ac:dyDescent="0.25">
      <c r="B48" s="88" t="s">
        <v>212</v>
      </c>
      <c r="C48" s="106" t="s">
        <v>404</v>
      </c>
      <c r="E48" s="9">
        <v>2</v>
      </c>
      <c r="F48" s="44" t="s">
        <v>1048</v>
      </c>
      <c r="N48" s="9"/>
      <c r="O48" s="232"/>
      <c r="P48" s="44" t="s">
        <v>808</v>
      </c>
      <c r="Q48" s="44" t="s">
        <v>250</v>
      </c>
      <c r="R48" s="44" t="s">
        <v>250</v>
      </c>
      <c r="S48" s="42"/>
      <c r="T48" s="221"/>
      <c r="U48" s="173">
        <f t="shared" si="8"/>
        <v>0</v>
      </c>
      <c r="V48" s="42"/>
      <c r="W48" s="173"/>
      <c r="X48" s="44" t="s">
        <v>833</v>
      </c>
      <c r="Y48" s="44" t="s">
        <v>204</v>
      </c>
      <c r="Z48" s="44" t="s">
        <v>242</v>
      </c>
      <c r="AA48" s="42"/>
      <c r="AB48" s="42">
        <v>3</v>
      </c>
      <c r="AC48" s="173">
        <f t="shared" si="9"/>
        <v>3</v>
      </c>
      <c r="AD48" s="42">
        <v>3</v>
      </c>
      <c r="AE48" s="230"/>
    </row>
    <row r="49" spans="1:31" ht="24" customHeight="1" thickBot="1" x14ac:dyDescent="0.3">
      <c r="N49" s="9"/>
      <c r="O49" s="233"/>
      <c r="P49" s="240" t="s">
        <v>1012</v>
      </c>
      <c r="Q49" s="240"/>
      <c r="R49" s="240" t="s">
        <v>250</v>
      </c>
      <c r="S49" s="242">
        <f>SUM(S38:S48)</f>
        <v>21</v>
      </c>
      <c r="T49" s="242">
        <f>SUM(T38:T48)</f>
        <v>30</v>
      </c>
      <c r="U49" s="242">
        <f>SUM(U38:U48)</f>
        <v>51</v>
      </c>
      <c r="V49" s="242">
        <f>SUM(V38:V48)</f>
        <v>12</v>
      </c>
      <c r="W49" s="173"/>
      <c r="X49" s="240" t="s">
        <v>1014</v>
      </c>
      <c r="Y49" s="240"/>
      <c r="Z49" s="240"/>
      <c r="AA49" s="242">
        <f>SUM(AA38:AA48)</f>
        <v>48</v>
      </c>
      <c r="AB49" s="242">
        <f>SUM(AB38:AB48)</f>
        <v>78</v>
      </c>
      <c r="AC49" s="242">
        <f>SUM(AC38:AC48)</f>
        <v>126</v>
      </c>
      <c r="AD49" s="242">
        <f>SUM(AD38:AD48)</f>
        <v>12</v>
      </c>
      <c r="AE49" s="230"/>
    </row>
    <row r="50" spans="1:31" ht="15.6" customHeight="1" x14ac:dyDescent="0.25">
      <c r="A50" s="107"/>
      <c r="B50" s="108"/>
      <c r="C50" s="108"/>
      <c r="D50" s="149"/>
      <c r="E50" s="109"/>
      <c r="F50" s="108"/>
      <c r="G50" s="110"/>
      <c r="H50" s="110"/>
      <c r="I50" s="110"/>
      <c r="J50" s="111"/>
      <c r="K50" s="110"/>
      <c r="L50" s="110"/>
      <c r="M50" s="109"/>
      <c r="N50" s="8"/>
      <c r="O50" s="233"/>
      <c r="P50" s="238" t="s">
        <v>356</v>
      </c>
      <c r="Q50" s="238"/>
      <c r="R50" s="243" t="s">
        <v>1017</v>
      </c>
      <c r="S50" s="245">
        <v>7</v>
      </c>
      <c r="T50" s="245">
        <v>6</v>
      </c>
      <c r="U50" s="173">
        <f t="shared" ref="U50:U51" si="10">SUM(S50:T50)</f>
        <v>13</v>
      </c>
      <c r="V50" s="245"/>
      <c r="W50" s="173"/>
      <c r="X50" s="238" t="s">
        <v>358</v>
      </c>
      <c r="Y50" s="238"/>
      <c r="Z50" s="243" t="s">
        <v>1018</v>
      </c>
      <c r="AA50" s="245">
        <v>8</v>
      </c>
      <c r="AB50" s="245">
        <v>7</v>
      </c>
      <c r="AC50" s="173">
        <f t="shared" ref="AC50:AC60" si="11">SUM(AA50:AB50)</f>
        <v>15</v>
      </c>
      <c r="AD50" s="245">
        <v>1</v>
      </c>
      <c r="AE50" s="230"/>
    </row>
    <row r="51" spans="1:31" ht="15.6" customHeight="1" x14ac:dyDescent="0.3">
      <c r="C51" s="44" t="s">
        <v>231</v>
      </c>
      <c r="D51" s="102">
        <f>SUM(D15:D50)</f>
        <v>19</v>
      </c>
      <c r="E51" s="22"/>
      <c r="F51" s="44" t="s">
        <v>532</v>
      </c>
      <c r="G51" s="35"/>
      <c r="H51" s="50"/>
      <c r="I51" s="64">
        <v>9</v>
      </c>
      <c r="J51" s="23"/>
      <c r="N51" s="9"/>
      <c r="O51" s="232"/>
      <c r="P51" s="44" t="s">
        <v>820</v>
      </c>
      <c r="Q51" s="44" t="s">
        <v>254</v>
      </c>
      <c r="R51" s="44" t="s">
        <v>356</v>
      </c>
      <c r="S51" s="42">
        <v>4</v>
      </c>
      <c r="T51" s="221">
        <v>13</v>
      </c>
      <c r="U51" s="173">
        <f t="shared" si="10"/>
        <v>17</v>
      </c>
      <c r="V51" s="42">
        <v>1</v>
      </c>
      <c r="W51" s="173"/>
      <c r="X51" s="44" t="s">
        <v>842</v>
      </c>
      <c r="Y51" s="44" t="s">
        <v>598</v>
      </c>
      <c r="Z51" s="44" t="s">
        <v>358</v>
      </c>
      <c r="AA51" s="42">
        <v>4</v>
      </c>
      <c r="AB51" s="221">
        <v>7</v>
      </c>
      <c r="AC51" s="173">
        <f t="shared" ref="AC51:AC59" si="12">SUM(AA51:AB51)</f>
        <v>11</v>
      </c>
      <c r="AD51" s="42"/>
      <c r="AE51" s="230"/>
    </row>
    <row r="52" spans="1:31" ht="15.6" customHeight="1" x14ac:dyDescent="0.25">
      <c r="A52" s="202"/>
      <c r="N52" s="9"/>
      <c r="O52" s="233"/>
      <c r="P52" s="44" t="s">
        <v>823</v>
      </c>
      <c r="Q52" s="44" t="s">
        <v>292</v>
      </c>
      <c r="R52" s="44" t="s">
        <v>356</v>
      </c>
      <c r="S52" s="42">
        <v>6</v>
      </c>
      <c r="T52" s="221">
        <v>8</v>
      </c>
      <c r="U52" s="173">
        <f t="shared" ref="U52:U61" si="13">SUM(S52:T52)</f>
        <v>14</v>
      </c>
      <c r="V52" s="43"/>
      <c r="W52" s="173"/>
      <c r="X52" s="44" t="s">
        <v>836</v>
      </c>
      <c r="Y52" s="159" t="s">
        <v>216</v>
      </c>
      <c r="Z52" s="44" t="s">
        <v>358</v>
      </c>
      <c r="AA52" s="42">
        <v>5</v>
      </c>
      <c r="AB52" s="221">
        <v>5</v>
      </c>
      <c r="AC52" s="173">
        <f t="shared" si="12"/>
        <v>10</v>
      </c>
      <c r="AD52" s="42">
        <v>8</v>
      </c>
      <c r="AE52" s="230"/>
    </row>
    <row r="53" spans="1:31" ht="15.6" customHeight="1" x14ac:dyDescent="0.25">
      <c r="A53" s="202"/>
      <c r="N53" s="9"/>
      <c r="O53" s="232"/>
      <c r="P53" s="44" t="s">
        <v>821</v>
      </c>
      <c r="Q53" s="51" t="s">
        <v>254</v>
      </c>
      <c r="R53" s="51" t="s">
        <v>356</v>
      </c>
      <c r="S53" s="42">
        <v>4</v>
      </c>
      <c r="T53" s="42">
        <v>8</v>
      </c>
      <c r="U53" s="173">
        <f t="shared" si="13"/>
        <v>12</v>
      </c>
      <c r="V53" s="42">
        <v>3</v>
      </c>
      <c r="W53" s="173"/>
      <c r="X53" s="44" t="s">
        <v>840</v>
      </c>
      <c r="Y53" s="44" t="s">
        <v>293</v>
      </c>
      <c r="Z53" s="51" t="s">
        <v>358</v>
      </c>
      <c r="AA53" s="221">
        <v>5</v>
      </c>
      <c r="AB53" s="42">
        <v>5</v>
      </c>
      <c r="AC53" s="173">
        <f t="shared" si="12"/>
        <v>10</v>
      </c>
      <c r="AD53" s="43"/>
      <c r="AE53" s="230"/>
    </row>
    <row r="54" spans="1:31" ht="15.6" customHeight="1" x14ac:dyDescent="0.25">
      <c r="A54" s="202"/>
      <c r="N54" s="8"/>
      <c r="O54" s="232"/>
      <c r="P54" s="44" t="s">
        <v>818</v>
      </c>
      <c r="Q54" s="44" t="s">
        <v>209</v>
      </c>
      <c r="R54" s="44" t="s">
        <v>356</v>
      </c>
      <c r="S54" s="42">
        <v>2</v>
      </c>
      <c r="T54" s="221">
        <v>8</v>
      </c>
      <c r="U54" s="173">
        <f t="shared" si="13"/>
        <v>10</v>
      </c>
      <c r="V54" s="42">
        <v>3</v>
      </c>
      <c r="W54" s="173"/>
      <c r="X54" s="44" t="s">
        <v>841</v>
      </c>
      <c r="Y54" s="44" t="s">
        <v>248</v>
      </c>
      <c r="Z54" s="44" t="s">
        <v>358</v>
      </c>
      <c r="AA54" s="42">
        <v>5</v>
      </c>
      <c r="AB54" s="221">
        <v>4</v>
      </c>
      <c r="AC54" s="173">
        <f t="shared" si="12"/>
        <v>9</v>
      </c>
      <c r="AD54" s="43"/>
      <c r="AE54" s="230"/>
    </row>
    <row r="55" spans="1:31" ht="15.6" customHeight="1" x14ac:dyDescent="0.25">
      <c r="N55" s="8"/>
      <c r="O55" s="232"/>
      <c r="P55" s="44" t="s">
        <v>819</v>
      </c>
      <c r="Q55" s="51" t="s">
        <v>217</v>
      </c>
      <c r="R55" s="51" t="s">
        <v>356</v>
      </c>
      <c r="S55" s="42">
        <v>3</v>
      </c>
      <c r="T55" s="221">
        <v>6</v>
      </c>
      <c r="U55" s="173">
        <f t="shared" si="13"/>
        <v>9</v>
      </c>
      <c r="V55" s="42"/>
      <c r="W55" s="173"/>
      <c r="X55" s="44" t="s">
        <v>837</v>
      </c>
      <c r="Y55" s="44" t="s">
        <v>798</v>
      </c>
      <c r="Z55" s="44" t="s">
        <v>358</v>
      </c>
      <c r="AA55" s="42">
        <v>3</v>
      </c>
      <c r="AB55" s="42">
        <v>6</v>
      </c>
      <c r="AC55" s="173">
        <f t="shared" si="12"/>
        <v>9</v>
      </c>
      <c r="AD55" s="221">
        <v>4</v>
      </c>
      <c r="AE55" s="230"/>
    </row>
    <row r="56" spans="1:31" ht="15.6" customHeight="1" x14ac:dyDescent="0.25">
      <c r="N56" s="8"/>
      <c r="O56" s="233"/>
      <c r="P56" s="44" t="s">
        <v>822</v>
      </c>
      <c r="Q56" s="44" t="s">
        <v>238</v>
      </c>
      <c r="R56" s="44" t="s">
        <v>356</v>
      </c>
      <c r="S56" s="42">
        <v>4</v>
      </c>
      <c r="T56" s="42">
        <v>4</v>
      </c>
      <c r="U56" s="173">
        <f t="shared" si="13"/>
        <v>8</v>
      </c>
      <c r="V56" s="42">
        <v>3</v>
      </c>
      <c r="W56" s="173"/>
      <c r="X56" s="44" t="s">
        <v>925</v>
      </c>
      <c r="Y56" s="44" t="s">
        <v>300</v>
      </c>
      <c r="Z56" s="44" t="s">
        <v>358</v>
      </c>
      <c r="AA56" s="42">
        <v>3</v>
      </c>
      <c r="AB56" s="42">
        <v>5</v>
      </c>
      <c r="AC56" s="173">
        <f t="shared" si="12"/>
        <v>8</v>
      </c>
      <c r="AD56" s="221"/>
      <c r="AE56" s="230"/>
    </row>
    <row r="57" spans="1:31" ht="15.6" customHeight="1" x14ac:dyDescent="0.25">
      <c r="N57" s="9"/>
      <c r="O57" s="233"/>
      <c r="P57" s="44" t="s">
        <v>918</v>
      </c>
      <c r="Q57" s="159" t="s">
        <v>691</v>
      </c>
      <c r="R57" s="44" t="s">
        <v>356</v>
      </c>
      <c r="S57" s="42">
        <v>2</v>
      </c>
      <c r="T57" s="42">
        <v>4</v>
      </c>
      <c r="U57" s="173">
        <f t="shared" si="13"/>
        <v>6</v>
      </c>
      <c r="V57" s="42">
        <v>1</v>
      </c>
      <c r="W57" s="173"/>
      <c r="X57" s="44" t="s">
        <v>834</v>
      </c>
      <c r="Y57" s="161" t="s">
        <v>314</v>
      </c>
      <c r="Z57" s="44" t="s">
        <v>358</v>
      </c>
      <c r="AA57" s="42">
        <v>2</v>
      </c>
      <c r="AB57" s="221">
        <v>6</v>
      </c>
      <c r="AC57" s="173">
        <f t="shared" si="12"/>
        <v>8</v>
      </c>
      <c r="AD57" s="42">
        <v>1</v>
      </c>
      <c r="AE57" s="230"/>
    </row>
    <row r="58" spans="1:31" ht="15.6" customHeight="1" x14ac:dyDescent="0.25">
      <c r="N58" s="9"/>
      <c r="O58" s="232"/>
      <c r="P58" s="44" t="s">
        <v>882</v>
      </c>
      <c r="Q58" s="44" t="s">
        <v>756</v>
      </c>
      <c r="R58" s="44" t="s">
        <v>356</v>
      </c>
      <c r="S58" s="42">
        <v>1</v>
      </c>
      <c r="T58" s="42">
        <v>3</v>
      </c>
      <c r="U58" s="173">
        <f t="shared" si="13"/>
        <v>4</v>
      </c>
      <c r="V58" s="42">
        <v>1</v>
      </c>
      <c r="W58" s="173"/>
      <c r="X58" s="44" t="s">
        <v>835</v>
      </c>
      <c r="Y58" s="88" t="s">
        <v>309</v>
      </c>
      <c r="Z58" s="44" t="s">
        <v>358</v>
      </c>
      <c r="AA58" s="42">
        <v>2</v>
      </c>
      <c r="AB58" s="221">
        <v>6</v>
      </c>
      <c r="AC58" s="173">
        <f t="shared" si="12"/>
        <v>8</v>
      </c>
      <c r="AD58" s="42"/>
      <c r="AE58" s="230"/>
    </row>
    <row r="59" spans="1:31" ht="15.6" customHeight="1" x14ac:dyDescent="0.3">
      <c r="A59" s="171"/>
      <c r="B59" s="171"/>
      <c r="C59" s="170" t="s">
        <v>1007</v>
      </c>
      <c r="D59" s="49" t="s">
        <v>246</v>
      </c>
      <c r="E59" s="49" t="s">
        <v>240</v>
      </c>
      <c r="F59" s="49" t="s">
        <v>241</v>
      </c>
      <c r="G59" s="170" t="s">
        <v>247</v>
      </c>
      <c r="H59" s="170" t="s">
        <v>182</v>
      </c>
      <c r="I59" s="208"/>
      <c r="J59" s="208" t="s">
        <v>1063</v>
      </c>
      <c r="K59" s="208"/>
      <c r="L59" s="170"/>
      <c r="M59" s="170"/>
      <c r="N59" s="9"/>
      <c r="O59" s="63"/>
      <c r="P59" s="44" t="s">
        <v>1043</v>
      </c>
      <c r="Q59" s="44" t="s">
        <v>544</v>
      </c>
      <c r="R59" s="44" t="s">
        <v>356</v>
      </c>
      <c r="S59" s="42">
        <v>1</v>
      </c>
      <c r="T59" s="221">
        <v>2</v>
      </c>
      <c r="U59" s="173">
        <f t="shared" si="13"/>
        <v>3</v>
      </c>
      <c r="W59" s="173"/>
      <c r="X59" s="44" t="s">
        <v>839</v>
      </c>
      <c r="Y59" s="44" t="s">
        <v>295</v>
      </c>
      <c r="Z59" s="44" t="s">
        <v>358</v>
      </c>
      <c r="AA59" s="42"/>
      <c r="AB59" s="42">
        <v>8</v>
      </c>
      <c r="AC59" s="173">
        <f t="shared" si="12"/>
        <v>8</v>
      </c>
      <c r="AD59" s="42"/>
      <c r="AE59" s="230"/>
    </row>
    <row r="60" spans="1:31" ht="15.6" customHeight="1" x14ac:dyDescent="0.3">
      <c r="B60" s="9">
        <v>1</v>
      </c>
      <c r="C60" s="44" t="s">
        <v>908</v>
      </c>
      <c r="D60" s="44" t="s">
        <v>242</v>
      </c>
      <c r="E60" s="42">
        <v>16</v>
      </c>
      <c r="F60" s="221">
        <v>8</v>
      </c>
      <c r="G60" s="173">
        <f t="shared" ref="G60:G70" si="14">SUM(E60:F60)</f>
        <v>24</v>
      </c>
      <c r="H60" s="42"/>
      <c r="I60" s="44"/>
      <c r="J60" s="44">
        <v>1</v>
      </c>
      <c r="K60" s="64"/>
      <c r="L60" s="170" t="s">
        <v>802</v>
      </c>
      <c r="N60" s="9"/>
      <c r="O60" s="233"/>
      <c r="P60" s="44" t="s">
        <v>816</v>
      </c>
      <c r="Q60" s="44" t="s">
        <v>213</v>
      </c>
      <c r="R60" s="44" t="s">
        <v>356</v>
      </c>
      <c r="S60" s="42">
        <v>1</v>
      </c>
      <c r="T60" s="221">
        <v>1</v>
      </c>
      <c r="U60" s="173">
        <f t="shared" si="13"/>
        <v>2</v>
      </c>
      <c r="V60" s="42">
        <v>1</v>
      </c>
      <c r="W60" s="173"/>
      <c r="X60" s="44" t="s">
        <v>838</v>
      </c>
      <c r="Y60" s="44" t="s">
        <v>290</v>
      </c>
      <c r="Z60" s="44" t="s">
        <v>358</v>
      </c>
      <c r="AA60" s="42">
        <v>2</v>
      </c>
      <c r="AB60" s="221">
        <v>3</v>
      </c>
      <c r="AC60" s="173">
        <f t="shared" si="11"/>
        <v>5</v>
      </c>
      <c r="AD60" s="43"/>
      <c r="AE60" s="230"/>
    </row>
    <row r="61" spans="1:31" ht="15.6" customHeight="1" x14ac:dyDescent="0.25">
      <c r="B61" s="9">
        <v>2</v>
      </c>
      <c r="C61" s="46" t="s">
        <v>794</v>
      </c>
      <c r="D61" s="44" t="s">
        <v>243</v>
      </c>
      <c r="E61" s="42">
        <v>10</v>
      </c>
      <c r="F61" s="42">
        <v>14</v>
      </c>
      <c r="G61" s="173">
        <f t="shared" si="14"/>
        <v>24</v>
      </c>
      <c r="H61" s="42">
        <v>5</v>
      </c>
      <c r="I61" s="44"/>
      <c r="J61" s="44">
        <v>3</v>
      </c>
      <c r="K61" s="44"/>
      <c r="L61" s="44" t="s">
        <v>145</v>
      </c>
      <c r="M61" s="44" t="s">
        <v>319</v>
      </c>
      <c r="N61" s="9"/>
      <c r="O61" s="63"/>
      <c r="P61" s="44" t="s">
        <v>817</v>
      </c>
      <c r="Q61" s="44" t="s">
        <v>257</v>
      </c>
      <c r="R61" s="44" t="s">
        <v>356</v>
      </c>
      <c r="S61" s="42"/>
      <c r="T61" s="221">
        <v>1</v>
      </c>
      <c r="U61" s="173">
        <f t="shared" si="13"/>
        <v>1</v>
      </c>
      <c r="V61" s="42">
        <v>1</v>
      </c>
      <c r="W61" s="173"/>
      <c r="X61" s="157" t="s">
        <v>1014</v>
      </c>
      <c r="Y61" s="222"/>
      <c r="Z61" s="157" t="s">
        <v>358</v>
      </c>
      <c r="AA61" s="221">
        <f>SUM(AA50:AA60)</f>
        <v>39</v>
      </c>
      <c r="AB61" s="221">
        <f>SUM(AB50:AB60)</f>
        <v>62</v>
      </c>
      <c r="AC61" s="173">
        <f>SUM(AC50:AC60)</f>
        <v>101</v>
      </c>
      <c r="AD61" s="42">
        <f>SUM(AD50:AD60)</f>
        <v>14</v>
      </c>
      <c r="AE61" s="230"/>
    </row>
    <row r="62" spans="1:31" ht="15.6" customHeight="1" thickBot="1" x14ac:dyDescent="0.3">
      <c r="B62" s="9">
        <v>3</v>
      </c>
      <c r="C62" s="44" t="s">
        <v>320</v>
      </c>
      <c r="D62" s="44" t="s">
        <v>305</v>
      </c>
      <c r="E62" s="42">
        <v>14</v>
      </c>
      <c r="F62" s="42">
        <v>8</v>
      </c>
      <c r="G62" s="173">
        <f t="shared" si="14"/>
        <v>22</v>
      </c>
      <c r="H62" s="42"/>
      <c r="I62" s="44"/>
      <c r="J62" s="44">
        <v>2</v>
      </c>
      <c r="K62" s="44"/>
      <c r="L62" s="44" t="s">
        <v>1056</v>
      </c>
      <c r="M62" s="44" t="s">
        <v>356</v>
      </c>
      <c r="N62" s="9"/>
      <c r="O62" s="230"/>
      <c r="P62" s="157" t="s">
        <v>1012</v>
      </c>
      <c r="Q62" s="157"/>
      <c r="R62" s="157" t="s">
        <v>356</v>
      </c>
      <c r="S62" s="221">
        <f>SUM(S50:S61)</f>
        <v>35</v>
      </c>
      <c r="T62" s="221">
        <f>SUM(T50:T61)</f>
        <v>64</v>
      </c>
      <c r="U62" s="173">
        <f>SUM(U50:U60)</f>
        <v>98</v>
      </c>
      <c r="V62" s="42">
        <f>SUM(V50:V61)</f>
        <v>14</v>
      </c>
      <c r="W62" s="173"/>
      <c r="X62" s="230"/>
      <c r="Y62" s="230"/>
      <c r="Z62" s="230"/>
      <c r="AA62" s="230"/>
      <c r="AB62" s="230"/>
      <c r="AC62" s="230"/>
      <c r="AD62" s="230"/>
      <c r="AE62" s="230"/>
    </row>
    <row r="63" spans="1:31" ht="15.6" customHeight="1" thickBot="1" x14ac:dyDescent="0.3">
      <c r="B63" s="9">
        <v>4</v>
      </c>
      <c r="C63" s="46" t="s">
        <v>249</v>
      </c>
      <c r="D63" s="220" t="s">
        <v>242</v>
      </c>
      <c r="E63" s="42">
        <v>10</v>
      </c>
      <c r="F63" s="42">
        <v>9</v>
      </c>
      <c r="G63" s="173">
        <f t="shared" si="14"/>
        <v>19</v>
      </c>
      <c r="H63" s="42">
        <v>2</v>
      </c>
      <c r="I63" s="44"/>
      <c r="J63" s="44">
        <v>4</v>
      </c>
      <c r="K63" s="43"/>
      <c r="M63" s="43"/>
      <c r="N63" s="9"/>
      <c r="O63" s="63"/>
      <c r="P63" s="57" t="s">
        <v>1041</v>
      </c>
      <c r="Q63" s="168"/>
      <c r="R63" s="168"/>
      <c r="S63" s="207">
        <f>S25+S37+S49+S62</f>
        <v>130</v>
      </c>
      <c r="T63" s="207">
        <f>T25+T37+T49+T62</f>
        <v>201</v>
      </c>
      <c r="U63" s="207">
        <f>U25+U37+U49+U62</f>
        <v>330</v>
      </c>
      <c r="V63" s="207">
        <f>V25+V37+V49+V62</f>
        <v>37</v>
      </c>
      <c r="W63" s="173"/>
      <c r="X63" s="57" t="s">
        <v>1042</v>
      </c>
      <c r="Y63" s="57"/>
      <c r="Z63" s="57"/>
      <c r="AA63" s="207">
        <f>AA25+AA37+AA49+AA61</f>
        <v>155</v>
      </c>
      <c r="AB63" s="207">
        <f>AB25+AB37+AB49+AB61</f>
        <v>251</v>
      </c>
      <c r="AC63" s="207">
        <f>AC25+AC37+AC49+AC61</f>
        <v>406</v>
      </c>
      <c r="AD63" s="207">
        <f>AD25+AD37+AD49+AD61</f>
        <v>61</v>
      </c>
      <c r="AE63" s="230"/>
    </row>
    <row r="64" spans="1:31" ht="15.6" customHeight="1" thickTop="1" thickBot="1" x14ac:dyDescent="0.35">
      <c r="B64" s="9">
        <v>5</v>
      </c>
      <c r="C64" s="44" t="s">
        <v>406</v>
      </c>
      <c r="D64" s="44" t="s">
        <v>242</v>
      </c>
      <c r="E64" s="42">
        <v>8</v>
      </c>
      <c r="F64" s="221">
        <v>10</v>
      </c>
      <c r="G64" s="173">
        <f t="shared" si="14"/>
        <v>18</v>
      </c>
      <c r="H64" s="42">
        <v>3</v>
      </c>
      <c r="I64" s="44"/>
      <c r="J64" s="44">
        <v>5</v>
      </c>
      <c r="K64" s="43"/>
      <c r="L64" s="170" t="s">
        <v>273</v>
      </c>
      <c r="M64" s="44"/>
      <c r="N64" s="9"/>
      <c r="O64" s="181"/>
      <c r="P64" s="43"/>
      <c r="Q64" s="43"/>
      <c r="R64" s="43"/>
      <c r="S64" s="43"/>
      <c r="T64" s="43"/>
      <c r="U64" s="43"/>
      <c r="V64" s="43"/>
      <c r="W64" s="43"/>
      <c r="X64" s="209" t="s">
        <v>799</v>
      </c>
      <c r="Y64" s="201"/>
      <c r="Z64" s="201"/>
      <c r="AA64" s="210">
        <f>S63+AA63</f>
        <v>285</v>
      </c>
      <c r="AB64" s="210">
        <f>T63+AB63</f>
        <v>452</v>
      </c>
      <c r="AC64" s="210">
        <f>U63+AC63</f>
        <v>736</v>
      </c>
      <c r="AD64" s="210">
        <f>V63+AD63</f>
        <v>98</v>
      </c>
      <c r="AE64" s="211"/>
    </row>
    <row r="65" spans="1:31" ht="15.6" customHeight="1" thickTop="1" x14ac:dyDescent="0.25">
      <c r="B65" s="9">
        <v>6</v>
      </c>
      <c r="C65" s="44" t="s">
        <v>525</v>
      </c>
      <c r="D65" s="44" t="s">
        <v>356</v>
      </c>
      <c r="E65" s="42">
        <v>4</v>
      </c>
      <c r="F65" s="221">
        <v>13</v>
      </c>
      <c r="G65" s="173">
        <f t="shared" si="14"/>
        <v>17</v>
      </c>
      <c r="H65" s="42">
        <v>1</v>
      </c>
      <c r="I65" s="44"/>
      <c r="J65" s="44">
        <v>11</v>
      </c>
      <c r="K65" s="43"/>
      <c r="L65" s="44" t="s">
        <v>272</v>
      </c>
      <c r="M65" s="44"/>
      <c r="O65" s="181"/>
      <c r="AE65" s="211"/>
    </row>
    <row r="66" spans="1:31" ht="15.6" customHeight="1" x14ac:dyDescent="0.3">
      <c r="B66" s="9">
        <v>7</v>
      </c>
      <c r="C66" s="157" t="s">
        <v>260</v>
      </c>
      <c r="D66" s="46" t="s">
        <v>242</v>
      </c>
      <c r="E66" s="42">
        <v>1</v>
      </c>
      <c r="F66" s="42">
        <v>16</v>
      </c>
      <c r="G66" s="173">
        <f t="shared" si="14"/>
        <v>17</v>
      </c>
      <c r="H66" s="42">
        <v>1</v>
      </c>
      <c r="I66" s="44"/>
      <c r="J66" s="44">
        <v>6</v>
      </c>
      <c r="L66" s="44"/>
      <c r="M66" s="44"/>
      <c r="O66" s="181"/>
      <c r="P66" s="163" t="s">
        <v>1065</v>
      </c>
      <c r="Q66" s="49" t="s">
        <v>1002</v>
      </c>
      <c r="R66" s="21">
        <v>41288</v>
      </c>
      <c r="S66" s="57"/>
      <c r="T66" s="57"/>
      <c r="U66" s="57"/>
      <c r="V66" s="171"/>
      <c r="W66" s="171"/>
      <c r="X66" s="163" t="s">
        <v>1066</v>
      </c>
      <c r="Y66" s="49" t="s">
        <v>1002</v>
      </c>
      <c r="Z66" s="21">
        <v>41295</v>
      </c>
      <c r="AA66" s="211"/>
      <c r="AB66" s="211"/>
      <c r="AC66" s="211"/>
      <c r="AD66" s="211"/>
      <c r="AE66" s="211"/>
    </row>
    <row r="67" spans="1:31" ht="15.6" customHeight="1" x14ac:dyDescent="0.3">
      <c r="B67" s="9">
        <v>8</v>
      </c>
      <c r="C67" s="44" t="s">
        <v>258</v>
      </c>
      <c r="D67" s="44" t="s">
        <v>242</v>
      </c>
      <c r="E67" s="42">
        <v>5</v>
      </c>
      <c r="F67" s="221">
        <v>11</v>
      </c>
      <c r="G67" s="173">
        <f t="shared" si="14"/>
        <v>16</v>
      </c>
      <c r="H67" s="42">
        <v>1</v>
      </c>
      <c r="I67" s="44"/>
      <c r="J67" s="44">
        <v>10</v>
      </c>
      <c r="O67" s="181"/>
      <c r="P67" s="162" t="s">
        <v>270</v>
      </c>
      <c r="Q67" s="162" t="s">
        <v>268</v>
      </c>
      <c r="R67" s="162" t="s">
        <v>296</v>
      </c>
      <c r="S67" s="44"/>
      <c r="T67" s="44"/>
      <c r="U67" s="44"/>
      <c r="V67" s="50"/>
      <c r="W67" s="50"/>
      <c r="X67" s="162" t="s">
        <v>270</v>
      </c>
      <c r="Y67" s="162" t="s">
        <v>268</v>
      </c>
      <c r="Z67" s="162" t="s">
        <v>296</v>
      </c>
      <c r="AA67" s="43"/>
      <c r="AB67" s="43"/>
      <c r="AC67" s="43"/>
      <c r="AD67" s="43"/>
      <c r="AE67" s="211"/>
    </row>
    <row r="68" spans="1:31" ht="15.6" customHeight="1" x14ac:dyDescent="0.3">
      <c r="B68" s="9">
        <v>9</v>
      </c>
      <c r="C68" s="159" t="s">
        <v>383</v>
      </c>
      <c r="D68" s="44" t="s">
        <v>306</v>
      </c>
      <c r="E68" s="42">
        <v>12</v>
      </c>
      <c r="F68" s="221">
        <v>3</v>
      </c>
      <c r="G68" s="173">
        <f t="shared" si="14"/>
        <v>15</v>
      </c>
      <c r="H68" s="42">
        <v>3</v>
      </c>
      <c r="I68" s="44"/>
      <c r="J68" s="44">
        <v>7</v>
      </c>
      <c r="K68" s="43"/>
      <c r="L68" s="170" t="s">
        <v>348</v>
      </c>
      <c r="M68" s="43"/>
      <c r="O68" s="181"/>
      <c r="P68" s="198">
        <v>0.38541666666666669</v>
      </c>
      <c r="Q68" s="64" t="s">
        <v>315</v>
      </c>
      <c r="R68" s="27" t="s">
        <v>534</v>
      </c>
      <c r="S68" s="44"/>
      <c r="T68" s="44"/>
      <c r="U68" s="44"/>
      <c r="V68" s="50"/>
      <c r="W68" s="50"/>
      <c r="X68" s="198">
        <v>0.38541666666666669</v>
      </c>
      <c r="Y68" s="64" t="s">
        <v>315</v>
      </c>
      <c r="Z68" s="27" t="s">
        <v>540</v>
      </c>
      <c r="AA68" s="52"/>
      <c r="AB68" s="202"/>
      <c r="AC68" s="42"/>
      <c r="AD68" s="43"/>
      <c r="AE68" s="211"/>
    </row>
    <row r="69" spans="1:31" ht="15.6" customHeight="1" x14ac:dyDescent="0.3">
      <c r="B69" s="9">
        <v>10</v>
      </c>
      <c r="C69" s="44" t="s">
        <v>792</v>
      </c>
      <c r="D69" s="44" t="s">
        <v>305</v>
      </c>
      <c r="E69" s="42">
        <v>10</v>
      </c>
      <c r="F69" s="42">
        <v>5</v>
      </c>
      <c r="G69" s="173">
        <f t="shared" si="14"/>
        <v>15</v>
      </c>
      <c r="H69" s="42"/>
      <c r="I69" s="44"/>
      <c r="J69" s="44">
        <v>8</v>
      </c>
      <c r="K69" s="43"/>
      <c r="L69" s="44" t="s">
        <v>794</v>
      </c>
      <c r="M69" s="44" t="s">
        <v>243</v>
      </c>
      <c r="O69" s="181"/>
      <c r="P69" s="198">
        <v>0.38541666666666669</v>
      </c>
      <c r="Q69" s="64" t="s">
        <v>316</v>
      </c>
      <c r="R69" s="27" t="s">
        <v>332</v>
      </c>
      <c r="S69" s="44"/>
      <c r="T69" s="44"/>
      <c r="U69" s="44"/>
      <c r="V69" s="50"/>
      <c r="W69" s="50"/>
      <c r="X69" s="198">
        <v>0.38541666666666669</v>
      </c>
      <c r="Y69" s="64" t="s">
        <v>316</v>
      </c>
      <c r="Z69" s="27" t="s">
        <v>391</v>
      </c>
      <c r="AA69" s="42"/>
      <c r="AB69" s="221"/>
      <c r="AC69" s="42"/>
      <c r="AD69" s="43"/>
      <c r="AE69" s="211"/>
    </row>
    <row r="70" spans="1:31" ht="15.6" customHeight="1" x14ac:dyDescent="0.3">
      <c r="B70" s="9">
        <v>11</v>
      </c>
      <c r="C70" s="44" t="s">
        <v>556</v>
      </c>
      <c r="D70" s="51" t="s">
        <v>250</v>
      </c>
      <c r="E70" s="221">
        <v>7</v>
      </c>
      <c r="F70" s="221">
        <v>8</v>
      </c>
      <c r="G70" s="173">
        <f t="shared" si="14"/>
        <v>15</v>
      </c>
      <c r="H70" s="42"/>
      <c r="I70" s="44"/>
      <c r="J70" s="44">
        <v>9</v>
      </c>
      <c r="K70" s="43"/>
      <c r="L70" s="44" t="s">
        <v>1064</v>
      </c>
      <c r="M70" s="44" t="s">
        <v>358</v>
      </c>
      <c r="O70" s="181"/>
      <c r="P70" s="198">
        <v>0.42708333333333331</v>
      </c>
      <c r="Q70" s="64" t="s">
        <v>315</v>
      </c>
      <c r="R70" s="27" t="s">
        <v>330</v>
      </c>
      <c r="S70" s="44"/>
      <c r="T70" s="44"/>
      <c r="U70" s="44"/>
      <c r="V70" s="50"/>
      <c r="W70" s="50"/>
      <c r="X70" s="198">
        <v>0.42708333333333331</v>
      </c>
      <c r="Y70" s="64" t="s">
        <v>315</v>
      </c>
      <c r="Z70" s="27" t="s">
        <v>392</v>
      </c>
      <c r="AA70" s="42"/>
      <c r="AB70" s="42"/>
      <c r="AC70" s="42"/>
      <c r="AD70" s="43"/>
      <c r="AE70" s="211"/>
    </row>
    <row r="71" spans="1:31" ht="18.75" x14ac:dyDescent="0.3">
      <c r="B71" s="42"/>
      <c r="C71" s="44" t="s">
        <v>1062</v>
      </c>
      <c r="D71" s="44"/>
      <c r="E71" s="42"/>
      <c r="F71" s="221"/>
      <c r="G71" s="173">
        <v>14</v>
      </c>
      <c r="H71" s="43"/>
      <c r="I71" s="43"/>
      <c r="J71" s="43"/>
      <c r="K71" s="43"/>
      <c r="L71" s="44"/>
      <c r="M71" s="44"/>
      <c r="O71" s="181"/>
      <c r="P71" s="198">
        <v>0.42708333333333331</v>
      </c>
      <c r="Q71" s="64" t="s">
        <v>316</v>
      </c>
      <c r="R71" s="27" t="s">
        <v>354</v>
      </c>
      <c r="S71" s="43"/>
      <c r="T71" s="43"/>
      <c r="U71" s="43"/>
      <c r="V71" s="43"/>
      <c r="W71" s="43"/>
      <c r="X71" s="198">
        <v>0.42708333333333331</v>
      </c>
      <c r="Y71" s="64" t="s">
        <v>316</v>
      </c>
      <c r="Z71" s="27" t="s">
        <v>390</v>
      </c>
      <c r="AA71" s="43"/>
      <c r="AB71" s="43"/>
      <c r="AC71" s="43"/>
      <c r="AD71" s="43"/>
      <c r="AE71" s="211"/>
    </row>
    <row r="72" spans="1:31" ht="15.75" x14ac:dyDescent="0.25">
      <c r="A72" s="151"/>
      <c r="B72" s="151"/>
      <c r="C72" s="151"/>
      <c r="D72" s="151"/>
      <c r="E72" s="151"/>
      <c r="F72" s="151"/>
      <c r="G72" s="173"/>
      <c r="H72" s="173"/>
      <c r="I72" s="151"/>
      <c r="J72" s="151"/>
      <c r="K72" s="151"/>
      <c r="L72" s="151"/>
      <c r="M72" s="151"/>
      <c r="O72" s="181"/>
      <c r="P72" s="181"/>
      <c r="Q72" s="181"/>
      <c r="R72" s="181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1"/>
      <c r="AE72" s="211"/>
    </row>
    <row r="73" spans="1:31" ht="15.75" x14ac:dyDescent="0.25">
      <c r="O73" s="94"/>
      <c r="P73" s="143"/>
      <c r="Q73" s="143"/>
      <c r="R73" s="143"/>
      <c r="S73" s="104"/>
      <c r="T73" s="104"/>
      <c r="U73" s="104"/>
      <c r="V73" s="104"/>
    </row>
    <row r="74" spans="1:31" ht="15.75" x14ac:dyDescent="0.25">
      <c r="P74" s="40"/>
      <c r="Q74" s="40"/>
      <c r="R74" s="40"/>
    </row>
    <row r="75" spans="1:31" ht="18" x14ac:dyDescent="0.25">
      <c r="A75" s="36"/>
      <c r="B75" s="84"/>
      <c r="C75" s="36"/>
      <c r="D75" s="36"/>
      <c r="E75" s="34"/>
      <c r="F75" s="83"/>
      <c r="G75" s="36"/>
      <c r="H75" s="36"/>
      <c r="I75" s="36"/>
      <c r="J75" s="85"/>
      <c r="K75" s="83"/>
      <c r="P75" s="7"/>
      <c r="Q75" s="6"/>
      <c r="R75" s="10"/>
    </row>
    <row r="76" spans="1:31" ht="18" x14ac:dyDescent="0.25">
      <c r="A76" s="36"/>
      <c r="B76" s="84"/>
      <c r="C76" s="36"/>
      <c r="D76" s="36"/>
      <c r="E76" s="34"/>
      <c r="F76" s="83"/>
      <c r="G76" s="95"/>
      <c r="H76" s="36"/>
      <c r="I76" s="36"/>
      <c r="J76" s="85"/>
      <c r="K76" s="83"/>
      <c r="P76" s="5"/>
      <c r="Q76" s="5"/>
      <c r="R76" s="7"/>
    </row>
    <row r="77" spans="1:31" ht="18" x14ac:dyDescent="0.25">
      <c r="A77" s="36"/>
      <c r="B77" s="84"/>
      <c r="C77" s="36"/>
      <c r="D77" s="36"/>
      <c r="E77" s="34"/>
      <c r="F77" s="83"/>
      <c r="G77" s="95"/>
      <c r="H77" s="36"/>
      <c r="I77" s="83"/>
      <c r="J77" s="83"/>
      <c r="K77" s="83"/>
      <c r="P77" s="67"/>
      <c r="Q77" s="67"/>
      <c r="R77" s="40"/>
    </row>
    <row r="78" spans="1:31" ht="18" x14ac:dyDescent="0.25">
      <c r="A78" s="36"/>
      <c r="B78" s="84"/>
      <c r="C78" s="36"/>
      <c r="D78" s="36"/>
      <c r="E78" s="34"/>
      <c r="F78" s="83"/>
      <c r="G78" s="95"/>
      <c r="H78" s="36"/>
      <c r="I78" s="83"/>
      <c r="J78" s="83"/>
      <c r="K78" s="83"/>
      <c r="P78" s="7"/>
      <c r="Q78" s="7"/>
      <c r="R78" s="7"/>
    </row>
    <row r="79" spans="1:31" ht="18" x14ac:dyDescent="0.25">
      <c r="A79" s="36"/>
      <c r="B79" s="84"/>
      <c r="C79" s="36"/>
      <c r="D79" s="36"/>
      <c r="E79" s="34"/>
      <c r="F79" s="83"/>
      <c r="G79" s="36"/>
      <c r="H79" s="83"/>
      <c r="I79" s="83"/>
      <c r="J79" s="34"/>
      <c r="K79" s="83"/>
      <c r="P79" s="5"/>
      <c r="Q79" s="5"/>
      <c r="R79" s="7"/>
    </row>
    <row r="80" spans="1:31" ht="18" x14ac:dyDescent="0.25">
      <c r="A80" s="36"/>
      <c r="B80" s="84"/>
      <c r="C80" s="36"/>
      <c r="D80" s="36"/>
      <c r="E80" s="34"/>
      <c r="F80" s="36"/>
      <c r="G80" s="36"/>
      <c r="H80" s="36"/>
      <c r="I80" s="83"/>
      <c r="J80" s="83"/>
      <c r="K80" s="83"/>
      <c r="P80" s="5"/>
      <c r="Q80" s="5"/>
      <c r="R80" s="7"/>
    </row>
    <row r="81" spans="1:18" ht="18" x14ac:dyDescent="0.25">
      <c r="A81" s="36"/>
      <c r="B81" s="84"/>
      <c r="C81" s="38"/>
      <c r="D81" s="38"/>
      <c r="E81" s="34"/>
      <c r="F81" s="36"/>
      <c r="G81" s="95"/>
      <c r="H81" s="36"/>
      <c r="I81" s="83"/>
      <c r="J81" s="83"/>
      <c r="K81" s="83"/>
      <c r="P81" s="5"/>
      <c r="Q81" s="5"/>
      <c r="R81" s="7"/>
    </row>
    <row r="82" spans="1:18" ht="18" x14ac:dyDescent="0.25">
      <c r="A82" s="36"/>
      <c r="B82" s="84"/>
      <c r="C82" s="36"/>
      <c r="D82" s="34"/>
      <c r="E82" s="34"/>
      <c r="F82" s="83"/>
      <c r="G82" s="36"/>
      <c r="H82" s="83"/>
      <c r="I82" s="83"/>
      <c r="J82" s="83"/>
      <c r="K82" s="83"/>
      <c r="P82" s="7"/>
      <c r="Q82" s="7"/>
      <c r="R82" s="7"/>
    </row>
    <row r="83" spans="1:18" ht="18" x14ac:dyDescent="0.25">
      <c r="A83" s="36"/>
      <c r="B83" s="84"/>
      <c r="C83" s="36"/>
      <c r="D83" s="34"/>
      <c r="E83" s="34"/>
      <c r="F83" s="36"/>
      <c r="G83" s="95"/>
      <c r="H83" s="36"/>
      <c r="I83" s="83"/>
      <c r="J83" s="83"/>
      <c r="K83" s="83"/>
      <c r="P83" s="7"/>
      <c r="Q83" s="7"/>
      <c r="R83" s="7"/>
    </row>
    <row r="84" spans="1:18" ht="18" x14ac:dyDescent="0.25">
      <c r="A84" s="36"/>
      <c r="B84" s="84"/>
      <c r="C84" s="34"/>
      <c r="D84" s="34"/>
      <c r="E84" s="34"/>
      <c r="F84" s="36"/>
      <c r="G84" s="95"/>
      <c r="H84" s="36"/>
      <c r="I84" s="83"/>
      <c r="J84" s="83"/>
      <c r="K84" s="83"/>
    </row>
    <row r="85" spans="1:18" ht="18" x14ac:dyDescent="0.25">
      <c r="A85" s="36"/>
      <c r="B85" s="84"/>
      <c r="C85" s="34"/>
      <c r="D85" s="34"/>
      <c r="E85" s="34"/>
      <c r="F85" s="36"/>
      <c r="G85" s="95"/>
      <c r="H85" s="36"/>
      <c r="I85" s="83"/>
      <c r="J85" s="83"/>
      <c r="K85" s="83"/>
    </row>
    <row r="86" spans="1:18" ht="23.25" x14ac:dyDescent="0.35">
      <c r="A86" s="86"/>
      <c r="B86" s="89"/>
      <c r="C86" s="34"/>
      <c r="D86" s="34"/>
      <c r="E86" s="34"/>
      <c r="F86" s="36"/>
      <c r="G86" s="95"/>
      <c r="H86" s="36"/>
      <c r="I86" s="83"/>
      <c r="J86" s="83"/>
      <c r="K86" s="83"/>
    </row>
    <row r="87" spans="1:18" ht="18" x14ac:dyDescent="0.25">
      <c r="A87" s="36"/>
      <c r="B87" s="84"/>
      <c r="C87" s="36"/>
      <c r="D87" s="84"/>
      <c r="E87" s="34"/>
      <c r="F87" s="83"/>
      <c r="G87" s="36"/>
      <c r="H87" s="36"/>
      <c r="I87" s="83"/>
      <c r="J87" s="34"/>
      <c r="K87" s="83"/>
    </row>
    <row r="88" spans="1:18" ht="18" x14ac:dyDescent="0.25">
      <c r="A88" s="36"/>
      <c r="B88" s="34"/>
      <c r="C88" s="34"/>
      <c r="D88" s="34"/>
      <c r="E88" s="34"/>
      <c r="F88" s="34"/>
      <c r="G88" s="36"/>
      <c r="H88" s="34"/>
      <c r="I88" s="34"/>
      <c r="J88" s="34"/>
      <c r="K88" s="83"/>
    </row>
    <row r="89" spans="1:18" ht="18" x14ac:dyDescent="0.25">
      <c r="A89" s="36"/>
      <c r="B89" s="84"/>
      <c r="C89" s="84"/>
      <c r="D89" s="84"/>
      <c r="E89" s="83"/>
      <c r="F89" s="83"/>
      <c r="G89" s="36"/>
      <c r="H89" s="83"/>
      <c r="I89" s="83"/>
      <c r="J89" s="34"/>
      <c r="K89" s="83"/>
    </row>
    <row r="90" spans="1:18" ht="18" x14ac:dyDescent="0.25">
      <c r="A90" s="83"/>
      <c r="B90" s="34"/>
      <c r="C90" s="84"/>
      <c r="D90" s="84"/>
      <c r="E90" s="34"/>
      <c r="F90" s="36"/>
      <c r="G90" s="95"/>
      <c r="H90" s="36"/>
      <c r="I90" s="83"/>
      <c r="J90" s="83"/>
      <c r="K90" s="83"/>
    </row>
    <row r="91" spans="1:18" ht="23.25" x14ac:dyDescent="0.35">
      <c r="A91" s="83"/>
      <c r="B91" s="58"/>
      <c r="C91" s="89"/>
      <c r="D91" s="89"/>
      <c r="E91" s="58"/>
      <c r="F91" s="36"/>
      <c r="G91" s="95"/>
      <c r="H91" s="36"/>
      <c r="I91" s="83"/>
      <c r="J91" s="83"/>
      <c r="K91" s="83"/>
    </row>
    <row r="92" spans="1:18" ht="18" x14ac:dyDescent="0.25">
      <c r="A92" s="83"/>
      <c r="B92" s="34"/>
      <c r="C92" s="84"/>
      <c r="D92" s="84"/>
      <c r="E92" s="34"/>
      <c r="F92" s="36"/>
      <c r="G92" s="95"/>
      <c r="H92" s="36"/>
      <c r="I92" s="83"/>
      <c r="J92" s="83"/>
      <c r="K92" s="83"/>
    </row>
    <row r="93" spans="1:18" ht="18" x14ac:dyDescent="0.25">
      <c r="A93" s="36"/>
      <c r="B93" s="34"/>
      <c r="C93" s="34"/>
      <c r="D93" s="34"/>
      <c r="E93" s="34"/>
      <c r="F93" s="36"/>
      <c r="G93" s="95"/>
      <c r="H93" s="36"/>
      <c r="I93" s="83"/>
      <c r="J93" s="34"/>
      <c r="K93" s="34"/>
      <c r="L93" s="1"/>
    </row>
    <row r="94" spans="1:18" ht="18" x14ac:dyDescent="0.25">
      <c r="A94" s="36"/>
      <c r="B94" s="34"/>
      <c r="C94" s="87"/>
      <c r="D94" s="34"/>
      <c r="E94" s="34"/>
      <c r="F94" s="36"/>
      <c r="G94" s="95"/>
      <c r="H94" s="36"/>
      <c r="I94" s="83"/>
      <c r="J94" s="34"/>
      <c r="K94" s="34"/>
      <c r="L94" s="1"/>
    </row>
    <row r="95" spans="1:18" ht="18" x14ac:dyDescent="0.25">
      <c r="A95" s="36"/>
      <c r="B95" s="34"/>
      <c r="C95" s="87"/>
      <c r="D95" s="84"/>
      <c r="E95" s="36"/>
      <c r="F95" s="36"/>
      <c r="G95" s="95"/>
      <c r="H95" s="36"/>
      <c r="I95" s="83"/>
      <c r="J95" s="34"/>
      <c r="K95" s="34"/>
      <c r="L95" s="1"/>
    </row>
    <row r="96" spans="1:18" ht="18" x14ac:dyDescent="0.25">
      <c r="A96" s="36"/>
      <c r="B96" s="34"/>
      <c r="C96" s="87"/>
      <c r="D96" s="84"/>
      <c r="E96" s="36"/>
      <c r="F96" s="36"/>
      <c r="G96" s="95"/>
      <c r="H96" s="36"/>
      <c r="I96" s="83"/>
      <c r="J96" s="34"/>
      <c r="K96" s="34"/>
      <c r="L96" s="1"/>
    </row>
    <row r="97" spans="1:12" ht="18" x14ac:dyDescent="0.25">
      <c r="A97" s="36"/>
      <c r="B97" s="34"/>
      <c r="C97" s="87"/>
      <c r="D97" s="84"/>
      <c r="E97" s="34"/>
      <c r="F97" s="36"/>
      <c r="G97" s="95"/>
      <c r="H97" s="36"/>
      <c r="I97" s="83"/>
      <c r="J97" s="34"/>
      <c r="K97" s="34"/>
      <c r="L97" s="1"/>
    </row>
    <row r="98" spans="1:12" ht="18" x14ac:dyDescent="0.25">
      <c r="A98" s="95"/>
      <c r="B98" s="96"/>
      <c r="C98" s="97"/>
      <c r="D98" s="98"/>
      <c r="E98" s="95"/>
      <c r="F98" s="95"/>
      <c r="G98" s="95"/>
      <c r="H98" s="95"/>
      <c r="I98" s="99"/>
      <c r="J98" s="96"/>
      <c r="K98" s="96"/>
      <c r="L98" s="100"/>
    </row>
    <row r="99" spans="1:12" ht="18" x14ac:dyDescent="0.25">
      <c r="A99" s="36"/>
      <c r="B99" s="34"/>
      <c r="C99" s="87"/>
      <c r="D99" s="84"/>
      <c r="E99" s="36"/>
      <c r="F99" s="36"/>
      <c r="G99" s="95"/>
      <c r="H99" s="36"/>
      <c r="I99" s="83"/>
      <c r="J99" s="34"/>
      <c r="K99" s="34"/>
      <c r="L99" s="1"/>
    </row>
    <row r="100" spans="1:12" ht="18" x14ac:dyDescent="0.25">
      <c r="A100" s="36"/>
      <c r="B100" s="34"/>
      <c r="C100" s="87"/>
      <c r="D100" s="84"/>
      <c r="E100" s="34"/>
      <c r="F100" s="36"/>
      <c r="G100" s="95"/>
      <c r="H100" s="36"/>
      <c r="I100" s="83"/>
      <c r="J100" s="34"/>
      <c r="K100" s="34"/>
      <c r="L100" s="1"/>
    </row>
  </sheetData>
  <sortState ref="B60:I70">
    <sortCondition ref="B60"/>
  </sortState>
  <pageMargins left="0.25" right="0.25" top="0.25" bottom="0.25" header="0.5" footer="0.5"/>
  <pageSetup scale="65" fitToWidth="0" fitToHeight="0" orientation="portrait" r:id="rId1"/>
  <headerFooter alignWithMargins="0"/>
  <colBreaks count="1" manualBreakCount="1">
    <brk id="13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view="pageBreakPreview" topLeftCell="J46" zoomScale="77" zoomScaleNormal="75" zoomScaleSheetLayoutView="77" workbookViewId="0">
      <selection activeCell="R45" sqref="R45"/>
    </sheetView>
  </sheetViews>
  <sheetFormatPr defaultRowHeight="12.75" x14ac:dyDescent="0.2"/>
  <cols>
    <col min="1" max="1" width="13.140625" customWidth="1"/>
    <col min="2" max="2" width="16.42578125" customWidth="1"/>
    <col min="3" max="3" width="16.140625" customWidth="1"/>
    <col min="4" max="4" width="13.8554687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26.42578125" customWidth="1"/>
    <col min="14" max="14" width="0.85546875" customWidth="1"/>
    <col min="15" max="15" width="3" customWidth="1"/>
    <col min="16" max="16" width="14.7109375" customWidth="1"/>
    <col min="17" max="17" width="15" customWidth="1"/>
    <col min="18" max="18" width="15.42578125" customWidth="1"/>
    <col min="19" max="19" width="7" customWidth="1"/>
    <col min="20" max="20" width="6.85546875" customWidth="1"/>
    <col min="21" max="21" width="7.140625" customWidth="1"/>
    <col min="22" max="22" width="6.85546875" customWidth="1"/>
    <col min="23" max="23" width="4.7109375" customWidth="1"/>
    <col min="24" max="24" width="12.85546875" customWidth="1"/>
    <col min="25" max="25" width="19.28515625" customWidth="1"/>
    <col min="26" max="26" width="15.5703125" customWidth="1"/>
    <col min="27" max="27" width="7.42578125" customWidth="1"/>
    <col min="28" max="28" width="6.5703125" customWidth="1"/>
    <col min="29" max="29" width="6.85546875" customWidth="1"/>
    <col min="30" max="30" width="6.5703125" customWidth="1"/>
    <col min="31" max="31" width="2" customWidth="1"/>
  </cols>
  <sheetData>
    <row r="1" spans="1:31" ht="24" customHeight="1" x14ac:dyDescent="0.35">
      <c r="A1" s="30"/>
      <c r="B1" s="215"/>
      <c r="C1" s="215"/>
      <c r="D1" s="215"/>
      <c r="E1" s="215"/>
      <c r="F1" s="215"/>
      <c r="G1" s="216" t="s">
        <v>286</v>
      </c>
      <c r="H1" s="216"/>
      <c r="I1" s="216"/>
      <c r="J1" s="216"/>
      <c r="K1" s="216"/>
      <c r="L1" s="215"/>
      <c r="M1" s="215"/>
      <c r="O1" s="181"/>
      <c r="P1" s="151" t="s">
        <v>262</v>
      </c>
      <c r="Q1" s="151"/>
      <c r="R1" s="151" t="s">
        <v>246</v>
      </c>
      <c r="S1" s="232" t="s">
        <v>287</v>
      </c>
      <c r="T1" s="230" t="s">
        <v>264</v>
      </c>
      <c r="U1" s="230" t="s">
        <v>263</v>
      </c>
      <c r="V1" s="230" t="s">
        <v>265</v>
      </c>
      <c r="W1" s="230" t="s">
        <v>266</v>
      </c>
      <c r="X1" s="230" t="s">
        <v>267</v>
      </c>
      <c r="Y1" s="173" t="s">
        <v>184</v>
      </c>
      <c r="Z1" s="173"/>
      <c r="AA1" s="173"/>
      <c r="AB1" s="173"/>
      <c r="AC1" s="173"/>
      <c r="AD1" s="173"/>
      <c r="AE1" s="181"/>
    </row>
    <row r="2" spans="1:31" ht="18.600000000000001" customHeight="1" x14ac:dyDescent="0.3">
      <c r="A2" s="14"/>
      <c r="B2" s="217" t="s">
        <v>527</v>
      </c>
      <c r="C2" s="216"/>
      <c r="D2" s="215"/>
      <c r="E2" s="215"/>
      <c r="F2" s="215"/>
      <c r="G2" s="218" t="s">
        <v>797</v>
      </c>
      <c r="H2" s="216"/>
      <c r="I2" s="216"/>
      <c r="J2" s="216"/>
      <c r="K2" s="216"/>
      <c r="L2" s="215"/>
      <c r="M2" s="219">
        <v>41281</v>
      </c>
      <c r="O2" s="230"/>
      <c r="P2" s="44" t="s">
        <v>223</v>
      </c>
      <c r="Q2" s="44" t="s">
        <v>275</v>
      </c>
      <c r="R2" s="44" t="s">
        <v>243</v>
      </c>
      <c r="S2" s="42"/>
      <c r="T2" s="221">
        <v>14</v>
      </c>
      <c r="U2" s="42">
        <v>23</v>
      </c>
      <c r="V2" s="42">
        <v>2</v>
      </c>
      <c r="W2" s="42">
        <v>0</v>
      </c>
      <c r="X2" s="212">
        <f t="shared" ref="X2:X10" si="0">U2/T2</f>
        <v>1.6428571428571428</v>
      </c>
      <c r="Y2" s="42">
        <v>1</v>
      </c>
      <c r="AE2" s="181"/>
    </row>
    <row r="3" spans="1:31" ht="18" x14ac:dyDescent="0.25">
      <c r="A3" s="4"/>
      <c r="B3" s="4"/>
      <c r="C3" s="25"/>
      <c r="D3" s="25"/>
      <c r="E3" s="23" t="s">
        <v>279</v>
      </c>
      <c r="F3" s="23" t="s">
        <v>280</v>
      </c>
      <c r="G3" s="23" t="s">
        <v>281</v>
      </c>
      <c r="H3" s="23" t="s">
        <v>282</v>
      </c>
      <c r="I3" s="23" t="s">
        <v>263</v>
      </c>
      <c r="J3" s="23" t="s">
        <v>247</v>
      </c>
      <c r="K3" s="23" t="s">
        <v>287</v>
      </c>
      <c r="L3" s="23" t="s">
        <v>244</v>
      </c>
      <c r="M3" s="9" t="s">
        <v>183</v>
      </c>
      <c r="O3" s="230"/>
      <c r="P3" s="44" t="s">
        <v>321</v>
      </c>
      <c r="Q3" s="44" t="s">
        <v>785</v>
      </c>
      <c r="R3" s="44" t="s">
        <v>306</v>
      </c>
      <c r="S3" s="42">
        <v>1</v>
      </c>
      <c r="T3" s="221">
        <v>15</v>
      </c>
      <c r="U3" s="42">
        <v>30</v>
      </c>
      <c r="V3" s="42">
        <v>3</v>
      </c>
      <c r="W3" s="42">
        <v>0</v>
      </c>
      <c r="X3" s="212">
        <f>U3/T3</f>
        <v>2</v>
      </c>
      <c r="Y3" s="42">
        <v>2</v>
      </c>
      <c r="AE3" s="181"/>
    </row>
    <row r="4" spans="1:31" ht="18.75" x14ac:dyDescent="0.3">
      <c r="A4" s="7"/>
      <c r="B4" s="9"/>
      <c r="C4" s="35" t="s">
        <v>278</v>
      </c>
      <c r="D4" s="25"/>
      <c r="E4" s="23">
        <v>7</v>
      </c>
      <c r="F4" s="23">
        <v>3</v>
      </c>
      <c r="G4" s="23">
        <v>5</v>
      </c>
      <c r="H4" s="23">
        <v>46</v>
      </c>
      <c r="I4" s="23">
        <v>34</v>
      </c>
      <c r="J4" s="37">
        <f>E4*2+G4*1</f>
        <v>19</v>
      </c>
      <c r="K4" s="234">
        <v>74</v>
      </c>
      <c r="L4" s="114">
        <v>10</v>
      </c>
      <c r="M4" s="9">
        <v>1</v>
      </c>
      <c r="N4" s="1"/>
      <c r="O4" s="230"/>
      <c r="P4" s="44" t="s">
        <v>255</v>
      </c>
      <c r="Q4" s="44" t="s">
        <v>285</v>
      </c>
      <c r="R4" s="44" t="s">
        <v>242</v>
      </c>
      <c r="S4" s="42"/>
      <c r="T4" s="221">
        <v>15</v>
      </c>
      <c r="U4" s="42">
        <v>34</v>
      </c>
      <c r="V4" s="42">
        <v>2</v>
      </c>
      <c r="W4" s="42">
        <v>0</v>
      </c>
      <c r="X4" s="212">
        <f>U4/T4</f>
        <v>2.2666666666666666</v>
      </c>
      <c r="Y4" s="42">
        <v>3</v>
      </c>
      <c r="AE4" s="181"/>
    </row>
    <row r="5" spans="1:31" ht="18.75" x14ac:dyDescent="0.3">
      <c r="A5" s="9"/>
      <c r="B5" s="9"/>
      <c r="C5" s="35" t="s">
        <v>313</v>
      </c>
      <c r="D5" s="25"/>
      <c r="E5" s="23">
        <v>7</v>
      </c>
      <c r="F5" s="23">
        <v>5</v>
      </c>
      <c r="G5" s="23">
        <v>3</v>
      </c>
      <c r="H5" s="23">
        <v>34</v>
      </c>
      <c r="I5" s="23">
        <v>30</v>
      </c>
      <c r="J5" s="37">
        <f t="shared" ref="J5:J10" si="1">E5*2+G5*1</f>
        <v>17</v>
      </c>
      <c r="K5" s="234">
        <v>52</v>
      </c>
      <c r="L5" s="23">
        <v>15</v>
      </c>
      <c r="M5" s="9">
        <v>2</v>
      </c>
      <c r="O5" s="230"/>
      <c r="P5" s="44" t="s">
        <v>252</v>
      </c>
      <c r="Q5" s="44" t="s">
        <v>304</v>
      </c>
      <c r="R5" s="44" t="s">
        <v>356</v>
      </c>
      <c r="S5" s="42"/>
      <c r="T5" s="221">
        <v>13</v>
      </c>
      <c r="U5" s="42">
        <v>30</v>
      </c>
      <c r="V5" s="42">
        <v>1</v>
      </c>
      <c r="W5" s="42">
        <v>0</v>
      </c>
      <c r="X5" s="212">
        <f>U5/T5</f>
        <v>2.3076923076923075</v>
      </c>
      <c r="Y5" s="42">
        <v>5</v>
      </c>
      <c r="AE5" s="181"/>
    </row>
    <row r="6" spans="1:31" ht="18.75" x14ac:dyDescent="0.3">
      <c r="B6" s="9"/>
      <c r="C6" s="35" t="s">
        <v>318</v>
      </c>
      <c r="D6" s="25"/>
      <c r="E6" s="23">
        <v>5</v>
      </c>
      <c r="F6" s="23">
        <v>3</v>
      </c>
      <c r="G6" s="23">
        <v>7</v>
      </c>
      <c r="H6" s="23">
        <v>29</v>
      </c>
      <c r="I6" s="23">
        <v>29</v>
      </c>
      <c r="J6" s="37">
        <f>E6*2+G6*1</f>
        <v>17</v>
      </c>
      <c r="K6" s="234">
        <v>38</v>
      </c>
      <c r="L6" s="23">
        <v>7</v>
      </c>
      <c r="M6" s="9">
        <v>3</v>
      </c>
      <c r="O6" s="230"/>
      <c r="P6" s="44" t="s">
        <v>210</v>
      </c>
      <c r="Q6" s="44" t="s">
        <v>317</v>
      </c>
      <c r="R6" s="44" t="s">
        <v>283</v>
      </c>
      <c r="S6" s="42"/>
      <c r="T6" s="221">
        <v>13</v>
      </c>
      <c r="U6" s="42">
        <v>31</v>
      </c>
      <c r="V6" s="42">
        <v>2</v>
      </c>
      <c r="W6" s="42">
        <v>1</v>
      </c>
      <c r="X6" s="212">
        <f>U6/T6</f>
        <v>2.3846153846153846</v>
      </c>
      <c r="Y6" s="42">
        <v>4</v>
      </c>
      <c r="AE6" s="181"/>
    </row>
    <row r="7" spans="1:31" ht="18.75" x14ac:dyDescent="0.3">
      <c r="B7" s="9"/>
      <c r="C7" s="35" t="s">
        <v>583</v>
      </c>
      <c r="D7" s="25"/>
      <c r="E7" s="23">
        <v>6</v>
      </c>
      <c r="F7" s="23">
        <v>5</v>
      </c>
      <c r="G7" s="23">
        <v>4</v>
      </c>
      <c r="H7" s="23">
        <v>28</v>
      </c>
      <c r="I7" s="23">
        <v>24</v>
      </c>
      <c r="J7" s="37">
        <f>E7*2+G7*1</f>
        <v>16</v>
      </c>
      <c r="K7" s="234">
        <v>50</v>
      </c>
      <c r="L7" s="114">
        <v>16</v>
      </c>
      <c r="M7" s="9">
        <v>4</v>
      </c>
      <c r="N7" s="9"/>
      <c r="O7" s="230"/>
      <c r="P7" s="44" t="s">
        <v>788</v>
      </c>
      <c r="Q7" s="44" t="s">
        <v>789</v>
      </c>
      <c r="R7" s="44" t="s">
        <v>319</v>
      </c>
      <c r="S7" s="42"/>
      <c r="T7" s="221">
        <v>5</v>
      </c>
      <c r="U7" s="42">
        <v>12</v>
      </c>
      <c r="V7" s="42">
        <v>1</v>
      </c>
      <c r="W7" s="42">
        <v>0</v>
      </c>
      <c r="X7" s="212">
        <f>U7/T7</f>
        <v>2.4</v>
      </c>
      <c r="Y7" s="42">
        <v>6</v>
      </c>
      <c r="AE7" s="181"/>
    </row>
    <row r="8" spans="1:31" ht="18.75" x14ac:dyDescent="0.3">
      <c r="A8" s="9"/>
      <c r="B8" s="9"/>
      <c r="C8" s="35" t="s">
        <v>344</v>
      </c>
      <c r="D8" s="69"/>
      <c r="E8" s="23">
        <v>5</v>
      </c>
      <c r="F8" s="23">
        <v>5</v>
      </c>
      <c r="G8" s="23">
        <v>5</v>
      </c>
      <c r="H8" s="23">
        <v>31</v>
      </c>
      <c r="I8" s="23">
        <v>33</v>
      </c>
      <c r="J8" s="37">
        <f>E8*2+G8*1</f>
        <v>15</v>
      </c>
      <c r="K8" s="234">
        <v>56</v>
      </c>
      <c r="L8" s="114">
        <v>13</v>
      </c>
      <c r="M8" s="9">
        <v>6</v>
      </c>
      <c r="O8" s="230"/>
      <c r="P8" s="44" t="s">
        <v>291</v>
      </c>
      <c r="Q8" s="44" t="s">
        <v>329</v>
      </c>
      <c r="R8" s="44" t="s">
        <v>358</v>
      </c>
      <c r="S8" s="42">
        <v>2</v>
      </c>
      <c r="T8" s="221">
        <v>14</v>
      </c>
      <c r="U8" s="42">
        <v>36</v>
      </c>
      <c r="V8" s="42">
        <v>1</v>
      </c>
      <c r="W8" s="42">
        <v>1</v>
      </c>
      <c r="X8" s="212">
        <f t="shared" si="0"/>
        <v>2.5714285714285716</v>
      </c>
      <c r="Y8" s="42">
        <v>7</v>
      </c>
      <c r="AE8" s="181"/>
    </row>
    <row r="9" spans="1:31" ht="18.75" x14ac:dyDescent="0.3">
      <c r="A9" s="9"/>
      <c r="B9" s="9"/>
      <c r="C9" s="35" t="s">
        <v>346</v>
      </c>
      <c r="E9" s="23">
        <v>5</v>
      </c>
      <c r="F9" s="23">
        <v>6</v>
      </c>
      <c r="G9" s="23">
        <v>4</v>
      </c>
      <c r="H9" s="23">
        <v>36</v>
      </c>
      <c r="I9" s="23">
        <v>40</v>
      </c>
      <c r="J9" s="37">
        <f>E9*2+G9*1</f>
        <v>14</v>
      </c>
      <c r="K9" s="234">
        <v>58</v>
      </c>
      <c r="L9" s="114">
        <v>12</v>
      </c>
      <c r="M9" s="9">
        <v>5</v>
      </c>
      <c r="O9" s="230"/>
      <c r="P9" s="51" t="s">
        <v>355</v>
      </c>
      <c r="Q9" s="44" t="s">
        <v>284</v>
      </c>
      <c r="R9" s="44" t="s">
        <v>305</v>
      </c>
      <c r="S9" s="42">
        <v>1</v>
      </c>
      <c r="T9" s="221">
        <v>15</v>
      </c>
      <c r="U9" s="42">
        <v>39</v>
      </c>
      <c r="V9" s="42">
        <v>0</v>
      </c>
      <c r="W9" s="42">
        <v>2</v>
      </c>
      <c r="X9" s="212">
        <f t="shared" si="0"/>
        <v>2.6</v>
      </c>
      <c r="Y9" s="42">
        <v>8</v>
      </c>
      <c r="AE9" s="181"/>
    </row>
    <row r="10" spans="1:31" ht="19.5" thickBot="1" x14ac:dyDescent="0.35">
      <c r="A10" s="9"/>
      <c r="B10" s="9"/>
      <c r="C10" s="35" t="s">
        <v>784</v>
      </c>
      <c r="E10" s="23">
        <v>5</v>
      </c>
      <c r="F10" s="23">
        <v>7</v>
      </c>
      <c r="G10" s="23">
        <v>3</v>
      </c>
      <c r="H10" s="23">
        <v>41</v>
      </c>
      <c r="I10" s="23">
        <v>41</v>
      </c>
      <c r="J10" s="37">
        <f t="shared" si="1"/>
        <v>13</v>
      </c>
      <c r="K10" s="234">
        <v>64</v>
      </c>
      <c r="L10" s="23">
        <v>4</v>
      </c>
      <c r="M10" s="9">
        <v>7</v>
      </c>
      <c r="O10" s="82"/>
      <c r="P10" s="44" t="s">
        <v>297</v>
      </c>
      <c r="Q10" s="44" t="s">
        <v>203</v>
      </c>
      <c r="R10" s="44"/>
      <c r="S10" s="42">
        <v>1</v>
      </c>
      <c r="T10" s="221">
        <v>16</v>
      </c>
      <c r="U10" s="42">
        <v>26</v>
      </c>
      <c r="V10" s="42">
        <v>2</v>
      </c>
      <c r="W10" s="42">
        <v>1</v>
      </c>
      <c r="X10" s="212">
        <f t="shared" si="0"/>
        <v>1.625</v>
      </c>
      <c r="AE10" s="181"/>
    </row>
    <row r="11" spans="1:31" ht="19.5" thickBot="1" x14ac:dyDescent="0.35">
      <c r="A11" s="9"/>
      <c r="B11" s="9"/>
      <c r="C11" s="35" t="s">
        <v>276</v>
      </c>
      <c r="D11" s="25"/>
      <c r="E11" s="23">
        <v>3</v>
      </c>
      <c r="F11" s="23">
        <v>9</v>
      </c>
      <c r="G11" s="23">
        <v>3</v>
      </c>
      <c r="H11" s="23">
        <v>21</v>
      </c>
      <c r="I11" s="23">
        <v>35</v>
      </c>
      <c r="J11" s="37">
        <f>E11*2+G11*1</f>
        <v>9</v>
      </c>
      <c r="K11" s="234">
        <v>30</v>
      </c>
      <c r="L11" s="53">
        <v>12</v>
      </c>
      <c r="M11" s="9">
        <v>8</v>
      </c>
      <c r="O11" s="82"/>
      <c r="P11" s="181"/>
      <c r="Q11" s="208" t="s">
        <v>224</v>
      </c>
      <c r="R11" s="173" t="s">
        <v>1005</v>
      </c>
      <c r="S11" s="173">
        <f>SUM(S2:S10)</f>
        <v>5</v>
      </c>
      <c r="T11" s="207">
        <f>SUM(T2:T10)</f>
        <v>120</v>
      </c>
      <c r="U11" s="207">
        <f>SUM(U2:U10)</f>
        <v>261</v>
      </c>
      <c r="V11" s="207">
        <f>SUM(V2:V10)</f>
        <v>14</v>
      </c>
      <c r="W11" s="207">
        <f>SUM(W2:W10)</f>
        <v>5</v>
      </c>
      <c r="X11" s="214">
        <f>(U11+W11)/T11</f>
        <v>2.2166666666666668</v>
      </c>
      <c r="AE11" s="181"/>
    </row>
    <row r="12" spans="1:31" ht="18.75" thickBot="1" x14ac:dyDescent="0.3">
      <c r="A12" s="9"/>
      <c r="B12" s="9"/>
      <c r="C12" s="22"/>
      <c r="D12" s="22"/>
      <c r="E12" s="146">
        <f>SUM(E4:E11)</f>
        <v>43</v>
      </c>
      <c r="F12" s="146">
        <f>SUM(F4:F11)</f>
        <v>43</v>
      </c>
      <c r="G12" s="146">
        <f>SUM(G4:G11)</f>
        <v>34</v>
      </c>
      <c r="H12" s="65">
        <f>SUM(H4:H11)</f>
        <v>266</v>
      </c>
      <c r="I12" s="65">
        <f>SUM(I4:I11)</f>
        <v>266</v>
      </c>
      <c r="J12" s="28"/>
      <c r="K12" s="65">
        <f>SUM(K4:K11)</f>
        <v>422</v>
      </c>
      <c r="L12" s="65">
        <f>SUM(L4:L11)</f>
        <v>89</v>
      </c>
      <c r="M12" s="7"/>
      <c r="O12" s="82"/>
      <c r="AE12" s="181"/>
    </row>
    <row r="13" spans="1:31" ht="16.5" thickTop="1" x14ac:dyDescent="0.25">
      <c r="A13" s="4"/>
      <c r="B13" s="4"/>
      <c r="M13" s="4"/>
      <c r="O13" s="232"/>
      <c r="P13" s="57" t="s">
        <v>208</v>
      </c>
      <c r="Q13" s="57"/>
      <c r="R13" s="173" t="s">
        <v>880</v>
      </c>
      <c r="S13" s="173" t="s">
        <v>240</v>
      </c>
      <c r="T13" s="173" t="s">
        <v>241</v>
      </c>
      <c r="U13" s="173" t="s">
        <v>247</v>
      </c>
      <c r="V13" s="173" t="s">
        <v>182</v>
      </c>
      <c r="W13" s="168"/>
      <c r="X13" s="57" t="s">
        <v>208</v>
      </c>
      <c r="Y13" s="57"/>
      <c r="Z13" s="173" t="s">
        <v>246</v>
      </c>
      <c r="AA13" s="173" t="s">
        <v>240</v>
      </c>
      <c r="AB13" s="173" t="s">
        <v>241</v>
      </c>
      <c r="AC13" s="173" t="s">
        <v>247</v>
      </c>
      <c r="AD13" s="173" t="s">
        <v>182</v>
      </c>
      <c r="AE13" s="181"/>
    </row>
    <row r="14" spans="1:31" ht="15.6" customHeight="1" x14ac:dyDescent="0.3">
      <c r="A14" s="74" t="s">
        <v>1023</v>
      </c>
      <c r="B14" s="74"/>
      <c r="C14" s="164"/>
      <c r="D14" s="78"/>
      <c r="E14" s="71" t="s">
        <v>239</v>
      </c>
      <c r="F14" s="70"/>
      <c r="G14" s="70"/>
      <c r="H14" s="70"/>
      <c r="I14" s="70"/>
      <c r="J14" s="72"/>
      <c r="K14" s="70"/>
      <c r="L14" s="70"/>
      <c r="M14" s="70"/>
      <c r="O14" s="232"/>
      <c r="P14" s="239" t="s">
        <v>319</v>
      </c>
      <c r="Q14" s="238"/>
      <c r="R14" s="243" t="s">
        <v>1011</v>
      </c>
      <c r="S14" s="245">
        <v>3</v>
      </c>
      <c r="T14" s="245">
        <v>4</v>
      </c>
      <c r="U14" s="173">
        <f t="shared" ref="U14:U24" si="2">SUM(S14:T14)</f>
        <v>7</v>
      </c>
      <c r="V14" s="42"/>
      <c r="W14" s="173"/>
      <c r="X14" s="238" t="s">
        <v>306</v>
      </c>
      <c r="Y14" s="238"/>
      <c r="Z14" s="243" t="s">
        <v>1013</v>
      </c>
      <c r="AA14" s="245">
        <v>5</v>
      </c>
      <c r="AB14" s="245">
        <v>9</v>
      </c>
      <c r="AC14" s="173">
        <f t="shared" ref="AC14:AC21" si="3">SUM(AA14:AB14)</f>
        <v>14</v>
      </c>
      <c r="AD14" s="42">
        <v>2</v>
      </c>
      <c r="AE14" s="181"/>
    </row>
    <row r="15" spans="1:31" ht="15.6" customHeight="1" x14ac:dyDescent="0.3">
      <c r="A15" s="49" t="s">
        <v>227</v>
      </c>
      <c r="B15" s="35" t="s">
        <v>312</v>
      </c>
      <c r="C15" s="69"/>
      <c r="D15" s="23">
        <v>1</v>
      </c>
      <c r="E15" s="9">
        <v>1</v>
      </c>
      <c r="F15" s="44" t="s">
        <v>1024</v>
      </c>
      <c r="J15" s="4"/>
      <c r="O15" s="232"/>
      <c r="P15" s="44" t="s">
        <v>849</v>
      </c>
      <c r="Q15" s="44" t="s">
        <v>256</v>
      </c>
      <c r="R15" s="51" t="s">
        <v>319</v>
      </c>
      <c r="S15" s="221">
        <v>5</v>
      </c>
      <c r="T15" s="221">
        <v>6</v>
      </c>
      <c r="U15" s="173">
        <f t="shared" si="2"/>
        <v>11</v>
      </c>
      <c r="V15" s="42">
        <v>1</v>
      </c>
      <c r="W15" s="173"/>
      <c r="X15" s="44" t="s">
        <v>869</v>
      </c>
      <c r="Y15" s="159" t="s">
        <v>383</v>
      </c>
      <c r="Z15" s="44" t="s">
        <v>306</v>
      </c>
      <c r="AA15" s="42">
        <v>12</v>
      </c>
      <c r="AB15" s="221">
        <v>3</v>
      </c>
      <c r="AC15" s="173">
        <f t="shared" si="3"/>
        <v>15</v>
      </c>
      <c r="AD15" s="42">
        <v>4</v>
      </c>
      <c r="AE15" s="181"/>
    </row>
    <row r="16" spans="1:31" ht="15.6" customHeight="1" x14ac:dyDescent="0.25">
      <c r="A16" s="42" t="s">
        <v>226</v>
      </c>
      <c r="B16" s="44" t="s">
        <v>214</v>
      </c>
      <c r="C16" s="44" t="s">
        <v>369</v>
      </c>
      <c r="D16" s="23"/>
      <c r="E16" s="9"/>
      <c r="F16" s="44"/>
      <c r="J16" s="4"/>
      <c r="O16" s="232"/>
      <c r="P16" s="157" t="s">
        <v>1008</v>
      </c>
      <c r="Q16" s="157" t="s">
        <v>381</v>
      </c>
      <c r="R16" s="220" t="s">
        <v>319</v>
      </c>
      <c r="S16" s="42">
        <v>4</v>
      </c>
      <c r="T16" s="42">
        <v>5</v>
      </c>
      <c r="U16" s="173">
        <f t="shared" si="2"/>
        <v>9</v>
      </c>
      <c r="V16" s="42">
        <v>1</v>
      </c>
      <c r="W16" s="173"/>
      <c r="X16" s="44" t="s">
        <v>862</v>
      </c>
      <c r="Y16" s="51" t="s">
        <v>205</v>
      </c>
      <c r="Z16" s="44" t="s">
        <v>306</v>
      </c>
      <c r="AA16" s="42">
        <v>5</v>
      </c>
      <c r="AB16" s="221">
        <v>8</v>
      </c>
      <c r="AC16" s="173">
        <f t="shared" si="3"/>
        <v>13</v>
      </c>
      <c r="AD16" s="42"/>
      <c r="AE16" s="181"/>
    </row>
    <row r="17" spans="1:31" ht="15.6" customHeight="1" x14ac:dyDescent="0.25">
      <c r="A17" s="42"/>
      <c r="B17" s="44" t="s">
        <v>1025</v>
      </c>
      <c r="C17" s="44"/>
      <c r="D17" s="51"/>
      <c r="E17" s="9"/>
      <c r="F17" s="44"/>
      <c r="J17" s="4"/>
      <c r="N17" s="8"/>
      <c r="O17" s="232"/>
      <c r="P17" s="44" t="s">
        <v>1010</v>
      </c>
      <c r="Q17" s="51" t="s">
        <v>791</v>
      </c>
      <c r="R17" s="51" t="s">
        <v>319</v>
      </c>
      <c r="S17" s="42">
        <v>5</v>
      </c>
      <c r="T17" s="42">
        <v>3</v>
      </c>
      <c r="U17" s="173">
        <f>SUM(S17:T17)</f>
        <v>8</v>
      </c>
      <c r="V17" s="42"/>
      <c r="W17" s="173"/>
      <c r="X17" s="44" t="s">
        <v>867</v>
      </c>
      <c r="Y17" s="44" t="s">
        <v>232</v>
      </c>
      <c r="Z17" s="51" t="s">
        <v>306</v>
      </c>
      <c r="AA17" s="42">
        <v>5</v>
      </c>
      <c r="AB17" s="42">
        <v>6</v>
      </c>
      <c r="AC17" s="173">
        <f t="shared" si="3"/>
        <v>11</v>
      </c>
      <c r="AD17" s="42">
        <v>2</v>
      </c>
      <c r="AE17" s="181"/>
    </row>
    <row r="18" spans="1:31" ht="15.6" customHeight="1" x14ac:dyDescent="0.25">
      <c r="B18" s="44"/>
      <c r="C18" s="44"/>
      <c r="E18" s="9"/>
      <c r="F18" s="44"/>
      <c r="N18" s="9"/>
      <c r="O18" s="232"/>
      <c r="P18" s="44" t="s">
        <v>848</v>
      </c>
      <c r="Q18" s="44" t="s">
        <v>379</v>
      </c>
      <c r="R18" s="44" t="s">
        <v>319</v>
      </c>
      <c r="S18" s="42">
        <v>4</v>
      </c>
      <c r="T18" s="42">
        <v>4</v>
      </c>
      <c r="U18" s="173">
        <f>SUM(S18:T18)</f>
        <v>8</v>
      </c>
      <c r="V18" s="42"/>
      <c r="W18" s="173"/>
      <c r="X18" s="44" t="s">
        <v>870</v>
      </c>
      <c r="Y18" s="44" t="s">
        <v>301</v>
      </c>
      <c r="Z18" s="44" t="s">
        <v>306</v>
      </c>
      <c r="AA18" s="42">
        <v>3</v>
      </c>
      <c r="AB18" s="42">
        <v>8</v>
      </c>
      <c r="AC18" s="173">
        <f t="shared" si="3"/>
        <v>11</v>
      </c>
      <c r="AD18" s="42"/>
      <c r="AE18" s="181"/>
    </row>
    <row r="19" spans="1:31" ht="15.6" customHeight="1" x14ac:dyDescent="0.3">
      <c r="A19" s="42" t="s">
        <v>326</v>
      </c>
      <c r="B19" s="35" t="s">
        <v>318</v>
      </c>
      <c r="C19" s="92"/>
      <c r="D19" s="113">
        <v>1</v>
      </c>
      <c r="E19" s="9">
        <v>2</v>
      </c>
      <c r="F19" s="157" t="s">
        <v>1026</v>
      </c>
      <c r="N19" s="9"/>
      <c r="O19" s="233"/>
      <c r="P19" s="44" t="s">
        <v>844</v>
      </c>
      <c r="Q19" s="51" t="s">
        <v>298</v>
      </c>
      <c r="R19" s="44" t="s">
        <v>319</v>
      </c>
      <c r="S19" s="42">
        <v>5</v>
      </c>
      <c r="T19" s="42">
        <v>2</v>
      </c>
      <c r="U19" s="173">
        <f>SUM(S19:T19)</f>
        <v>7</v>
      </c>
      <c r="V19" s="42">
        <v>1</v>
      </c>
      <c r="W19" s="173"/>
      <c r="X19" s="44" t="s">
        <v>863</v>
      </c>
      <c r="Y19" s="44" t="s">
        <v>293</v>
      </c>
      <c r="Z19" s="44" t="s">
        <v>306</v>
      </c>
      <c r="AA19" s="221">
        <v>2</v>
      </c>
      <c r="AB19" s="221">
        <v>3</v>
      </c>
      <c r="AC19" s="173">
        <f t="shared" si="3"/>
        <v>5</v>
      </c>
      <c r="AD19" s="202"/>
      <c r="AE19" s="181"/>
    </row>
    <row r="20" spans="1:31" ht="15.6" customHeight="1" x14ac:dyDescent="0.25">
      <c r="A20" s="202" t="s">
        <v>226</v>
      </c>
      <c r="B20" s="44" t="s">
        <v>272</v>
      </c>
      <c r="C20" s="44"/>
      <c r="D20" s="113"/>
      <c r="E20" s="9"/>
      <c r="F20" s="157"/>
      <c r="N20" s="8"/>
      <c r="O20" s="232"/>
      <c r="P20" s="44" t="s">
        <v>850</v>
      </c>
      <c r="Q20" s="51" t="s">
        <v>361</v>
      </c>
      <c r="R20" s="51" t="s">
        <v>319</v>
      </c>
      <c r="S20" s="42">
        <v>1</v>
      </c>
      <c r="T20" s="221">
        <v>4</v>
      </c>
      <c r="U20" s="173">
        <f t="shared" si="2"/>
        <v>5</v>
      </c>
      <c r="V20" s="42"/>
      <c r="W20" s="173"/>
      <c r="X20" s="44" t="s">
        <v>866</v>
      </c>
      <c r="Y20" s="44" t="s">
        <v>311</v>
      </c>
      <c r="Z20" s="220" t="s">
        <v>306</v>
      </c>
      <c r="AA20" s="42"/>
      <c r="AB20" s="42">
        <v>5</v>
      </c>
      <c r="AC20" s="173">
        <f t="shared" si="3"/>
        <v>5</v>
      </c>
      <c r="AD20" s="42">
        <v>5</v>
      </c>
      <c r="AE20" s="62"/>
    </row>
    <row r="21" spans="1:31" ht="15.6" customHeight="1" x14ac:dyDescent="0.25">
      <c r="F21" s="157"/>
      <c r="N21" s="8"/>
      <c r="O21" s="232"/>
      <c r="P21" s="44" t="s">
        <v>845</v>
      </c>
      <c r="Q21" s="44" t="s">
        <v>420</v>
      </c>
      <c r="R21" s="51" t="s">
        <v>319</v>
      </c>
      <c r="S21" s="42"/>
      <c r="T21" s="42">
        <v>4</v>
      </c>
      <c r="U21" s="173">
        <f t="shared" si="2"/>
        <v>4</v>
      </c>
      <c r="V21" s="221"/>
      <c r="W21" s="173"/>
      <c r="X21" s="157" t="s">
        <v>868</v>
      </c>
      <c r="Y21" s="157" t="s">
        <v>310</v>
      </c>
      <c r="Z21" s="44" t="s">
        <v>306</v>
      </c>
      <c r="AA21" s="42">
        <v>2</v>
      </c>
      <c r="AB21" s="221">
        <v>3</v>
      </c>
      <c r="AC21" s="173">
        <f t="shared" si="3"/>
        <v>5</v>
      </c>
      <c r="AD21" s="42"/>
      <c r="AE21" s="61"/>
    </row>
    <row r="22" spans="1:31" ht="15.6" customHeight="1" x14ac:dyDescent="0.3">
      <c r="A22" s="73"/>
      <c r="B22" s="156"/>
      <c r="C22" s="75"/>
      <c r="D22" s="148"/>
      <c r="E22" s="71" t="s">
        <v>239</v>
      </c>
      <c r="F22" s="71"/>
      <c r="G22" s="70"/>
      <c r="H22" s="70"/>
      <c r="I22" s="70"/>
      <c r="J22" s="72"/>
      <c r="K22" s="70"/>
      <c r="L22" s="70"/>
      <c r="M22" s="70"/>
      <c r="N22" s="9"/>
      <c r="O22" s="232"/>
      <c r="P22" s="44" t="s">
        <v>843</v>
      </c>
      <c r="Q22" s="44" t="s">
        <v>385</v>
      </c>
      <c r="R22" s="44" t="s">
        <v>319</v>
      </c>
      <c r="S22" s="42"/>
      <c r="T22" s="221">
        <v>4</v>
      </c>
      <c r="U22" s="173">
        <f t="shared" si="2"/>
        <v>4</v>
      </c>
      <c r="V22" s="42">
        <v>1</v>
      </c>
      <c r="W22" s="173"/>
      <c r="X22" s="44" t="s">
        <v>159</v>
      </c>
      <c r="Y22" s="44" t="s">
        <v>160</v>
      </c>
      <c r="Z22" s="51" t="s">
        <v>306</v>
      </c>
      <c r="AA22" s="42"/>
      <c r="AB22" s="221">
        <v>3</v>
      </c>
      <c r="AC22" s="173">
        <f>SUM(AA22:AB22)</f>
        <v>3</v>
      </c>
      <c r="AD22" s="42">
        <v>2</v>
      </c>
      <c r="AE22" s="230"/>
    </row>
    <row r="23" spans="1:31" ht="15.6" customHeight="1" x14ac:dyDescent="0.3">
      <c r="A23" s="49" t="s">
        <v>228</v>
      </c>
      <c r="B23" s="35" t="s">
        <v>363</v>
      </c>
      <c r="D23" s="23">
        <v>3</v>
      </c>
      <c r="E23" s="8">
        <v>2</v>
      </c>
      <c r="F23" s="44" t="s">
        <v>1037</v>
      </c>
      <c r="M23" s="39"/>
      <c r="N23" s="8"/>
      <c r="O23" s="233"/>
      <c r="P23" s="157" t="s">
        <v>1009</v>
      </c>
      <c r="Q23" s="157" t="s">
        <v>376</v>
      </c>
      <c r="R23" s="220" t="s">
        <v>319</v>
      </c>
      <c r="S23" s="221">
        <v>1</v>
      </c>
      <c r="T23" s="42">
        <v>1</v>
      </c>
      <c r="U23" s="173">
        <f t="shared" si="2"/>
        <v>2</v>
      </c>
      <c r="V23" s="42">
        <v>2</v>
      </c>
      <c r="W23" s="173"/>
      <c r="X23" s="44" t="s">
        <v>861</v>
      </c>
      <c r="Y23" s="44" t="s">
        <v>323</v>
      </c>
      <c r="Z23" s="44" t="s">
        <v>306</v>
      </c>
      <c r="AA23" s="42"/>
      <c r="AB23" s="42">
        <v>2</v>
      </c>
      <c r="AC23" s="173">
        <f>SUM(AA23:AB23)</f>
        <v>2</v>
      </c>
      <c r="AD23" s="42"/>
      <c r="AE23" s="230"/>
    </row>
    <row r="24" spans="1:31" ht="15.6" customHeight="1" x14ac:dyDescent="0.25">
      <c r="A24" s="52" t="s">
        <v>226</v>
      </c>
      <c r="B24" s="44" t="s">
        <v>272</v>
      </c>
      <c r="C24" s="44"/>
      <c r="E24" s="8">
        <v>2</v>
      </c>
      <c r="F24" s="44" t="s">
        <v>1027</v>
      </c>
      <c r="N24" s="9"/>
      <c r="O24" s="233"/>
      <c r="P24" s="44" t="s">
        <v>847</v>
      </c>
      <c r="Q24" s="44" t="s">
        <v>220</v>
      </c>
      <c r="R24" s="44" t="s">
        <v>319</v>
      </c>
      <c r="S24" s="42">
        <v>1</v>
      </c>
      <c r="T24" s="42">
        <v>1</v>
      </c>
      <c r="U24" s="173">
        <f t="shared" si="2"/>
        <v>2</v>
      </c>
      <c r="V24" s="42">
        <v>1</v>
      </c>
      <c r="W24" s="173"/>
      <c r="X24" s="44" t="s">
        <v>864</v>
      </c>
      <c r="Y24" s="159" t="s">
        <v>308</v>
      </c>
      <c r="Z24" s="51" t="s">
        <v>306</v>
      </c>
      <c r="AA24" s="221"/>
      <c r="AB24" s="221">
        <v>2</v>
      </c>
      <c r="AC24" s="173">
        <f>SUM(AA24:AB24)</f>
        <v>2</v>
      </c>
      <c r="AD24" s="42"/>
      <c r="AE24" s="230"/>
    </row>
    <row r="25" spans="1:31" ht="15.6" customHeight="1" thickBot="1" x14ac:dyDescent="0.3">
      <c r="E25" s="8">
        <v>2</v>
      </c>
      <c r="F25" s="44" t="s">
        <v>1028</v>
      </c>
      <c r="N25" s="9"/>
      <c r="O25" s="233"/>
      <c r="P25" s="240" t="s">
        <v>1012</v>
      </c>
      <c r="Q25" s="241"/>
      <c r="R25" s="241" t="s">
        <v>319</v>
      </c>
      <c r="S25" s="242">
        <f>SUM(S14:S24)</f>
        <v>29</v>
      </c>
      <c r="T25" s="242">
        <f>SUM(T14:T24)</f>
        <v>38</v>
      </c>
      <c r="U25" s="242">
        <f>SUM(U14:U24)</f>
        <v>67</v>
      </c>
      <c r="V25" s="242">
        <f>SUM(V14:V24)</f>
        <v>7</v>
      </c>
      <c r="W25" s="173"/>
      <c r="X25" s="240" t="s">
        <v>1014</v>
      </c>
      <c r="Y25" s="240"/>
      <c r="Z25" s="240" t="s">
        <v>306</v>
      </c>
      <c r="AA25" s="242">
        <f>SUM(AA14:AA24)</f>
        <v>34</v>
      </c>
      <c r="AB25" s="242">
        <f>SUM(AB14:AB24)</f>
        <v>52</v>
      </c>
      <c r="AC25" s="242">
        <f>SUM(AC14:AC24)</f>
        <v>86</v>
      </c>
      <c r="AD25" s="242">
        <f>SUM(AD14:AD24)</f>
        <v>15</v>
      </c>
      <c r="AE25" s="230"/>
    </row>
    <row r="26" spans="1:31" ht="15.6" customHeight="1" x14ac:dyDescent="0.25">
      <c r="N26" s="9"/>
      <c r="O26" s="233"/>
      <c r="P26" s="238" t="s">
        <v>305</v>
      </c>
      <c r="Q26" s="239"/>
      <c r="R26" s="244" t="s">
        <v>1015</v>
      </c>
      <c r="S26" s="245">
        <v>1</v>
      </c>
      <c r="T26" s="245">
        <v>7</v>
      </c>
      <c r="U26" s="173">
        <f t="shared" ref="U26:U36" si="4">SUM(S26:T26)</f>
        <v>8</v>
      </c>
      <c r="V26" s="245">
        <v>1</v>
      </c>
      <c r="W26" s="173"/>
      <c r="X26" s="238" t="s">
        <v>758</v>
      </c>
      <c r="Y26" s="238"/>
      <c r="Z26" s="243" t="s">
        <v>1020</v>
      </c>
      <c r="AA26" s="245">
        <v>2</v>
      </c>
      <c r="AB26" s="245">
        <v>3</v>
      </c>
      <c r="AC26" s="173">
        <f t="shared" ref="AC26:AC36" si="5">SUM(AA26:AB26)</f>
        <v>5</v>
      </c>
      <c r="AD26" s="245">
        <v>1</v>
      </c>
      <c r="AE26" s="230"/>
    </row>
    <row r="27" spans="1:31" ht="15.6" customHeight="1" x14ac:dyDescent="0.3">
      <c r="A27" s="42"/>
      <c r="B27" s="35" t="s">
        <v>276</v>
      </c>
      <c r="D27" s="23">
        <v>2</v>
      </c>
      <c r="E27" s="8">
        <v>1</v>
      </c>
      <c r="F27" s="44" t="s">
        <v>1029</v>
      </c>
      <c r="G27" s="158"/>
      <c r="H27" s="94"/>
      <c r="I27" s="94"/>
      <c r="J27" s="94"/>
      <c r="K27" s="94"/>
      <c r="L27" s="94"/>
      <c r="N27" s="9"/>
      <c r="O27" s="232"/>
      <c r="P27" s="157" t="s">
        <v>860</v>
      </c>
      <c r="Q27" s="44" t="s">
        <v>320</v>
      </c>
      <c r="R27" s="44" t="s">
        <v>305</v>
      </c>
      <c r="S27" s="42">
        <v>14</v>
      </c>
      <c r="T27" s="42">
        <v>8</v>
      </c>
      <c r="U27" s="173">
        <f t="shared" si="4"/>
        <v>22</v>
      </c>
      <c r="V27" s="42"/>
      <c r="W27" s="173"/>
      <c r="X27" s="46" t="s">
        <v>878</v>
      </c>
      <c r="Y27" s="46" t="s">
        <v>794</v>
      </c>
      <c r="Z27" s="44" t="s">
        <v>243</v>
      </c>
      <c r="AA27" s="42">
        <v>9</v>
      </c>
      <c r="AB27" s="42">
        <v>11</v>
      </c>
      <c r="AC27" s="173">
        <f t="shared" si="5"/>
        <v>20</v>
      </c>
      <c r="AD27" s="42">
        <v>4</v>
      </c>
      <c r="AE27" s="230"/>
    </row>
    <row r="28" spans="1:31" ht="15.6" customHeight="1" x14ac:dyDescent="0.25">
      <c r="A28" s="52" t="s">
        <v>226</v>
      </c>
      <c r="B28" s="44" t="s">
        <v>1031</v>
      </c>
      <c r="C28" s="44" t="s">
        <v>433</v>
      </c>
      <c r="E28" s="8">
        <v>2</v>
      </c>
      <c r="F28" s="44" t="s">
        <v>1030</v>
      </c>
      <c r="G28" s="158"/>
      <c r="M28" s="27"/>
      <c r="N28" s="9"/>
      <c r="O28" s="232"/>
      <c r="P28" s="157" t="s">
        <v>859</v>
      </c>
      <c r="Q28" s="44" t="s">
        <v>792</v>
      </c>
      <c r="R28" s="44" t="s">
        <v>305</v>
      </c>
      <c r="S28" s="42">
        <v>10</v>
      </c>
      <c r="T28" s="42">
        <v>5</v>
      </c>
      <c r="U28" s="173">
        <f t="shared" si="4"/>
        <v>15</v>
      </c>
      <c r="V28" s="42"/>
      <c r="W28" s="173"/>
      <c r="X28" s="44" t="s">
        <v>876</v>
      </c>
      <c r="Y28" s="44" t="s">
        <v>367</v>
      </c>
      <c r="Z28" s="44" t="s">
        <v>243</v>
      </c>
      <c r="AA28" s="42">
        <v>5</v>
      </c>
      <c r="AB28" s="42">
        <v>5</v>
      </c>
      <c r="AC28" s="173">
        <f t="shared" si="5"/>
        <v>10</v>
      </c>
      <c r="AD28" s="42">
        <v>1</v>
      </c>
      <c r="AE28" s="230"/>
    </row>
    <row r="29" spans="1:31" ht="15.6" customHeight="1" x14ac:dyDescent="0.25">
      <c r="B29" s="44"/>
      <c r="C29" s="44"/>
      <c r="E29" s="93"/>
      <c r="G29" s="158"/>
      <c r="M29" s="27"/>
      <c r="N29" s="9"/>
      <c r="O29" s="232"/>
      <c r="P29" s="44" t="s">
        <v>901</v>
      </c>
      <c r="Q29" s="44" t="s">
        <v>790</v>
      </c>
      <c r="R29" s="44" t="s">
        <v>305</v>
      </c>
      <c r="S29" s="42">
        <v>5</v>
      </c>
      <c r="T29" s="221">
        <v>8</v>
      </c>
      <c r="U29" s="173">
        <f>SUM(S29:T29)</f>
        <v>13</v>
      </c>
      <c r="V29" s="42">
        <v>1</v>
      </c>
      <c r="W29" s="173"/>
      <c r="X29" s="44" t="s">
        <v>864</v>
      </c>
      <c r="Y29" s="51" t="s">
        <v>914</v>
      </c>
      <c r="Z29" s="51" t="s">
        <v>243</v>
      </c>
      <c r="AA29" s="42"/>
      <c r="AB29" s="42">
        <v>10</v>
      </c>
      <c r="AC29" s="173">
        <f>SUM(AA29:AB29)</f>
        <v>10</v>
      </c>
      <c r="AD29" s="42">
        <v>2</v>
      </c>
      <c r="AE29" s="230"/>
    </row>
    <row r="30" spans="1:31" ht="15.6" customHeight="1" x14ac:dyDescent="0.3">
      <c r="A30" s="76" t="s">
        <v>327</v>
      </c>
      <c r="B30" s="156"/>
      <c r="C30" s="155"/>
      <c r="D30" s="148"/>
      <c r="E30" s="71" t="s">
        <v>239</v>
      </c>
      <c r="F30" s="71"/>
      <c r="G30" s="78"/>
      <c r="H30" s="78"/>
      <c r="I30" s="78"/>
      <c r="J30" s="79"/>
      <c r="K30" s="78"/>
      <c r="L30" s="78"/>
      <c r="M30" s="78"/>
      <c r="N30" s="9"/>
      <c r="O30" s="232"/>
      <c r="P30" s="44" t="s">
        <v>856</v>
      </c>
      <c r="Q30" s="44" t="s">
        <v>261</v>
      </c>
      <c r="R30" s="44" t="s">
        <v>305</v>
      </c>
      <c r="S30" s="42">
        <v>6</v>
      </c>
      <c r="T30" s="42">
        <v>5</v>
      </c>
      <c r="U30" s="173">
        <f>SUM(S30:T30)</f>
        <v>11</v>
      </c>
      <c r="V30" s="42"/>
      <c r="W30" s="173"/>
      <c r="X30" s="44" t="s">
        <v>926</v>
      </c>
      <c r="Y30" s="44" t="s">
        <v>289</v>
      </c>
      <c r="Z30" s="44" t="s">
        <v>243</v>
      </c>
      <c r="AA30" s="42">
        <v>3</v>
      </c>
      <c r="AB30" s="221">
        <v>6</v>
      </c>
      <c r="AC30" s="173">
        <f>SUM(AA30:AB30)</f>
        <v>9</v>
      </c>
      <c r="AD30" s="42">
        <v>2</v>
      </c>
      <c r="AE30" s="230"/>
    </row>
    <row r="31" spans="1:31" ht="15.6" customHeight="1" x14ac:dyDescent="0.3">
      <c r="A31" s="49" t="s">
        <v>229</v>
      </c>
      <c r="B31" s="35" t="s">
        <v>313</v>
      </c>
      <c r="D31" s="23">
        <v>1</v>
      </c>
      <c r="E31" s="8">
        <v>1</v>
      </c>
      <c r="F31" s="44" t="s">
        <v>1034</v>
      </c>
      <c r="G31" s="158"/>
      <c r="H31" s="158"/>
      <c r="I31" s="94"/>
      <c r="J31" s="94"/>
      <c r="K31" s="94"/>
      <c r="L31" s="94"/>
      <c r="M31" s="94"/>
      <c r="N31" s="9"/>
      <c r="O31" s="232"/>
      <c r="P31" s="44" t="s">
        <v>853</v>
      </c>
      <c r="Q31" s="159" t="s">
        <v>274</v>
      </c>
      <c r="R31" s="51" t="s">
        <v>305</v>
      </c>
      <c r="S31" s="42">
        <v>3</v>
      </c>
      <c r="T31" s="42">
        <v>7</v>
      </c>
      <c r="U31" s="173">
        <f>SUM(S31:T31)</f>
        <v>10</v>
      </c>
      <c r="V31" s="42"/>
      <c r="W31" s="173"/>
      <c r="X31" s="44" t="s">
        <v>879</v>
      </c>
      <c r="Y31" s="44" t="s">
        <v>303</v>
      </c>
      <c r="Z31" s="44" t="s">
        <v>243</v>
      </c>
      <c r="AA31" s="42">
        <v>2</v>
      </c>
      <c r="AB31" s="221">
        <v>6</v>
      </c>
      <c r="AC31" s="173">
        <f t="shared" si="5"/>
        <v>8</v>
      </c>
      <c r="AD31" s="42">
        <v>1</v>
      </c>
      <c r="AE31" s="230"/>
    </row>
    <row r="32" spans="1:31" ht="15.6" customHeight="1" x14ac:dyDescent="0.25">
      <c r="A32" s="42" t="s">
        <v>226</v>
      </c>
      <c r="B32" s="44" t="s">
        <v>272</v>
      </c>
      <c r="C32" s="44"/>
      <c r="D32" s="9"/>
      <c r="E32" s="8"/>
      <c r="F32" s="44"/>
      <c r="N32" s="8"/>
      <c r="O32" s="233"/>
      <c r="P32" s="44" t="s">
        <v>858</v>
      </c>
      <c r="Q32" s="44" t="s">
        <v>333</v>
      </c>
      <c r="R32" s="44" t="s">
        <v>305</v>
      </c>
      <c r="S32" s="42">
        <v>2</v>
      </c>
      <c r="T32" s="42">
        <v>6</v>
      </c>
      <c r="U32" s="173">
        <f>SUM(S32:T32)</f>
        <v>8</v>
      </c>
      <c r="V32" s="42"/>
      <c r="W32" s="173"/>
      <c r="X32" s="44" t="s">
        <v>873</v>
      </c>
      <c r="Y32" s="44" t="s">
        <v>219</v>
      </c>
      <c r="Z32" s="44" t="s">
        <v>243</v>
      </c>
      <c r="AA32" s="42">
        <v>6</v>
      </c>
      <c r="AB32" s="42"/>
      <c r="AC32" s="173">
        <f t="shared" si="5"/>
        <v>6</v>
      </c>
      <c r="AD32" s="42"/>
      <c r="AE32" s="230"/>
    </row>
    <row r="33" spans="1:31" ht="15.6" customHeight="1" x14ac:dyDescent="0.25">
      <c r="E33" s="8"/>
      <c r="F33" s="44"/>
      <c r="N33" s="9"/>
      <c r="O33" s="232"/>
      <c r="P33" s="44" t="s">
        <v>852</v>
      </c>
      <c r="Q33" s="44" t="s">
        <v>234</v>
      </c>
      <c r="R33" s="44" t="s">
        <v>305</v>
      </c>
      <c r="S33" s="42"/>
      <c r="T33" s="42">
        <v>7</v>
      </c>
      <c r="U33" s="173">
        <f t="shared" si="4"/>
        <v>7</v>
      </c>
      <c r="V33" s="42"/>
      <c r="W33" s="173"/>
      <c r="X33" s="44" t="s">
        <v>875</v>
      </c>
      <c r="Y33" s="44" t="s">
        <v>328</v>
      </c>
      <c r="Z33" s="44" t="s">
        <v>243</v>
      </c>
      <c r="AA33" s="42">
        <v>1</v>
      </c>
      <c r="AB33" s="42">
        <v>4</v>
      </c>
      <c r="AC33" s="173">
        <f t="shared" si="5"/>
        <v>5</v>
      </c>
      <c r="AD33" s="42">
        <v>2</v>
      </c>
      <c r="AE33" s="230"/>
    </row>
    <row r="34" spans="1:31" ht="15.6" customHeight="1" x14ac:dyDescent="0.3">
      <c r="A34" s="52"/>
      <c r="B34" s="35" t="s">
        <v>277</v>
      </c>
      <c r="C34" s="46"/>
      <c r="D34" s="114">
        <v>1</v>
      </c>
      <c r="E34" s="8">
        <v>1</v>
      </c>
      <c r="F34" s="44" t="s">
        <v>1038</v>
      </c>
      <c r="N34" s="9"/>
      <c r="O34" s="233"/>
      <c r="P34" s="44" t="s">
        <v>855</v>
      </c>
      <c r="Q34" s="88" t="s">
        <v>221</v>
      </c>
      <c r="R34" s="44" t="s">
        <v>305</v>
      </c>
      <c r="S34" s="42"/>
      <c r="T34" s="42">
        <v>5</v>
      </c>
      <c r="U34" s="173">
        <f t="shared" si="4"/>
        <v>5</v>
      </c>
      <c r="V34" s="42">
        <v>1</v>
      </c>
      <c r="W34" s="173"/>
      <c r="X34" s="44" t="s">
        <v>874</v>
      </c>
      <c r="Y34" s="44" t="s">
        <v>212</v>
      </c>
      <c r="Z34" s="44" t="s">
        <v>243</v>
      </c>
      <c r="AA34" s="42"/>
      <c r="AB34" s="221">
        <v>3</v>
      </c>
      <c r="AC34" s="173">
        <f t="shared" si="5"/>
        <v>3</v>
      </c>
      <c r="AD34" s="42">
        <v>2</v>
      </c>
      <c r="AE34" s="230"/>
    </row>
    <row r="35" spans="1:31" ht="15.6" customHeight="1" x14ac:dyDescent="0.25">
      <c r="A35" s="52" t="s">
        <v>226</v>
      </c>
      <c r="B35" s="44" t="s">
        <v>328</v>
      </c>
      <c r="C35" s="60" t="s">
        <v>369</v>
      </c>
      <c r="D35" s="114"/>
      <c r="E35" s="8"/>
      <c r="F35" s="44"/>
      <c r="N35" s="9"/>
      <c r="O35" s="233"/>
      <c r="P35" s="44" t="s">
        <v>854</v>
      </c>
      <c r="Q35" s="44" t="s">
        <v>214</v>
      </c>
      <c r="R35" s="44" t="s">
        <v>305</v>
      </c>
      <c r="S35" s="221"/>
      <c r="T35" s="42">
        <v>5</v>
      </c>
      <c r="U35" s="173">
        <f t="shared" si="4"/>
        <v>5</v>
      </c>
      <c r="V35" s="42">
        <v>1</v>
      </c>
      <c r="W35" s="173"/>
      <c r="X35" s="44" t="s">
        <v>877</v>
      </c>
      <c r="Y35" s="51" t="s">
        <v>1036</v>
      </c>
      <c r="Z35" s="51" t="s">
        <v>243</v>
      </c>
      <c r="AA35" s="42"/>
      <c r="AB35" s="221">
        <v>1</v>
      </c>
      <c r="AC35" s="173">
        <f t="shared" si="5"/>
        <v>1</v>
      </c>
      <c r="AD35" s="42"/>
      <c r="AE35" s="230"/>
    </row>
    <row r="36" spans="1:31" ht="15.6" customHeight="1" x14ac:dyDescent="0.25">
      <c r="N36" s="9"/>
      <c r="O36" s="232"/>
      <c r="P36" s="44" t="s">
        <v>857</v>
      </c>
      <c r="Q36" s="44" t="s">
        <v>222</v>
      </c>
      <c r="R36" s="44" t="s">
        <v>305</v>
      </c>
      <c r="S36" s="43"/>
      <c r="T36" s="42">
        <v>1</v>
      </c>
      <c r="U36" s="173">
        <f t="shared" si="4"/>
        <v>1</v>
      </c>
      <c r="V36" s="42"/>
      <c r="W36" s="173"/>
      <c r="X36" s="44" t="s">
        <v>872</v>
      </c>
      <c r="Y36" s="44" t="s">
        <v>211</v>
      </c>
      <c r="Z36" s="44" t="s">
        <v>243</v>
      </c>
      <c r="AA36" s="42"/>
      <c r="AB36" s="42">
        <v>1</v>
      </c>
      <c r="AC36" s="173">
        <f t="shared" si="5"/>
        <v>1</v>
      </c>
      <c r="AD36" s="42">
        <v>1</v>
      </c>
      <c r="AE36" s="230"/>
    </row>
    <row r="37" spans="1:31" ht="15.6" customHeight="1" thickBot="1" x14ac:dyDescent="0.35">
      <c r="A37" s="76"/>
      <c r="B37" s="156"/>
      <c r="C37" s="71"/>
      <c r="D37" s="148"/>
      <c r="E37" s="71" t="s">
        <v>239</v>
      </c>
      <c r="F37" s="77"/>
      <c r="G37" s="78"/>
      <c r="H37" s="78"/>
      <c r="I37" s="78"/>
      <c r="J37" s="79"/>
      <c r="K37" s="78"/>
      <c r="L37" s="78"/>
      <c r="M37" s="78"/>
      <c r="N37" s="9"/>
      <c r="O37" s="233"/>
      <c r="P37" s="240" t="s">
        <v>1012</v>
      </c>
      <c r="Q37" s="240"/>
      <c r="R37" s="240" t="s">
        <v>305</v>
      </c>
      <c r="S37" s="242">
        <f>SUM(S26:S36)</f>
        <v>41</v>
      </c>
      <c r="T37" s="242">
        <f>SUM(T26:T36)</f>
        <v>64</v>
      </c>
      <c r="U37" s="242">
        <f>SUM(U26:U36)</f>
        <v>105</v>
      </c>
      <c r="V37" s="242">
        <f>SUM(V26:V36)</f>
        <v>4</v>
      </c>
      <c r="W37" s="173"/>
      <c r="X37" s="240" t="s">
        <v>1014</v>
      </c>
      <c r="Y37" s="240"/>
      <c r="Z37" s="240" t="s">
        <v>243</v>
      </c>
      <c r="AA37" s="242">
        <f>SUM(AA26:AA36)</f>
        <v>28</v>
      </c>
      <c r="AB37" s="242">
        <f>SUM(AB26:AB36)</f>
        <v>50</v>
      </c>
      <c r="AC37" s="242">
        <f>SUM(AC26:AC36)</f>
        <v>78</v>
      </c>
      <c r="AD37" s="242">
        <f>SUM(AD26:AD36)</f>
        <v>16</v>
      </c>
      <c r="AE37" s="230"/>
    </row>
    <row r="38" spans="1:31" ht="15.6" customHeight="1" x14ac:dyDescent="0.3">
      <c r="A38" s="49" t="s">
        <v>230</v>
      </c>
      <c r="B38" s="35" t="s">
        <v>364</v>
      </c>
      <c r="C38" s="44"/>
      <c r="D38" s="23">
        <v>2</v>
      </c>
      <c r="E38" s="9">
        <v>1</v>
      </c>
      <c r="F38" s="44" t="s">
        <v>1032</v>
      </c>
      <c r="G38" s="43"/>
      <c r="H38" s="47"/>
      <c r="I38" s="47"/>
      <c r="J38" s="48"/>
      <c r="K38" s="47"/>
      <c r="L38" s="47"/>
      <c r="M38" s="47"/>
      <c r="N38" s="8"/>
      <c r="O38" s="233"/>
      <c r="P38" s="238" t="s">
        <v>283</v>
      </c>
      <c r="Q38" s="238"/>
      <c r="R38" s="243" t="s">
        <v>1019</v>
      </c>
      <c r="S38" s="245"/>
      <c r="T38" s="245">
        <v>3</v>
      </c>
      <c r="U38" s="173">
        <f t="shared" ref="U38:U48" si="6">SUM(S38:T38)</f>
        <v>3</v>
      </c>
      <c r="V38" s="245">
        <v>2</v>
      </c>
      <c r="W38" s="173"/>
      <c r="X38" s="238" t="s">
        <v>242</v>
      </c>
      <c r="Y38" s="238"/>
      <c r="Z38" s="246" t="s">
        <v>1016</v>
      </c>
      <c r="AA38" s="245">
        <v>5</v>
      </c>
      <c r="AB38" s="245">
        <v>1</v>
      </c>
      <c r="AC38" s="173">
        <f>SUM(AA38:AB38)</f>
        <v>6</v>
      </c>
      <c r="AD38" s="245"/>
      <c r="AE38" s="230"/>
    </row>
    <row r="39" spans="1:31" ht="15.6" customHeight="1" x14ac:dyDescent="0.25">
      <c r="A39" s="52" t="s">
        <v>226</v>
      </c>
      <c r="B39" s="157" t="s">
        <v>798</v>
      </c>
      <c r="C39" s="46" t="s">
        <v>404</v>
      </c>
      <c r="D39" s="23"/>
      <c r="E39" s="9">
        <v>2</v>
      </c>
      <c r="F39" s="44" t="s">
        <v>1035</v>
      </c>
      <c r="G39" s="43"/>
      <c r="H39" s="47"/>
      <c r="I39" s="43"/>
      <c r="J39" s="45"/>
      <c r="K39" s="47"/>
      <c r="L39" s="47"/>
      <c r="M39" s="39"/>
      <c r="N39" s="9"/>
      <c r="O39" s="233"/>
      <c r="P39" s="44" t="s">
        <v>811</v>
      </c>
      <c r="Q39" s="44" t="s">
        <v>299</v>
      </c>
      <c r="R39" s="51" t="s">
        <v>250</v>
      </c>
      <c r="S39" s="221">
        <v>7</v>
      </c>
      <c r="T39" s="221">
        <v>8</v>
      </c>
      <c r="U39" s="173">
        <f t="shared" si="6"/>
        <v>15</v>
      </c>
      <c r="V39" s="42"/>
      <c r="W39" s="173"/>
      <c r="X39" s="44" t="s">
        <v>943</v>
      </c>
      <c r="Y39" s="44" t="s">
        <v>908</v>
      </c>
      <c r="Z39" s="44" t="s">
        <v>242</v>
      </c>
      <c r="AA39" s="42">
        <v>15</v>
      </c>
      <c r="AB39" s="221">
        <v>7</v>
      </c>
      <c r="AC39" s="173">
        <f>SUM(AA39:AB39)</f>
        <v>22</v>
      </c>
      <c r="AD39" s="42"/>
      <c r="AE39" s="230"/>
    </row>
    <row r="40" spans="1:31" ht="15.6" customHeight="1" x14ac:dyDescent="0.25">
      <c r="B40" s="157" t="s">
        <v>798</v>
      </c>
      <c r="C40" s="46" t="s">
        <v>404</v>
      </c>
      <c r="E40" s="9"/>
      <c r="N40" s="8"/>
      <c r="O40" s="233"/>
      <c r="P40" s="44" t="s">
        <v>810</v>
      </c>
      <c r="Q40" s="44" t="s">
        <v>299</v>
      </c>
      <c r="R40" s="51" t="s">
        <v>250</v>
      </c>
      <c r="S40" s="42">
        <v>7</v>
      </c>
      <c r="T40" s="221">
        <v>3</v>
      </c>
      <c r="U40" s="173">
        <f t="shared" si="6"/>
        <v>10</v>
      </c>
      <c r="V40" s="42">
        <v>1</v>
      </c>
      <c r="W40" s="173"/>
      <c r="X40" s="46" t="s">
        <v>829</v>
      </c>
      <c r="Y40" s="46" t="s">
        <v>249</v>
      </c>
      <c r="Z40" s="220" t="s">
        <v>242</v>
      </c>
      <c r="AA40" s="42">
        <v>10</v>
      </c>
      <c r="AB40" s="42">
        <v>9</v>
      </c>
      <c r="AC40" s="173">
        <f>SUM(AA40:AB40)</f>
        <v>19</v>
      </c>
      <c r="AD40" s="42">
        <v>2</v>
      </c>
      <c r="AE40" s="230"/>
    </row>
    <row r="41" spans="1:31" ht="15.6" customHeight="1" x14ac:dyDescent="0.25">
      <c r="N41" s="9"/>
      <c r="O41" s="233"/>
      <c r="P41" s="44" t="s">
        <v>807</v>
      </c>
      <c r="Q41" s="159" t="s">
        <v>370</v>
      </c>
      <c r="R41" s="44" t="s">
        <v>250</v>
      </c>
      <c r="S41" s="42">
        <v>2</v>
      </c>
      <c r="T41" s="42">
        <v>3</v>
      </c>
      <c r="U41" s="173">
        <f t="shared" si="6"/>
        <v>5</v>
      </c>
      <c r="V41" s="42">
        <v>3</v>
      </c>
      <c r="W41" s="173"/>
      <c r="X41" s="44" t="s">
        <v>827</v>
      </c>
      <c r="Y41" s="44" t="s">
        <v>304</v>
      </c>
      <c r="Z41" s="44" t="s">
        <v>242</v>
      </c>
      <c r="AA41" s="42">
        <v>8</v>
      </c>
      <c r="AB41" s="221">
        <v>11</v>
      </c>
      <c r="AC41" s="173">
        <f>SUM(AA41:AB41)</f>
        <v>19</v>
      </c>
      <c r="AD41" s="42">
        <v>3</v>
      </c>
      <c r="AE41" s="230"/>
    </row>
    <row r="42" spans="1:31" ht="15.6" customHeight="1" x14ac:dyDescent="0.3">
      <c r="B42" s="35" t="s">
        <v>278</v>
      </c>
      <c r="C42" s="59"/>
      <c r="D42" s="234">
        <v>2</v>
      </c>
      <c r="E42" s="9">
        <v>2</v>
      </c>
      <c r="F42" s="44" t="s">
        <v>99</v>
      </c>
      <c r="N42" s="9"/>
      <c r="O42" s="232"/>
      <c r="P42" s="44" t="s">
        <v>815</v>
      </c>
      <c r="Q42" s="159" t="s">
        <v>380</v>
      </c>
      <c r="R42" s="44" t="s">
        <v>250</v>
      </c>
      <c r="S42" s="42">
        <v>2</v>
      </c>
      <c r="T42" s="42">
        <v>3</v>
      </c>
      <c r="U42" s="173">
        <f t="shared" si="6"/>
        <v>5</v>
      </c>
      <c r="V42" s="42">
        <v>2</v>
      </c>
      <c r="W42" s="173"/>
      <c r="X42" s="157" t="s">
        <v>825</v>
      </c>
      <c r="Y42" s="157" t="s">
        <v>260</v>
      </c>
      <c r="Z42" s="46" t="s">
        <v>242</v>
      </c>
      <c r="AA42" s="42">
        <v>1</v>
      </c>
      <c r="AB42" s="42">
        <v>15</v>
      </c>
      <c r="AC42" s="173">
        <f t="shared" ref="AC42:AC48" si="7">SUM(AA42:AB42)</f>
        <v>16</v>
      </c>
      <c r="AD42" s="42">
        <v>1</v>
      </c>
      <c r="AE42" s="230"/>
    </row>
    <row r="43" spans="1:31" ht="15.6" customHeight="1" x14ac:dyDescent="0.25">
      <c r="A43" s="202" t="s">
        <v>226</v>
      </c>
      <c r="B43" s="88" t="s">
        <v>260</v>
      </c>
      <c r="C43" s="46" t="s">
        <v>404</v>
      </c>
      <c r="D43" s="234"/>
      <c r="E43" s="9">
        <v>2</v>
      </c>
      <c r="F43" s="44" t="s">
        <v>1033</v>
      </c>
      <c r="N43" s="8"/>
      <c r="O43" s="232"/>
      <c r="P43" s="44" t="s">
        <v>812</v>
      </c>
      <c r="Q43" s="44" t="s">
        <v>215</v>
      </c>
      <c r="R43" s="44" t="s">
        <v>250</v>
      </c>
      <c r="S43" s="42"/>
      <c r="T43" s="221">
        <v>4</v>
      </c>
      <c r="U43" s="173">
        <f t="shared" si="6"/>
        <v>4</v>
      </c>
      <c r="V43" s="42">
        <v>3</v>
      </c>
      <c r="W43" s="173"/>
      <c r="X43" s="44" t="s">
        <v>828</v>
      </c>
      <c r="Y43" s="44" t="s">
        <v>258</v>
      </c>
      <c r="Z43" s="44" t="s">
        <v>242</v>
      </c>
      <c r="AA43" s="42">
        <v>4</v>
      </c>
      <c r="AB43" s="221">
        <v>11</v>
      </c>
      <c r="AC43" s="173">
        <f t="shared" si="7"/>
        <v>15</v>
      </c>
      <c r="AD43" s="42">
        <v>1</v>
      </c>
      <c r="AE43" s="230"/>
    </row>
    <row r="44" spans="1:31" ht="15.6" customHeight="1" x14ac:dyDescent="0.25">
      <c r="N44" s="9"/>
      <c r="O44" s="232"/>
      <c r="P44" s="44" t="s">
        <v>814</v>
      </c>
      <c r="Q44" s="44" t="s">
        <v>325</v>
      </c>
      <c r="R44" s="44" t="s">
        <v>250</v>
      </c>
      <c r="S44" s="52">
        <v>1</v>
      </c>
      <c r="T44" s="202">
        <v>2</v>
      </c>
      <c r="U44" s="173">
        <f t="shared" si="6"/>
        <v>3</v>
      </c>
      <c r="V44" s="42"/>
      <c r="W44" s="173"/>
      <c r="X44" s="44" t="s">
        <v>832</v>
      </c>
      <c r="Y44" s="44" t="s">
        <v>359</v>
      </c>
      <c r="Z44" s="44" t="s">
        <v>242</v>
      </c>
      <c r="AA44" s="42">
        <v>2</v>
      </c>
      <c r="AB44" s="42">
        <v>7</v>
      </c>
      <c r="AC44" s="173">
        <f t="shared" si="7"/>
        <v>9</v>
      </c>
      <c r="AD44" s="42"/>
      <c r="AE44" s="230"/>
    </row>
    <row r="45" spans="1:31" ht="15.6" customHeight="1" x14ac:dyDescent="0.25">
      <c r="A45" s="107"/>
      <c r="B45" s="108"/>
      <c r="C45" s="108"/>
      <c r="D45" s="149"/>
      <c r="E45" s="109"/>
      <c r="F45" s="108"/>
      <c r="G45" s="110"/>
      <c r="H45" s="110"/>
      <c r="I45" s="110"/>
      <c r="J45" s="111"/>
      <c r="K45" s="110"/>
      <c r="L45" s="110"/>
      <c r="M45" s="109"/>
      <c r="N45" s="9"/>
      <c r="O45" s="233"/>
      <c r="P45" s="44" t="s">
        <v>809</v>
      </c>
      <c r="Q45" s="44" t="s">
        <v>251</v>
      </c>
      <c r="R45" s="44" t="s">
        <v>250</v>
      </c>
      <c r="S45" s="42"/>
      <c r="T45" s="42">
        <v>3</v>
      </c>
      <c r="U45" s="173">
        <f t="shared" si="6"/>
        <v>3</v>
      </c>
      <c r="V45" s="42">
        <v>1</v>
      </c>
      <c r="W45" s="173"/>
      <c r="X45" s="44" t="s">
        <v>830</v>
      </c>
      <c r="Y45" s="88" t="s">
        <v>288</v>
      </c>
      <c r="Z45" s="44" t="s">
        <v>242</v>
      </c>
      <c r="AA45" s="42"/>
      <c r="AB45" s="221">
        <v>5</v>
      </c>
      <c r="AC45" s="173">
        <f t="shared" si="7"/>
        <v>5</v>
      </c>
      <c r="AD45" s="42"/>
      <c r="AE45" s="230"/>
    </row>
    <row r="46" spans="1:31" ht="17.25" customHeight="1" x14ac:dyDescent="0.3">
      <c r="C46" s="44" t="s">
        <v>231</v>
      </c>
      <c r="D46" s="102">
        <f>SUM(D15:D45)</f>
        <v>13</v>
      </c>
      <c r="E46" s="22"/>
      <c r="F46" s="44" t="s">
        <v>532</v>
      </c>
      <c r="G46" s="35"/>
      <c r="H46" s="50"/>
      <c r="I46" s="64">
        <v>6</v>
      </c>
      <c r="J46" s="23"/>
      <c r="N46" s="8"/>
      <c r="O46" s="232"/>
      <c r="P46" s="44" t="s">
        <v>813</v>
      </c>
      <c r="Q46" s="44" t="s">
        <v>259</v>
      </c>
      <c r="R46" s="51" t="s">
        <v>250</v>
      </c>
      <c r="S46" s="221">
        <v>1</v>
      </c>
      <c r="T46" s="42">
        <v>1</v>
      </c>
      <c r="U46" s="173">
        <f t="shared" si="6"/>
        <v>2</v>
      </c>
      <c r="V46" s="42"/>
      <c r="W46" s="173"/>
      <c r="X46" s="44" t="s">
        <v>826</v>
      </c>
      <c r="Y46" s="44" t="s">
        <v>218</v>
      </c>
      <c r="Z46" s="51" t="s">
        <v>242</v>
      </c>
      <c r="AA46" s="42">
        <v>1</v>
      </c>
      <c r="AB46" s="221">
        <v>2</v>
      </c>
      <c r="AC46" s="173">
        <f t="shared" si="7"/>
        <v>3</v>
      </c>
      <c r="AD46" s="42"/>
      <c r="AE46" s="230"/>
    </row>
    <row r="47" spans="1:31" ht="15.6" customHeight="1" x14ac:dyDescent="0.25">
      <c r="B47" s="250"/>
      <c r="N47" s="8"/>
      <c r="O47" s="233"/>
      <c r="P47" s="44" t="s">
        <v>806</v>
      </c>
      <c r="Q47" s="51" t="s">
        <v>787</v>
      </c>
      <c r="R47" s="44" t="s">
        <v>250</v>
      </c>
      <c r="S47" s="42">
        <v>1</v>
      </c>
      <c r="T47" s="221"/>
      <c r="U47" s="173">
        <f t="shared" si="6"/>
        <v>1</v>
      </c>
      <c r="V47" s="42"/>
      <c r="W47" s="173"/>
      <c r="X47" s="44" t="s">
        <v>831</v>
      </c>
      <c r="Y47" s="44" t="s">
        <v>382</v>
      </c>
      <c r="Z47" s="44" t="s">
        <v>242</v>
      </c>
      <c r="AA47" s="42"/>
      <c r="AB47" s="42">
        <v>3</v>
      </c>
      <c r="AC47" s="173">
        <f t="shared" si="7"/>
        <v>3</v>
      </c>
      <c r="AD47" s="42">
        <v>1</v>
      </c>
      <c r="AE47" s="230"/>
    </row>
    <row r="48" spans="1:31" ht="15.6" customHeight="1" x14ac:dyDescent="0.25">
      <c r="B48" s="250"/>
      <c r="N48" s="9"/>
      <c r="O48" s="232"/>
      <c r="P48" s="44" t="s">
        <v>808</v>
      </c>
      <c r="Q48" s="44" t="s">
        <v>250</v>
      </c>
      <c r="R48" s="44" t="s">
        <v>250</v>
      </c>
      <c r="S48" s="42"/>
      <c r="T48" s="221"/>
      <c r="U48" s="173">
        <f t="shared" si="6"/>
        <v>0</v>
      </c>
      <c r="V48" s="42"/>
      <c r="W48" s="173"/>
      <c r="X48" s="44" t="s">
        <v>833</v>
      </c>
      <c r="Y48" s="44" t="s">
        <v>204</v>
      </c>
      <c r="Z48" s="44" t="s">
        <v>242</v>
      </c>
      <c r="AA48" s="42"/>
      <c r="AB48" s="42">
        <v>3</v>
      </c>
      <c r="AC48" s="173">
        <f t="shared" si="7"/>
        <v>3</v>
      </c>
      <c r="AD48" s="42">
        <v>2</v>
      </c>
      <c r="AE48" s="230"/>
    </row>
    <row r="49" spans="1:31" ht="24" customHeight="1" thickBot="1" x14ac:dyDescent="0.3">
      <c r="N49" s="9"/>
      <c r="O49" s="233"/>
      <c r="P49" s="240" t="s">
        <v>1012</v>
      </c>
      <c r="Q49" s="240"/>
      <c r="R49" s="240" t="s">
        <v>250</v>
      </c>
      <c r="S49" s="242">
        <f>SUM(S38:S48)</f>
        <v>21</v>
      </c>
      <c r="T49" s="242">
        <f>SUM(T38:T48)</f>
        <v>30</v>
      </c>
      <c r="U49" s="242">
        <f>SUM(U38:U48)</f>
        <v>51</v>
      </c>
      <c r="V49" s="242">
        <f>SUM(V38:V48)</f>
        <v>12</v>
      </c>
      <c r="W49" s="173"/>
      <c r="X49" s="240" t="s">
        <v>1014</v>
      </c>
      <c r="Y49" s="240"/>
      <c r="Z49" s="240"/>
      <c r="AA49" s="242">
        <f>SUM(AA38:AA48)</f>
        <v>46</v>
      </c>
      <c r="AB49" s="242">
        <f>SUM(AB38:AB48)</f>
        <v>74</v>
      </c>
      <c r="AC49" s="242">
        <f>SUM(AC38:AC48)</f>
        <v>120</v>
      </c>
      <c r="AD49" s="242">
        <f>SUM(AD38:AD48)</f>
        <v>10</v>
      </c>
      <c r="AE49" s="230"/>
    </row>
    <row r="50" spans="1:31" ht="15.6" customHeight="1" x14ac:dyDescent="0.25">
      <c r="N50" s="8"/>
      <c r="O50" s="233"/>
      <c r="P50" s="238" t="s">
        <v>356</v>
      </c>
      <c r="Q50" s="238"/>
      <c r="R50" s="243" t="s">
        <v>1017</v>
      </c>
      <c r="S50" s="245">
        <v>7</v>
      </c>
      <c r="T50" s="245">
        <v>4</v>
      </c>
      <c r="U50" s="173">
        <f t="shared" ref="U50:U60" si="8">SUM(S50:T50)</f>
        <v>11</v>
      </c>
      <c r="V50" s="245"/>
      <c r="W50" s="173"/>
      <c r="X50" s="238" t="s">
        <v>358</v>
      </c>
      <c r="Y50" s="238"/>
      <c r="Z50" s="243" t="s">
        <v>1018</v>
      </c>
      <c r="AA50" s="245">
        <v>6</v>
      </c>
      <c r="AB50" s="245">
        <v>7</v>
      </c>
      <c r="AC50" s="173">
        <f t="shared" ref="AC50:AC60" si="9">SUM(AA50:AB50)</f>
        <v>13</v>
      </c>
      <c r="AD50" s="245">
        <v>1</v>
      </c>
      <c r="AE50" s="230"/>
    </row>
    <row r="51" spans="1:31" ht="15.6" customHeight="1" x14ac:dyDescent="0.25">
      <c r="N51" s="9"/>
      <c r="O51" s="232"/>
      <c r="P51" s="44" t="s">
        <v>820</v>
      </c>
      <c r="Q51" s="44" t="s">
        <v>254</v>
      </c>
      <c r="R51" s="44" t="s">
        <v>356</v>
      </c>
      <c r="S51" s="42">
        <v>2</v>
      </c>
      <c r="T51" s="221">
        <v>13</v>
      </c>
      <c r="U51" s="173">
        <f t="shared" si="8"/>
        <v>15</v>
      </c>
      <c r="V51" s="42">
        <v>1</v>
      </c>
      <c r="W51" s="173"/>
      <c r="X51" s="44" t="s">
        <v>842</v>
      </c>
      <c r="Y51" s="44" t="s">
        <v>598</v>
      </c>
      <c r="Z51" s="44" t="s">
        <v>358</v>
      </c>
      <c r="AA51" s="42">
        <v>4</v>
      </c>
      <c r="AB51" s="221">
        <v>7</v>
      </c>
      <c r="AC51" s="173">
        <f t="shared" si="9"/>
        <v>11</v>
      </c>
      <c r="AD51" s="42"/>
      <c r="AE51" s="230"/>
    </row>
    <row r="52" spans="1:31" ht="15.6" customHeight="1" x14ac:dyDescent="0.25">
      <c r="A52" s="202"/>
      <c r="N52" s="9"/>
      <c r="O52" s="233"/>
      <c r="P52" s="44" t="s">
        <v>823</v>
      </c>
      <c r="Q52" s="44" t="s">
        <v>292</v>
      </c>
      <c r="R52" s="44" t="s">
        <v>356</v>
      </c>
      <c r="S52" s="42">
        <v>6</v>
      </c>
      <c r="T52" s="221">
        <v>8</v>
      </c>
      <c r="U52" s="173">
        <f>SUM(S52:T52)</f>
        <v>14</v>
      </c>
      <c r="V52" s="43"/>
      <c r="W52" s="173"/>
      <c r="X52" s="44" t="s">
        <v>841</v>
      </c>
      <c r="Y52" s="44" t="s">
        <v>248</v>
      </c>
      <c r="Z52" s="44" t="s">
        <v>358</v>
      </c>
      <c r="AA52" s="42">
        <v>5</v>
      </c>
      <c r="AB52" s="221">
        <v>4</v>
      </c>
      <c r="AC52" s="173">
        <f t="shared" si="9"/>
        <v>9</v>
      </c>
      <c r="AD52" s="43"/>
      <c r="AE52" s="230"/>
    </row>
    <row r="53" spans="1:31" ht="15.6" customHeight="1" x14ac:dyDescent="0.25">
      <c r="A53" s="202"/>
      <c r="N53" s="9"/>
      <c r="O53" s="232"/>
      <c r="P53" s="44" t="s">
        <v>821</v>
      </c>
      <c r="Q53" s="51" t="s">
        <v>254</v>
      </c>
      <c r="R53" s="51" t="s">
        <v>356</v>
      </c>
      <c r="S53" s="42">
        <v>4</v>
      </c>
      <c r="T53" s="42">
        <v>6</v>
      </c>
      <c r="U53" s="173">
        <f>SUM(S53:T53)</f>
        <v>10</v>
      </c>
      <c r="V53" s="42">
        <v>3</v>
      </c>
      <c r="W53" s="173"/>
      <c r="X53" s="44" t="s">
        <v>837</v>
      </c>
      <c r="Y53" s="44" t="s">
        <v>798</v>
      </c>
      <c r="Z53" s="44" t="s">
        <v>358</v>
      </c>
      <c r="AA53" s="42">
        <v>3</v>
      </c>
      <c r="AB53" s="42">
        <v>6</v>
      </c>
      <c r="AC53" s="173">
        <f t="shared" si="9"/>
        <v>9</v>
      </c>
      <c r="AD53" s="221">
        <v>4</v>
      </c>
      <c r="AE53" s="230"/>
    </row>
    <row r="54" spans="1:31" ht="15.6" customHeight="1" x14ac:dyDescent="0.25">
      <c r="A54" s="202"/>
      <c r="N54" s="8"/>
      <c r="O54" s="232"/>
      <c r="P54" s="44" t="s">
        <v>818</v>
      </c>
      <c r="Q54" s="44" t="s">
        <v>209</v>
      </c>
      <c r="R54" s="44" t="s">
        <v>356</v>
      </c>
      <c r="S54" s="42">
        <v>2</v>
      </c>
      <c r="T54" s="221">
        <v>8</v>
      </c>
      <c r="U54" s="173">
        <f>SUM(S54:T54)</f>
        <v>10</v>
      </c>
      <c r="V54" s="42">
        <v>3</v>
      </c>
      <c r="W54" s="173"/>
      <c r="X54" s="44" t="s">
        <v>836</v>
      </c>
      <c r="Y54" s="159" t="s">
        <v>216</v>
      </c>
      <c r="Z54" s="44" t="s">
        <v>358</v>
      </c>
      <c r="AA54" s="42">
        <v>4</v>
      </c>
      <c r="AB54" s="221">
        <v>4</v>
      </c>
      <c r="AC54" s="173">
        <f t="shared" si="9"/>
        <v>8</v>
      </c>
      <c r="AD54" s="42">
        <v>6</v>
      </c>
      <c r="AE54" s="230"/>
    </row>
    <row r="55" spans="1:31" ht="15.6" customHeight="1" x14ac:dyDescent="0.25">
      <c r="N55" s="8"/>
      <c r="O55" s="233"/>
      <c r="P55" s="44" t="s">
        <v>822</v>
      </c>
      <c r="Q55" s="44" t="s">
        <v>238</v>
      </c>
      <c r="R55" s="44" t="s">
        <v>356</v>
      </c>
      <c r="S55" s="42">
        <v>4</v>
      </c>
      <c r="T55" s="42">
        <v>4</v>
      </c>
      <c r="U55" s="173">
        <f>SUM(S55:T55)</f>
        <v>8</v>
      </c>
      <c r="V55" s="42">
        <v>2</v>
      </c>
      <c r="W55" s="173"/>
      <c r="X55" s="44" t="s">
        <v>925</v>
      </c>
      <c r="Y55" s="44" t="s">
        <v>300</v>
      </c>
      <c r="Z55" s="44" t="s">
        <v>358</v>
      </c>
      <c r="AA55" s="42">
        <v>3</v>
      </c>
      <c r="AB55" s="42">
        <v>5</v>
      </c>
      <c r="AC55" s="173">
        <f t="shared" si="9"/>
        <v>8</v>
      </c>
      <c r="AD55" s="221"/>
      <c r="AE55" s="230"/>
    </row>
    <row r="56" spans="1:31" ht="15.6" customHeight="1" x14ac:dyDescent="0.25">
      <c r="N56" s="8"/>
      <c r="O56" s="232"/>
      <c r="P56" s="44" t="s">
        <v>819</v>
      </c>
      <c r="Q56" s="51" t="s">
        <v>217</v>
      </c>
      <c r="R56" s="51" t="s">
        <v>356</v>
      </c>
      <c r="S56" s="42">
        <v>2</v>
      </c>
      <c r="T56" s="221">
        <v>6</v>
      </c>
      <c r="U56" s="173">
        <f>SUM(S56:T56)</f>
        <v>8</v>
      </c>
      <c r="V56" s="42"/>
      <c r="W56" s="173"/>
      <c r="X56" s="44" t="s">
        <v>834</v>
      </c>
      <c r="Y56" s="161" t="s">
        <v>314</v>
      </c>
      <c r="Z56" s="44" t="s">
        <v>358</v>
      </c>
      <c r="AA56" s="42">
        <v>2</v>
      </c>
      <c r="AB56" s="221">
        <v>6</v>
      </c>
      <c r="AC56" s="173">
        <f t="shared" si="9"/>
        <v>8</v>
      </c>
      <c r="AD56" s="42">
        <v>1</v>
      </c>
      <c r="AE56" s="230"/>
    </row>
    <row r="57" spans="1:31" ht="15.6" customHeight="1" x14ac:dyDescent="0.25">
      <c r="N57" s="9"/>
      <c r="O57" s="233"/>
      <c r="P57" s="44" t="s">
        <v>918</v>
      </c>
      <c r="Q57" s="159" t="s">
        <v>691</v>
      </c>
      <c r="R57" s="44" t="s">
        <v>356</v>
      </c>
      <c r="S57" s="42">
        <v>2</v>
      </c>
      <c r="T57" s="42">
        <v>2</v>
      </c>
      <c r="U57" s="173">
        <f t="shared" si="8"/>
        <v>4</v>
      </c>
      <c r="V57" s="42">
        <v>1</v>
      </c>
      <c r="W57" s="173"/>
      <c r="X57" s="44" t="s">
        <v>835</v>
      </c>
      <c r="Y57" s="88" t="s">
        <v>309</v>
      </c>
      <c r="Z57" s="44" t="s">
        <v>358</v>
      </c>
      <c r="AA57" s="42">
        <v>2</v>
      </c>
      <c r="AB57" s="221">
        <v>6</v>
      </c>
      <c r="AC57" s="173">
        <f t="shared" si="9"/>
        <v>8</v>
      </c>
      <c r="AD57" s="42"/>
      <c r="AE57" s="230"/>
    </row>
    <row r="58" spans="1:31" ht="15.6" customHeight="1" x14ac:dyDescent="0.25">
      <c r="N58" s="9"/>
      <c r="O58" s="232"/>
      <c r="P58" s="44" t="s">
        <v>882</v>
      </c>
      <c r="Q58" s="44" t="s">
        <v>756</v>
      </c>
      <c r="R58" s="44" t="s">
        <v>356</v>
      </c>
      <c r="S58" s="42">
        <v>1</v>
      </c>
      <c r="T58" s="42">
        <v>3</v>
      </c>
      <c r="U58" s="173">
        <f t="shared" si="8"/>
        <v>4</v>
      </c>
      <c r="V58" s="42">
        <v>1</v>
      </c>
      <c r="W58" s="173"/>
      <c r="X58" s="44" t="s">
        <v>839</v>
      </c>
      <c r="Y58" s="44" t="s">
        <v>295</v>
      </c>
      <c r="Z58" s="44" t="s">
        <v>358</v>
      </c>
      <c r="AA58" s="42"/>
      <c r="AB58" s="42">
        <v>8</v>
      </c>
      <c r="AC58" s="173">
        <f t="shared" si="9"/>
        <v>8</v>
      </c>
      <c r="AD58" s="42"/>
      <c r="AE58" s="230"/>
    </row>
    <row r="59" spans="1:31" ht="15.6" customHeight="1" x14ac:dyDescent="0.3">
      <c r="A59" s="171"/>
      <c r="B59" s="171"/>
      <c r="C59" s="170" t="s">
        <v>1007</v>
      </c>
      <c r="D59" s="49" t="s">
        <v>246</v>
      </c>
      <c r="E59" s="49" t="s">
        <v>240</v>
      </c>
      <c r="F59" s="49" t="s">
        <v>241</v>
      </c>
      <c r="G59" s="170" t="s">
        <v>247</v>
      </c>
      <c r="H59" s="170" t="s">
        <v>182</v>
      </c>
      <c r="I59" s="170"/>
      <c r="J59" s="170"/>
      <c r="K59" s="170"/>
      <c r="L59" s="170"/>
      <c r="M59" s="170"/>
      <c r="N59" s="9"/>
      <c r="O59" s="233"/>
      <c r="P59" s="44" t="s">
        <v>816</v>
      </c>
      <c r="Q59" s="44" t="s">
        <v>213</v>
      </c>
      <c r="R59" s="44" t="s">
        <v>356</v>
      </c>
      <c r="S59" s="42">
        <v>1</v>
      </c>
      <c r="T59" s="221">
        <v>1</v>
      </c>
      <c r="U59" s="173">
        <f t="shared" si="8"/>
        <v>2</v>
      </c>
      <c r="V59" s="42">
        <v>1</v>
      </c>
      <c r="W59" s="173"/>
      <c r="X59" s="44" t="s">
        <v>840</v>
      </c>
      <c r="Y59" s="44" t="s">
        <v>293</v>
      </c>
      <c r="Z59" s="51" t="s">
        <v>358</v>
      </c>
      <c r="AA59" s="221">
        <v>5</v>
      </c>
      <c r="AB59" s="42">
        <v>2</v>
      </c>
      <c r="AC59" s="173">
        <f t="shared" si="9"/>
        <v>7</v>
      </c>
      <c r="AD59" s="43"/>
      <c r="AE59" s="230"/>
    </row>
    <row r="60" spans="1:31" ht="15.6" customHeight="1" x14ac:dyDescent="0.3">
      <c r="C60" s="44" t="s">
        <v>908</v>
      </c>
      <c r="D60" s="44" t="s">
        <v>242</v>
      </c>
      <c r="E60" s="42">
        <v>15</v>
      </c>
      <c r="F60" s="221">
        <v>7</v>
      </c>
      <c r="G60" s="173">
        <f t="shared" ref="G60:G71" si="10">SUM(E60:F60)</f>
        <v>22</v>
      </c>
      <c r="H60" s="42"/>
      <c r="I60" s="44"/>
      <c r="J60" s="44"/>
      <c r="K60" s="64"/>
      <c r="L60" s="170" t="s">
        <v>802</v>
      </c>
      <c r="N60" s="9"/>
      <c r="O60" s="63"/>
      <c r="P60" s="44" t="s">
        <v>817</v>
      </c>
      <c r="Q60" s="44" t="s">
        <v>257</v>
      </c>
      <c r="R60" s="44" t="s">
        <v>356</v>
      </c>
      <c r="S60" s="42"/>
      <c r="T60" s="221">
        <v>1</v>
      </c>
      <c r="U60" s="173">
        <f t="shared" si="8"/>
        <v>1</v>
      </c>
      <c r="V60" s="42">
        <v>1</v>
      </c>
      <c r="W60" s="173"/>
      <c r="X60" s="44" t="s">
        <v>838</v>
      </c>
      <c r="Y60" s="44" t="s">
        <v>290</v>
      </c>
      <c r="Z60" s="44" t="s">
        <v>358</v>
      </c>
      <c r="AA60" s="42">
        <v>2</v>
      </c>
      <c r="AB60" s="221">
        <v>3</v>
      </c>
      <c r="AC60" s="173">
        <f t="shared" si="9"/>
        <v>5</v>
      </c>
      <c r="AD60" s="43"/>
      <c r="AE60" s="230"/>
    </row>
    <row r="61" spans="1:31" ht="15.6" customHeight="1" thickBot="1" x14ac:dyDescent="0.3">
      <c r="C61" s="44" t="s">
        <v>320</v>
      </c>
      <c r="D61" s="44" t="s">
        <v>305</v>
      </c>
      <c r="E61" s="42">
        <v>14</v>
      </c>
      <c r="F61" s="42">
        <v>8</v>
      </c>
      <c r="G61" s="173">
        <f t="shared" si="10"/>
        <v>22</v>
      </c>
      <c r="H61" s="42"/>
      <c r="I61" s="44"/>
      <c r="J61" s="44"/>
      <c r="K61" s="44"/>
      <c r="L61" s="44" t="s">
        <v>272</v>
      </c>
      <c r="M61" s="44"/>
      <c r="N61" s="9"/>
      <c r="O61" s="63"/>
      <c r="P61" s="157" t="s">
        <v>1012</v>
      </c>
      <c r="Q61" s="157"/>
      <c r="R61" s="157" t="s">
        <v>356</v>
      </c>
      <c r="S61" s="221">
        <f>SUM(S50:S60)</f>
        <v>31</v>
      </c>
      <c r="T61" s="221">
        <f>SUM(T50:T60)</f>
        <v>56</v>
      </c>
      <c r="U61" s="173">
        <f>SUM(U50:U60)</f>
        <v>87</v>
      </c>
      <c r="V61" s="42">
        <f>SUM(V50:V60)</f>
        <v>13</v>
      </c>
      <c r="W61" s="173"/>
      <c r="X61" s="157" t="s">
        <v>1014</v>
      </c>
      <c r="Y61" s="222"/>
      <c r="Z61" s="157" t="s">
        <v>358</v>
      </c>
      <c r="AA61" s="221">
        <f>SUM(AA50:AA60)</f>
        <v>36</v>
      </c>
      <c r="AB61" s="221">
        <f>SUM(AB50:AB60)</f>
        <v>58</v>
      </c>
      <c r="AC61" s="173">
        <f>SUM(AC50:AC60)</f>
        <v>94</v>
      </c>
      <c r="AD61" s="42">
        <f>SUM(AD50:AD60)</f>
        <v>12</v>
      </c>
      <c r="AE61" s="230"/>
    </row>
    <row r="62" spans="1:31" ht="15.6" customHeight="1" thickBot="1" x14ac:dyDescent="0.3">
      <c r="C62" s="46" t="s">
        <v>794</v>
      </c>
      <c r="D62" s="44" t="s">
        <v>243</v>
      </c>
      <c r="E62" s="42">
        <v>9</v>
      </c>
      <c r="F62" s="42">
        <v>11</v>
      </c>
      <c r="G62" s="173">
        <f t="shared" si="10"/>
        <v>20</v>
      </c>
      <c r="H62" s="42">
        <v>4</v>
      </c>
      <c r="I62" s="44"/>
      <c r="J62" s="44"/>
      <c r="K62" s="44"/>
      <c r="L62" s="44"/>
      <c r="M62" s="44"/>
      <c r="N62" s="9"/>
      <c r="O62" s="230"/>
      <c r="P62" s="168"/>
      <c r="Q62" s="168"/>
      <c r="R62" s="168"/>
      <c r="S62" s="207">
        <f>S25+S37+S49+S61</f>
        <v>122</v>
      </c>
      <c r="T62" s="207">
        <f>T25+T37+T49+T61</f>
        <v>188</v>
      </c>
      <c r="U62" s="207">
        <f>U25+U37+U49+U61</f>
        <v>310</v>
      </c>
      <c r="V62" s="207">
        <f>V25+V37+V49+V61</f>
        <v>36</v>
      </c>
      <c r="W62" s="173"/>
      <c r="X62" s="208"/>
      <c r="Y62" s="57"/>
      <c r="Z62" s="57"/>
      <c r="AA62" s="207">
        <f>AA25+AA37+AA49+AA61</f>
        <v>144</v>
      </c>
      <c r="AB62" s="207">
        <f>AB25+AB37+AB49+AB61</f>
        <v>234</v>
      </c>
      <c r="AC62" s="207">
        <f>AC25+AC37+AC49+AC61</f>
        <v>378</v>
      </c>
      <c r="AD62" s="207">
        <f>AD25+AD37+AD49+AD61</f>
        <v>53</v>
      </c>
      <c r="AE62" s="230"/>
    </row>
    <row r="63" spans="1:31" ht="15.6" customHeight="1" thickTop="1" thickBot="1" x14ac:dyDescent="0.35">
      <c r="C63" s="46" t="s">
        <v>249</v>
      </c>
      <c r="D63" s="220" t="s">
        <v>242</v>
      </c>
      <c r="E63" s="42">
        <v>10</v>
      </c>
      <c r="F63" s="42">
        <v>9</v>
      </c>
      <c r="G63" s="173">
        <f t="shared" si="10"/>
        <v>19</v>
      </c>
      <c r="H63" s="42">
        <v>2</v>
      </c>
      <c r="I63" s="44"/>
      <c r="J63" s="43"/>
      <c r="K63" s="43"/>
      <c r="L63" s="170" t="s">
        <v>273</v>
      </c>
      <c r="M63" s="43"/>
      <c r="N63" s="9"/>
      <c r="O63" s="63"/>
      <c r="P63" s="43"/>
      <c r="Q63" s="43"/>
      <c r="R63" s="43"/>
      <c r="S63" s="43"/>
      <c r="T63" s="43"/>
      <c r="U63" s="43"/>
      <c r="V63" s="43"/>
      <c r="W63" s="43"/>
      <c r="X63" s="209" t="s">
        <v>799</v>
      </c>
      <c r="Y63" s="201"/>
      <c r="Z63" s="201"/>
      <c r="AA63" s="210">
        <f>S62+AA62</f>
        <v>266</v>
      </c>
      <c r="AB63" s="210">
        <f>T62+AB62</f>
        <v>422</v>
      </c>
      <c r="AC63" s="210">
        <f>U62+AC62</f>
        <v>688</v>
      </c>
      <c r="AD63" s="210">
        <f>V62+AD62</f>
        <v>89</v>
      </c>
      <c r="AE63" s="230"/>
    </row>
    <row r="64" spans="1:31" ht="15.6" customHeight="1" thickTop="1" x14ac:dyDescent="0.25">
      <c r="C64" s="44" t="s">
        <v>406</v>
      </c>
      <c r="D64" s="44" t="s">
        <v>242</v>
      </c>
      <c r="E64" s="42">
        <v>8</v>
      </c>
      <c r="F64" s="221">
        <v>10</v>
      </c>
      <c r="G64" s="173">
        <f t="shared" si="10"/>
        <v>18</v>
      </c>
      <c r="H64" s="42">
        <v>3</v>
      </c>
      <c r="I64" s="43"/>
      <c r="J64" s="43"/>
      <c r="K64" s="43"/>
      <c r="L64" s="44" t="s">
        <v>272</v>
      </c>
      <c r="M64" s="44"/>
      <c r="N64" s="9"/>
      <c r="O64" s="181"/>
      <c r="P64" s="43"/>
      <c r="Q64" s="43"/>
      <c r="R64" s="43"/>
      <c r="S64" s="43"/>
      <c r="T64" s="43"/>
      <c r="U64" s="43"/>
      <c r="V64" s="43"/>
      <c r="W64" s="43"/>
      <c r="AE64" s="211"/>
    </row>
    <row r="65" spans="1:31" ht="15.6" customHeight="1" x14ac:dyDescent="0.2">
      <c r="C65" s="157" t="s">
        <v>260</v>
      </c>
      <c r="D65" s="46" t="s">
        <v>242</v>
      </c>
      <c r="E65" s="42">
        <v>1</v>
      </c>
      <c r="F65" s="42">
        <v>15</v>
      </c>
      <c r="G65" s="173">
        <f t="shared" si="10"/>
        <v>16</v>
      </c>
      <c r="H65" s="42">
        <v>1</v>
      </c>
      <c r="I65" s="43"/>
      <c r="J65" s="43"/>
      <c r="K65" s="43"/>
      <c r="L65" s="44"/>
      <c r="M65" s="44"/>
      <c r="O65" s="181"/>
      <c r="AE65" s="211"/>
    </row>
    <row r="66" spans="1:31" ht="15.6" customHeight="1" x14ac:dyDescent="0.3">
      <c r="C66" s="159" t="s">
        <v>383</v>
      </c>
      <c r="D66" s="44" t="s">
        <v>306</v>
      </c>
      <c r="E66" s="42">
        <v>12</v>
      </c>
      <c r="F66" s="221">
        <v>3</v>
      </c>
      <c r="G66" s="173">
        <f t="shared" si="10"/>
        <v>15</v>
      </c>
      <c r="H66" s="42">
        <v>3</v>
      </c>
      <c r="L66" s="44"/>
      <c r="M66" s="44"/>
      <c r="O66" s="181"/>
      <c r="P66" s="163" t="s">
        <v>1021</v>
      </c>
      <c r="Q66" s="49" t="s">
        <v>1002</v>
      </c>
      <c r="R66" s="21">
        <v>41281</v>
      </c>
      <c r="S66" s="57"/>
      <c r="T66" s="57"/>
      <c r="U66" s="57"/>
      <c r="V66" s="171"/>
      <c r="W66" s="171"/>
      <c r="X66" s="163" t="s">
        <v>1022</v>
      </c>
      <c r="Y66" s="49" t="s">
        <v>1002</v>
      </c>
      <c r="Z66" s="21">
        <v>41289</v>
      </c>
      <c r="AA66" s="211"/>
      <c r="AB66" s="211"/>
      <c r="AC66" s="211"/>
      <c r="AD66" s="211"/>
      <c r="AE66" s="211"/>
    </row>
    <row r="67" spans="1:31" ht="15.6" customHeight="1" x14ac:dyDescent="0.3">
      <c r="C67" s="44" t="s">
        <v>792</v>
      </c>
      <c r="D67" s="44" t="s">
        <v>305</v>
      </c>
      <c r="E67" s="42">
        <v>10</v>
      </c>
      <c r="F67" s="42">
        <v>5</v>
      </c>
      <c r="G67" s="173">
        <f t="shared" si="10"/>
        <v>15</v>
      </c>
      <c r="H67" s="42"/>
      <c r="L67" s="170" t="s">
        <v>348</v>
      </c>
      <c r="M67" s="43"/>
      <c r="O67" s="181"/>
      <c r="P67" s="162" t="s">
        <v>270</v>
      </c>
      <c r="Q67" s="162" t="s">
        <v>268</v>
      </c>
      <c r="R67" s="162" t="s">
        <v>296</v>
      </c>
      <c r="S67" s="44"/>
      <c r="T67" s="44"/>
      <c r="U67" s="44"/>
      <c r="V67" s="50"/>
      <c r="W67" s="50"/>
      <c r="X67" s="162" t="s">
        <v>270</v>
      </c>
      <c r="Y67" s="162" t="s">
        <v>268</v>
      </c>
      <c r="Z67" s="162" t="s">
        <v>296</v>
      </c>
      <c r="AA67" s="43"/>
      <c r="AB67" s="43"/>
      <c r="AC67" s="43"/>
      <c r="AD67" s="43"/>
      <c r="AE67" s="211"/>
    </row>
    <row r="68" spans="1:31" ht="15.6" customHeight="1" x14ac:dyDescent="0.3">
      <c r="C68" s="44" t="s">
        <v>556</v>
      </c>
      <c r="D68" s="51" t="s">
        <v>250</v>
      </c>
      <c r="E68" s="221">
        <v>7</v>
      </c>
      <c r="F68" s="221">
        <v>8</v>
      </c>
      <c r="G68" s="173">
        <f t="shared" si="10"/>
        <v>15</v>
      </c>
      <c r="H68" s="42"/>
      <c r="I68" s="43"/>
      <c r="J68" s="43"/>
      <c r="K68" s="43"/>
      <c r="L68" s="44" t="s">
        <v>272</v>
      </c>
      <c r="M68" s="44"/>
      <c r="O68" s="181"/>
      <c r="P68" s="198">
        <v>0.38541666666666669</v>
      </c>
      <c r="Q68" s="64" t="s">
        <v>315</v>
      </c>
      <c r="R68" s="27" t="s">
        <v>432</v>
      </c>
      <c r="S68" s="44"/>
      <c r="T68" s="44"/>
      <c r="U68" s="44"/>
      <c r="V68" s="50"/>
      <c r="W68" s="50"/>
      <c r="X68" s="198">
        <v>0.38541666666666669</v>
      </c>
      <c r="Y68" s="64" t="s">
        <v>315</v>
      </c>
      <c r="Z68" s="27" t="s">
        <v>534</v>
      </c>
      <c r="AA68" s="52"/>
      <c r="AB68" s="202"/>
      <c r="AC68" s="42"/>
      <c r="AD68" s="43"/>
      <c r="AE68" s="211"/>
    </row>
    <row r="69" spans="1:31" ht="15.6" customHeight="1" x14ac:dyDescent="0.3">
      <c r="C69" s="44" t="s">
        <v>258</v>
      </c>
      <c r="D69" s="44" t="s">
        <v>242</v>
      </c>
      <c r="E69" s="42">
        <v>4</v>
      </c>
      <c r="F69" s="221">
        <v>11</v>
      </c>
      <c r="G69" s="173">
        <f t="shared" si="10"/>
        <v>15</v>
      </c>
      <c r="H69" s="42">
        <v>1</v>
      </c>
      <c r="I69" s="43"/>
      <c r="J69" s="43"/>
      <c r="K69" s="43"/>
      <c r="L69" s="44"/>
      <c r="M69" s="44"/>
      <c r="O69" s="181"/>
      <c r="P69" s="198">
        <v>0.38541666666666669</v>
      </c>
      <c r="Q69" s="64" t="s">
        <v>316</v>
      </c>
      <c r="R69" s="27" t="s">
        <v>528</v>
      </c>
      <c r="S69" s="44"/>
      <c r="T69" s="44"/>
      <c r="U69" s="44"/>
      <c r="V69" s="50"/>
      <c r="W69" s="50"/>
      <c r="X69" s="198">
        <v>0.38541666666666669</v>
      </c>
      <c r="Y69" s="64" t="s">
        <v>316</v>
      </c>
      <c r="Z69" s="27" t="s">
        <v>332</v>
      </c>
      <c r="AA69" s="42"/>
      <c r="AB69" s="221"/>
      <c r="AC69" s="42"/>
      <c r="AD69" s="43"/>
      <c r="AE69" s="211"/>
    </row>
    <row r="70" spans="1:31" ht="15.6" customHeight="1" x14ac:dyDescent="0.3">
      <c r="C70" s="44" t="s">
        <v>525</v>
      </c>
      <c r="D70" s="44" t="s">
        <v>356</v>
      </c>
      <c r="E70" s="42">
        <v>2</v>
      </c>
      <c r="F70" s="221">
        <v>13</v>
      </c>
      <c r="G70" s="173">
        <f t="shared" si="10"/>
        <v>15</v>
      </c>
      <c r="H70" s="42">
        <v>1</v>
      </c>
      <c r="I70" s="43"/>
      <c r="J70" s="43"/>
      <c r="K70" s="43"/>
      <c r="L70" s="44"/>
      <c r="M70" s="44"/>
      <c r="O70" s="181"/>
      <c r="P70" s="198">
        <v>0.42708333333333331</v>
      </c>
      <c r="Q70" s="64" t="s">
        <v>315</v>
      </c>
      <c r="R70" s="27" t="s">
        <v>351</v>
      </c>
      <c r="S70" s="44"/>
      <c r="T70" s="44"/>
      <c r="U70" s="44"/>
      <c r="V70" s="50"/>
      <c r="W70" s="50"/>
      <c r="X70" s="198">
        <v>0.42708333333333331</v>
      </c>
      <c r="Y70" s="64" t="s">
        <v>315</v>
      </c>
      <c r="Z70" s="27" t="s">
        <v>330</v>
      </c>
      <c r="AA70" s="42"/>
      <c r="AB70" s="42"/>
      <c r="AC70" s="42"/>
      <c r="AD70" s="43"/>
      <c r="AE70" s="211"/>
    </row>
    <row r="71" spans="1:31" ht="18.75" x14ac:dyDescent="0.3">
      <c r="B71" s="42"/>
      <c r="C71" s="44" t="s">
        <v>292</v>
      </c>
      <c r="D71" s="44" t="s">
        <v>356</v>
      </c>
      <c r="E71" s="42">
        <v>6</v>
      </c>
      <c r="F71" s="221">
        <v>8</v>
      </c>
      <c r="G71" s="173">
        <f t="shared" si="10"/>
        <v>14</v>
      </c>
      <c r="H71" s="43"/>
      <c r="I71" s="43"/>
      <c r="J71" s="43"/>
      <c r="K71" s="43"/>
      <c r="L71" s="44"/>
      <c r="M71" s="44"/>
      <c r="O71" s="181"/>
      <c r="P71" s="198">
        <v>0.42708333333333331</v>
      </c>
      <c r="Q71" s="64" t="s">
        <v>316</v>
      </c>
      <c r="R71" s="27" t="s">
        <v>350</v>
      </c>
      <c r="S71" s="43"/>
      <c r="T71" s="43"/>
      <c r="U71" s="43"/>
      <c r="V71" s="43"/>
      <c r="W71" s="43"/>
      <c r="X71" s="198">
        <v>0.42708333333333331</v>
      </c>
      <c r="Y71" s="64" t="s">
        <v>316</v>
      </c>
      <c r="Z71" s="27" t="s">
        <v>354</v>
      </c>
      <c r="AA71" s="43"/>
      <c r="AB71" s="43"/>
      <c r="AC71" s="43"/>
      <c r="AD71" s="43"/>
      <c r="AE71" s="211"/>
    </row>
    <row r="72" spans="1:31" ht="15.75" x14ac:dyDescent="0.25">
      <c r="A72" s="151"/>
      <c r="B72" s="151"/>
      <c r="C72" s="151"/>
      <c r="D72" s="151"/>
      <c r="E72" s="151"/>
      <c r="F72" s="151"/>
      <c r="G72" s="173"/>
      <c r="H72" s="173"/>
      <c r="I72" s="151"/>
      <c r="J72" s="151"/>
      <c r="K72" s="151"/>
      <c r="L72" s="151"/>
      <c r="M72" s="151"/>
      <c r="O72" s="181"/>
      <c r="P72" s="181"/>
      <c r="Q72" s="181"/>
      <c r="R72" s="181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1"/>
      <c r="AE72" s="211"/>
    </row>
    <row r="73" spans="1:31" ht="15.75" x14ac:dyDescent="0.25">
      <c r="O73" s="94"/>
      <c r="P73" s="143"/>
      <c r="Q73" s="143"/>
      <c r="R73" s="143"/>
      <c r="S73" s="104"/>
      <c r="T73" s="104"/>
      <c r="U73" s="104"/>
      <c r="V73" s="104"/>
    </row>
    <row r="74" spans="1:31" ht="15.75" x14ac:dyDescent="0.25">
      <c r="P74" s="40"/>
      <c r="Q74" s="40"/>
      <c r="R74" s="40"/>
    </row>
    <row r="75" spans="1:31" ht="18" x14ac:dyDescent="0.25">
      <c r="A75" s="36"/>
      <c r="B75" s="84"/>
      <c r="C75" s="36"/>
      <c r="D75" s="36"/>
      <c r="E75" s="34"/>
      <c r="F75" s="83"/>
      <c r="G75" s="36"/>
      <c r="H75" s="36"/>
      <c r="I75" s="36"/>
      <c r="J75" s="85"/>
      <c r="K75" s="83"/>
      <c r="P75" s="7"/>
      <c r="Q75" s="6"/>
      <c r="R75" s="10"/>
    </row>
    <row r="76" spans="1:31" ht="18" x14ac:dyDescent="0.25">
      <c r="A76" s="36"/>
      <c r="B76" s="84"/>
      <c r="C76" s="36"/>
      <c r="D76" s="36"/>
      <c r="E76" s="34"/>
      <c r="F76" s="83"/>
      <c r="G76" s="95"/>
      <c r="H76" s="36"/>
      <c r="I76" s="36"/>
      <c r="J76" s="85"/>
      <c r="K76" s="83"/>
      <c r="P76" s="5"/>
      <c r="Q76" s="5"/>
      <c r="R76" s="7"/>
    </row>
    <row r="77" spans="1:31" ht="18" x14ac:dyDescent="0.25">
      <c r="A77" s="36"/>
      <c r="B77" s="84"/>
      <c r="C77" s="36"/>
      <c r="D77" s="36"/>
      <c r="E77" s="34"/>
      <c r="F77" s="83"/>
      <c r="G77" s="95"/>
      <c r="H77" s="36"/>
      <c r="I77" s="83"/>
      <c r="J77" s="83"/>
      <c r="K77" s="83"/>
      <c r="P77" s="67"/>
      <c r="Q77" s="67"/>
      <c r="R77" s="40"/>
    </row>
    <row r="78" spans="1:31" ht="18" x14ac:dyDescent="0.25">
      <c r="A78" s="36"/>
      <c r="B78" s="84"/>
      <c r="C78" s="36"/>
      <c r="D78" s="36"/>
      <c r="E78" s="34"/>
      <c r="F78" s="83"/>
      <c r="G78" s="95"/>
      <c r="H78" s="36"/>
      <c r="I78" s="83"/>
      <c r="J78" s="83"/>
      <c r="K78" s="83"/>
      <c r="P78" s="7"/>
      <c r="Q78" s="7"/>
      <c r="R78" s="7"/>
    </row>
    <row r="79" spans="1:31" ht="18" x14ac:dyDescent="0.25">
      <c r="A79" s="36"/>
      <c r="B79" s="84"/>
      <c r="C79" s="36"/>
      <c r="D79" s="36"/>
      <c r="E79" s="34"/>
      <c r="F79" s="83"/>
      <c r="G79" s="36"/>
      <c r="H79" s="83"/>
      <c r="I79" s="83"/>
      <c r="J79" s="34"/>
      <c r="K79" s="83"/>
      <c r="P79" s="5"/>
      <c r="Q79" s="5"/>
      <c r="R79" s="7"/>
    </row>
    <row r="80" spans="1:31" ht="18" x14ac:dyDescent="0.25">
      <c r="A80" s="36"/>
      <c r="B80" s="84"/>
      <c r="C80" s="36"/>
      <c r="D80" s="36"/>
      <c r="E80" s="34"/>
      <c r="F80" s="36"/>
      <c r="G80" s="36"/>
      <c r="H80" s="36"/>
      <c r="I80" s="83"/>
      <c r="J80" s="83"/>
      <c r="K80" s="83"/>
      <c r="P80" s="5"/>
      <c r="Q80" s="5"/>
      <c r="R80" s="7"/>
    </row>
    <row r="81" spans="1:18" ht="18" x14ac:dyDescent="0.25">
      <c r="A81" s="36"/>
      <c r="B81" s="84"/>
      <c r="C81" s="38"/>
      <c r="D81" s="38"/>
      <c r="E81" s="34"/>
      <c r="F81" s="36"/>
      <c r="G81" s="95"/>
      <c r="H81" s="36"/>
      <c r="I81" s="83"/>
      <c r="J81" s="83"/>
      <c r="K81" s="83"/>
      <c r="P81" s="5"/>
      <c r="Q81" s="5"/>
      <c r="R81" s="7"/>
    </row>
    <row r="82" spans="1:18" ht="18" x14ac:dyDescent="0.25">
      <c r="A82" s="36"/>
      <c r="B82" s="84"/>
      <c r="C82" s="36"/>
      <c r="D82" s="34"/>
      <c r="E82" s="34"/>
      <c r="F82" s="83"/>
      <c r="G82" s="36"/>
      <c r="H82" s="83"/>
      <c r="I82" s="83"/>
      <c r="J82" s="83"/>
      <c r="K82" s="83"/>
      <c r="P82" s="7"/>
      <c r="Q82" s="7"/>
      <c r="R82" s="7"/>
    </row>
    <row r="83" spans="1:18" ht="18" x14ac:dyDescent="0.25">
      <c r="A83" s="36"/>
      <c r="B83" s="84"/>
      <c r="C83" s="36"/>
      <c r="D83" s="34"/>
      <c r="E83" s="34"/>
      <c r="F83" s="36"/>
      <c r="G83" s="95"/>
      <c r="H83" s="36"/>
      <c r="I83" s="83"/>
      <c r="J83" s="83"/>
      <c r="K83" s="83"/>
      <c r="P83" s="7"/>
      <c r="Q83" s="7"/>
      <c r="R83" s="7"/>
    </row>
    <row r="84" spans="1:18" ht="18" x14ac:dyDescent="0.25">
      <c r="A84" s="36"/>
      <c r="B84" s="84"/>
      <c r="C84" s="34"/>
      <c r="D84" s="34"/>
      <c r="E84" s="34"/>
      <c r="F84" s="36"/>
      <c r="G84" s="95"/>
      <c r="H84" s="36"/>
      <c r="I84" s="83"/>
      <c r="J84" s="83"/>
      <c r="K84" s="83"/>
    </row>
    <row r="85" spans="1:18" ht="18" x14ac:dyDescent="0.25">
      <c r="A85" s="36"/>
      <c r="B85" s="84"/>
      <c r="C85" s="34"/>
      <c r="D85" s="34"/>
      <c r="E85" s="34"/>
      <c r="F85" s="36"/>
      <c r="G85" s="95"/>
      <c r="H85" s="36"/>
      <c r="I85" s="83"/>
      <c r="J85" s="83"/>
      <c r="K85" s="83"/>
    </row>
    <row r="86" spans="1:18" ht="23.25" x14ac:dyDescent="0.35">
      <c r="A86" s="86"/>
      <c r="B86" s="89"/>
      <c r="C86" s="34"/>
      <c r="D86" s="34"/>
      <c r="E86" s="34"/>
      <c r="F86" s="36"/>
      <c r="G86" s="95"/>
      <c r="H86" s="36"/>
      <c r="I86" s="83"/>
      <c r="J86" s="83"/>
      <c r="K86" s="83"/>
    </row>
    <row r="87" spans="1:18" ht="18" x14ac:dyDescent="0.25">
      <c r="A87" s="36"/>
      <c r="B87" s="84"/>
      <c r="C87" s="36"/>
      <c r="D87" s="84"/>
      <c r="E87" s="34"/>
      <c r="F87" s="83"/>
      <c r="G87" s="36"/>
      <c r="H87" s="36"/>
      <c r="I87" s="83"/>
      <c r="J87" s="34"/>
      <c r="K87" s="83"/>
    </row>
    <row r="88" spans="1:18" ht="18" x14ac:dyDescent="0.25">
      <c r="A88" s="36"/>
      <c r="B88" s="34"/>
      <c r="C88" s="34"/>
      <c r="D88" s="34"/>
      <c r="E88" s="34"/>
      <c r="F88" s="34"/>
      <c r="G88" s="36"/>
      <c r="H88" s="34"/>
      <c r="I88" s="34"/>
      <c r="J88" s="34"/>
      <c r="K88" s="83"/>
    </row>
    <row r="89" spans="1:18" ht="18" x14ac:dyDescent="0.25">
      <c r="A89" s="36"/>
      <c r="B89" s="84"/>
      <c r="C89" s="84"/>
      <c r="D89" s="84"/>
      <c r="E89" s="83"/>
      <c r="F89" s="83"/>
      <c r="G89" s="36"/>
      <c r="H89" s="83"/>
      <c r="I89" s="83"/>
      <c r="J89" s="34"/>
      <c r="K89" s="83"/>
    </row>
    <row r="90" spans="1:18" ht="18" x14ac:dyDescent="0.25">
      <c r="A90" s="83"/>
      <c r="B90" s="34"/>
      <c r="C90" s="84"/>
      <c r="D90" s="84"/>
      <c r="E90" s="34"/>
      <c r="F90" s="36"/>
      <c r="G90" s="95"/>
      <c r="H90" s="36"/>
      <c r="I90" s="83"/>
      <c r="J90" s="83"/>
      <c r="K90" s="83"/>
    </row>
    <row r="91" spans="1:18" ht="23.25" x14ac:dyDescent="0.35">
      <c r="A91" s="83"/>
      <c r="B91" s="58"/>
      <c r="C91" s="89"/>
      <c r="D91" s="89"/>
      <c r="E91" s="58"/>
      <c r="F91" s="36"/>
      <c r="G91" s="95"/>
      <c r="H91" s="36"/>
      <c r="I91" s="83"/>
      <c r="J91" s="83"/>
      <c r="K91" s="83"/>
    </row>
    <row r="92" spans="1:18" ht="18" x14ac:dyDescent="0.25">
      <c r="A92" s="83"/>
      <c r="B92" s="34"/>
      <c r="C92" s="84"/>
      <c r="D92" s="84"/>
      <c r="E92" s="34"/>
      <c r="F92" s="36"/>
      <c r="G92" s="95"/>
      <c r="H92" s="36"/>
      <c r="I92" s="83"/>
      <c r="J92" s="83"/>
      <c r="K92" s="83"/>
    </row>
    <row r="93" spans="1:18" ht="18" x14ac:dyDescent="0.25">
      <c r="A93" s="36"/>
      <c r="B93" s="34"/>
      <c r="C93" s="34"/>
      <c r="D93" s="34"/>
      <c r="E93" s="34"/>
      <c r="F93" s="36"/>
      <c r="G93" s="95"/>
      <c r="H93" s="36"/>
      <c r="I93" s="83"/>
      <c r="J93" s="34"/>
      <c r="K93" s="34"/>
      <c r="L93" s="1"/>
    </row>
    <row r="94" spans="1:18" ht="18" x14ac:dyDescent="0.25">
      <c r="A94" s="36"/>
      <c r="B94" s="34"/>
      <c r="C94" s="87"/>
      <c r="D94" s="34"/>
      <c r="E94" s="34"/>
      <c r="F94" s="36"/>
      <c r="G94" s="95"/>
      <c r="H94" s="36"/>
      <c r="I94" s="83"/>
      <c r="J94" s="34"/>
      <c r="K94" s="34"/>
      <c r="L94" s="1"/>
    </row>
    <row r="95" spans="1:18" ht="18" x14ac:dyDescent="0.25">
      <c r="A95" s="36"/>
      <c r="B95" s="34"/>
      <c r="C95" s="87"/>
      <c r="D95" s="84"/>
      <c r="E95" s="36"/>
      <c r="F95" s="36"/>
      <c r="G95" s="95"/>
      <c r="H95" s="36"/>
      <c r="I95" s="83"/>
      <c r="J95" s="34"/>
      <c r="K95" s="34"/>
      <c r="L95" s="1"/>
    </row>
    <row r="96" spans="1:18" ht="18" x14ac:dyDescent="0.25">
      <c r="A96" s="36"/>
      <c r="B96" s="34"/>
      <c r="C96" s="87"/>
      <c r="D96" s="84"/>
      <c r="E96" s="36"/>
      <c r="F96" s="36"/>
      <c r="G96" s="95"/>
      <c r="H96" s="36"/>
      <c r="I96" s="83"/>
      <c r="J96" s="34"/>
      <c r="K96" s="34"/>
      <c r="L96" s="1"/>
    </row>
    <row r="97" spans="1:12" ht="18" x14ac:dyDescent="0.25">
      <c r="A97" s="36"/>
      <c r="B97" s="34"/>
      <c r="C97" s="87"/>
      <c r="D97" s="84"/>
      <c r="E97" s="34"/>
      <c r="F97" s="36"/>
      <c r="G97" s="95"/>
      <c r="H97" s="36"/>
      <c r="I97" s="83"/>
      <c r="J97" s="34"/>
      <c r="K97" s="34"/>
      <c r="L97" s="1"/>
    </row>
    <row r="98" spans="1:12" ht="18" x14ac:dyDescent="0.25">
      <c r="A98" s="95"/>
      <c r="B98" s="96"/>
      <c r="C98" s="97"/>
      <c r="D98" s="98"/>
      <c r="E98" s="95"/>
      <c r="F98" s="95"/>
      <c r="G98" s="95"/>
      <c r="H98" s="95"/>
      <c r="I98" s="99"/>
      <c r="J98" s="96"/>
      <c r="K98" s="96"/>
      <c r="L98" s="100"/>
    </row>
    <row r="99" spans="1:12" ht="18" x14ac:dyDescent="0.25">
      <c r="A99" s="36"/>
      <c r="B99" s="34"/>
      <c r="C99" s="87"/>
      <c r="D99" s="84"/>
      <c r="E99" s="36"/>
      <c r="F99" s="36"/>
      <c r="G99" s="95"/>
      <c r="H99" s="36"/>
      <c r="I99" s="83"/>
      <c r="J99" s="34"/>
      <c r="K99" s="34"/>
      <c r="L99" s="1"/>
    </row>
    <row r="100" spans="1:12" ht="18" x14ac:dyDescent="0.25">
      <c r="A100" s="36"/>
      <c r="B100" s="34"/>
      <c r="C100" s="87"/>
      <c r="D100" s="84"/>
      <c r="E100" s="34"/>
      <c r="F100" s="36"/>
      <c r="G100" s="95"/>
      <c r="H100" s="36"/>
      <c r="I100" s="83"/>
      <c r="J100" s="34"/>
      <c r="K100" s="34"/>
      <c r="L100" s="1"/>
    </row>
  </sheetData>
  <sortState ref="W22:AD24">
    <sortCondition ref="W21"/>
  </sortState>
  <pageMargins left="0.25" right="0.25" top="0.25" bottom="0.25" header="0.5" footer="0.5"/>
  <pageSetup scale="65" fitToWidth="0" fitToHeight="0" orientation="portrait" r:id="rId1"/>
  <headerFooter alignWithMargins="0"/>
  <colBreaks count="1" manualBreakCount="1">
    <brk id="13" max="1048575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view="pageBreakPreview" zoomScale="78" zoomScaleNormal="75" zoomScaleSheetLayoutView="78" workbookViewId="0">
      <selection activeCell="AC69" sqref="AC69"/>
    </sheetView>
  </sheetViews>
  <sheetFormatPr defaultRowHeight="12.75" x14ac:dyDescent="0.2"/>
  <cols>
    <col min="1" max="1" width="13.140625" customWidth="1"/>
    <col min="2" max="2" width="16.42578125" customWidth="1"/>
    <col min="3" max="3" width="16.140625" customWidth="1"/>
    <col min="4" max="4" width="13.8554687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26.42578125" customWidth="1"/>
    <col min="14" max="14" width="0.85546875" customWidth="1"/>
    <col min="15" max="15" width="3" customWidth="1"/>
    <col min="16" max="16" width="14.7109375" customWidth="1"/>
    <col min="17" max="17" width="15" customWidth="1"/>
    <col min="18" max="18" width="15.42578125" customWidth="1"/>
    <col min="19" max="19" width="7" customWidth="1"/>
    <col min="20" max="20" width="6.85546875" customWidth="1"/>
    <col min="21" max="21" width="7.140625" customWidth="1"/>
    <col min="22" max="22" width="6.85546875" customWidth="1"/>
    <col min="23" max="23" width="4.7109375" customWidth="1"/>
    <col min="24" max="24" width="12.85546875" customWidth="1"/>
    <col min="25" max="25" width="19.28515625" customWidth="1"/>
    <col min="26" max="26" width="15.5703125" customWidth="1"/>
    <col min="27" max="27" width="7.42578125" customWidth="1"/>
    <col min="28" max="28" width="6.5703125" customWidth="1"/>
    <col min="29" max="29" width="6.85546875" customWidth="1"/>
    <col min="30" max="30" width="6.5703125" customWidth="1"/>
    <col min="31" max="31" width="2" customWidth="1"/>
  </cols>
  <sheetData>
    <row r="1" spans="1:31" ht="24" customHeight="1" x14ac:dyDescent="0.35">
      <c r="A1" s="30"/>
      <c r="B1" s="215"/>
      <c r="C1" s="215"/>
      <c r="D1" s="215"/>
      <c r="E1" s="215"/>
      <c r="F1" s="215"/>
      <c r="G1" s="216" t="s">
        <v>286</v>
      </c>
      <c r="H1" s="216"/>
      <c r="I1" s="216"/>
      <c r="J1" s="216"/>
      <c r="K1" s="216"/>
      <c r="L1" s="215"/>
      <c r="M1" s="215"/>
      <c r="O1" s="16"/>
      <c r="P1" s="144" t="s">
        <v>262</v>
      </c>
      <c r="Q1" s="144"/>
      <c r="R1" s="144" t="s">
        <v>246</v>
      </c>
      <c r="S1" s="232" t="s">
        <v>287</v>
      </c>
      <c r="T1" s="15" t="s">
        <v>264</v>
      </c>
      <c r="U1" s="15" t="s">
        <v>263</v>
      </c>
      <c r="V1" s="15" t="s">
        <v>265</v>
      </c>
      <c r="W1" s="15" t="s">
        <v>266</v>
      </c>
      <c r="X1" s="15" t="s">
        <v>267</v>
      </c>
      <c r="Y1" s="173" t="s">
        <v>184</v>
      </c>
      <c r="Z1" s="173"/>
      <c r="AA1" s="173"/>
      <c r="AB1" s="173"/>
      <c r="AC1" s="173"/>
      <c r="AD1" s="173"/>
      <c r="AE1" s="16"/>
    </row>
    <row r="2" spans="1:31" ht="18.600000000000001" customHeight="1" x14ac:dyDescent="0.3">
      <c r="A2" s="14"/>
      <c r="B2" s="217" t="s">
        <v>523</v>
      </c>
      <c r="C2" s="216"/>
      <c r="D2" s="215"/>
      <c r="E2" s="215"/>
      <c r="F2" s="215"/>
      <c r="G2" s="218" t="s">
        <v>797</v>
      </c>
      <c r="H2" s="216"/>
      <c r="I2" s="216"/>
      <c r="J2" s="216"/>
      <c r="K2" s="216"/>
      <c r="L2" s="215"/>
      <c r="M2" s="219">
        <v>41260</v>
      </c>
      <c r="O2" s="15"/>
      <c r="P2" s="44" t="s">
        <v>223</v>
      </c>
      <c r="Q2" s="44" t="s">
        <v>275</v>
      </c>
      <c r="R2" s="44" t="s">
        <v>243</v>
      </c>
      <c r="S2" s="42"/>
      <c r="T2" s="199">
        <v>13</v>
      </c>
      <c r="U2" s="42">
        <v>22</v>
      </c>
      <c r="V2" s="42">
        <v>2</v>
      </c>
      <c r="W2" s="42">
        <v>0</v>
      </c>
      <c r="X2" s="212">
        <f t="shared" ref="X2:X10" si="0">U2/T2</f>
        <v>1.6923076923076923</v>
      </c>
      <c r="Y2" s="42">
        <v>1</v>
      </c>
      <c r="AE2" s="16"/>
    </row>
    <row r="3" spans="1:31" ht="18" x14ac:dyDescent="0.25">
      <c r="A3" s="4"/>
      <c r="B3" s="4"/>
      <c r="C3" s="25"/>
      <c r="D3" s="25"/>
      <c r="E3" s="23" t="s">
        <v>279</v>
      </c>
      <c r="F3" s="23" t="s">
        <v>280</v>
      </c>
      <c r="G3" s="23" t="s">
        <v>281</v>
      </c>
      <c r="H3" s="23" t="s">
        <v>282</v>
      </c>
      <c r="I3" s="23" t="s">
        <v>263</v>
      </c>
      <c r="J3" s="23" t="s">
        <v>247</v>
      </c>
      <c r="K3" s="23" t="s">
        <v>287</v>
      </c>
      <c r="L3" s="23" t="s">
        <v>244</v>
      </c>
      <c r="M3" s="9" t="s">
        <v>183</v>
      </c>
      <c r="O3" s="15"/>
      <c r="P3" s="44" t="s">
        <v>321</v>
      </c>
      <c r="Q3" s="44" t="s">
        <v>785</v>
      </c>
      <c r="R3" s="44" t="s">
        <v>306</v>
      </c>
      <c r="S3" s="42">
        <v>1</v>
      </c>
      <c r="T3" s="199">
        <v>14</v>
      </c>
      <c r="U3" s="42">
        <v>29</v>
      </c>
      <c r="V3" s="42">
        <v>3</v>
      </c>
      <c r="W3" s="42">
        <v>0</v>
      </c>
      <c r="X3" s="212">
        <f>U3/T3</f>
        <v>2.0714285714285716</v>
      </c>
      <c r="Y3" s="42">
        <v>2</v>
      </c>
      <c r="AE3" s="16"/>
    </row>
    <row r="4" spans="1:31" ht="18.75" x14ac:dyDescent="0.3">
      <c r="A4" s="7"/>
      <c r="B4" s="9"/>
      <c r="C4" s="35" t="s">
        <v>278</v>
      </c>
      <c r="D4" s="25"/>
      <c r="E4" s="23">
        <v>7</v>
      </c>
      <c r="F4" s="23">
        <v>3</v>
      </c>
      <c r="G4" s="23">
        <v>4</v>
      </c>
      <c r="H4" s="23">
        <v>44</v>
      </c>
      <c r="I4" s="23">
        <v>32</v>
      </c>
      <c r="J4" s="37">
        <f>E4*2+G4*1</f>
        <v>18</v>
      </c>
      <c r="K4" s="234">
        <v>70</v>
      </c>
      <c r="L4" s="114">
        <v>9</v>
      </c>
      <c r="M4" s="9">
        <v>1</v>
      </c>
      <c r="N4" s="1"/>
      <c r="O4" s="15"/>
      <c r="P4" s="44" t="s">
        <v>255</v>
      </c>
      <c r="Q4" s="44" t="s">
        <v>285</v>
      </c>
      <c r="R4" s="44" t="s">
        <v>242</v>
      </c>
      <c r="S4" s="42"/>
      <c r="T4" s="199">
        <v>14</v>
      </c>
      <c r="U4" s="42">
        <v>32</v>
      </c>
      <c r="V4" s="42">
        <v>2</v>
      </c>
      <c r="W4" s="42">
        <v>0</v>
      </c>
      <c r="X4" s="212">
        <f>U4/T4</f>
        <v>2.2857142857142856</v>
      </c>
      <c r="Y4" s="42">
        <v>6</v>
      </c>
      <c r="AE4" s="16"/>
    </row>
    <row r="5" spans="1:31" ht="18.75" x14ac:dyDescent="0.3">
      <c r="A5" s="9"/>
      <c r="B5" s="9"/>
      <c r="C5" s="35" t="s">
        <v>313</v>
      </c>
      <c r="D5" s="25"/>
      <c r="E5" s="23">
        <v>7</v>
      </c>
      <c r="F5" s="23">
        <v>5</v>
      </c>
      <c r="G5" s="23">
        <v>2</v>
      </c>
      <c r="H5" s="23">
        <v>33</v>
      </c>
      <c r="I5" s="23">
        <v>29</v>
      </c>
      <c r="J5" s="37">
        <f t="shared" ref="J5:J10" si="1">E5*2+G5*1</f>
        <v>16</v>
      </c>
      <c r="K5" s="234">
        <v>51</v>
      </c>
      <c r="L5" s="23">
        <v>15</v>
      </c>
      <c r="M5" s="9">
        <v>2</v>
      </c>
      <c r="O5" s="15"/>
      <c r="P5" s="44" t="s">
        <v>210</v>
      </c>
      <c r="Q5" s="44" t="s">
        <v>317</v>
      </c>
      <c r="R5" s="44" t="s">
        <v>283</v>
      </c>
      <c r="S5" s="42"/>
      <c r="T5" s="199">
        <v>12</v>
      </c>
      <c r="U5" s="42">
        <v>28</v>
      </c>
      <c r="V5" s="42">
        <v>2</v>
      </c>
      <c r="W5" s="42">
        <v>1</v>
      </c>
      <c r="X5" s="212">
        <f>U5/T5</f>
        <v>2.3333333333333335</v>
      </c>
      <c r="Y5" s="42">
        <v>3</v>
      </c>
      <c r="AE5" s="16"/>
    </row>
    <row r="6" spans="1:31" ht="18.75" x14ac:dyDescent="0.3">
      <c r="B6" s="9"/>
      <c r="C6" s="35" t="s">
        <v>318</v>
      </c>
      <c r="D6" s="25"/>
      <c r="E6" s="23">
        <v>5</v>
      </c>
      <c r="F6" s="23">
        <v>3</v>
      </c>
      <c r="G6" s="23">
        <v>6</v>
      </c>
      <c r="H6" s="23">
        <v>28</v>
      </c>
      <c r="I6" s="23">
        <v>28</v>
      </c>
      <c r="J6" s="37">
        <f t="shared" si="1"/>
        <v>16</v>
      </c>
      <c r="K6" s="234">
        <v>37</v>
      </c>
      <c r="L6" s="23">
        <v>7</v>
      </c>
      <c r="M6" s="9">
        <v>4</v>
      </c>
      <c r="O6" s="15"/>
      <c r="P6" s="44" t="s">
        <v>252</v>
      </c>
      <c r="Q6" s="44" t="s">
        <v>304</v>
      </c>
      <c r="R6" s="44" t="s">
        <v>356</v>
      </c>
      <c r="S6" s="42"/>
      <c r="T6" s="199">
        <v>12</v>
      </c>
      <c r="U6" s="42">
        <v>28</v>
      </c>
      <c r="V6" s="42">
        <v>1</v>
      </c>
      <c r="W6" s="42">
        <v>0</v>
      </c>
      <c r="X6" s="212">
        <f>U6/T6</f>
        <v>2.3333333333333335</v>
      </c>
      <c r="Y6" s="42">
        <v>5</v>
      </c>
      <c r="AE6" s="16"/>
    </row>
    <row r="7" spans="1:31" ht="18.75" x14ac:dyDescent="0.3">
      <c r="B7" s="9"/>
      <c r="C7" s="35" t="s">
        <v>583</v>
      </c>
      <c r="D7" s="25"/>
      <c r="E7" s="23">
        <v>6</v>
      </c>
      <c r="F7" s="23">
        <v>5</v>
      </c>
      <c r="G7" s="23">
        <v>3</v>
      </c>
      <c r="H7" s="23">
        <v>27</v>
      </c>
      <c r="I7" s="23">
        <v>23</v>
      </c>
      <c r="J7" s="37">
        <f t="shared" si="1"/>
        <v>15</v>
      </c>
      <c r="K7" s="234">
        <v>48</v>
      </c>
      <c r="L7" s="114">
        <v>15</v>
      </c>
      <c r="M7" s="9">
        <v>3</v>
      </c>
      <c r="N7" s="9"/>
      <c r="O7" s="15"/>
      <c r="P7" s="44" t="s">
        <v>788</v>
      </c>
      <c r="Q7" s="44" t="s">
        <v>789</v>
      </c>
      <c r="R7" s="44" t="s">
        <v>319</v>
      </c>
      <c r="S7" s="42"/>
      <c r="T7" s="199">
        <v>5</v>
      </c>
      <c r="U7" s="42">
        <v>12</v>
      </c>
      <c r="V7" s="42">
        <v>1</v>
      </c>
      <c r="W7" s="42">
        <v>0</v>
      </c>
      <c r="X7" s="212">
        <f>U7/T7</f>
        <v>2.4</v>
      </c>
      <c r="Y7" s="42">
        <v>4</v>
      </c>
      <c r="AE7" s="16"/>
    </row>
    <row r="8" spans="1:31" ht="18.75" x14ac:dyDescent="0.3">
      <c r="A8" s="9"/>
      <c r="B8" s="9"/>
      <c r="C8" s="35" t="s">
        <v>346</v>
      </c>
      <c r="E8" s="23">
        <v>5</v>
      </c>
      <c r="F8" s="23">
        <v>6</v>
      </c>
      <c r="G8" s="23">
        <v>3</v>
      </c>
      <c r="H8" s="23">
        <v>34</v>
      </c>
      <c r="I8" s="23">
        <v>38</v>
      </c>
      <c r="J8" s="37">
        <f t="shared" si="1"/>
        <v>13</v>
      </c>
      <c r="K8" s="234">
        <v>55</v>
      </c>
      <c r="L8" s="114">
        <v>10</v>
      </c>
      <c r="M8" s="9">
        <v>6</v>
      </c>
      <c r="O8" s="15"/>
      <c r="P8" s="44" t="s">
        <v>291</v>
      </c>
      <c r="Q8" s="44" t="s">
        <v>329</v>
      </c>
      <c r="R8" s="44" t="s">
        <v>358</v>
      </c>
      <c r="S8" s="42">
        <v>2</v>
      </c>
      <c r="T8" s="199">
        <v>13</v>
      </c>
      <c r="U8" s="42">
        <v>34</v>
      </c>
      <c r="V8" s="42">
        <v>1</v>
      </c>
      <c r="W8" s="42">
        <v>1</v>
      </c>
      <c r="X8" s="212">
        <f t="shared" si="0"/>
        <v>2.6153846153846154</v>
      </c>
      <c r="Y8" s="42">
        <v>7</v>
      </c>
      <c r="AE8" s="16"/>
    </row>
    <row r="9" spans="1:31" ht="18.75" x14ac:dyDescent="0.3">
      <c r="A9" s="9"/>
      <c r="B9" s="9"/>
      <c r="C9" s="35" t="s">
        <v>344</v>
      </c>
      <c r="D9" s="69"/>
      <c r="E9" s="23">
        <v>4</v>
      </c>
      <c r="F9" s="23">
        <v>5</v>
      </c>
      <c r="G9" s="23">
        <v>5</v>
      </c>
      <c r="H9" s="23">
        <v>28</v>
      </c>
      <c r="I9" s="23">
        <v>31</v>
      </c>
      <c r="J9" s="37">
        <f t="shared" si="1"/>
        <v>13</v>
      </c>
      <c r="K9" s="234">
        <v>50</v>
      </c>
      <c r="L9" s="114">
        <v>13</v>
      </c>
      <c r="M9" s="9">
        <v>7</v>
      </c>
      <c r="O9" s="15"/>
      <c r="P9" s="51" t="s">
        <v>355</v>
      </c>
      <c r="Q9" s="44" t="s">
        <v>284</v>
      </c>
      <c r="R9" s="44" t="s">
        <v>305</v>
      </c>
      <c r="S9" s="42">
        <v>1</v>
      </c>
      <c r="T9" s="199">
        <v>14</v>
      </c>
      <c r="U9" s="42">
        <v>38</v>
      </c>
      <c r="V9" s="42">
        <v>0</v>
      </c>
      <c r="W9" s="42">
        <v>2</v>
      </c>
      <c r="X9" s="212">
        <f t="shared" si="0"/>
        <v>2.7142857142857144</v>
      </c>
      <c r="Y9" s="42">
        <v>8</v>
      </c>
      <c r="AE9" s="16"/>
    </row>
    <row r="10" spans="1:31" ht="19.5" thickBot="1" x14ac:dyDescent="0.35">
      <c r="A10" s="9"/>
      <c r="B10" s="9"/>
      <c r="C10" s="35" t="s">
        <v>784</v>
      </c>
      <c r="E10" s="23">
        <v>5</v>
      </c>
      <c r="F10" s="23">
        <v>7</v>
      </c>
      <c r="G10" s="23">
        <v>2</v>
      </c>
      <c r="H10" s="23">
        <v>40</v>
      </c>
      <c r="I10" s="23">
        <v>40</v>
      </c>
      <c r="J10" s="37">
        <f t="shared" si="1"/>
        <v>12</v>
      </c>
      <c r="K10" s="234">
        <v>62</v>
      </c>
      <c r="L10" s="23">
        <v>3</v>
      </c>
      <c r="M10" s="9">
        <v>5</v>
      </c>
      <c r="O10" s="82"/>
      <c r="P10" s="44" t="s">
        <v>297</v>
      </c>
      <c r="Q10" s="44" t="s">
        <v>203</v>
      </c>
      <c r="R10" s="44"/>
      <c r="S10" s="42">
        <v>1</v>
      </c>
      <c r="T10" s="199">
        <v>15</v>
      </c>
      <c r="U10" s="42">
        <v>25</v>
      </c>
      <c r="V10" s="42">
        <v>2</v>
      </c>
      <c r="W10" s="42">
        <v>1</v>
      </c>
      <c r="X10" s="212">
        <f t="shared" si="0"/>
        <v>1.6666666666666667</v>
      </c>
      <c r="AE10" s="16"/>
    </row>
    <row r="11" spans="1:31" ht="19.5" thickBot="1" x14ac:dyDescent="0.35">
      <c r="A11" s="9"/>
      <c r="B11" s="9"/>
      <c r="C11" s="35" t="s">
        <v>276</v>
      </c>
      <c r="D11" s="25"/>
      <c r="E11" s="23">
        <v>3</v>
      </c>
      <c r="F11" s="23">
        <v>8</v>
      </c>
      <c r="G11" s="23">
        <v>3</v>
      </c>
      <c r="H11" s="23">
        <v>19</v>
      </c>
      <c r="I11" s="23">
        <v>32</v>
      </c>
      <c r="J11" s="37">
        <f>E11*2+G11*1</f>
        <v>9</v>
      </c>
      <c r="K11" s="234">
        <v>27</v>
      </c>
      <c r="L11" s="53">
        <v>11</v>
      </c>
      <c r="M11" s="9">
        <v>8</v>
      </c>
      <c r="O11" s="82"/>
      <c r="P11" s="16"/>
      <c r="Q11" s="208" t="s">
        <v>224</v>
      </c>
      <c r="R11" s="173" t="s">
        <v>1005</v>
      </c>
      <c r="S11" s="173">
        <f>SUM(S2:S10)</f>
        <v>5</v>
      </c>
      <c r="T11" s="207">
        <f>SUM(T2:T10)</f>
        <v>112</v>
      </c>
      <c r="U11" s="207">
        <f>SUM(U2:U10)</f>
        <v>248</v>
      </c>
      <c r="V11" s="207">
        <f>SUM(V2:V10)</f>
        <v>14</v>
      </c>
      <c r="W11" s="207">
        <f>SUM(W2:W10)</f>
        <v>5</v>
      </c>
      <c r="X11" s="214">
        <f>(U11+W11)/T11</f>
        <v>2.2589285714285716</v>
      </c>
      <c r="AE11" s="16"/>
    </row>
    <row r="12" spans="1:31" ht="18.75" thickBot="1" x14ac:dyDescent="0.3">
      <c r="A12" s="9"/>
      <c r="B12" s="9"/>
      <c r="C12" s="22"/>
      <c r="D12" s="22"/>
      <c r="E12" s="146">
        <f>SUM(E4:E11)</f>
        <v>42</v>
      </c>
      <c r="F12" s="146">
        <f>SUM(F4:F11)</f>
        <v>42</v>
      </c>
      <c r="G12" s="146">
        <f>SUM(G4:G11)</f>
        <v>28</v>
      </c>
      <c r="H12" s="65">
        <f>SUM(H4:H11)</f>
        <v>253</v>
      </c>
      <c r="I12" s="65">
        <f>SUM(I4:I11)</f>
        <v>253</v>
      </c>
      <c r="J12" s="28"/>
      <c r="K12" s="65">
        <f>SUM(K4:K11)</f>
        <v>400</v>
      </c>
      <c r="L12" s="65">
        <f>SUM(L4:L11)</f>
        <v>83</v>
      </c>
      <c r="M12" s="7"/>
      <c r="O12" s="82"/>
      <c r="AE12" s="16"/>
    </row>
    <row r="13" spans="1:31" ht="16.5" thickTop="1" x14ac:dyDescent="0.25">
      <c r="A13" s="4"/>
      <c r="B13" s="4"/>
      <c r="M13" s="4"/>
      <c r="O13" s="232"/>
      <c r="P13" s="57" t="s">
        <v>208</v>
      </c>
      <c r="Q13" s="57"/>
      <c r="R13" s="173" t="s">
        <v>880</v>
      </c>
      <c r="S13" s="173" t="s">
        <v>240</v>
      </c>
      <c r="T13" s="173" t="s">
        <v>241</v>
      </c>
      <c r="U13" s="173" t="s">
        <v>247</v>
      </c>
      <c r="V13" s="173" t="s">
        <v>182</v>
      </c>
      <c r="W13" s="168"/>
      <c r="X13" s="57" t="s">
        <v>208</v>
      </c>
      <c r="Y13" s="57"/>
      <c r="Z13" s="173" t="s">
        <v>246</v>
      </c>
      <c r="AA13" s="173" t="s">
        <v>240</v>
      </c>
      <c r="AB13" s="173" t="s">
        <v>241</v>
      </c>
      <c r="AC13" s="173" t="s">
        <v>247</v>
      </c>
      <c r="AD13" s="173" t="s">
        <v>182</v>
      </c>
      <c r="AE13" s="16"/>
    </row>
    <row r="14" spans="1:31" ht="15.6" customHeight="1" x14ac:dyDescent="0.3">
      <c r="A14" s="74" t="s">
        <v>188</v>
      </c>
      <c r="B14" s="74"/>
      <c r="C14" s="164"/>
      <c r="D14" s="78"/>
      <c r="E14" s="71" t="s">
        <v>239</v>
      </c>
      <c r="F14" s="70"/>
      <c r="G14" s="70"/>
      <c r="H14" s="70"/>
      <c r="I14" s="70"/>
      <c r="J14" s="72"/>
      <c r="K14" s="70"/>
      <c r="L14" s="70"/>
      <c r="M14" s="70"/>
      <c r="O14" s="232"/>
      <c r="P14" s="239" t="s">
        <v>319</v>
      </c>
      <c r="Q14" s="238"/>
      <c r="R14" s="243" t="s">
        <v>1011</v>
      </c>
      <c r="S14" s="245">
        <v>3</v>
      </c>
      <c r="T14" s="245">
        <v>4</v>
      </c>
      <c r="U14" s="173">
        <f t="shared" ref="U14:U24" si="2">SUM(S14:T14)</f>
        <v>7</v>
      </c>
      <c r="V14" s="42"/>
      <c r="W14" s="173"/>
      <c r="X14" s="238" t="s">
        <v>306</v>
      </c>
      <c r="Y14" s="238"/>
      <c r="Z14" s="243" t="s">
        <v>1013</v>
      </c>
      <c r="AA14" s="245">
        <v>4</v>
      </c>
      <c r="AB14" s="245">
        <v>9</v>
      </c>
      <c r="AC14" s="173">
        <f t="shared" ref="AC14:AC24" si="3">SUM(AA14:AB14)</f>
        <v>13</v>
      </c>
      <c r="AD14" s="42">
        <v>2</v>
      </c>
      <c r="AE14" s="16"/>
    </row>
    <row r="15" spans="1:31" ht="15.6" customHeight="1" x14ac:dyDescent="0.3">
      <c r="A15" s="49" t="s">
        <v>227</v>
      </c>
      <c r="B15" s="35" t="s">
        <v>363</v>
      </c>
      <c r="C15" s="69"/>
      <c r="D15" s="23">
        <v>2</v>
      </c>
      <c r="E15" s="9">
        <v>1</v>
      </c>
      <c r="F15" s="44" t="s">
        <v>189</v>
      </c>
      <c r="J15" s="4"/>
      <c r="O15" s="232"/>
      <c r="P15" s="44" t="s">
        <v>849</v>
      </c>
      <c r="Q15" s="44" t="s">
        <v>256</v>
      </c>
      <c r="R15" s="51" t="s">
        <v>319</v>
      </c>
      <c r="S15" s="199">
        <v>5</v>
      </c>
      <c r="T15" s="199">
        <v>6</v>
      </c>
      <c r="U15" s="173">
        <f t="shared" si="2"/>
        <v>11</v>
      </c>
      <c r="V15" s="42">
        <v>1</v>
      </c>
      <c r="W15" s="173"/>
      <c r="X15" s="44" t="s">
        <v>869</v>
      </c>
      <c r="Y15" s="159" t="s">
        <v>383</v>
      </c>
      <c r="Z15" s="44" t="s">
        <v>306</v>
      </c>
      <c r="AA15" s="42">
        <v>12</v>
      </c>
      <c r="AB15" s="199">
        <v>3</v>
      </c>
      <c r="AC15" s="173">
        <f t="shared" si="3"/>
        <v>15</v>
      </c>
      <c r="AD15" s="42">
        <v>4</v>
      </c>
      <c r="AE15" s="16"/>
    </row>
    <row r="16" spans="1:31" ht="15.6" customHeight="1" x14ac:dyDescent="0.25">
      <c r="A16" s="42" t="s">
        <v>226</v>
      </c>
      <c r="B16" s="44" t="s">
        <v>190</v>
      </c>
      <c r="C16" s="44" t="s">
        <v>191</v>
      </c>
      <c r="D16" s="23"/>
      <c r="E16" s="9">
        <v>1</v>
      </c>
      <c r="F16" s="44" t="s">
        <v>189</v>
      </c>
      <c r="J16" s="4"/>
      <c r="O16" s="232"/>
      <c r="P16" s="157" t="s">
        <v>1008</v>
      </c>
      <c r="Q16" s="56" t="s">
        <v>381</v>
      </c>
      <c r="R16" s="160" t="s">
        <v>319</v>
      </c>
      <c r="S16" s="42">
        <v>4</v>
      </c>
      <c r="T16" s="42">
        <v>5</v>
      </c>
      <c r="U16" s="173">
        <f t="shared" si="2"/>
        <v>9</v>
      </c>
      <c r="V16" s="42">
        <v>1</v>
      </c>
      <c r="W16" s="173"/>
      <c r="X16" s="44" t="s">
        <v>862</v>
      </c>
      <c r="Y16" s="51" t="s">
        <v>205</v>
      </c>
      <c r="Z16" s="44" t="s">
        <v>306</v>
      </c>
      <c r="AA16" s="42">
        <v>5</v>
      </c>
      <c r="AB16" s="199">
        <v>8</v>
      </c>
      <c r="AC16" s="173">
        <f t="shared" si="3"/>
        <v>13</v>
      </c>
      <c r="AD16" s="42"/>
      <c r="AE16" s="16"/>
    </row>
    <row r="17" spans="1:31" ht="15.6" customHeight="1" x14ac:dyDescent="0.25">
      <c r="A17" s="42"/>
      <c r="B17" s="44"/>
      <c r="C17" s="44"/>
      <c r="D17" s="51"/>
      <c r="E17" s="9"/>
      <c r="F17" s="44"/>
      <c r="J17" s="4"/>
      <c r="N17" s="8"/>
      <c r="O17" s="233"/>
      <c r="P17" s="44" t="s">
        <v>844</v>
      </c>
      <c r="Q17" s="51" t="s">
        <v>298</v>
      </c>
      <c r="R17" s="44" t="s">
        <v>319</v>
      </c>
      <c r="S17" s="42">
        <v>5</v>
      </c>
      <c r="T17" s="42">
        <v>2</v>
      </c>
      <c r="U17" s="173">
        <f t="shared" si="2"/>
        <v>7</v>
      </c>
      <c r="V17" s="42">
        <v>1</v>
      </c>
      <c r="W17" s="173"/>
      <c r="X17" s="44" t="s">
        <v>867</v>
      </c>
      <c r="Y17" s="44" t="s">
        <v>232</v>
      </c>
      <c r="Z17" s="51" t="s">
        <v>306</v>
      </c>
      <c r="AA17" s="42">
        <v>5</v>
      </c>
      <c r="AB17" s="42">
        <v>6</v>
      </c>
      <c r="AC17" s="173">
        <f t="shared" si="3"/>
        <v>11</v>
      </c>
      <c r="AD17" s="42">
        <v>2</v>
      </c>
      <c r="AE17" s="16"/>
    </row>
    <row r="18" spans="1:31" ht="15.6" customHeight="1" x14ac:dyDescent="0.3">
      <c r="A18" s="42" t="s">
        <v>326</v>
      </c>
      <c r="B18" s="35" t="s">
        <v>277</v>
      </c>
      <c r="C18" s="92"/>
      <c r="D18" s="113">
        <v>1</v>
      </c>
      <c r="E18" s="9">
        <v>2</v>
      </c>
      <c r="F18" s="44" t="s">
        <v>192</v>
      </c>
      <c r="N18" s="9"/>
      <c r="O18" s="232"/>
      <c r="P18" s="44" t="s">
        <v>1010</v>
      </c>
      <c r="Q18" s="51" t="s">
        <v>791</v>
      </c>
      <c r="R18" s="51" t="s">
        <v>319</v>
      </c>
      <c r="S18" s="42">
        <v>5</v>
      </c>
      <c r="T18" s="42">
        <v>3</v>
      </c>
      <c r="U18" s="173">
        <f t="shared" si="2"/>
        <v>8</v>
      </c>
      <c r="V18" s="42"/>
      <c r="W18" s="173"/>
      <c r="X18" s="44" t="s">
        <v>870</v>
      </c>
      <c r="Y18" s="44" t="s">
        <v>301</v>
      </c>
      <c r="Z18" s="44" t="s">
        <v>306</v>
      </c>
      <c r="AA18" s="42">
        <v>3</v>
      </c>
      <c r="AB18" s="42">
        <v>8</v>
      </c>
      <c r="AC18" s="173">
        <f t="shared" si="3"/>
        <v>11</v>
      </c>
      <c r="AD18" s="42"/>
      <c r="AE18" s="16"/>
    </row>
    <row r="19" spans="1:31" ht="15.6" customHeight="1" x14ac:dyDescent="0.25">
      <c r="A19" s="91" t="s">
        <v>226</v>
      </c>
      <c r="B19" s="44" t="s">
        <v>212</v>
      </c>
      <c r="C19" s="44" t="s">
        <v>369</v>
      </c>
      <c r="D19" s="113"/>
      <c r="E19" s="9"/>
      <c r="F19" s="44"/>
      <c r="N19" s="9"/>
      <c r="O19" s="232"/>
      <c r="P19" s="44" t="s">
        <v>848</v>
      </c>
      <c r="Q19" s="44" t="s">
        <v>379</v>
      </c>
      <c r="R19" s="44" t="s">
        <v>319</v>
      </c>
      <c r="S19" s="42">
        <v>4</v>
      </c>
      <c r="T19" s="42">
        <v>4</v>
      </c>
      <c r="U19" s="173">
        <f t="shared" si="2"/>
        <v>8</v>
      </c>
      <c r="V19" s="42"/>
      <c r="W19" s="173"/>
      <c r="X19" s="44" t="s">
        <v>863</v>
      </c>
      <c r="Y19" s="44" t="s">
        <v>293</v>
      </c>
      <c r="Z19" s="44" t="s">
        <v>306</v>
      </c>
      <c r="AA19" s="199">
        <v>2</v>
      </c>
      <c r="AB19" s="199">
        <v>3</v>
      </c>
      <c r="AC19" s="173">
        <f t="shared" si="3"/>
        <v>5</v>
      </c>
      <c r="AD19" s="202"/>
      <c r="AE19" s="16"/>
    </row>
    <row r="20" spans="1:31" ht="15.6" customHeight="1" x14ac:dyDescent="0.25">
      <c r="F20" s="44"/>
      <c r="N20" s="8"/>
      <c r="O20" s="232"/>
      <c r="P20" s="44" t="s">
        <v>850</v>
      </c>
      <c r="Q20" s="51" t="s">
        <v>361</v>
      </c>
      <c r="R20" s="51" t="s">
        <v>319</v>
      </c>
      <c r="S20" s="42">
        <v>1</v>
      </c>
      <c r="T20" s="199">
        <v>4</v>
      </c>
      <c r="U20" s="173">
        <f t="shared" si="2"/>
        <v>5</v>
      </c>
      <c r="V20" s="42"/>
      <c r="W20" s="173"/>
      <c r="X20" s="44" t="s">
        <v>866</v>
      </c>
      <c r="Y20" s="44" t="s">
        <v>311</v>
      </c>
      <c r="Z20" s="160" t="s">
        <v>306</v>
      </c>
      <c r="AA20" s="42"/>
      <c r="AB20" s="42">
        <v>5</v>
      </c>
      <c r="AC20" s="173">
        <f t="shared" si="3"/>
        <v>5</v>
      </c>
      <c r="AD20" s="42">
        <v>5</v>
      </c>
      <c r="AE20" s="62"/>
    </row>
    <row r="21" spans="1:31" ht="15.6" customHeight="1" x14ac:dyDescent="0.3">
      <c r="A21" s="73"/>
      <c r="B21" s="156"/>
      <c r="C21" s="75"/>
      <c r="D21" s="148"/>
      <c r="E21" s="71" t="s">
        <v>239</v>
      </c>
      <c r="F21" s="71"/>
      <c r="G21" s="70"/>
      <c r="H21" s="70"/>
      <c r="I21" s="70"/>
      <c r="J21" s="72"/>
      <c r="K21" s="70"/>
      <c r="L21" s="70"/>
      <c r="M21" s="70"/>
      <c r="N21" s="8"/>
      <c r="O21" s="232"/>
      <c r="P21" s="44" t="s">
        <v>845</v>
      </c>
      <c r="Q21" s="44" t="s">
        <v>420</v>
      </c>
      <c r="R21" s="51" t="s">
        <v>319</v>
      </c>
      <c r="S21" s="42"/>
      <c r="T21" s="42">
        <v>4</v>
      </c>
      <c r="U21" s="173">
        <f t="shared" si="2"/>
        <v>4</v>
      </c>
      <c r="V21" s="199"/>
      <c r="W21" s="173"/>
      <c r="X21" s="56" t="s">
        <v>868</v>
      </c>
      <c r="Y21" s="56" t="s">
        <v>310</v>
      </c>
      <c r="Z21" s="44" t="s">
        <v>306</v>
      </c>
      <c r="AA21" s="42">
        <v>2</v>
      </c>
      <c r="AB21" s="199">
        <v>3</v>
      </c>
      <c r="AC21" s="173">
        <f t="shared" si="3"/>
        <v>5</v>
      </c>
      <c r="AD21" s="42"/>
      <c r="AE21" s="61"/>
    </row>
    <row r="22" spans="1:31" ht="15.6" customHeight="1" x14ac:dyDescent="0.3">
      <c r="A22" s="49" t="s">
        <v>228</v>
      </c>
      <c r="B22" s="35" t="s">
        <v>313</v>
      </c>
      <c r="D22" s="23">
        <v>1</v>
      </c>
      <c r="E22" s="8">
        <v>1</v>
      </c>
      <c r="F22" s="44" t="s">
        <v>193</v>
      </c>
      <c r="M22" s="39"/>
      <c r="N22" s="9"/>
      <c r="O22" s="232"/>
      <c r="P22" s="44" t="s">
        <v>843</v>
      </c>
      <c r="Q22" s="44" t="s">
        <v>385</v>
      </c>
      <c r="R22" s="44" t="s">
        <v>319</v>
      </c>
      <c r="S22" s="42"/>
      <c r="T22" s="199">
        <v>3</v>
      </c>
      <c r="U22" s="173">
        <f t="shared" si="2"/>
        <v>3</v>
      </c>
      <c r="V22" s="42">
        <v>1</v>
      </c>
      <c r="W22" s="173"/>
      <c r="X22" s="44" t="s">
        <v>861</v>
      </c>
      <c r="Y22" s="44" t="s">
        <v>323</v>
      </c>
      <c r="Z22" s="44" t="s">
        <v>306</v>
      </c>
      <c r="AA22" s="42"/>
      <c r="AB22" s="42">
        <v>2</v>
      </c>
      <c r="AC22" s="173">
        <f t="shared" si="3"/>
        <v>2</v>
      </c>
      <c r="AD22" s="42"/>
      <c r="AE22" s="15"/>
    </row>
    <row r="23" spans="1:31" ht="15.6" customHeight="1" x14ac:dyDescent="0.25">
      <c r="A23" s="52" t="s">
        <v>226</v>
      </c>
      <c r="B23" s="44" t="s">
        <v>395</v>
      </c>
      <c r="C23" s="44" t="s">
        <v>369</v>
      </c>
      <c r="E23" s="8"/>
      <c r="F23" s="44"/>
      <c r="N23" s="8"/>
      <c r="O23" s="233"/>
      <c r="P23" s="56" t="s">
        <v>1009</v>
      </c>
      <c r="Q23" s="56" t="s">
        <v>376</v>
      </c>
      <c r="R23" s="160" t="s">
        <v>319</v>
      </c>
      <c r="S23" s="199">
        <v>1</v>
      </c>
      <c r="T23" s="42">
        <v>1</v>
      </c>
      <c r="U23" s="173">
        <f t="shared" si="2"/>
        <v>2</v>
      </c>
      <c r="V23" s="42">
        <v>2</v>
      </c>
      <c r="W23" s="173"/>
      <c r="X23" s="44" t="s">
        <v>864</v>
      </c>
      <c r="Y23" s="159" t="s">
        <v>308</v>
      </c>
      <c r="Z23" s="51" t="s">
        <v>306</v>
      </c>
      <c r="AA23" s="199"/>
      <c r="AB23" s="199">
        <v>2</v>
      </c>
      <c r="AC23" s="173">
        <f t="shared" si="3"/>
        <v>2</v>
      </c>
      <c r="AD23" s="42"/>
      <c r="AE23" s="15"/>
    </row>
    <row r="24" spans="1:31" ht="15.6" customHeight="1" x14ac:dyDescent="0.25">
      <c r="B24" s="44" t="s">
        <v>383</v>
      </c>
      <c r="C24" s="44" t="s">
        <v>394</v>
      </c>
      <c r="F24" s="44"/>
      <c r="N24" s="9"/>
      <c r="O24" s="233"/>
      <c r="P24" s="44" t="s">
        <v>847</v>
      </c>
      <c r="Q24" s="44" t="s">
        <v>220</v>
      </c>
      <c r="R24" s="44" t="s">
        <v>319</v>
      </c>
      <c r="S24" s="42"/>
      <c r="T24" s="42">
        <v>1</v>
      </c>
      <c r="U24" s="173">
        <f t="shared" si="2"/>
        <v>1</v>
      </c>
      <c r="V24" s="42">
        <v>1</v>
      </c>
      <c r="W24" s="173"/>
      <c r="X24" s="44" t="s">
        <v>159</v>
      </c>
      <c r="Y24" s="44" t="s">
        <v>160</v>
      </c>
      <c r="Z24" s="51" t="s">
        <v>306</v>
      </c>
      <c r="AA24" s="42"/>
      <c r="AB24" s="199">
        <v>2</v>
      </c>
      <c r="AC24" s="173">
        <f t="shared" si="3"/>
        <v>2</v>
      </c>
      <c r="AD24" s="42">
        <v>2</v>
      </c>
      <c r="AE24" s="15"/>
    </row>
    <row r="25" spans="1:31" ht="15.6" customHeight="1" thickBot="1" x14ac:dyDescent="0.3">
      <c r="G25" s="158"/>
      <c r="H25" s="94"/>
      <c r="I25" s="94"/>
      <c r="J25" s="94"/>
      <c r="K25" s="94"/>
      <c r="L25" s="94"/>
      <c r="N25" s="9"/>
      <c r="O25" s="233"/>
      <c r="P25" s="240" t="s">
        <v>1012</v>
      </c>
      <c r="Q25" s="241"/>
      <c r="R25" s="241" t="s">
        <v>319</v>
      </c>
      <c r="S25" s="242">
        <f>SUM(S14:S24)</f>
        <v>28</v>
      </c>
      <c r="T25" s="242">
        <f>SUM(T14:T24)</f>
        <v>37</v>
      </c>
      <c r="U25" s="242">
        <f>SUM(U14:U24)</f>
        <v>65</v>
      </c>
      <c r="V25" s="242">
        <f>SUM(V14:V24)</f>
        <v>7</v>
      </c>
      <c r="W25" s="173"/>
      <c r="X25" s="240" t="s">
        <v>1014</v>
      </c>
      <c r="Y25" s="240"/>
      <c r="Z25" s="240" t="s">
        <v>306</v>
      </c>
      <c r="AA25" s="242">
        <f>SUM(AA14:AA24)</f>
        <v>33</v>
      </c>
      <c r="AB25" s="242">
        <f>SUM(AB14:AB24)</f>
        <v>51</v>
      </c>
      <c r="AC25" s="242">
        <f>SUM(AC14:AC24)</f>
        <v>84</v>
      </c>
      <c r="AD25" s="242">
        <f>SUM(AD14:AD24)</f>
        <v>15</v>
      </c>
      <c r="AE25" s="15"/>
    </row>
    <row r="26" spans="1:31" ht="15.6" customHeight="1" x14ac:dyDescent="0.3">
      <c r="A26" s="42"/>
      <c r="B26" s="35" t="s">
        <v>318</v>
      </c>
      <c r="D26" s="23">
        <v>1</v>
      </c>
      <c r="E26" s="8">
        <v>2</v>
      </c>
      <c r="F26" s="157" t="s">
        <v>194</v>
      </c>
      <c r="G26" s="55"/>
      <c r="M26" s="27"/>
      <c r="N26" s="9"/>
      <c r="O26" s="233"/>
      <c r="P26" s="238" t="s">
        <v>305</v>
      </c>
      <c r="Q26" s="239"/>
      <c r="R26" s="244" t="s">
        <v>1015</v>
      </c>
      <c r="S26" s="245">
        <v>1</v>
      </c>
      <c r="T26" s="245">
        <v>7</v>
      </c>
      <c r="U26" s="173">
        <f t="shared" ref="U26:U36" si="4">SUM(S26:T26)</f>
        <v>8</v>
      </c>
      <c r="V26" s="245">
        <v>1</v>
      </c>
      <c r="W26" s="173"/>
      <c r="X26" s="238" t="s">
        <v>758</v>
      </c>
      <c r="Y26" s="238"/>
      <c r="Z26" s="243" t="s">
        <v>1020</v>
      </c>
      <c r="AA26" s="245">
        <v>2</v>
      </c>
      <c r="AB26" s="245">
        <v>2</v>
      </c>
      <c r="AC26" s="173">
        <f t="shared" ref="AC26:AC36" si="5">SUM(AA26:AB26)</f>
        <v>4</v>
      </c>
      <c r="AD26" s="245">
        <v>1</v>
      </c>
      <c r="AE26" s="15"/>
    </row>
    <row r="27" spans="1:31" ht="15.6" customHeight="1" x14ac:dyDescent="0.25">
      <c r="A27" s="52" t="s">
        <v>226</v>
      </c>
      <c r="B27" s="44" t="s">
        <v>272</v>
      </c>
      <c r="C27" s="44"/>
      <c r="E27" s="93"/>
      <c r="F27" s="44"/>
      <c r="G27" s="55"/>
      <c r="M27" s="27"/>
      <c r="N27" s="9"/>
      <c r="O27" s="232"/>
      <c r="P27" s="157" t="s">
        <v>860</v>
      </c>
      <c r="Q27" s="44" t="s">
        <v>320</v>
      </c>
      <c r="R27" s="44" t="s">
        <v>305</v>
      </c>
      <c r="S27" s="42">
        <v>14</v>
      </c>
      <c r="T27" s="42">
        <v>8</v>
      </c>
      <c r="U27" s="173">
        <f t="shared" si="4"/>
        <v>22</v>
      </c>
      <c r="V27" s="42"/>
      <c r="W27" s="173"/>
      <c r="X27" s="46" t="s">
        <v>878</v>
      </c>
      <c r="Y27" s="46" t="s">
        <v>794</v>
      </c>
      <c r="Z27" s="44" t="s">
        <v>243</v>
      </c>
      <c r="AA27" s="42">
        <v>8</v>
      </c>
      <c r="AB27" s="42">
        <v>11</v>
      </c>
      <c r="AC27" s="173">
        <f t="shared" si="5"/>
        <v>19</v>
      </c>
      <c r="AD27" s="42">
        <v>4</v>
      </c>
      <c r="AE27" s="15"/>
    </row>
    <row r="28" spans="1:31" ht="15.6" customHeight="1" x14ac:dyDescent="0.25">
      <c r="N28" s="9"/>
      <c r="O28" s="232"/>
      <c r="P28" s="157" t="s">
        <v>859</v>
      </c>
      <c r="Q28" s="44" t="s">
        <v>792</v>
      </c>
      <c r="R28" s="44" t="s">
        <v>305</v>
      </c>
      <c r="S28" s="42">
        <v>9</v>
      </c>
      <c r="T28" s="42">
        <v>5</v>
      </c>
      <c r="U28" s="173">
        <f t="shared" si="4"/>
        <v>14</v>
      </c>
      <c r="V28" s="42"/>
      <c r="W28" s="173"/>
      <c r="X28" s="44" t="s">
        <v>876</v>
      </c>
      <c r="Y28" s="44" t="s">
        <v>367</v>
      </c>
      <c r="Z28" s="44" t="s">
        <v>243</v>
      </c>
      <c r="AA28" s="42">
        <v>5</v>
      </c>
      <c r="AB28" s="42">
        <v>5</v>
      </c>
      <c r="AC28" s="173">
        <f t="shared" si="5"/>
        <v>10</v>
      </c>
      <c r="AD28" s="42">
        <v>1</v>
      </c>
      <c r="AE28" s="15"/>
    </row>
    <row r="29" spans="1:31" ht="15.6" customHeight="1" x14ac:dyDescent="0.3">
      <c r="A29" s="76" t="s">
        <v>327</v>
      </c>
      <c r="B29" s="156"/>
      <c r="C29" s="155"/>
      <c r="D29" s="148"/>
      <c r="E29" s="71" t="s">
        <v>239</v>
      </c>
      <c r="F29" s="71"/>
      <c r="G29" s="78"/>
      <c r="H29" s="78"/>
      <c r="I29" s="78"/>
      <c r="J29" s="79"/>
      <c r="K29" s="78"/>
      <c r="L29" s="78"/>
      <c r="M29" s="78"/>
      <c r="N29" s="9"/>
      <c r="O29" s="232"/>
      <c r="P29" s="44" t="s">
        <v>901</v>
      </c>
      <c r="Q29" s="44" t="s">
        <v>790</v>
      </c>
      <c r="R29" s="44" t="s">
        <v>305</v>
      </c>
      <c r="S29" s="42">
        <v>5</v>
      </c>
      <c r="T29" s="199">
        <v>8</v>
      </c>
      <c r="U29" s="173">
        <f>SUM(S29:T29)</f>
        <v>13</v>
      </c>
      <c r="V29" s="42">
        <v>1</v>
      </c>
      <c r="W29" s="173"/>
      <c r="X29" s="44" t="s">
        <v>926</v>
      </c>
      <c r="Y29" s="44" t="s">
        <v>289</v>
      </c>
      <c r="Z29" s="44" t="s">
        <v>243</v>
      </c>
      <c r="AA29" s="42">
        <v>3</v>
      </c>
      <c r="AB29" s="199">
        <v>6</v>
      </c>
      <c r="AC29" s="173">
        <f t="shared" si="5"/>
        <v>9</v>
      </c>
      <c r="AD29" s="42">
        <v>2</v>
      </c>
      <c r="AE29" s="15"/>
    </row>
    <row r="30" spans="1:31" ht="15.6" customHeight="1" x14ac:dyDescent="0.3">
      <c r="A30" s="49" t="s">
        <v>229</v>
      </c>
      <c r="B30" s="35" t="s">
        <v>276</v>
      </c>
      <c r="D30" s="23">
        <v>0</v>
      </c>
      <c r="E30" s="8"/>
      <c r="F30" s="157"/>
      <c r="G30" s="158"/>
      <c r="H30" s="158"/>
      <c r="I30" s="94"/>
      <c r="J30" s="94"/>
      <c r="K30" s="94"/>
      <c r="L30" s="94"/>
      <c r="M30" s="94"/>
      <c r="N30" s="9"/>
      <c r="O30" s="232"/>
      <c r="P30" s="44" t="s">
        <v>856</v>
      </c>
      <c r="Q30" s="44" t="s">
        <v>261</v>
      </c>
      <c r="R30" s="44" t="s">
        <v>305</v>
      </c>
      <c r="S30" s="42">
        <v>6</v>
      </c>
      <c r="T30" s="42">
        <v>5</v>
      </c>
      <c r="U30" s="173">
        <f>SUM(S30:T30)</f>
        <v>11</v>
      </c>
      <c r="V30" s="42"/>
      <c r="W30" s="173"/>
      <c r="X30" s="44" t="s">
        <v>864</v>
      </c>
      <c r="Y30" s="51" t="s">
        <v>914</v>
      </c>
      <c r="Z30" s="51" t="s">
        <v>243</v>
      </c>
      <c r="AA30" s="42"/>
      <c r="AB30" s="42">
        <v>9</v>
      </c>
      <c r="AC30" s="173">
        <f t="shared" si="5"/>
        <v>9</v>
      </c>
      <c r="AD30" s="42">
        <v>2</v>
      </c>
      <c r="AE30" s="15"/>
    </row>
    <row r="31" spans="1:31" ht="15.6" customHeight="1" x14ac:dyDescent="0.25">
      <c r="A31" s="42" t="s">
        <v>226</v>
      </c>
      <c r="B31" s="44" t="s">
        <v>272</v>
      </c>
      <c r="C31" s="44"/>
      <c r="D31" s="9"/>
      <c r="E31" s="8"/>
      <c r="F31" s="157"/>
      <c r="N31" s="9"/>
      <c r="O31" s="232"/>
      <c r="P31" s="44" t="s">
        <v>853</v>
      </c>
      <c r="Q31" s="159" t="s">
        <v>274</v>
      </c>
      <c r="R31" s="51" t="s">
        <v>305</v>
      </c>
      <c r="S31" s="42">
        <v>3</v>
      </c>
      <c r="T31" s="42">
        <v>7</v>
      </c>
      <c r="U31" s="173">
        <f>SUM(S31:T31)</f>
        <v>10</v>
      </c>
      <c r="V31" s="42"/>
      <c r="W31" s="173"/>
      <c r="X31" s="44" t="s">
        <v>879</v>
      </c>
      <c r="Y31" s="44" t="s">
        <v>303</v>
      </c>
      <c r="Z31" s="44" t="s">
        <v>243</v>
      </c>
      <c r="AA31" s="42">
        <v>2</v>
      </c>
      <c r="AB31" s="199">
        <v>6</v>
      </c>
      <c r="AC31" s="173">
        <f t="shared" si="5"/>
        <v>8</v>
      </c>
      <c r="AD31" s="42">
        <v>1</v>
      </c>
      <c r="AE31" s="15"/>
    </row>
    <row r="32" spans="1:31" ht="15.6" customHeight="1" x14ac:dyDescent="0.25">
      <c r="B32" s="44"/>
      <c r="C32" s="44"/>
      <c r="E32" s="8"/>
      <c r="F32" s="157"/>
      <c r="N32" s="8"/>
      <c r="O32" s="233"/>
      <c r="P32" s="44" t="s">
        <v>858</v>
      </c>
      <c r="Q32" s="44" t="s">
        <v>333</v>
      </c>
      <c r="R32" s="44" t="s">
        <v>305</v>
      </c>
      <c r="S32" s="42">
        <v>2</v>
      </c>
      <c r="T32" s="42">
        <v>6</v>
      </c>
      <c r="U32" s="173">
        <f>SUM(S32:T32)</f>
        <v>8</v>
      </c>
      <c r="V32" s="42"/>
      <c r="W32" s="173"/>
      <c r="X32" s="44" t="s">
        <v>873</v>
      </c>
      <c r="Y32" s="44" t="s">
        <v>219</v>
      </c>
      <c r="Z32" s="44" t="s">
        <v>243</v>
      </c>
      <c r="AA32" s="42">
        <v>6</v>
      </c>
      <c r="AB32" s="42"/>
      <c r="AC32" s="173">
        <f t="shared" si="5"/>
        <v>6</v>
      </c>
      <c r="AD32" s="42"/>
      <c r="AE32" s="15"/>
    </row>
    <row r="33" spans="1:31" ht="15.6" customHeight="1" x14ac:dyDescent="0.3">
      <c r="A33" s="52"/>
      <c r="B33" s="35" t="s">
        <v>278</v>
      </c>
      <c r="C33" s="46"/>
      <c r="D33" s="114">
        <v>2</v>
      </c>
      <c r="E33" s="8">
        <v>1</v>
      </c>
      <c r="F33" s="44" t="s">
        <v>195</v>
      </c>
      <c r="N33" s="9"/>
      <c r="O33" s="232"/>
      <c r="P33" s="44" t="s">
        <v>852</v>
      </c>
      <c r="Q33" s="44" t="s">
        <v>234</v>
      </c>
      <c r="R33" s="44" t="s">
        <v>305</v>
      </c>
      <c r="S33" s="42"/>
      <c r="T33" s="42">
        <v>6</v>
      </c>
      <c r="U33" s="173">
        <f t="shared" si="4"/>
        <v>6</v>
      </c>
      <c r="V33" s="42"/>
      <c r="W33" s="173"/>
      <c r="X33" s="44" t="s">
        <v>875</v>
      </c>
      <c r="Y33" s="44" t="s">
        <v>328</v>
      </c>
      <c r="Z33" s="44" t="s">
        <v>243</v>
      </c>
      <c r="AA33" s="42">
        <v>1</v>
      </c>
      <c r="AB33" s="42">
        <v>4</v>
      </c>
      <c r="AC33" s="173">
        <f t="shared" si="5"/>
        <v>5</v>
      </c>
      <c r="AD33" s="42">
        <v>1</v>
      </c>
      <c r="AE33" s="15"/>
    </row>
    <row r="34" spans="1:31" ht="15.6" customHeight="1" x14ac:dyDescent="0.25">
      <c r="A34" s="52" t="s">
        <v>226</v>
      </c>
      <c r="B34" s="44" t="s">
        <v>130</v>
      </c>
      <c r="C34" s="60" t="s">
        <v>433</v>
      </c>
      <c r="D34" s="114"/>
      <c r="E34" s="8">
        <v>2</v>
      </c>
      <c r="F34" s="44" t="s">
        <v>196</v>
      </c>
      <c r="N34" s="9"/>
      <c r="O34" s="233"/>
      <c r="P34" s="44" t="s">
        <v>855</v>
      </c>
      <c r="Q34" s="88" t="s">
        <v>221</v>
      </c>
      <c r="R34" s="44" t="s">
        <v>305</v>
      </c>
      <c r="S34" s="42"/>
      <c r="T34" s="42">
        <v>5</v>
      </c>
      <c r="U34" s="173">
        <f t="shared" si="4"/>
        <v>5</v>
      </c>
      <c r="V34" s="42">
        <v>1</v>
      </c>
      <c r="W34" s="173"/>
      <c r="X34" s="44" t="s">
        <v>874</v>
      </c>
      <c r="Y34" s="44" t="s">
        <v>212</v>
      </c>
      <c r="Z34" s="44" t="s">
        <v>243</v>
      </c>
      <c r="AA34" s="42"/>
      <c r="AB34" s="199">
        <v>3</v>
      </c>
      <c r="AC34" s="173">
        <f t="shared" si="5"/>
        <v>3</v>
      </c>
      <c r="AD34" s="42">
        <v>2</v>
      </c>
      <c r="AE34" s="15"/>
    </row>
    <row r="35" spans="1:31" ht="15.6" customHeight="1" x14ac:dyDescent="0.25">
      <c r="N35" s="9"/>
      <c r="O35" s="233"/>
      <c r="P35" s="44" t="s">
        <v>854</v>
      </c>
      <c r="Q35" s="44" t="s">
        <v>214</v>
      </c>
      <c r="R35" s="44" t="s">
        <v>305</v>
      </c>
      <c r="S35" s="199"/>
      <c r="T35" s="42">
        <v>4</v>
      </c>
      <c r="U35" s="173">
        <f t="shared" si="4"/>
        <v>4</v>
      </c>
      <c r="V35" s="42"/>
      <c r="W35" s="173"/>
      <c r="X35" s="44" t="s">
        <v>877</v>
      </c>
      <c r="Y35" s="51" t="s">
        <v>786</v>
      </c>
      <c r="Z35" s="51" t="s">
        <v>243</v>
      </c>
      <c r="AA35" s="42"/>
      <c r="AB35" s="199">
        <v>1</v>
      </c>
      <c r="AC35" s="173">
        <f t="shared" si="5"/>
        <v>1</v>
      </c>
      <c r="AD35" s="42"/>
      <c r="AE35" s="15"/>
    </row>
    <row r="36" spans="1:31" ht="15.6" customHeight="1" x14ac:dyDescent="0.3">
      <c r="A36" s="76"/>
      <c r="B36" s="156"/>
      <c r="C36" s="71"/>
      <c r="D36" s="148"/>
      <c r="E36" s="71" t="s">
        <v>239</v>
      </c>
      <c r="F36" s="77"/>
      <c r="G36" s="78"/>
      <c r="H36" s="78"/>
      <c r="I36" s="78"/>
      <c r="J36" s="79"/>
      <c r="K36" s="78"/>
      <c r="L36" s="78"/>
      <c r="M36" s="78"/>
      <c r="N36" s="9"/>
      <c r="O36" s="232"/>
      <c r="P36" s="44" t="s">
        <v>857</v>
      </c>
      <c r="Q36" s="44" t="s">
        <v>222</v>
      </c>
      <c r="R36" s="44" t="s">
        <v>305</v>
      </c>
      <c r="S36" s="43"/>
      <c r="T36" s="42">
        <v>1</v>
      </c>
      <c r="U36" s="173">
        <f t="shared" si="4"/>
        <v>1</v>
      </c>
      <c r="V36" s="42"/>
      <c r="W36" s="173"/>
      <c r="X36" s="44" t="s">
        <v>872</v>
      </c>
      <c r="Y36" s="44" t="s">
        <v>211</v>
      </c>
      <c r="Z36" s="44" t="s">
        <v>243</v>
      </c>
      <c r="AA36" s="42"/>
      <c r="AB36" s="42">
        <v>1</v>
      </c>
      <c r="AC36" s="173">
        <f t="shared" si="5"/>
        <v>1</v>
      </c>
      <c r="AD36" s="42">
        <v>1</v>
      </c>
      <c r="AE36" s="15"/>
    </row>
    <row r="37" spans="1:31" ht="15.6" customHeight="1" thickBot="1" x14ac:dyDescent="0.35">
      <c r="A37" s="49" t="s">
        <v>230</v>
      </c>
      <c r="B37" s="35" t="s">
        <v>364</v>
      </c>
      <c r="C37" s="44"/>
      <c r="D37" s="23">
        <v>3</v>
      </c>
      <c r="E37" s="9">
        <v>1</v>
      </c>
      <c r="F37" s="44" t="s">
        <v>198</v>
      </c>
      <c r="G37" s="43"/>
      <c r="H37" s="47"/>
      <c r="I37" s="47"/>
      <c r="J37" s="48"/>
      <c r="K37" s="47"/>
      <c r="L37" s="47"/>
      <c r="M37" s="47"/>
      <c r="N37" s="9"/>
      <c r="O37" s="233"/>
      <c r="P37" s="240" t="s">
        <v>1012</v>
      </c>
      <c r="Q37" s="240"/>
      <c r="R37" s="240" t="s">
        <v>305</v>
      </c>
      <c r="S37" s="242">
        <f>SUM(S26:S36)</f>
        <v>40</v>
      </c>
      <c r="T37" s="242">
        <f>SUM(T26:T36)</f>
        <v>62</v>
      </c>
      <c r="U37" s="242">
        <f>SUM(U26:U36)</f>
        <v>102</v>
      </c>
      <c r="V37" s="242">
        <f>SUM(V26:V36)</f>
        <v>3</v>
      </c>
      <c r="W37" s="173"/>
      <c r="X37" s="240" t="s">
        <v>1014</v>
      </c>
      <c r="Y37" s="240"/>
      <c r="Z37" s="240" t="s">
        <v>243</v>
      </c>
      <c r="AA37" s="242">
        <f>SUM(AA26:AA36)</f>
        <v>27</v>
      </c>
      <c r="AB37" s="242">
        <f>SUM(AB26:AB36)</f>
        <v>48</v>
      </c>
      <c r="AC37" s="242">
        <f>SUM(AC26:AC36)</f>
        <v>75</v>
      </c>
      <c r="AD37" s="242">
        <f>SUM(AD26:AD36)</f>
        <v>15</v>
      </c>
      <c r="AE37" s="15"/>
    </row>
    <row r="38" spans="1:31" ht="15.6" customHeight="1" x14ac:dyDescent="0.25">
      <c r="A38" s="52" t="s">
        <v>226</v>
      </c>
      <c r="B38" s="56" t="s">
        <v>216</v>
      </c>
      <c r="C38" s="223" t="s">
        <v>369</v>
      </c>
      <c r="D38" s="23"/>
      <c r="E38" s="9">
        <v>2</v>
      </c>
      <c r="F38" s="44" t="s">
        <v>200</v>
      </c>
      <c r="G38" s="43"/>
      <c r="H38" s="47"/>
      <c r="I38" s="43"/>
      <c r="J38" s="45"/>
      <c r="K38" s="47"/>
      <c r="L38" s="47"/>
      <c r="M38" s="39"/>
      <c r="N38" s="8"/>
      <c r="O38" s="233"/>
      <c r="P38" s="238" t="s">
        <v>283</v>
      </c>
      <c r="Q38" s="238"/>
      <c r="R38" s="243" t="s">
        <v>1019</v>
      </c>
      <c r="S38" s="245"/>
      <c r="T38" s="245">
        <v>1</v>
      </c>
      <c r="U38" s="173">
        <f t="shared" ref="U38:U48" si="6">SUM(S38:T38)</f>
        <v>1</v>
      </c>
      <c r="V38" s="245">
        <v>1</v>
      </c>
      <c r="W38" s="173"/>
      <c r="X38" s="238" t="s">
        <v>242</v>
      </c>
      <c r="Y38" s="238"/>
      <c r="Z38" s="246" t="s">
        <v>1016</v>
      </c>
      <c r="AA38" s="245">
        <v>5</v>
      </c>
      <c r="AB38" s="245">
        <v>1</v>
      </c>
      <c r="AC38" s="173">
        <f>SUM(AA38:AB38)</f>
        <v>6</v>
      </c>
      <c r="AD38" s="245"/>
      <c r="AE38" s="15"/>
    </row>
    <row r="39" spans="1:31" ht="15.6" customHeight="1" x14ac:dyDescent="0.25">
      <c r="B39" s="56"/>
      <c r="C39" s="46"/>
      <c r="E39" s="9">
        <v>2</v>
      </c>
      <c r="F39" s="44" t="s">
        <v>199</v>
      </c>
      <c r="N39" s="9"/>
      <c r="O39" s="233"/>
      <c r="P39" s="44" t="s">
        <v>811</v>
      </c>
      <c r="Q39" s="44" t="s">
        <v>299</v>
      </c>
      <c r="R39" s="51" t="s">
        <v>250</v>
      </c>
      <c r="S39" s="199">
        <v>6</v>
      </c>
      <c r="T39" s="199">
        <v>7</v>
      </c>
      <c r="U39" s="173">
        <f t="shared" si="6"/>
        <v>13</v>
      </c>
      <c r="V39" s="42"/>
      <c r="W39" s="173"/>
      <c r="X39" s="44" t="s">
        <v>943</v>
      </c>
      <c r="Y39" s="44" t="s">
        <v>908</v>
      </c>
      <c r="Z39" s="44" t="s">
        <v>242</v>
      </c>
      <c r="AA39" s="42">
        <v>15</v>
      </c>
      <c r="AB39" s="199">
        <v>6</v>
      </c>
      <c r="AC39" s="173">
        <f>SUM(AA39:AB39)</f>
        <v>21</v>
      </c>
      <c r="AD39" s="42"/>
      <c r="AE39" s="15"/>
    </row>
    <row r="40" spans="1:31" ht="15.6" customHeight="1" x14ac:dyDescent="0.25">
      <c r="B40" s="56"/>
      <c r="C40" s="46"/>
      <c r="E40" s="9"/>
      <c r="F40" s="44"/>
      <c r="N40" s="8"/>
      <c r="O40" s="233"/>
      <c r="P40" s="44" t="s">
        <v>810</v>
      </c>
      <c r="Q40" s="44" t="s">
        <v>299</v>
      </c>
      <c r="R40" s="51" t="s">
        <v>250</v>
      </c>
      <c r="S40" s="42">
        <v>6</v>
      </c>
      <c r="T40" s="199">
        <v>3</v>
      </c>
      <c r="U40" s="173">
        <f t="shared" si="6"/>
        <v>9</v>
      </c>
      <c r="V40" s="42">
        <v>1</v>
      </c>
      <c r="W40" s="173"/>
      <c r="X40" s="46" t="s">
        <v>829</v>
      </c>
      <c r="Y40" s="46" t="s">
        <v>249</v>
      </c>
      <c r="Z40" s="160" t="s">
        <v>242</v>
      </c>
      <c r="AA40" s="42">
        <v>10</v>
      </c>
      <c r="AB40" s="42">
        <v>8</v>
      </c>
      <c r="AC40" s="173">
        <f>SUM(AA40:AB40)</f>
        <v>18</v>
      </c>
      <c r="AD40" s="42">
        <v>2</v>
      </c>
      <c r="AE40" s="15"/>
    </row>
    <row r="41" spans="1:31" ht="15.6" customHeight="1" x14ac:dyDescent="0.3">
      <c r="B41" s="35" t="s">
        <v>312</v>
      </c>
      <c r="C41" s="59"/>
      <c r="D41" s="24">
        <v>2</v>
      </c>
      <c r="E41" s="9">
        <v>1</v>
      </c>
      <c r="F41" s="157" t="s">
        <v>201</v>
      </c>
      <c r="G41" s="94"/>
      <c r="H41" s="94"/>
      <c r="I41" s="94"/>
      <c r="J41" s="94"/>
      <c r="K41" s="94"/>
      <c r="L41" s="94"/>
      <c r="N41" s="9"/>
      <c r="O41" s="233"/>
      <c r="P41" s="44" t="s">
        <v>807</v>
      </c>
      <c r="Q41" s="159" t="s">
        <v>370</v>
      </c>
      <c r="R41" s="44" t="s">
        <v>250</v>
      </c>
      <c r="S41" s="42">
        <v>2</v>
      </c>
      <c r="T41" s="42">
        <v>3</v>
      </c>
      <c r="U41" s="173">
        <f t="shared" si="6"/>
        <v>5</v>
      </c>
      <c r="V41" s="42">
        <v>3</v>
      </c>
      <c r="W41" s="173"/>
      <c r="X41" s="44" t="s">
        <v>827</v>
      </c>
      <c r="Y41" s="44" t="s">
        <v>304</v>
      </c>
      <c r="Z41" s="44" t="s">
        <v>242</v>
      </c>
      <c r="AA41" s="42">
        <v>8</v>
      </c>
      <c r="AB41" s="199">
        <v>10</v>
      </c>
      <c r="AC41" s="173">
        <f>SUM(AA41:AB41)</f>
        <v>18</v>
      </c>
      <c r="AD41" s="42">
        <v>3</v>
      </c>
      <c r="AE41" s="15"/>
    </row>
    <row r="42" spans="1:31" ht="15.6" customHeight="1" x14ac:dyDescent="0.25">
      <c r="A42" s="91" t="s">
        <v>226</v>
      </c>
      <c r="B42" s="88" t="s">
        <v>272</v>
      </c>
      <c r="C42" s="46"/>
      <c r="D42" s="24"/>
      <c r="E42" s="9">
        <v>2</v>
      </c>
      <c r="F42" s="44" t="s">
        <v>197</v>
      </c>
      <c r="N42" s="9"/>
      <c r="O42" s="232"/>
      <c r="P42" s="44" t="s">
        <v>815</v>
      </c>
      <c r="Q42" s="159" t="s">
        <v>380</v>
      </c>
      <c r="R42" s="44" t="s">
        <v>250</v>
      </c>
      <c r="S42" s="42">
        <v>2</v>
      </c>
      <c r="T42" s="42">
        <v>3</v>
      </c>
      <c r="U42" s="173">
        <f t="shared" si="6"/>
        <v>5</v>
      </c>
      <c r="V42" s="42">
        <v>2</v>
      </c>
      <c r="W42" s="173"/>
      <c r="X42" s="56" t="s">
        <v>825</v>
      </c>
      <c r="Y42" s="56" t="s">
        <v>260</v>
      </c>
      <c r="Z42" s="46" t="s">
        <v>242</v>
      </c>
      <c r="AA42" s="42">
        <v>1</v>
      </c>
      <c r="AB42" s="42">
        <v>14</v>
      </c>
      <c r="AC42" s="173">
        <f t="shared" ref="AC42:AC48" si="7">SUM(AA42:AB42)</f>
        <v>15</v>
      </c>
      <c r="AD42" s="42"/>
      <c r="AE42" s="15"/>
    </row>
    <row r="43" spans="1:31" ht="15.6" customHeight="1" x14ac:dyDescent="0.25">
      <c r="A43" s="107"/>
      <c r="B43" s="108"/>
      <c r="C43" s="108"/>
      <c r="D43" s="149"/>
      <c r="E43" s="109"/>
      <c r="F43" s="108"/>
      <c r="G43" s="110"/>
      <c r="H43" s="110"/>
      <c r="I43" s="110"/>
      <c r="J43" s="111"/>
      <c r="K43" s="110"/>
      <c r="L43" s="110"/>
      <c r="M43" s="109"/>
      <c r="N43" s="8"/>
      <c r="O43" s="232"/>
      <c r="P43" s="44" t="s">
        <v>812</v>
      </c>
      <c r="Q43" s="44" t="s">
        <v>215</v>
      </c>
      <c r="R43" s="44" t="s">
        <v>250</v>
      </c>
      <c r="S43" s="42"/>
      <c r="T43" s="199">
        <v>4</v>
      </c>
      <c r="U43" s="173">
        <f t="shared" si="6"/>
        <v>4</v>
      </c>
      <c r="V43" s="42">
        <v>3</v>
      </c>
      <c r="W43" s="173"/>
      <c r="X43" s="44" t="s">
        <v>828</v>
      </c>
      <c r="Y43" s="44" t="s">
        <v>258</v>
      </c>
      <c r="Z43" s="44" t="s">
        <v>242</v>
      </c>
      <c r="AA43" s="42">
        <v>3</v>
      </c>
      <c r="AB43" s="199">
        <v>11</v>
      </c>
      <c r="AC43" s="173">
        <f t="shared" si="7"/>
        <v>14</v>
      </c>
      <c r="AD43" s="42">
        <v>1</v>
      </c>
      <c r="AE43" s="15"/>
    </row>
    <row r="44" spans="1:31" ht="15.6" customHeight="1" x14ac:dyDescent="0.3">
      <c r="C44" s="44" t="s">
        <v>231</v>
      </c>
      <c r="D44" s="102">
        <f>SUM(D15:D43)</f>
        <v>12</v>
      </c>
      <c r="E44" s="22"/>
      <c r="F44" s="44" t="s">
        <v>233</v>
      </c>
      <c r="G44" s="35"/>
      <c r="H44" s="50"/>
      <c r="I44" s="64">
        <v>6</v>
      </c>
      <c r="J44" s="23"/>
      <c r="N44" s="9"/>
      <c r="O44" s="232"/>
      <c r="P44" s="44" t="s">
        <v>814</v>
      </c>
      <c r="Q44" s="44" t="s">
        <v>325</v>
      </c>
      <c r="R44" s="44" t="s">
        <v>250</v>
      </c>
      <c r="S44" s="52">
        <v>1</v>
      </c>
      <c r="T44" s="91">
        <v>2</v>
      </c>
      <c r="U44" s="173">
        <f t="shared" si="6"/>
        <v>3</v>
      </c>
      <c r="V44" s="42"/>
      <c r="W44" s="173"/>
      <c r="X44" s="44" t="s">
        <v>832</v>
      </c>
      <c r="Y44" s="44" t="s">
        <v>359</v>
      </c>
      <c r="Z44" s="44" t="s">
        <v>242</v>
      </c>
      <c r="AA44" s="42">
        <v>1</v>
      </c>
      <c r="AB44" s="42">
        <v>7</v>
      </c>
      <c r="AC44" s="173">
        <f t="shared" si="7"/>
        <v>8</v>
      </c>
      <c r="AD44" s="42"/>
      <c r="AE44" s="15"/>
    </row>
    <row r="45" spans="1:31" ht="15.6" customHeight="1" x14ac:dyDescent="0.25">
      <c r="N45" s="9"/>
      <c r="O45" s="233"/>
      <c r="P45" s="44" t="s">
        <v>809</v>
      </c>
      <c r="Q45" s="44" t="s">
        <v>251</v>
      </c>
      <c r="R45" s="44" t="s">
        <v>250</v>
      </c>
      <c r="S45" s="42"/>
      <c r="T45" s="42">
        <v>3</v>
      </c>
      <c r="U45" s="173">
        <f t="shared" si="6"/>
        <v>3</v>
      </c>
      <c r="V45" s="42">
        <v>1</v>
      </c>
      <c r="W45" s="173"/>
      <c r="X45" s="44" t="s">
        <v>830</v>
      </c>
      <c r="Y45" s="88" t="s">
        <v>288</v>
      </c>
      <c r="Z45" s="44" t="s">
        <v>242</v>
      </c>
      <c r="AA45" s="42"/>
      <c r="AB45" s="199">
        <v>5</v>
      </c>
      <c r="AC45" s="173">
        <f t="shared" si="7"/>
        <v>5</v>
      </c>
      <c r="AD45" s="42"/>
      <c r="AE45" s="15"/>
    </row>
    <row r="46" spans="1:31" ht="15.6" customHeight="1" x14ac:dyDescent="0.25">
      <c r="N46" s="8"/>
      <c r="O46" s="232"/>
      <c r="P46" s="44" t="s">
        <v>813</v>
      </c>
      <c r="Q46" s="44" t="s">
        <v>259</v>
      </c>
      <c r="R46" s="51" t="s">
        <v>250</v>
      </c>
      <c r="S46" s="199">
        <v>1</v>
      </c>
      <c r="T46" s="42">
        <v>1</v>
      </c>
      <c r="U46" s="173">
        <f t="shared" si="6"/>
        <v>2</v>
      </c>
      <c r="V46" s="42"/>
      <c r="W46" s="173"/>
      <c r="X46" s="44" t="s">
        <v>826</v>
      </c>
      <c r="Y46" s="44" t="s">
        <v>218</v>
      </c>
      <c r="Z46" s="51" t="s">
        <v>242</v>
      </c>
      <c r="AA46" s="42">
        <v>1</v>
      </c>
      <c r="AB46" s="199">
        <v>2</v>
      </c>
      <c r="AC46" s="173">
        <f t="shared" si="7"/>
        <v>3</v>
      </c>
      <c r="AD46" s="42"/>
      <c r="AE46" s="15"/>
    </row>
    <row r="47" spans="1:31" ht="15.6" customHeight="1" x14ac:dyDescent="0.25">
      <c r="N47" s="8"/>
      <c r="O47" s="233"/>
      <c r="P47" s="44" t="s">
        <v>806</v>
      </c>
      <c r="Q47" s="51" t="s">
        <v>787</v>
      </c>
      <c r="R47" s="44" t="s">
        <v>250</v>
      </c>
      <c r="S47" s="42">
        <v>1</v>
      </c>
      <c r="T47" s="199"/>
      <c r="U47" s="173">
        <f t="shared" si="6"/>
        <v>1</v>
      </c>
      <c r="V47" s="42"/>
      <c r="W47" s="173"/>
      <c r="X47" s="44" t="s">
        <v>831</v>
      </c>
      <c r="Y47" s="44" t="s">
        <v>382</v>
      </c>
      <c r="Z47" s="44" t="s">
        <v>242</v>
      </c>
      <c r="AA47" s="42"/>
      <c r="AB47" s="42">
        <v>3</v>
      </c>
      <c r="AC47" s="173">
        <f t="shared" si="7"/>
        <v>3</v>
      </c>
      <c r="AD47" s="42">
        <v>1</v>
      </c>
      <c r="AE47" s="15"/>
    </row>
    <row r="48" spans="1:31" ht="15.6" customHeight="1" x14ac:dyDescent="0.25">
      <c r="B48" s="56"/>
      <c r="N48" s="9"/>
      <c r="O48" s="232"/>
      <c r="P48" s="44" t="s">
        <v>808</v>
      </c>
      <c r="Q48" s="44" t="s">
        <v>250</v>
      </c>
      <c r="R48" s="44" t="s">
        <v>250</v>
      </c>
      <c r="S48" s="42"/>
      <c r="T48" s="199"/>
      <c r="U48" s="173">
        <f t="shared" si="6"/>
        <v>0</v>
      </c>
      <c r="V48" s="42"/>
      <c r="W48" s="173"/>
      <c r="X48" s="44" t="s">
        <v>833</v>
      </c>
      <c r="Y48" s="44" t="s">
        <v>204</v>
      </c>
      <c r="Z48" s="44" t="s">
        <v>242</v>
      </c>
      <c r="AA48" s="42"/>
      <c r="AB48" s="42">
        <v>3</v>
      </c>
      <c r="AC48" s="173">
        <f t="shared" si="7"/>
        <v>3</v>
      </c>
      <c r="AD48" s="42">
        <v>2</v>
      </c>
      <c r="AE48" s="15"/>
    </row>
    <row r="49" spans="1:31" ht="24" customHeight="1" thickBot="1" x14ac:dyDescent="0.45">
      <c r="C49" s="247" t="s">
        <v>202</v>
      </c>
      <c r="D49" s="248"/>
      <c r="E49" s="248"/>
      <c r="F49" s="248"/>
      <c r="G49" s="248"/>
      <c r="H49" s="248"/>
      <c r="I49" s="248"/>
      <c r="J49" s="248"/>
      <c r="K49" s="248"/>
      <c r="L49" s="249"/>
      <c r="M49" s="249"/>
      <c r="N49" s="9"/>
      <c r="O49" s="233"/>
      <c r="P49" s="240" t="s">
        <v>1012</v>
      </c>
      <c r="Q49" s="240"/>
      <c r="R49" s="240" t="s">
        <v>250</v>
      </c>
      <c r="S49" s="242">
        <f>SUM(S38:S48)</f>
        <v>19</v>
      </c>
      <c r="T49" s="242">
        <f>SUM(T38:T48)</f>
        <v>27</v>
      </c>
      <c r="U49" s="242">
        <f>SUM(U38:U48)</f>
        <v>46</v>
      </c>
      <c r="V49" s="242">
        <f>SUM(V38:V48)</f>
        <v>11</v>
      </c>
      <c r="W49" s="173"/>
      <c r="X49" s="240" t="s">
        <v>1014</v>
      </c>
      <c r="Y49" s="240"/>
      <c r="Z49" s="240"/>
      <c r="AA49" s="242">
        <f>SUM(AA38:AA48)</f>
        <v>44</v>
      </c>
      <c r="AB49" s="242">
        <f>SUM(AB38:AB48)</f>
        <v>70</v>
      </c>
      <c r="AC49" s="242">
        <f>SUM(AC38:AC48)</f>
        <v>114</v>
      </c>
      <c r="AD49" s="242">
        <f>SUM(AD38:AD48)</f>
        <v>9</v>
      </c>
      <c r="AE49" s="15"/>
    </row>
    <row r="50" spans="1:31" ht="15.6" customHeight="1" x14ac:dyDescent="0.3">
      <c r="B50" s="35"/>
      <c r="N50" s="8"/>
      <c r="O50" s="233"/>
      <c r="P50" s="238" t="s">
        <v>356</v>
      </c>
      <c r="Q50" s="238"/>
      <c r="R50" s="243" t="s">
        <v>1017</v>
      </c>
      <c r="S50" s="245">
        <v>6</v>
      </c>
      <c r="T50" s="245">
        <v>2</v>
      </c>
      <c r="U50" s="173">
        <f t="shared" ref="U50:U60" si="8">SUM(S50:T50)</f>
        <v>8</v>
      </c>
      <c r="V50" s="245"/>
      <c r="W50" s="173"/>
      <c r="X50" s="238" t="s">
        <v>358</v>
      </c>
      <c r="Y50" s="238"/>
      <c r="Z50" s="243" t="s">
        <v>1018</v>
      </c>
      <c r="AA50" s="245">
        <v>6</v>
      </c>
      <c r="AB50" s="245">
        <v>7</v>
      </c>
      <c r="AC50" s="173">
        <f>SUM(AA50:AB50)</f>
        <v>13</v>
      </c>
      <c r="AD50" s="245">
        <v>1</v>
      </c>
      <c r="AE50" s="15"/>
    </row>
    <row r="51" spans="1:31" ht="15.6" customHeight="1" x14ac:dyDescent="0.25">
      <c r="A51" s="91"/>
      <c r="B51" s="88"/>
      <c r="N51" s="9"/>
      <c r="O51" s="232"/>
      <c r="P51" s="44" t="s">
        <v>820</v>
      </c>
      <c r="Q51" s="44" t="s">
        <v>254</v>
      </c>
      <c r="R51" s="44" t="s">
        <v>356</v>
      </c>
      <c r="S51" s="42">
        <v>2</v>
      </c>
      <c r="T51" s="199">
        <v>12</v>
      </c>
      <c r="U51" s="173">
        <f t="shared" si="8"/>
        <v>14</v>
      </c>
      <c r="V51" s="42">
        <v>1</v>
      </c>
      <c r="W51" s="173"/>
      <c r="X51" s="44" t="s">
        <v>842</v>
      </c>
      <c r="Y51" s="44" t="s">
        <v>598</v>
      </c>
      <c r="Z51" s="44" t="s">
        <v>358</v>
      </c>
      <c r="AA51" s="42">
        <v>4</v>
      </c>
      <c r="AB51" s="199">
        <v>7</v>
      </c>
      <c r="AC51" s="173">
        <f>SUM(AA51:AB51)</f>
        <v>11</v>
      </c>
      <c r="AD51" s="42"/>
      <c r="AE51" s="15"/>
    </row>
    <row r="52" spans="1:31" ht="15.6" customHeight="1" x14ac:dyDescent="0.25">
      <c r="A52" s="91"/>
      <c r="B52" s="88"/>
      <c r="N52" s="9"/>
      <c r="O52" s="233"/>
      <c r="P52" s="44" t="s">
        <v>823</v>
      </c>
      <c r="Q52" s="44" t="s">
        <v>292</v>
      </c>
      <c r="R52" s="44" t="s">
        <v>356</v>
      </c>
      <c r="S52" s="42">
        <v>5</v>
      </c>
      <c r="T52" s="199">
        <v>7</v>
      </c>
      <c r="U52" s="173">
        <f>SUM(S52:T52)</f>
        <v>12</v>
      </c>
      <c r="V52" s="43"/>
      <c r="W52" s="173"/>
      <c r="X52" s="44" t="s">
        <v>837</v>
      </c>
      <c r="Y52" s="44" t="s">
        <v>798</v>
      </c>
      <c r="Z52" s="44" t="s">
        <v>358</v>
      </c>
      <c r="AA52" s="42">
        <v>3</v>
      </c>
      <c r="AB52" s="42">
        <v>6</v>
      </c>
      <c r="AC52" s="173">
        <f t="shared" ref="AC52:AC59" si="9">SUM(AA52:AB52)</f>
        <v>9</v>
      </c>
      <c r="AD52" s="199">
        <v>2</v>
      </c>
      <c r="AE52" s="15"/>
    </row>
    <row r="53" spans="1:31" ht="15.6" customHeight="1" x14ac:dyDescent="0.25">
      <c r="A53" s="91"/>
      <c r="B53" s="88"/>
      <c r="N53" s="9"/>
      <c r="O53" s="232"/>
      <c r="P53" s="44" t="s">
        <v>821</v>
      </c>
      <c r="Q53" s="51" t="s">
        <v>254</v>
      </c>
      <c r="R53" s="51" t="s">
        <v>356</v>
      </c>
      <c r="S53" s="42">
        <v>4</v>
      </c>
      <c r="T53" s="42">
        <v>6</v>
      </c>
      <c r="U53" s="173">
        <f>SUM(S53:T53)</f>
        <v>10</v>
      </c>
      <c r="V53" s="42">
        <v>3</v>
      </c>
      <c r="W53" s="173"/>
      <c r="X53" s="44" t="s">
        <v>836</v>
      </c>
      <c r="Y53" s="159" t="s">
        <v>216</v>
      </c>
      <c r="Z53" s="44" t="s">
        <v>358</v>
      </c>
      <c r="AA53" s="42">
        <v>4</v>
      </c>
      <c r="AB53" s="199">
        <v>4</v>
      </c>
      <c r="AC53" s="173">
        <f t="shared" si="9"/>
        <v>8</v>
      </c>
      <c r="AD53" s="42">
        <v>6</v>
      </c>
      <c r="AE53" s="15"/>
    </row>
    <row r="54" spans="1:31" ht="15.6" customHeight="1" x14ac:dyDescent="0.25">
      <c r="A54" s="91"/>
      <c r="B54" s="88"/>
      <c r="N54" s="8"/>
      <c r="O54" s="232"/>
      <c r="P54" s="44" t="s">
        <v>818</v>
      </c>
      <c r="Q54" s="44" t="s">
        <v>209</v>
      </c>
      <c r="R54" s="44" t="s">
        <v>356</v>
      </c>
      <c r="S54" s="42">
        <v>2</v>
      </c>
      <c r="T54" s="199">
        <v>8</v>
      </c>
      <c r="U54" s="173">
        <f>SUM(S54:T54)</f>
        <v>10</v>
      </c>
      <c r="V54" s="42">
        <v>3</v>
      </c>
      <c r="W54" s="173"/>
      <c r="X54" s="44" t="s">
        <v>834</v>
      </c>
      <c r="Y54" s="161" t="s">
        <v>314</v>
      </c>
      <c r="Z54" s="44" t="s">
        <v>358</v>
      </c>
      <c r="AA54" s="42">
        <v>2</v>
      </c>
      <c r="AB54" s="199">
        <v>6</v>
      </c>
      <c r="AC54" s="173">
        <f t="shared" si="9"/>
        <v>8</v>
      </c>
      <c r="AD54" s="42">
        <v>1</v>
      </c>
      <c r="AE54" s="15"/>
    </row>
    <row r="55" spans="1:31" ht="15.6" customHeight="1" x14ac:dyDescent="0.25">
      <c r="N55" s="8"/>
      <c r="O55" s="232"/>
      <c r="P55" s="44" t="s">
        <v>819</v>
      </c>
      <c r="Q55" s="51" t="s">
        <v>217</v>
      </c>
      <c r="R55" s="51" t="s">
        <v>356</v>
      </c>
      <c r="S55" s="42">
        <v>2</v>
      </c>
      <c r="T55" s="199">
        <v>5</v>
      </c>
      <c r="U55" s="173">
        <f>SUM(S55:T55)</f>
        <v>7</v>
      </c>
      <c r="V55" s="42"/>
      <c r="W55" s="173"/>
      <c r="X55" s="44" t="s">
        <v>839</v>
      </c>
      <c r="Y55" s="44" t="s">
        <v>295</v>
      </c>
      <c r="Z55" s="44" t="s">
        <v>358</v>
      </c>
      <c r="AA55" s="42"/>
      <c r="AB55" s="42">
        <v>8</v>
      </c>
      <c r="AC55" s="173">
        <f t="shared" si="9"/>
        <v>8</v>
      </c>
      <c r="AD55" s="42"/>
      <c r="AE55" s="15"/>
    </row>
    <row r="56" spans="1:31" ht="15.6" customHeight="1" x14ac:dyDescent="0.25">
      <c r="N56" s="8"/>
      <c r="O56" s="233"/>
      <c r="P56" s="44" t="s">
        <v>822</v>
      </c>
      <c r="Q56" s="44" t="s">
        <v>238</v>
      </c>
      <c r="R56" s="44" t="s">
        <v>356</v>
      </c>
      <c r="S56" s="42">
        <v>3</v>
      </c>
      <c r="T56" s="42">
        <v>3</v>
      </c>
      <c r="U56" s="173">
        <f>SUM(S56:T56)</f>
        <v>6</v>
      </c>
      <c r="V56" s="42">
        <v>2</v>
      </c>
      <c r="W56" s="173"/>
      <c r="X56" s="44" t="s">
        <v>840</v>
      </c>
      <c r="Y56" s="44" t="s">
        <v>293</v>
      </c>
      <c r="Z56" s="51" t="s">
        <v>358</v>
      </c>
      <c r="AA56" s="199">
        <v>5</v>
      </c>
      <c r="AB56" s="42">
        <v>2</v>
      </c>
      <c r="AC56" s="173">
        <f t="shared" si="9"/>
        <v>7</v>
      </c>
      <c r="AD56" s="43"/>
      <c r="AE56" s="15"/>
    </row>
    <row r="57" spans="1:31" ht="15.6" customHeight="1" x14ac:dyDescent="0.25">
      <c r="N57" s="9"/>
      <c r="O57" s="233"/>
      <c r="P57" s="44" t="s">
        <v>918</v>
      </c>
      <c r="Q57" s="159" t="s">
        <v>691</v>
      </c>
      <c r="R57" s="44" t="s">
        <v>356</v>
      </c>
      <c r="S57" s="42">
        <v>2</v>
      </c>
      <c r="T57" s="42">
        <v>2</v>
      </c>
      <c r="U57" s="173">
        <f t="shared" si="8"/>
        <v>4</v>
      </c>
      <c r="V57" s="42">
        <v>1</v>
      </c>
      <c r="W57" s="173"/>
      <c r="X57" s="44" t="s">
        <v>925</v>
      </c>
      <c r="Y57" s="44" t="s">
        <v>300</v>
      </c>
      <c r="Z57" s="44" t="s">
        <v>358</v>
      </c>
      <c r="AA57" s="42">
        <v>3</v>
      </c>
      <c r="AB57" s="42">
        <v>4</v>
      </c>
      <c r="AC57" s="173">
        <f t="shared" si="9"/>
        <v>7</v>
      </c>
      <c r="AD57" s="199"/>
      <c r="AE57" s="15"/>
    </row>
    <row r="58" spans="1:31" ht="15.6" customHeight="1" x14ac:dyDescent="0.25">
      <c r="N58" s="9"/>
      <c r="O58" s="232"/>
      <c r="P58" s="44" t="s">
        <v>882</v>
      </c>
      <c r="Q58" s="44" t="s">
        <v>756</v>
      </c>
      <c r="R58" s="44" t="s">
        <v>356</v>
      </c>
      <c r="S58" s="42">
        <v>1</v>
      </c>
      <c r="T58" s="42">
        <v>3</v>
      </c>
      <c r="U58" s="173">
        <f t="shared" si="8"/>
        <v>4</v>
      </c>
      <c r="V58" s="42">
        <v>1</v>
      </c>
      <c r="W58" s="173"/>
      <c r="X58" s="44" t="s">
        <v>841</v>
      </c>
      <c r="Y58" s="44" t="s">
        <v>248</v>
      </c>
      <c r="Z58" s="44" t="s">
        <v>358</v>
      </c>
      <c r="AA58" s="42">
        <v>3</v>
      </c>
      <c r="AB58" s="199">
        <v>4</v>
      </c>
      <c r="AC58" s="173">
        <f t="shared" si="9"/>
        <v>7</v>
      </c>
      <c r="AD58" s="43"/>
      <c r="AE58" s="15"/>
    </row>
    <row r="59" spans="1:31" ht="15.6" customHeight="1" x14ac:dyDescent="0.3">
      <c r="A59" s="171"/>
      <c r="B59" s="170"/>
      <c r="C59" s="170" t="s">
        <v>1007</v>
      </c>
      <c r="D59" s="49" t="s">
        <v>246</v>
      </c>
      <c r="E59" s="49" t="s">
        <v>240</v>
      </c>
      <c r="F59" s="49" t="s">
        <v>241</v>
      </c>
      <c r="G59" s="170" t="s">
        <v>247</v>
      </c>
      <c r="H59" s="170" t="s">
        <v>182</v>
      </c>
      <c r="I59" s="170"/>
      <c r="J59" s="170"/>
      <c r="K59" s="170"/>
      <c r="L59" s="170"/>
      <c r="M59" s="170"/>
      <c r="N59" s="9"/>
      <c r="O59" s="233"/>
      <c r="P59" s="44" t="s">
        <v>816</v>
      </c>
      <c r="Q59" s="44" t="s">
        <v>213</v>
      </c>
      <c r="R59" s="44" t="s">
        <v>356</v>
      </c>
      <c r="S59" s="42">
        <v>1</v>
      </c>
      <c r="T59" s="199">
        <v>1</v>
      </c>
      <c r="U59" s="173">
        <f t="shared" si="8"/>
        <v>2</v>
      </c>
      <c r="V59" s="42">
        <v>1</v>
      </c>
      <c r="W59" s="173"/>
      <c r="X59" s="44" t="s">
        <v>835</v>
      </c>
      <c r="Y59" s="88" t="s">
        <v>309</v>
      </c>
      <c r="Z59" s="44" t="s">
        <v>358</v>
      </c>
      <c r="AA59" s="42">
        <v>2</v>
      </c>
      <c r="AB59" s="199">
        <v>5</v>
      </c>
      <c r="AC59" s="173">
        <f t="shared" si="9"/>
        <v>7</v>
      </c>
      <c r="AD59" s="42"/>
      <c r="AE59" s="15"/>
    </row>
    <row r="60" spans="1:31" ht="15.6" customHeight="1" x14ac:dyDescent="0.3">
      <c r="B60" s="42"/>
      <c r="C60" s="44" t="s">
        <v>320</v>
      </c>
      <c r="D60" s="44" t="s">
        <v>305</v>
      </c>
      <c r="E60" s="42">
        <v>14</v>
      </c>
      <c r="F60" s="42">
        <v>8</v>
      </c>
      <c r="G60" s="173">
        <f t="shared" ref="G60:G71" si="10">SUM(E60:F60)</f>
        <v>22</v>
      </c>
      <c r="H60" s="42"/>
      <c r="I60" s="44"/>
      <c r="J60" s="44"/>
      <c r="K60" s="64"/>
      <c r="L60" s="170" t="s">
        <v>802</v>
      </c>
      <c r="N60" s="9"/>
      <c r="O60" s="63"/>
      <c r="P60" s="44" t="s">
        <v>817</v>
      </c>
      <c r="Q60" s="44" t="s">
        <v>257</v>
      </c>
      <c r="R60" s="44" t="s">
        <v>356</v>
      </c>
      <c r="S60" s="42"/>
      <c r="T60" s="199">
        <v>1</v>
      </c>
      <c r="U60" s="173">
        <f t="shared" si="8"/>
        <v>1</v>
      </c>
      <c r="V60" s="42">
        <v>1</v>
      </c>
      <c r="W60" s="173"/>
      <c r="X60" s="44" t="s">
        <v>838</v>
      </c>
      <c r="Y60" s="44" t="s">
        <v>290</v>
      </c>
      <c r="Z60" s="44" t="s">
        <v>358</v>
      </c>
      <c r="AA60" s="42">
        <v>2</v>
      </c>
      <c r="AB60" s="199">
        <v>2</v>
      </c>
      <c r="AC60" s="173">
        <f>SUM(AA60:AB60)</f>
        <v>4</v>
      </c>
      <c r="AD60" s="43"/>
      <c r="AE60" s="15"/>
    </row>
    <row r="61" spans="1:31" ht="15.6" customHeight="1" thickBot="1" x14ac:dyDescent="0.3">
      <c r="B61" s="42"/>
      <c r="C61" s="44" t="s">
        <v>908</v>
      </c>
      <c r="D61" s="44" t="s">
        <v>242</v>
      </c>
      <c r="E61" s="42">
        <v>15</v>
      </c>
      <c r="F61" s="199">
        <v>6</v>
      </c>
      <c r="G61" s="173">
        <f t="shared" si="10"/>
        <v>21</v>
      </c>
      <c r="H61" s="42"/>
      <c r="I61" s="44"/>
      <c r="J61" s="44"/>
      <c r="K61" s="44"/>
      <c r="L61" s="44" t="s">
        <v>285</v>
      </c>
      <c r="M61" s="44" t="s">
        <v>242</v>
      </c>
      <c r="N61" s="9"/>
      <c r="O61" s="63"/>
      <c r="P61" s="157" t="s">
        <v>1012</v>
      </c>
      <c r="Q61" s="157"/>
      <c r="R61" s="157" t="s">
        <v>356</v>
      </c>
      <c r="S61" s="221">
        <f>SUM(S50:S60)</f>
        <v>28</v>
      </c>
      <c r="T61" s="221">
        <f>SUM(T50:T60)</f>
        <v>50</v>
      </c>
      <c r="U61" s="173">
        <f>SUM(U50:U60)</f>
        <v>78</v>
      </c>
      <c r="V61" s="42">
        <f>SUM(V50:V60)</f>
        <v>13</v>
      </c>
      <c r="W61" s="173"/>
      <c r="X61" s="157" t="s">
        <v>1014</v>
      </c>
      <c r="Y61" s="222"/>
      <c r="Z61" s="157" t="s">
        <v>358</v>
      </c>
      <c r="AA61" s="221">
        <f>SUM(AA50:AA60)</f>
        <v>34</v>
      </c>
      <c r="AB61" s="221">
        <f>SUM(AB50:AB60)</f>
        <v>55</v>
      </c>
      <c r="AC61" s="173">
        <f>SUM(AC50:AC60)</f>
        <v>89</v>
      </c>
      <c r="AD61" s="42">
        <f>SUM(AD50:AD60)</f>
        <v>10</v>
      </c>
      <c r="AE61" s="15"/>
    </row>
    <row r="62" spans="1:31" ht="15.6" customHeight="1" thickBot="1" x14ac:dyDescent="0.3">
      <c r="B62" s="42"/>
      <c r="C62" s="46" t="s">
        <v>794</v>
      </c>
      <c r="D62" s="44" t="s">
        <v>243</v>
      </c>
      <c r="E62" s="42">
        <v>8</v>
      </c>
      <c r="F62" s="42">
        <v>11</v>
      </c>
      <c r="G62" s="173">
        <f t="shared" si="10"/>
        <v>19</v>
      </c>
      <c r="H62" s="42">
        <v>4</v>
      </c>
      <c r="I62" s="44"/>
      <c r="J62" s="44"/>
      <c r="K62" s="44"/>
      <c r="L62" s="44"/>
      <c r="M62" s="44"/>
      <c r="N62" s="9"/>
      <c r="O62" s="15"/>
      <c r="P62" s="168"/>
      <c r="Q62" s="168"/>
      <c r="R62" s="168"/>
      <c r="S62" s="207">
        <f>S25+S37+S49+S61</f>
        <v>115</v>
      </c>
      <c r="T62" s="207">
        <f>T25+T37+T49+T61</f>
        <v>176</v>
      </c>
      <c r="U62" s="207">
        <f>U25+U37+U49+U61</f>
        <v>291</v>
      </c>
      <c r="V62" s="207">
        <f>V25+V37+V49+V61</f>
        <v>34</v>
      </c>
      <c r="W62" s="173"/>
      <c r="X62" s="208"/>
      <c r="Y62" s="57"/>
      <c r="Z62" s="57"/>
      <c r="AA62" s="207">
        <f>AA25+AA37+AA49+AA61</f>
        <v>138</v>
      </c>
      <c r="AB62" s="207">
        <f>AB25+AB37+AB49+AB61</f>
        <v>224</v>
      </c>
      <c r="AC62" s="207">
        <f>AC25+AC37+AC49+AC61</f>
        <v>362</v>
      </c>
      <c r="AD62" s="207">
        <f>AD25+AD37+AD49+AD61</f>
        <v>49</v>
      </c>
      <c r="AE62" s="15"/>
    </row>
    <row r="63" spans="1:31" ht="15.6" customHeight="1" thickTop="1" thickBot="1" x14ac:dyDescent="0.35">
      <c r="B63" s="42"/>
      <c r="C63" s="46" t="s">
        <v>249</v>
      </c>
      <c r="D63" s="160" t="s">
        <v>242</v>
      </c>
      <c r="E63" s="42">
        <v>10</v>
      </c>
      <c r="F63" s="42">
        <v>8</v>
      </c>
      <c r="G63" s="173">
        <f t="shared" si="10"/>
        <v>18</v>
      </c>
      <c r="H63" s="42">
        <v>2</v>
      </c>
      <c r="I63" s="44"/>
      <c r="J63" s="43"/>
      <c r="K63" s="43"/>
      <c r="L63" s="170" t="s">
        <v>273</v>
      </c>
      <c r="M63" s="43"/>
      <c r="N63" s="9"/>
      <c r="O63" s="63"/>
      <c r="P63" s="43"/>
      <c r="Q63" s="43"/>
      <c r="R63" s="43"/>
      <c r="S63" s="43"/>
      <c r="T63" s="43"/>
      <c r="U63" s="43"/>
      <c r="V63" s="43"/>
      <c r="W63" s="43"/>
      <c r="X63" s="209" t="s">
        <v>799</v>
      </c>
      <c r="Y63" s="201"/>
      <c r="Z63" s="201"/>
      <c r="AA63" s="210">
        <f>S62+AA62</f>
        <v>253</v>
      </c>
      <c r="AB63" s="210">
        <f>T62+AB62</f>
        <v>400</v>
      </c>
      <c r="AC63" s="210">
        <f>U62+AC62</f>
        <v>653</v>
      </c>
      <c r="AD63" s="210">
        <f>V62+AD62</f>
        <v>83</v>
      </c>
      <c r="AE63" s="15"/>
    </row>
    <row r="64" spans="1:31" ht="15.6" customHeight="1" thickTop="1" x14ac:dyDescent="0.25">
      <c r="B64" s="42"/>
      <c r="C64" s="44" t="s">
        <v>304</v>
      </c>
      <c r="D64" s="44" t="s">
        <v>242</v>
      </c>
      <c r="E64" s="42">
        <v>8</v>
      </c>
      <c r="F64" s="199">
        <v>10</v>
      </c>
      <c r="G64" s="173">
        <f t="shared" si="10"/>
        <v>18</v>
      </c>
      <c r="H64" s="42">
        <v>3</v>
      </c>
      <c r="I64" s="43"/>
      <c r="J64" s="43"/>
      <c r="K64" s="43"/>
      <c r="L64" s="44" t="s">
        <v>272</v>
      </c>
      <c r="M64" s="44"/>
      <c r="N64" s="9"/>
      <c r="O64" s="16"/>
      <c r="P64" s="43"/>
      <c r="Q64" s="43"/>
      <c r="R64" s="43"/>
      <c r="S64" s="43"/>
      <c r="T64" s="43"/>
      <c r="U64" s="43"/>
      <c r="V64" s="43"/>
      <c r="W64" s="43"/>
      <c r="AE64" s="211"/>
    </row>
    <row r="65" spans="1:31" ht="15.6" customHeight="1" x14ac:dyDescent="0.2">
      <c r="B65" s="42"/>
      <c r="C65" s="159" t="s">
        <v>383</v>
      </c>
      <c r="D65" s="44" t="s">
        <v>306</v>
      </c>
      <c r="E65" s="42">
        <v>12</v>
      </c>
      <c r="F65" s="199">
        <v>3</v>
      </c>
      <c r="G65" s="173">
        <f t="shared" si="10"/>
        <v>15</v>
      </c>
      <c r="H65" s="42">
        <v>3</v>
      </c>
      <c r="I65" s="43"/>
      <c r="J65" s="43"/>
      <c r="K65" s="43"/>
      <c r="L65" s="44"/>
      <c r="M65" s="44"/>
      <c r="O65" s="16"/>
      <c r="AE65" s="211"/>
    </row>
    <row r="66" spans="1:31" ht="15.6" customHeight="1" x14ac:dyDescent="0.3">
      <c r="B66" s="42"/>
      <c r="C66" s="56" t="s">
        <v>260</v>
      </c>
      <c r="D66" s="46" t="s">
        <v>242</v>
      </c>
      <c r="E66" s="42">
        <v>1</v>
      </c>
      <c r="F66" s="42">
        <v>14</v>
      </c>
      <c r="G66" s="173">
        <f t="shared" si="10"/>
        <v>15</v>
      </c>
      <c r="H66" s="42"/>
      <c r="L66" s="44"/>
      <c r="M66" s="44"/>
      <c r="O66" s="16"/>
      <c r="P66" s="163" t="s">
        <v>186</v>
      </c>
      <c r="Q66" s="49" t="s">
        <v>1002</v>
      </c>
      <c r="R66" s="21">
        <v>41260</v>
      </c>
      <c r="S66" s="57"/>
      <c r="T66" s="57"/>
      <c r="U66" s="57"/>
      <c r="V66" s="171"/>
      <c r="W66" s="171"/>
      <c r="X66" s="163" t="s">
        <v>187</v>
      </c>
      <c r="Y66" s="49" t="s">
        <v>1002</v>
      </c>
      <c r="Z66" s="21">
        <v>41281</v>
      </c>
      <c r="AA66" s="211"/>
      <c r="AB66" s="211"/>
      <c r="AC66" s="211"/>
      <c r="AD66" s="211"/>
      <c r="AE66" s="211"/>
    </row>
    <row r="67" spans="1:31" ht="15.6" customHeight="1" x14ac:dyDescent="0.3">
      <c r="B67" s="42"/>
      <c r="C67" s="44" t="s">
        <v>792</v>
      </c>
      <c r="D67" s="44" t="s">
        <v>305</v>
      </c>
      <c r="E67" s="42">
        <v>9</v>
      </c>
      <c r="F67" s="42">
        <v>5</v>
      </c>
      <c r="G67" s="173">
        <f t="shared" si="10"/>
        <v>14</v>
      </c>
      <c r="H67" s="42"/>
      <c r="L67" s="170" t="s">
        <v>348</v>
      </c>
      <c r="M67" s="43"/>
      <c r="O67" s="16"/>
      <c r="P67" s="162" t="s">
        <v>270</v>
      </c>
      <c r="Q67" s="162" t="s">
        <v>268</v>
      </c>
      <c r="R67" s="162" t="s">
        <v>296</v>
      </c>
      <c r="S67" s="44"/>
      <c r="T67" s="44"/>
      <c r="U67" s="44"/>
      <c r="V67" s="50"/>
      <c r="W67" s="50"/>
      <c r="X67" s="162" t="s">
        <v>270</v>
      </c>
      <c r="Y67" s="162" t="s">
        <v>268</v>
      </c>
      <c r="Z67" s="162" t="s">
        <v>296</v>
      </c>
      <c r="AA67" s="43"/>
      <c r="AB67" s="43"/>
      <c r="AC67" s="43"/>
      <c r="AD67" s="43"/>
      <c r="AE67" s="211"/>
    </row>
    <row r="68" spans="1:31" ht="15.6" customHeight="1" x14ac:dyDescent="0.3">
      <c r="B68" s="42"/>
      <c r="C68" s="44" t="s">
        <v>258</v>
      </c>
      <c r="D68" s="44" t="s">
        <v>242</v>
      </c>
      <c r="E68" s="42">
        <v>3</v>
      </c>
      <c r="F68" s="199">
        <v>11</v>
      </c>
      <c r="G68" s="173">
        <f t="shared" si="10"/>
        <v>14</v>
      </c>
      <c r="H68" s="42">
        <v>1</v>
      </c>
      <c r="I68" s="43"/>
      <c r="J68" s="43"/>
      <c r="K68" s="43"/>
      <c r="L68" s="44" t="s">
        <v>272</v>
      </c>
      <c r="M68" s="44"/>
      <c r="O68" s="16"/>
      <c r="P68" s="198">
        <v>0.38541666666666669</v>
      </c>
      <c r="Q68" s="64" t="s">
        <v>315</v>
      </c>
      <c r="R68" s="27" t="s">
        <v>425</v>
      </c>
      <c r="S68" s="44"/>
      <c r="T68" s="44"/>
      <c r="U68" s="44"/>
      <c r="V68" s="50"/>
      <c r="W68" s="50"/>
      <c r="X68" s="198">
        <v>0.38541666666666669</v>
      </c>
      <c r="Y68" s="64" t="s">
        <v>315</v>
      </c>
      <c r="Z68" s="27" t="s">
        <v>432</v>
      </c>
      <c r="AA68" s="52"/>
      <c r="AB68" s="91"/>
      <c r="AC68" s="42"/>
      <c r="AD68" s="43"/>
      <c r="AE68" s="211"/>
    </row>
    <row r="69" spans="1:31" ht="15.6" customHeight="1" x14ac:dyDescent="0.3">
      <c r="B69" s="42"/>
      <c r="C69" s="44" t="s">
        <v>525</v>
      </c>
      <c r="D69" s="44" t="s">
        <v>356</v>
      </c>
      <c r="E69" s="42">
        <v>2</v>
      </c>
      <c r="F69" s="199">
        <v>12</v>
      </c>
      <c r="G69" s="173">
        <f t="shared" si="10"/>
        <v>14</v>
      </c>
      <c r="H69" s="42">
        <v>1</v>
      </c>
      <c r="I69" s="43"/>
      <c r="J69" s="43"/>
      <c r="K69" s="43"/>
      <c r="L69" s="44"/>
      <c r="M69" s="44"/>
      <c r="O69" s="16"/>
      <c r="P69" s="198">
        <v>0.38541666666666669</v>
      </c>
      <c r="Q69" s="64" t="s">
        <v>316</v>
      </c>
      <c r="R69" s="27" t="s">
        <v>518</v>
      </c>
      <c r="S69" s="44"/>
      <c r="T69" s="44"/>
      <c r="U69" s="44"/>
      <c r="V69" s="50"/>
      <c r="W69" s="50"/>
      <c r="X69" s="198">
        <v>0.38541666666666669</v>
      </c>
      <c r="Y69" s="64" t="s">
        <v>316</v>
      </c>
      <c r="Z69" s="27" t="s">
        <v>528</v>
      </c>
      <c r="AA69" s="42"/>
      <c r="AB69" s="199"/>
      <c r="AC69" s="42"/>
      <c r="AD69" s="43"/>
      <c r="AE69" s="211"/>
    </row>
    <row r="70" spans="1:31" ht="15.6" customHeight="1" x14ac:dyDescent="0.3">
      <c r="B70" s="42"/>
      <c r="C70" s="44" t="s">
        <v>556</v>
      </c>
      <c r="D70" s="51" t="s">
        <v>250</v>
      </c>
      <c r="E70" s="199">
        <v>6</v>
      </c>
      <c r="F70" s="199">
        <v>7</v>
      </c>
      <c r="G70" s="173">
        <f t="shared" si="10"/>
        <v>13</v>
      </c>
      <c r="H70" s="42"/>
      <c r="I70" s="43"/>
      <c r="J70" s="43"/>
      <c r="K70" s="43"/>
      <c r="L70" s="44"/>
      <c r="M70" s="44"/>
      <c r="O70" s="16"/>
      <c r="P70" s="198">
        <v>0.42708333333333331</v>
      </c>
      <c r="Q70" s="64" t="s">
        <v>315</v>
      </c>
      <c r="R70" s="27" t="s">
        <v>519</v>
      </c>
      <c r="S70" s="44"/>
      <c r="T70" s="44"/>
      <c r="U70" s="44"/>
      <c r="V70" s="50"/>
      <c r="W70" s="50"/>
      <c r="X70" s="198">
        <v>0.42708333333333331</v>
      </c>
      <c r="Y70" s="64" t="s">
        <v>315</v>
      </c>
      <c r="Z70" s="27" t="s">
        <v>351</v>
      </c>
      <c r="AA70" s="42"/>
      <c r="AB70" s="42"/>
      <c r="AC70" s="42"/>
      <c r="AD70" s="43"/>
      <c r="AE70" s="211"/>
    </row>
    <row r="71" spans="1:31" ht="18.75" x14ac:dyDescent="0.3">
      <c r="B71" s="42"/>
      <c r="C71" s="51" t="s">
        <v>205</v>
      </c>
      <c r="D71" s="44" t="s">
        <v>306</v>
      </c>
      <c r="E71" s="42">
        <v>5</v>
      </c>
      <c r="F71" s="199">
        <v>8</v>
      </c>
      <c r="G71" s="173">
        <f t="shared" si="10"/>
        <v>13</v>
      </c>
      <c r="H71" s="42"/>
      <c r="I71" s="43"/>
      <c r="J71" s="43"/>
      <c r="K71" s="43"/>
      <c r="L71" s="44"/>
      <c r="M71" s="44"/>
      <c r="O71" s="16"/>
      <c r="P71" s="198">
        <v>0.42708333333333331</v>
      </c>
      <c r="Q71" s="64" t="s">
        <v>316</v>
      </c>
      <c r="R71" s="27" t="s">
        <v>520</v>
      </c>
      <c r="S71" s="43"/>
      <c r="T71" s="43"/>
      <c r="U71" s="43"/>
      <c r="V71" s="43"/>
      <c r="W71" s="43"/>
      <c r="X71" s="198">
        <v>0.42708333333333331</v>
      </c>
      <c r="Y71" s="64" t="s">
        <v>316</v>
      </c>
      <c r="Z71" s="27" t="s">
        <v>350</v>
      </c>
      <c r="AA71" s="43"/>
      <c r="AB71" s="43"/>
      <c r="AC71" s="43"/>
      <c r="AD71" s="43"/>
      <c r="AE71" s="211"/>
    </row>
    <row r="72" spans="1:31" ht="15.75" x14ac:dyDescent="0.25">
      <c r="A72" s="151"/>
      <c r="B72" s="151"/>
      <c r="C72" s="151"/>
      <c r="D72" s="151"/>
      <c r="E72" s="151"/>
      <c r="F72" s="151"/>
      <c r="G72" s="173"/>
      <c r="H72" s="173"/>
      <c r="I72" s="151"/>
      <c r="J72" s="151"/>
      <c r="K72" s="151"/>
      <c r="L72" s="151"/>
      <c r="M72" s="151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211"/>
    </row>
    <row r="73" spans="1:31" ht="15.75" x14ac:dyDescent="0.25">
      <c r="O73" s="94"/>
      <c r="P73" s="143"/>
      <c r="Q73" s="143"/>
      <c r="R73" s="143"/>
      <c r="S73" s="104"/>
      <c r="T73" s="104"/>
      <c r="U73" s="104"/>
      <c r="V73" s="104"/>
    </row>
    <row r="74" spans="1:31" ht="15.75" x14ac:dyDescent="0.25">
      <c r="P74" s="40"/>
      <c r="Q74" s="40"/>
      <c r="R74" s="40"/>
    </row>
    <row r="75" spans="1:31" ht="18" x14ac:dyDescent="0.25">
      <c r="A75" s="36"/>
      <c r="B75" s="84"/>
      <c r="C75" s="36"/>
      <c r="D75" s="36"/>
      <c r="E75" s="34"/>
      <c r="F75" s="83"/>
      <c r="G75" s="36"/>
      <c r="H75" s="36"/>
      <c r="I75" s="36"/>
      <c r="J75" s="85"/>
      <c r="K75" s="83"/>
      <c r="P75" s="7"/>
      <c r="Q75" s="6"/>
      <c r="R75" s="10"/>
    </row>
    <row r="76" spans="1:31" ht="18" x14ac:dyDescent="0.25">
      <c r="A76" s="36"/>
      <c r="B76" s="84"/>
      <c r="C76" s="36"/>
      <c r="D76" s="36"/>
      <c r="E76" s="34"/>
      <c r="F76" s="83"/>
      <c r="G76" s="54"/>
      <c r="H76" s="36"/>
      <c r="I76" s="36"/>
      <c r="J76" s="85"/>
      <c r="K76" s="83"/>
      <c r="P76" s="5"/>
      <c r="Q76" s="5"/>
      <c r="R76" s="7"/>
    </row>
    <row r="77" spans="1:31" ht="18" x14ac:dyDescent="0.25">
      <c r="A77" s="36"/>
      <c r="B77" s="84"/>
      <c r="C77" s="36"/>
      <c r="D77" s="36"/>
      <c r="E77" s="34"/>
      <c r="F77" s="83"/>
      <c r="G77" s="54"/>
      <c r="H77" s="36"/>
      <c r="I77" s="83"/>
      <c r="J77" s="83"/>
      <c r="K77" s="83"/>
      <c r="P77" s="67"/>
      <c r="Q77" s="67"/>
      <c r="R77" s="40"/>
    </row>
    <row r="78" spans="1:31" ht="18" x14ac:dyDescent="0.25">
      <c r="A78" s="36"/>
      <c r="B78" s="84"/>
      <c r="C78" s="36"/>
      <c r="D78" s="36"/>
      <c r="E78" s="34"/>
      <c r="F78" s="83"/>
      <c r="G78" s="54"/>
      <c r="H78" s="36"/>
      <c r="I78" s="83"/>
      <c r="J78" s="83"/>
      <c r="K78" s="83"/>
      <c r="P78" s="7"/>
      <c r="Q78" s="7"/>
      <c r="R78" s="7"/>
    </row>
    <row r="79" spans="1:31" ht="18" x14ac:dyDescent="0.25">
      <c r="A79" s="36"/>
      <c r="B79" s="84"/>
      <c r="C79" s="36"/>
      <c r="D79" s="36"/>
      <c r="E79" s="34"/>
      <c r="F79" s="83"/>
      <c r="G79" s="36"/>
      <c r="H79" s="83"/>
      <c r="I79" s="83"/>
      <c r="J79" s="34"/>
      <c r="K79" s="83"/>
      <c r="P79" s="5"/>
      <c r="Q79" s="5"/>
      <c r="R79" s="7"/>
    </row>
    <row r="80" spans="1:31" ht="18" x14ac:dyDescent="0.25">
      <c r="A80" s="36"/>
      <c r="B80" s="84"/>
      <c r="C80" s="36"/>
      <c r="D80" s="36"/>
      <c r="E80" s="34"/>
      <c r="F80" s="36"/>
      <c r="G80" s="36"/>
      <c r="H80" s="36"/>
      <c r="I80" s="83"/>
      <c r="J80" s="83"/>
      <c r="K80" s="83"/>
      <c r="P80" s="5"/>
      <c r="Q80" s="5"/>
      <c r="R80" s="7"/>
    </row>
    <row r="81" spans="1:18" ht="18" x14ac:dyDescent="0.25">
      <c r="A81" s="36"/>
      <c r="B81" s="84"/>
      <c r="C81" s="38"/>
      <c r="D81" s="38"/>
      <c r="E81" s="34"/>
      <c r="F81" s="36"/>
      <c r="G81" s="54"/>
      <c r="H81" s="36"/>
      <c r="I81" s="83"/>
      <c r="J81" s="83"/>
      <c r="K81" s="83"/>
      <c r="P81" s="5"/>
      <c r="Q81" s="5"/>
      <c r="R81" s="7"/>
    </row>
    <row r="82" spans="1:18" ht="18" x14ac:dyDescent="0.25">
      <c r="A82" s="36"/>
      <c r="B82" s="84"/>
      <c r="C82" s="36"/>
      <c r="D82" s="34"/>
      <c r="E82" s="34"/>
      <c r="F82" s="83"/>
      <c r="G82" s="36"/>
      <c r="H82" s="83"/>
      <c r="I82" s="83"/>
      <c r="J82" s="83"/>
      <c r="K82" s="83"/>
      <c r="P82" s="7"/>
      <c r="Q82" s="7"/>
      <c r="R82" s="7"/>
    </row>
    <row r="83" spans="1:18" ht="18" x14ac:dyDescent="0.25">
      <c r="A83" s="36"/>
      <c r="B83" s="84"/>
      <c r="C83" s="36"/>
      <c r="D83" s="34"/>
      <c r="E83" s="34"/>
      <c r="F83" s="36"/>
      <c r="G83" s="54"/>
      <c r="H83" s="36"/>
      <c r="I83" s="83"/>
      <c r="J83" s="83"/>
      <c r="K83" s="83"/>
      <c r="P83" s="7"/>
      <c r="Q83" s="7"/>
      <c r="R83" s="7"/>
    </row>
    <row r="84" spans="1:18" ht="18" x14ac:dyDescent="0.25">
      <c r="A84" s="36"/>
      <c r="B84" s="84"/>
      <c r="C84" s="34"/>
      <c r="D84" s="34"/>
      <c r="E84" s="34"/>
      <c r="F84" s="36"/>
      <c r="G84" s="54"/>
      <c r="H84" s="36"/>
      <c r="I84" s="83"/>
      <c r="J84" s="83"/>
      <c r="K84" s="83"/>
    </row>
    <row r="85" spans="1:18" ht="18" x14ac:dyDescent="0.25">
      <c r="A85" s="36"/>
      <c r="B85" s="84"/>
      <c r="C85" s="34"/>
      <c r="D85" s="34"/>
      <c r="E85" s="34"/>
      <c r="F85" s="36"/>
      <c r="G85" s="54"/>
      <c r="H85" s="36"/>
      <c r="I85" s="83"/>
      <c r="J85" s="83"/>
      <c r="K85" s="83"/>
    </row>
    <row r="86" spans="1:18" ht="23.25" x14ac:dyDescent="0.35">
      <c r="A86" s="86"/>
      <c r="B86" s="89"/>
      <c r="C86" s="34"/>
      <c r="D86" s="34"/>
      <c r="E86" s="34"/>
      <c r="F86" s="36"/>
      <c r="G86" s="54"/>
      <c r="H86" s="36"/>
      <c r="I86" s="83"/>
      <c r="J86" s="83"/>
      <c r="K86" s="83"/>
    </row>
    <row r="87" spans="1:18" ht="18" x14ac:dyDescent="0.25">
      <c r="A87" s="36"/>
      <c r="B87" s="84"/>
      <c r="C87" s="36"/>
      <c r="D87" s="84"/>
      <c r="E87" s="34"/>
      <c r="F87" s="83"/>
      <c r="G87" s="36"/>
      <c r="H87" s="36"/>
      <c r="I87" s="83"/>
      <c r="J87" s="34"/>
      <c r="K87" s="83"/>
    </row>
    <row r="88" spans="1:18" ht="18" x14ac:dyDescent="0.25">
      <c r="A88" s="36"/>
      <c r="B88" s="34"/>
      <c r="C88" s="34"/>
      <c r="D88" s="34"/>
      <c r="E88" s="34"/>
      <c r="F88" s="34"/>
      <c r="G88" s="36"/>
      <c r="H88" s="34"/>
      <c r="I88" s="34"/>
      <c r="J88" s="34"/>
      <c r="K88" s="83"/>
    </row>
    <row r="89" spans="1:18" ht="18" x14ac:dyDescent="0.25">
      <c r="A89" s="36"/>
      <c r="B89" s="84"/>
      <c r="C89" s="84"/>
      <c r="D89" s="84"/>
      <c r="E89" s="83"/>
      <c r="F89" s="83"/>
      <c r="G89" s="36"/>
      <c r="H89" s="83"/>
      <c r="I89" s="83"/>
      <c r="J89" s="34"/>
      <c r="K89" s="83"/>
    </row>
    <row r="90" spans="1:18" ht="18" x14ac:dyDescent="0.25">
      <c r="A90" s="83"/>
      <c r="B90" s="34"/>
      <c r="C90" s="84"/>
      <c r="D90" s="84"/>
      <c r="E90" s="34"/>
      <c r="F90" s="36"/>
      <c r="G90" s="54"/>
      <c r="H90" s="36"/>
      <c r="I90" s="83"/>
      <c r="J90" s="83"/>
      <c r="K90" s="83"/>
    </row>
    <row r="91" spans="1:18" ht="23.25" x14ac:dyDescent="0.35">
      <c r="A91" s="83"/>
      <c r="B91" s="58"/>
      <c r="C91" s="89"/>
      <c r="D91" s="89"/>
      <c r="E91" s="58"/>
      <c r="F91" s="36"/>
      <c r="G91" s="54"/>
      <c r="H91" s="36"/>
      <c r="I91" s="83"/>
      <c r="J91" s="83"/>
      <c r="K91" s="83"/>
    </row>
    <row r="92" spans="1:18" ht="18" x14ac:dyDescent="0.25">
      <c r="A92" s="83"/>
      <c r="B92" s="34"/>
      <c r="C92" s="84"/>
      <c r="D92" s="84"/>
      <c r="E92" s="34"/>
      <c r="F92" s="36"/>
      <c r="G92" s="54"/>
      <c r="H92" s="36"/>
      <c r="I92" s="83"/>
      <c r="J92" s="83"/>
      <c r="K92" s="83"/>
    </row>
    <row r="93" spans="1:18" ht="18" x14ac:dyDescent="0.25">
      <c r="A93" s="36"/>
      <c r="B93" s="34"/>
      <c r="C93" s="34"/>
      <c r="D93" s="34"/>
      <c r="E93" s="34"/>
      <c r="F93" s="36"/>
      <c r="G93" s="54"/>
      <c r="H93" s="36"/>
      <c r="I93" s="83"/>
      <c r="J93" s="34"/>
      <c r="K93" s="34"/>
      <c r="L93" s="1"/>
    </row>
    <row r="94" spans="1:18" ht="18" x14ac:dyDescent="0.25">
      <c r="A94" s="36"/>
      <c r="B94" s="34"/>
      <c r="C94" s="87"/>
      <c r="D94" s="34"/>
      <c r="E94" s="34"/>
      <c r="F94" s="36"/>
      <c r="G94" s="54"/>
      <c r="H94" s="36"/>
      <c r="I94" s="83"/>
      <c r="J94" s="34"/>
      <c r="K94" s="34"/>
      <c r="L94" s="1"/>
    </row>
    <row r="95" spans="1:18" ht="18" x14ac:dyDescent="0.25">
      <c r="A95" s="36"/>
      <c r="B95" s="34"/>
      <c r="C95" s="87"/>
      <c r="D95" s="84"/>
      <c r="E95" s="36"/>
      <c r="F95" s="36"/>
      <c r="G95" s="54"/>
      <c r="H95" s="36"/>
      <c r="I95" s="83"/>
      <c r="J95" s="34"/>
      <c r="K95" s="34"/>
      <c r="L95" s="1"/>
    </row>
    <row r="96" spans="1:18" ht="18" x14ac:dyDescent="0.25">
      <c r="A96" s="36"/>
      <c r="B96" s="34"/>
      <c r="C96" s="87"/>
      <c r="D96" s="84"/>
      <c r="E96" s="36"/>
      <c r="F96" s="36"/>
      <c r="G96" s="54"/>
      <c r="H96" s="36"/>
      <c r="I96" s="83"/>
      <c r="J96" s="34"/>
      <c r="K96" s="34"/>
      <c r="L96" s="1"/>
    </row>
    <row r="97" spans="1:12" ht="18" x14ac:dyDescent="0.25">
      <c r="A97" s="36"/>
      <c r="B97" s="34"/>
      <c r="C97" s="87"/>
      <c r="D97" s="84"/>
      <c r="E97" s="34"/>
      <c r="F97" s="36"/>
      <c r="G97" s="54"/>
      <c r="H97" s="36"/>
      <c r="I97" s="83"/>
      <c r="J97" s="34"/>
      <c r="K97" s="34"/>
      <c r="L97" s="1"/>
    </row>
    <row r="98" spans="1:12" ht="18" x14ac:dyDescent="0.25">
      <c r="A98" s="95"/>
      <c r="B98" s="96"/>
      <c r="C98" s="97"/>
      <c r="D98" s="98"/>
      <c r="E98" s="95"/>
      <c r="F98" s="95"/>
      <c r="G98" s="95"/>
      <c r="H98" s="95"/>
      <c r="I98" s="99"/>
      <c r="J98" s="96"/>
      <c r="K98" s="96"/>
      <c r="L98" s="100"/>
    </row>
    <row r="99" spans="1:12" ht="18" x14ac:dyDescent="0.25">
      <c r="A99" s="36"/>
      <c r="B99" s="34"/>
      <c r="C99" s="87"/>
      <c r="D99" s="84"/>
      <c r="E99" s="36"/>
      <c r="F99" s="36"/>
      <c r="G99" s="54"/>
      <c r="H99" s="36"/>
      <c r="I99" s="83"/>
      <c r="J99" s="34"/>
      <c r="K99" s="34"/>
      <c r="L99" s="1"/>
    </row>
    <row r="100" spans="1:12" ht="18" x14ac:dyDescent="0.25">
      <c r="A100" s="36"/>
      <c r="B100" s="34"/>
      <c r="C100" s="87"/>
      <c r="D100" s="84"/>
      <c r="E100" s="34"/>
      <c r="F100" s="36"/>
      <c r="G100" s="54"/>
      <c r="H100" s="36"/>
      <c r="I100" s="83"/>
      <c r="J100" s="34"/>
      <c r="K100" s="34"/>
      <c r="L100" s="1"/>
    </row>
  </sheetData>
  <phoneticPr fontId="0" type="noConversion"/>
  <pageMargins left="0.25" right="0.25" top="0.25" bottom="0.25" header="0.5" footer="0.5"/>
  <pageSetup scale="65" fitToWidth="0" fitToHeight="0" orientation="portrait" r:id="rId1"/>
  <headerFooter alignWithMargins="0"/>
  <colBreaks count="1" manualBreakCount="1">
    <brk id="13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view="pageBreakPreview" zoomScale="78" zoomScaleNormal="75" zoomScaleSheetLayoutView="78" workbookViewId="0">
      <selection activeCell="A4" sqref="A4"/>
    </sheetView>
  </sheetViews>
  <sheetFormatPr defaultRowHeight="12.75" x14ac:dyDescent="0.2"/>
  <cols>
    <col min="1" max="1" width="13.140625" customWidth="1"/>
    <col min="2" max="2" width="16.42578125" customWidth="1"/>
    <col min="3" max="3" width="16.140625" customWidth="1"/>
    <col min="4" max="4" width="13.8554687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26.42578125" customWidth="1"/>
    <col min="14" max="14" width="0.85546875" customWidth="1"/>
    <col min="15" max="15" width="3" customWidth="1"/>
    <col min="16" max="16" width="14.7109375" customWidth="1"/>
    <col min="17" max="17" width="15" customWidth="1"/>
    <col min="18" max="18" width="15.42578125" customWidth="1"/>
    <col min="19" max="19" width="7" customWidth="1"/>
    <col min="20" max="20" width="6.85546875" customWidth="1"/>
    <col min="21" max="21" width="7.140625" customWidth="1"/>
    <col min="22" max="22" width="6.85546875" customWidth="1"/>
    <col min="23" max="23" width="4.7109375" customWidth="1"/>
    <col min="24" max="24" width="12.85546875" customWidth="1"/>
    <col min="25" max="25" width="19.28515625" customWidth="1"/>
    <col min="26" max="26" width="15.5703125" customWidth="1"/>
    <col min="27" max="27" width="7.42578125" customWidth="1"/>
    <col min="28" max="28" width="6.5703125" customWidth="1"/>
    <col min="29" max="29" width="6.85546875" customWidth="1"/>
    <col min="30" max="30" width="6.5703125" customWidth="1"/>
    <col min="31" max="31" width="2" customWidth="1"/>
  </cols>
  <sheetData>
    <row r="1" spans="1:31" ht="24" customHeight="1" x14ac:dyDescent="0.35">
      <c r="A1" s="30"/>
      <c r="B1" s="215"/>
      <c r="C1" s="215"/>
      <c r="D1" s="215"/>
      <c r="E1" s="215"/>
      <c r="F1" s="215"/>
      <c r="G1" s="216" t="s">
        <v>286</v>
      </c>
      <c r="H1" s="216"/>
      <c r="I1" s="216"/>
      <c r="J1" s="216"/>
      <c r="K1" s="216"/>
      <c r="L1" s="215"/>
      <c r="M1" s="215"/>
      <c r="O1" s="16"/>
      <c r="P1" s="144" t="s">
        <v>262</v>
      </c>
      <c r="Q1" s="144"/>
      <c r="R1" s="144" t="s">
        <v>246</v>
      </c>
      <c r="S1" s="232" t="s">
        <v>287</v>
      </c>
      <c r="T1" s="15" t="s">
        <v>264</v>
      </c>
      <c r="U1" s="15" t="s">
        <v>263</v>
      </c>
      <c r="V1" s="15" t="s">
        <v>265</v>
      </c>
      <c r="W1" s="15" t="s">
        <v>266</v>
      </c>
      <c r="X1" s="15" t="s">
        <v>267</v>
      </c>
      <c r="Y1" s="173" t="s">
        <v>184</v>
      </c>
      <c r="Z1" s="173"/>
      <c r="AA1" s="173"/>
      <c r="AB1" s="173"/>
      <c r="AC1" s="173"/>
      <c r="AD1" s="173"/>
      <c r="AE1" s="16"/>
    </row>
    <row r="2" spans="1:31" ht="18.600000000000001" customHeight="1" x14ac:dyDescent="0.3">
      <c r="A2" s="14"/>
      <c r="B2" s="217" t="s">
        <v>516</v>
      </c>
      <c r="C2" s="216"/>
      <c r="D2" s="215"/>
      <c r="E2" s="215"/>
      <c r="F2" s="215"/>
      <c r="G2" s="218" t="s">
        <v>797</v>
      </c>
      <c r="H2" s="216"/>
      <c r="I2" s="216"/>
      <c r="J2" s="216"/>
      <c r="K2" s="216"/>
      <c r="L2" s="215"/>
      <c r="M2" s="219">
        <v>41253</v>
      </c>
      <c r="O2" s="15"/>
      <c r="P2" s="44" t="s">
        <v>223</v>
      </c>
      <c r="Q2" s="44" t="s">
        <v>275</v>
      </c>
      <c r="R2" s="44" t="s">
        <v>243</v>
      </c>
      <c r="S2" s="42"/>
      <c r="T2" s="199">
        <v>12</v>
      </c>
      <c r="U2" s="42">
        <v>20</v>
      </c>
      <c r="V2" s="42">
        <v>2</v>
      </c>
      <c r="W2" s="42">
        <v>0</v>
      </c>
      <c r="X2" s="212">
        <f t="shared" ref="X2:X9" si="0">U2/T2</f>
        <v>1.6666666666666667</v>
      </c>
      <c r="Y2" s="42">
        <v>1</v>
      </c>
      <c r="AE2" s="16"/>
    </row>
    <row r="3" spans="1:31" ht="18" x14ac:dyDescent="0.25">
      <c r="A3" s="4"/>
      <c r="B3" s="4"/>
      <c r="C3" s="25"/>
      <c r="D3" s="25"/>
      <c r="E3" s="23" t="s">
        <v>279</v>
      </c>
      <c r="F3" s="23" t="s">
        <v>280</v>
      </c>
      <c r="G3" s="23" t="s">
        <v>281</v>
      </c>
      <c r="H3" s="23" t="s">
        <v>282</v>
      </c>
      <c r="I3" s="23" t="s">
        <v>263</v>
      </c>
      <c r="J3" s="23" t="s">
        <v>247</v>
      </c>
      <c r="K3" s="23" t="s">
        <v>287</v>
      </c>
      <c r="L3" s="23" t="s">
        <v>244</v>
      </c>
      <c r="M3" s="9" t="s">
        <v>183</v>
      </c>
      <c r="O3" s="15"/>
      <c r="P3" s="44" t="s">
        <v>321</v>
      </c>
      <c r="Q3" s="44" t="s">
        <v>785</v>
      </c>
      <c r="R3" s="44" t="s">
        <v>306</v>
      </c>
      <c r="S3" s="42">
        <v>1</v>
      </c>
      <c r="T3" s="199">
        <v>13</v>
      </c>
      <c r="U3" s="42">
        <v>28</v>
      </c>
      <c r="V3" s="42">
        <v>3</v>
      </c>
      <c r="W3" s="42">
        <v>0</v>
      </c>
      <c r="X3" s="212">
        <f t="shared" si="0"/>
        <v>2.1538461538461537</v>
      </c>
      <c r="Y3" s="42">
        <v>4</v>
      </c>
      <c r="AE3" s="16"/>
    </row>
    <row r="4" spans="1:31" ht="18.75" x14ac:dyDescent="0.3">
      <c r="A4" s="7"/>
      <c r="B4" s="9"/>
      <c r="C4" s="35" t="s">
        <v>278</v>
      </c>
      <c r="D4" s="25"/>
      <c r="E4" s="23">
        <v>6</v>
      </c>
      <c r="F4" s="23">
        <v>3</v>
      </c>
      <c r="G4" s="23">
        <v>4</v>
      </c>
      <c r="H4" s="23">
        <v>42</v>
      </c>
      <c r="I4" s="23">
        <v>32</v>
      </c>
      <c r="J4" s="37">
        <f t="shared" ref="J4:J11" si="1">E4*2+G4*1</f>
        <v>16</v>
      </c>
      <c r="K4" s="234">
        <v>66</v>
      </c>
      <c r="L4" s="114">
        <v>8</v>
      </c>
      <c r="M4" s="9">
        <v>1</v>
      </c>
      <c r="N4" s="1"/>
      <c r="O4" s="15"/>
      <c r="P4" s="44" t="s">
        <v>210</v>
      </c>
      <c r="Q4" s="44" t="s">
        <v>317</v>
      </c>
      <c r="R4" s="44" t="s">
        <v>283</v>
      </c>
      <c r="S4" s="42"/>
      <c r="T4" s="199">
        <v>11</v>
      </c>
      <c r="U4" s="42">
        <v>26</v>
      </c>
      <c r="V4" s="42">
        <v>2</v>
      </c>
      <c r="W4" s="42">
        <v>1</v>
      </c>
      <c r="X4" s="212">
        <f t="shared" si="0"/>
        <v>2.3636363636363638</v>
      </c>
      <c r="Y4" s="42">
        <v>3</v>
      </c>
      <c r="AE4" s="16"/>
    </row>
    <row r="5" spans="1:31" ht="18.75" x14ac:dyDescent="0.3">
      <c r="A5" s="9"/>
      <c r="B5" s="9"/>
      <c r="C5" s="35" t="s">
        <v>313</v>
      </c>
      <c r="D5" s="25"/>
      <c r="E5" s="23">
        <v>7</v>
      </c>
      <c r="F5" s="23">
        <v>5</v>
      </c>
      <c r="G5" s="23">
        <v>1</v>
      </c>
      <c r="H5" s="23">
        <v>32</v>
      </c>
      <c r="I5" s="23">
        <v>28</v>
      </c>
      <c r="J5" s="37">
        <f t="shared" si="1"/>
        <v>15</v>
      </c>
      <c r="K5" s="234">
        <v>49</v>
      </c>
      <c r="L5" s="23">
        <v>13</v>
      </c>
      <c r="M5" s="9">
        <v>2</v>
      </c>
      <c r="O5" s="15"/>
      <c r="P5" s="44" t="s">
        <v>788</v>
      </c>
      <c r="Q5" s="44" t="s">
        <v>789</v>
      </c>
      <c r="R5" s="44" t="s">
        <v>319</v>
      </c>
      <c r="S5" s="42"/>
      <c r="T5" s="199">
        <v>5</v>
      </c>
      <c r="U5" s="42">
        <v>12</v>
      </c>
      <c r="V5" s="42">
        <v>1</v>
      </c>
      <c r="W5" s="42">
        <v>0</v>
      </c>
      <c r="X5" s="212">
        <f t="shared" si="0"/>
        <v>2.4</v>
      </c>
      <c r="Y5" s="42">
        <v>5</v>
      </c>
      <c r="AE5" s="16"/>
    </row>
    <row r="6" spans="1:31" ht="18.75" x14ac:dyDescent="0.3">
      <c r="B6" s="9"/>
      <c r="C6" s="35" t="s">
        <v>583</v>
      </c>
      <c r="D6" s="25"/>
      <c r="E6" s="23">
        <v>6</v>
      </c>
      <c r="F6" s="23">
        <v>4</v>
      </c>
      <c r="G6" s="23">
        <v>3</v>
      </c>
      <c r="H6" s="23">
        <v>26</v>
      </c>
      <c r="I6" s="23">
        <v>21</v>
      </c>
      <c r="J6" s="37">
        <f t="shared" si="1"/>
        <v>15</v>
      </c>
      <c r="K6" s="234">
        <v>46</v>
      </c>
      <c r="L6" s="114">
        <v>14</v>
      </c>
      <c r="M6" s="9">
        <v>3</v>
      </c>
      <c r="O6" s="15"/>
      <c r="P6" s="44" t="s">
        <v>252</v>
      </c>
      <c r="Q6" s="44" t="s">
        <v>304</v>
      </c>
      <c r="R6" s="44" t="s">
        <v>356</v>
      </c>
      <c r="S6" s="42"/>
      <c r="T6" s="199">
        <v>11</v>
      </c>
      <c r="U6" s="42">
        <v>27</v>
      </c>
      <c r="V6" s="42">
        <v>1</v>
      </c>
      <c r="W6" s="42">
        <v>0</v>
      </c>
      <c r="X6" s="212">
        <f t="shared" si="0"/>
        <v>2.4545454545454546</v>
      </c>
      <c r="Y6" s="42">
        <v>7</v>
      </c>
      <c r="AE6" s="16"/>
    </row>
    <row r="7" spans="1:31" ht="18.75" x14ac:dyDescent="0.3">
      <c r="B7" s="9"/>
      <c r="C7" s="35" t="s">
        <v>318</v>
      </c>
      <c r="D7" s="25"/>
      <c r="E7" s="23">
        <v>5</v>
      </c>
      <c r="F7" s="23">
        <v>3</v>
      </c>
      <c r="G7" s="23">
        <v>5</v>
      </c>
      <c r="H7" s="23">
        <v>27</v>
      </c>
      <c r="I7" s="23">
        <v>27</v>
      </c>
      <c r="J7" s="37">
        <f t="shared" si="1"/>
        <v>15</v>
      </c>
      <c r="K7" s="234">
        <v>35</v>
      </c>
      <c r="L7" s="23">
        <v>7</v>
      </c>
      <c r="M7" s="9">
        <v>4</v>
      </c>
      <c r="N7" s="9"/>
      <c r="O7" s="15"/>
      <c r="P7" s="44" t="s">
        <v>255</v>
      </c>
      <c r="Q7" s="44" t="s">
        <v>285</v>
      </c>
      <c r="R7" s="44" t="s">
        <v>242</v>
      </c>
      <c r="S7" s="42"/>
      <c r="T7" s="199">
        <v>13</v>
      </c>
      <c r="U7" s="42">
        <v>32</v>
      </c>
      <c r="V7" s="42">
        <v>1</v>
      </c>
      <c r="W7" s="42">
        <v>0</v>
      </c>
      <c r="X7" s="212">
        <f t="shared" si="0"/>
        <v>2.4615384615384617</v>
      </c>
      <c r="Y7" s="42">
        <v>2</v>
      </c>
      <c r="AE7" s="16"/>
    </row>
    <row r="8" spans="1:31" ht="18.75" x14ac:dyDescent="0.3">
      <c r="A8" s="9"/>
      <c r="B8" s="9"/>
      <c r="C8" s="35" t="s">
        <v>784</v>
      </c>
      <c r="E8" s="23">
        <v>5</v>
      </c>
      <c r="F8" s="23">
        <v>6</v>
      </c>
      <c r="G8" s="23">
        <v>2</v>
      </c>
      <c r="H8" s="23">
        <v>38</v>
      </c>
      <c r="I8" s="23">
        <v>37</v>
      </c>
      <c r="J8" s="37">
        <f t="shared" si="1"/>
        <v>12</v>
      </c>
      <c r="K8" s="234">
        <v>60</v>
      </c>
      <c r="L8" s="23">
        <v>3</v>
      </c>
      <c r="M8" s="9">
        <v>5</v>
      </c>
      <c r="O8" s="15"/>
      <c r="P8" s="44" t="s">
        <v>291</v>
      </c>
      <c r="Q8" s="44" t="s">
        <v>329</v>
      </c>
      <c r="R8" s="44" t="s">
        <v>358</v>
      </c>
      <c r="S8" s="42">
        <v>1</v>
      </c>
      <c r="T8" s="199">
        <v>12</v>
      </c>
      <c r="U8" s="42">
        <v>32</v>
      </c>
      <c r="V8" s="42">
        <v>1</v>
      </c>
      <c r="W8" s="42">
        <v>1</v>
      </c>
      <c r="X8" s="212">
        <f t="shared" si="0"/>
        <v>2.6666666666666665</v>
      </c>
      <c r="Y8" s="42">
        <v>8</v>
      </c>
      <c r="AE8" s="16"/>
    </row>
    <row r="9" spans="1:31" ht="18.75" x14ac:dyDescent="0.3">
      <c r="A9" s="9"/>
      <c r="B9" s="9"/>
      <c r="C9" s="35" t="s">
        <v>346</v>
      </c>
      <c r="E9" s="23">
        <v>4</v>
      </c>
      <c r="F9" s="23">
        <v>6</v>
      </c>
      <c r="G9" s="23">
        <v>3</v>
      </c>
      <c r="H9" s="23">
        <v>31</v>
      </c>
      <c r="I9" s="23">
        <v>36</v>
      </c>
      <c r="J9" s="37">
        <f t="shared" si="1"/>
        <v>11</v>
      </c>
      <c r="K9" s="234">
        <v>51</v>
      </c>
      <c r="L9" s="114">
        <v>9</v>
      </c>
      <c r="M9" s="9">
        <v>6</v>
      </c>
      <c r="O9" s="15"/>
      <c r="P9" s="51" t="s">
        <v>355</v>
      </c>
      <c r="Q9" s="44" t="s">
        <v>284</v>
      </c>
      <c r="R9" s="44" t="s">
        <v>305</v>
      </c>
      <c r="S9" s="42">
        <v>1</v>
      </c>
      <c r="T9" s="199">
        <v>13</v>
      </c>
      <c r="U9" s="42">
        <v>35</v>
      </c>
      <c r="V9" s="42">
        <v>0</v>
      </c>
      <c r="W9" s="42">
        <v>2</v>
      </c>
      <c r="X9" s="212">
        <f t="shared" si="0"/>
        <v>2.6923076923076925</v>
      </c>
      <c r="Y9" s="42">
        <v>6</v>
      </c>
      <c r="AE9" s="16"/>
    </row>
    <row r="10" spans="1:31" ht="19.5" thickBot="1" x14ac:dyDescent="0.35">
      <c r="A10" s="9"/>
      <c r="B10" s="9"/>
      <c r="C10" s="35" t="s">
        <v>344</v>
      </c>
      <c r="D10" s="69"/>
      <c r="E10" s="23">
        <v>3</v>
      </c>
      <c r="F10" s="23">
        <v>5</v>
      </c>
      <c r="G10" s="23">
        <v>5</v>
      </c>
      <c r="H10" s="23">
        <v>26</v>
      </c>
      <c r="I10" s="23">
        <v>30</v>
      </c>
      <c r="J10" s="37">
        <f t="shared" si="1"/>
        <v>11</v>
      </c>
      <c r="K10" s="234">
        <v>46</v>
      </c>
      <c r="L10" s="114">
        <v>12</v>
      </c>
      <c r="M10" s="9">
        <v>7</v>
      </c>
      <c r="O10" s="82"/>
      <c r="P10" s="44" t="s">
        <v>297</v>
      </c>
      <c r="Q10" s="44" t="s">
        <v>203</v>
      </c>
      <c r="R10" s="44"/>
      <c r="S10" s="42">
        <v>1</v>
      </c>
      <c r="T10" s="199">
        <v>14</v>
      </c>
      <c r="U10" s="42">
        <v>24</v>
      </c>
      <c r="V10" s="42">
        <v>2</v>
      </c>
      <c r="W10" s="42">
        <v>1</v>
      </c>
      <c r="X10" s="212">
        <f>U10/T10</f>
        <v>1.7142857142857142</v>
      </c>
      <c r="AE10" s="16"/>
    </row>
    <row r="11" spans="1:31" ht="19.5" thickBot="1" x14ac:dyDescent="0.35">
      <c r="A11" s="9"/>
      <c r="B11" s="9"/>
      <c r="C11" s="35" t="s">
        <v>276</v>
      </c>
      <c r="D11" s="25"/>
      <c r="E11" s="23">
        <v>3</v>
      </c>
      <c r="F11" s="23">
        <v>7</v>
      </c>
      <c r="G11" s="23">
        <v>3</v>
      </c>
      <c r="H11" s="23">
        <v>19</v>
      </c>
      <c r="I11" s="23">
        <v>30</v>
      </c>
      <c r="J11" s="37">
        <f t="shared" si="1"/>
        <v>9</v>
      </c>
      <c r="K11" s="234">
        <v>27</v>
      </c>
      <c r="L11" s="53">
        <v>11</v>
      </c>
      <c r="M11" s="9">
        <v>8</v>
      </c>
      <c r="O11" s="82"/>
      <c r="P11" s="16"/>
      <c r="Q11" s="208" t="s">
        <v>224</v>
      </c>
      <c r="R11" s="173" t="s">
        <v>1005</v>
      </c>
      <c r="S11" s="173">
        <f>SUM(S2:S10)</f>
        <v>4</v>
      </c>
      <c r="T11" s="207">
        <f>SUM(T2:T10)</f>
        <v>104</v>
      </c>
      <c r="U11" s="207">
        <f>SUM(U2:U10)</f>
        <v>236</v>
      </c>
      <c r="V11" s="207">
        <f>SUM(V2:V10)</f>
        <v>13</v>
      </c>
      <c r="W11" s="207">
        <f>SUM(W2:W10)</f>
        <v>5</v>
      </c>
      <c r="X11" s="214">
        <f>(U11+W11)/T11</f>
        <v>2.3173076923076925</v>
      </c>
      <c r="AE11" s="16"/>
    </row>
    <row r="12" spans="1:31" ht="18.75" thickBot="1" x14ac:dyDescent="0.3">
      <c r="A12" s="9"/>
      <c r="B12" s="9"/>
      <c r="C12" s="22"/>
      <c r="D12" s="22"/>
      <c r="E12" s="146">
        <f>SUM(E4:E11)</f>
        <v>39</v>
      </c>
      <c r="F12" s="146">
        <f>SUM(F4:F11)</f>
        <v>39</v>
      </c>
      <c r="G12" s="146">
        <f>SUM(G4:G11)</f>
        <v>26</v>
      </c>
      <c r="H12" s="65">
        <f>SUM(H4:H11)</f>
        <v>241</v>
      </c>
      <c r="I12" s="65">
        <f>SUM(I4:I11)</f>
        <v>241</v>
      </c>
      <c r="J12" s="28"/>
      <c r="K12" s="65">
        <f>SUM(K4:K11)</f>
        <v>380</v>
      </c>
      <c r="L12" s="65">
        <f>SUM(L4:L11)</f>
        <v>77</v>
      </c>
      <c r="M12" s="7"/>
      <c r="O12" s="82"/>
      <c r="AE12" s="16"/>
    </row>
    <row r="13" spans="1:31" ht="16.5" thickTop="1" x14ac:dyDescent="0.25">
      <c r="A13" s="4"/>
      <c r="B13" s="4"/>
      <c r="M13" s="4"/>
      <c r="O13" s="232"/>
      <c r="P13" s="57" t="s">
        <v>208</v>
      </c>
      <c r="Q13" s="57"/>
      <c r="R13" s="173" t="s">
        <v>880</v>
      </c>
      <c r="S13" s="173" t="s">
        <v>240</v>
      </c>
      <c r="T13" s="173" t="s">
        <v>241</v>
      </c>
      <c r="U13" s="173" t="s">
        <v>247</v>
      </c>
      <c r="V13" s="173" t="s">
        <v>182</v>
      </c>
      <c r="W13" s="168"/>
      <c r="X13" s="57" t="s">
        <v>208</v>
      </c>
      <c r="Y13" s="57"/>
      <c r="Z13" s="173" t="s">
        <v>246</v>
      </c>
      <c r="AA13" s="173" t="s">
        <v>240</v>
      </c>
      <c r="AB13" s="173" t="s">
        <v>241</v>
      </c>
      <c r="AC13" s="173" t="s">
        <v>247</v>
      </c>
      <c r="AD13" s="173" t="s">
        <v>182</v>
      </c>
      <c r="AE13" s="16"/>
    </row>
    <row r="14" spans="1:31" ht="15.6" customHeight="1" x14ac:dyDescent="0.3">
      <c r="A14" s="74" t="s">
        <v>164</v>
      </c>
      <c r="B14" s="74"/>
      <c r="C14" s="164"/>
      <c r="D14" s="78"/>
      <c r="E14" s="71" t="s">
        <v>239</v>
      </c>
      <c r="F14" s="70"/>
      <c r="G14" s="70"/>
      <c r="H14" s="70"/>
      <c r="I14" s="70"/>
      <c r="J14" s="72"/>
      <c r="K14" s="70"/>
      <c r="L14" s="70"/>
      <c r="M14" s="70"/>
      <c r="O14" s="232"/>
      <c r="P14" s="44" t="s">
        <v>849</v>
      </c>
      <c r="Q14" s="44" t="s">
        <v>256</v>
      </c>
      <c r="R14" s="51" t="s">
        <v>319</v>
      </c>
      <c r="S14" s="199">
        <v>5</v>
      </c>
      <c r="T14" s="199">
        <v>5</v>
      </c>
      <c r="U14" s="173">
        <f t="shared" ref="U14:U24" si="2">SUM(S14:T14)</f>
        <v>10</v>
      </c>
      <c r="V14" s="42">
        <v>1</v>
      </c>
      <c r="W14" s="173"/>
      <c r="X14" s="44" t="s">
        <v>869</v>
      </c>
      <c r="Y14" s="159" t="s">
        <v>383</v>
      </c>
      <c r="Z14" s="44" t="s">
        <v>306</v>
      </c>
      <c r="AA14" s="42">
        <v>11</v>
      </c>
      <c r="AB14" s="199">
        <v>3</v>
      </c>
      <c r="AC14" s="173">
        <f t="shared" ref="AC14:AC24" si="3">SUM(AA14:AB14)</f>
        <v>14</v>
      </c>
      <c r="AD14" s="42">
        <v>3</v>
      </c>
      <c r="AE14" s="16"/>
    </row>
    <row r="15" spans="1:31" ht="15.6" customHeight="1" x14ac:dyDescent="0.3">
      <c r="A15" s="49" t="s">
        <v>227</v>
      </c>
      <c r="B15" s="35" t="s">
        <v>363</v>
      </c>
      <c r="C15" s="69"/>
      <c r="D15" s="23">
        <v>1</v>
      </c>
      <c r="E15" s="9">
        <v>2</v>
      </c>
      <c r="F15" s="44" t="s">
        <v>168</v>
      </c>
      <c r="J15" s="4"/>
      <c r="O15" s="232"/>
      <c r="P15" s="157" t="s">
        <v>1008</v>
      </c>
      <c r="Q15" s="56" t="s">
        <v>381</v>
      </c>
      <c r="R15" s="160" t="s">
        <v>319</v>
      </c>
      <c r="S15" s="42">
        <v>4</v>
      </c>
      <c r="T15" s="42">
        <v>5</v>
      </c>
      <c r="U15" s="173">
        <f t="shared" si="2"/>
        <v>9</v>
      </c>
      <c r="V15" s="42">
        <v>1</v>
      </c>
      <c r="W15" s="173"/>
      <c r="X15" s="44" t="s">
        <v>862</v>
      </c>
      <c r="Y15" s="51" t="s">
        <v>205</v>
      </c>
      <c r="Z15" s="44" t="s">
        <v>306</v>
      </c>
      <c r="AA15" s="42">
        <v>5</v>
      </c>
      <c r="AB15" s="199">
        <v>7</v>
      </c>
      <c r="AC15" s="173">
        <f t="shared" si="3"/>
        <v>12</v>
      </c>
      <c r="AD15" s="42"/>
      <c r="AE15" s="16"/>
    </row>
    <row r="16" spans="1:31" ht="15.6" customHeight="1" x14ac:dyDescent="0.25">
      <c r="A16" s="42" t="s">
        <v>226</v>
      </c>
      <c r="B16" s="44" t="s">
        <v>538</v>
      </c>
      <c r="C16" s="44" t="s">
        <v>366</v>
      </c>
      <c r="D16" s="23"/>
      <c r="E16" s="9"/>
      <c r="F16" s="44"/>
      <c r="J16" s="4"/>
      <c r="O16" s="232"/>
      <c r="P16" s="44" t="s">
        <v>844</v>
      </c>
      <c r="Q16" s="51" t="s">
        <v>298</v>
      </c>
      <c r="R16" s="44" t="s">
        <v>319</v>
      </c>
      <c r="S16" s="42">
        <v>5</v>
      </c>
      <c r="T16" s="42">
        <v>2</v>
      </c>
      <c r="U16" s="173">
        <f t="shared" si="2"/>
        <v>7</v>
      </c>
      <c r="V16" s="42">
        <v>1</v>
      </c>
      <c r="W16" s="173"/>
      <c r="X16" s="44" t="s">
        <v>867</v>
      </c>
      <c r="Y16" s="44" t="s">
        <v>232</v>
      </c>
      <c r="Z16" s="51" t="s">
        <v>306</v>
      </c>
      <c r="AA16" s="42">
        <v>5</v>
      </c>
      <c r="AB16" s="42">
        <v>6</v>
      </c>
      <c r="AC16" s="173">
        <f t="shared" si="3"/>
        <v>11</v>
      </c>
      <c r="AD16" s="42">
        <v>2</v>
      </c>
      <c r="AE16" s="16"/>
    </row>
    <row r="17" spans="1:31" ht="15.6" customHeight="1" x14ac:dyDescent="0.25">
      <c r="A17" s="42"/>
      <c r="B17" s="44" t="s">
        <v>213</v>
      </c>
      <c r="C17" s="44" t="s">
        <v>394</v>
      </c>
      <c r="D17" s="51"/>
      <c r="E17" s="9"/>
      <c r="F17" s="44"/>
      <c r="J17" s="4"/>
      <c r="N17" s="8"/>
      <c r="O17" s="232"/>
      <c r="P17" s="44" t="s">
        <v>848</v>
      </c>
      <c r="Q17" s="44" t="s">
        <v>379</v>
      </c>
      <c r="R17" s="44" t="s">
        <v>319</v>
      </c>
      <c r="S17" s="42">
        <v>4</v>
      </c>
      <c r="T17" s="42">
        <v>3</v>
      </c>
      <c r="U17" s="173">
        <f t="shared" si="2"/>
        <v>7</v>
      </c>
      <c r="V17" s="42"/>
      <c r="W17" s="173"/>
      <c r="X17" s="44" t="s">
        <v>870</v>
      </c>
      <c r="Y17" s="44" t="s">
        <v>301</v>
      </c>
      <c r="Z17" s="44" t="s">
        <v>306</v>
      </c>
      <c r="AA17" s="42">
        <v>3</v>
      </c>
      <c r="AB17" s="42">
        <v>7</v>
      </c>
      <c r="AC17" s="173">
        <f t="shared" si="3"/>
        <v>10</v>
      </c>
      <c r="AD17" s="42"/>
      <c r="AE17" s="16"/>
    </row>
    <row r="18" spans="1:31" ht="15.6" customHeight="1" x14ac:dyDescent="0.25">
      <c r="N18" s="9"/>
      <c r="O18" s="233"/>
      <c r="P18" s="44" t="s">
        <v>1010</v>
      </c>
      <c r="Q18" s="51" t="s">
        <v>791</v>
      </c>
      <c r="R18" s="51" t="s">
        <v>319</v>
      </c>
      <c r="S18" s="42">
        <v>4</v>
      </c>
      <c r="T18" s="42">
        <v>3</v>
      </c>
      <c r="U18" s="173">
        <f t="shared" si="2"/>
        <v>7</v>
      </c>
      <c r="V18" s="42"/>
      <c r="W18" s="173"/>
      <c r="X18" s="44" t="s">
        <v>863</v>
      </c>
      <c r="Y18" s="44" t="s">
        <v>293</v>
      </c>
      <c r="Z18" s="44" t="s">
        <v>306</v>
      </c>
      <c r="AA18" s="199">
        <v>2</v>
      </c>
      <c r="AB18" s="199">
        <v>3</v>
      </c>
      <c r="AC18" s="173">
        <f t="shared" si="3"/>
        <v>5</v>
      </c>
      <c r="AD18" s="202"/>
      <c r="AE18" s="16"/>
    </row>
    <row r="19" spans="1:31" ht="15.6" customHeight="1" x14ac:dyDescent="0.3">
      <c r="A19" s="42" t="s">
        <v>326</v>
      </c>
      <c r="B19" s="35" t="s">
        <v>318</v>
      </c>
      <c r="C19" s="92"/>
      <c r="D19" s="113">
        <v>2</v>
      </c>
      <c r="E19" s="9">
        <v>1</v>
      </c>
      <c r="F19" s="44" t="s">
        <v>166</v>
      </c>
      <c r="N19" s="9"/>
      <c r="O19" s="232"/>
      <c r="P19" s="44" t="s">
        <v>850</v>
      </c>
      <c r="Q19" s="51" t="s">
        <v>361</v>
      </c>
      <c r="R19" s="51" t="s">
        <v>319</v>
      </c>
      <c r="S19" s="42">
        <v>1</v>
      </c>
      <c r="T19" s="199">
        <v>4</v>
      </c>
      <c r="U19" s="173">
        <f t="shared" si="2"/>
        <v>5</v>
      </c>
      <c r="V19" s="42"/>
      <c r="W19" s="173"/>
      <c r="X19" s="44" t="s">
        <v>866</v>
      </c>
      <c r="Y19" s="44" t="s">
        <v>311</v>
      </c>
      <c r="Z19" s="160" t="s">
        <v>306</v>
      </c>
      <c r="AA19" s="42"/>
      <c r="AB19" s="42">
        <v>5</v>
      </c>
      <c r="AC19" s="173">
        <f t="shared" si="3"/>
        <v>5</v>
      </c>
      <c r="AD19" s="42">
        <v>4</v>
      </c>
      <c r="AE19" s="16"/>
    </row>
    <row r="20" spans="1:31" ht="15.6" customHeight="1" x14ac:dyDescent="0.25">
      <c r="A20" s="91" t="s">
        <v>226</v>
      </c>
      <c r="B20" s="44" t="s">
        <v>272</v>
      </c>
      <c r="C20" s="44"/>
      <c r="D20" s="113"/>
      <c r="E20" s="9">
        <v>1</v>
      </c>
      <c r="F20" s="44" t="s">
        <v>167</v>
      </c>
      <c r="N20" s="8"/>
      <c r="O20" s="232"/>
      <c r="P20" s="44" t="s">
        <v>845</v>
      </c>
      <c r="Q20" s="44" t="s">
        <v>420</v>
      </c>
      <c r="R20" s="51" t="s">
        <v>319</v>
      </c>
      <c r="S20" s="42"/>
      <c r="T20" s="42">
        <v>4</v>
      </c>
      <c r="U20" s="173">
        <f t="shared" si="2"/>
        <v>4</v>
      </c>
      <c r="V20" s="199"/>
      <c r="W20" s="173"/>
      <c r="X20" s="56" t="s">
        <v>868</v>
      </c>
      <c r="Y20" s="56" t="s">
        <v>310</v>
      </c>
      <c r="Z20" s="44" t="s">
        <v>306</v>
      </c>
      <c r="AA20" s="42">
        <v>2</v>
      </c>
      <c r="AB20" s="199">
        <v>3</v>
      </c>
      <c r="AC20" s="173">
        <f t="shared" si="3"/>
        <v>5</v>
      </c>
      <c r="AD20" s="42"/>
      <c r="AE20" s="62"/>
    </row>
    <row r="21" spans="1:31" ht="15.6" customHeight="1" x14ac:dyDescent="0.25">
      <c r="F21" s="44"/>
      <c r="N21" s="8"/>
      <c r="O21" s="232"/>
      <c r="P21" s="44" t="s">
        <v>843</v>
      </c>
      <c r="Q21" s="44" t="s">
        <v>385</v>
      </c>
      <c r="R21" s="44" t="s">
        <v>319</v>
      </c>
      <c r="S21" s="42"/>
      <c r="T21" s="199">
        <v>3</v>
      </c>
      <c r="U21" s="173">
        <f t="shared" si="2"/>
        <v>3</v>
      </c>
      <c r="V21" s="42">
        <v>1</v>
      </c>
      <c r="W21" s="173"/>
      <c r="X21" s="44" t="s">
        <v>861</v>
      </c>
      <c r="Y21" s="44" t="s">
        <v>323</v>
      </c>
      <c r="Z21" s="44" t="s">
        <v>306</v>
      </c>
      <c r="AA21" s="42"/>
      <c r="AB21" s="42">
        <v>2</v>
      </c>
      <c r="AC21" s="173">
        <f t="shared" si="3"/>
        <v>2</v>
      </c>
      <c r="AD21" s="42"/>
      <c r="AE21" s="61"/>
    </row>
    <row r="22" spans="1:31" ht="15.6" customHeight="1" x14ac:dyDescent="0.3">
      <c r="A22" s="73"/>
      <c r="B22" s="156"/>
      <c r="C22" s="75"/>
      <c r="D22" s="148"/>
      <c r="E22" s="71" t="s">
        <v>239</v>
      </c>
      <c r="F22" s="71"/>
      <c r="G22" s="70"/>
      <c r="H22" s="70"/>
      <c r="I22" s="70"/>
      <c r="J22" s="72"/>
      <c r="K22" s="70"/>
      <c r="L22" s="70"/>
      <c r="M22" s="70"/>
      <c r="N22" s="9"/>
      <c r="O22" s="232"/>
      <c r="P22" s="56" t="s">
        <v>1009</v>
      </c>
      <c r="Q22" s="56" t="s">
        <v>376</v>
      </c>
      <c r="R22" s="160" t="s">
        <v>319</v>
      </c>
      <c r="S22" s="199">
        <v>1</v>
      </c>
      <c r="T22" s="42">
        <v>1</v>
      </c>
      <c r="U22" s="173">
        <f t="shared" si="2"/>
        <v>2</v>
      </c>
      <c r="V22" s="42">
        <v>2</v>
      </c>
      <c r="W22" s="173"/>
      <c r="X22" s="44" t="s">
        <v>864</v>
      </c>
      <c r="Y22" s="159" t="s">
        <v>308</v>
      </c>
      <c r="Z22" s="51" t="s">
        <v>306</v>
      </c>
      <c r="AA22" s="199"/>
      <c r="AB22" s="199">
        <v>2</v>
      </c>
      <c r="AC22" s="173">
        <f t="shared" si="3"/>
        <v>2</v>
      </c>
      <c r="AD22" s="42"/>
      <c r="AE22" s="15"/>
    </row>
    <row r="23" spans="1:31" ht="15.6" customHeight="1" x14ac:dyDescent="0.3">
      <c r="A23" s="49" t="s">
        <v>228</v>
      </c>
      <c r="B23" s="35" t="s">
        <v>277</v>
      </c>
      <c r="D23" s="23">
        <v>3</v>
      </c>
      <c r="E23" s="8">
        <v>1</v>
      </c>
      <c r="F23" s="44" t="s">
        <v>170</v>
      </c>
      <c r="M23" s="39"/>
      <c r="N23" s="8"/>
      <c r="O23" s="233"/>
      <c r="P23" s="44" t="s">
        <v>847</v>
      </c>
      <c r="Q23" s="44" t="s">
        <v>220</v>
      </c>
      <c r="R23" s="44" t="s">
        <v>319</v>
      </c>
      <c r="S23" s="42"/>
      <c r="T23" s="42">
        <v>1</v>
      </c>
      <c r="U23" s="173">
        <f t="shared" si="2"/>
        <v>1</v>
      </c>
      <c r="V23" s="42">
        <v>1</v>
      </c>
      <c r="W23" s="173"/>
      <c r="X23" s="44" t="s">
        <v>159</v>
      </c>
      <c r="Y23" s="44" t="s">
        <v>160</v>
      </c>
      <c r="Z23" s="51" t="s">
        <v>306</v>
      </c>
      <c r="AA23" s="42"/>
      <c r="AB23" s="199">
        <v>2</v>
      </c>
      <c r="AC23" s="173">
        <f t="shared" si="3"/>
        <v>2</v>
      </c>
      <c r="AD23" s="42">
        <v>2</v>
      </c>
      <c r="AE23" s="15"/>
    </row>
    <row r="24" spans="1:31" ht="15.6" customHeight="1" x14ac:dyDescent="0.25">
      <c r="A24" s="52" t="s">
        <v>226</v>
      </c>
      <c r="B24" s="44" t="s">
        <v>272</v>
      </c>
      <c r="C24" s="44"/>
      <c r="E24" s="8">
        <v>2</v>
      </c>
      <c r="F24" s="44" t="s">
        <v>119</v>
      </c>
      <c r="N24" s="9"/>
      <c r="O24" s="233"/>
      <c r="P24" s="157" t="s">
        <v>805</v>
      </c>
      <c r="Q24" s="220"/>
      <c r="R24" s="220" t="s">
        <v>319</v>
      </c>
      <c r="S24" s="221">
        <v>3</v>
      </c>
      <c r="T24" s="221">
        <v>4</v>
      </c>
      <c r="U24" s="173">
        <f t="shared" si="2"/>
        <v>7</v>
      </c>
      <c r="V24" s="42"/>
      <c r="W24" s="173"/>
      <c r="X24" s="157" t="s">
        <v>805</v>
      </c>
      <c r="Y24" s="157"/>
      <c r="Z24" s="157" t="s">
        <v>306</v>
      </c>
      <c r="AA24" s="221">
        <v>4</v>
      </c>
      <c r="AB24" s="221">
        <v>9</v>
      </c>
      <c r="AC24" s="173">
        <f t="shared" si="3"/>
        <v>13</v>
      </c>
      <c r="AD24" s="42">
        <v>2</v>
      </c>
      <c r="AE24" s="15"/>
    </row>
    <row r="25" spans="1:31" ht="15.6" customHeight="1" x14ac:dyDescent="0.25">
      <c r="E25" s="8">
        <v>2</v>
      </c>
      <c r="F25" s="44" t="s">
        <v>171</v>
      </c>
      <c r="N25" s="9"/>
      <c r="O25" s="233"/>
      <c r="P25" s="224" t="s">
        <v>935</v>
      </c>
      <c r="Q25" s="225"/>
      <c r="R25" s="225"/>
      <c r="S25" s="226">
        <f>SUM(S14:S24)</f>
        <v>27</v>
      </c>
      <c r="T25" s="226">
        <f>SUM(T14:T24)</f>
        <v>35</v>
      </c>
      <c r="U25" s="226">
        <f>SUM(U14:U24)</f>
        <v>62</v>
      </c>
      <c r="V25" s="226">
        <f>SUM(V14:V24)</f>
        <v>7</v>
      </c>
      <c r="W25" s="173"/>
      <c r="X25" s="224" t="s">
        <v>936</v>
      </c>
      <c r="Y25" s="224"/>
      <c r="Z25" s="224"/>
      <c r="AA25" s="226">
        <f>SUM(AA14:AA24)</f>
        <v>32</v>
      </c>
      <c r="AB25" s="226">
        <f>SUM(AB14:AB24)</f>
        <v>49</v>
      </c>
      <c r="AC25" s="226">
        <f>SUM(AC14:AC24)</f>
        <v>81</v>
      </c>
      <c r="AD25" s="226">
        <f>SUM(AD14:AD24)</f>
        <v>13</v>
      </c>
      <c r="AE25" s="15"/>
    </row>
    <row r="26" spans="1:31" ht="15.6" customHeight="1" x14ac:dyDescent="0.25">
      <c r="G26" s="55"/>
      <c r="N26" s="9"/>
      <c r="O26" s="233"/>
      <c r="P26" s="157" t="s">
        <v>860</v>
      </c>
      <c r="Q26" s="44" t="s">
        <v>320</v>
      </c>
      <c r="R26" s="44" t="s">
        <v>305</v>
      </c>
      <c r="S26" s="42">
        <v>13</v>
      </c>
      <c r="T26" s="42">
        <v>8</v>
      </c>
      <c r="U26" s="173">
        <f t="shared" ref="U26:U35" si="4">SUM(S26:T26)</f>
        <v>21</v>
      </c>
      <c r="V26" s="42"/>
      <c r="W26" s="173"/>
      <c r="X26" s="46" t="s">
        <v>878</v>
      </c>
      <c r="Y26" s="46" t="s">
        <v>794</v>
      </c>
      <c r="Z26" s="44" t="s">
        <v>243</v>
      </c>
      <c r="AA26" s="42">
        <v>8</v>
      </c>
      <c r="AB26" s="42">
        <v>10</v>
      </c>
      <c r="AC26" s="173">
        <f t="shared" ref="AC26:AC35" si="5">SUM(AA26:AB26)</f>
        <v>18</v>
      </c>
      <c r="AD26" s="42">
        <v>4</v>
      </c>
      <c r="AE26" s="15"/>
    </row>
    <row r="27" spans="1:31" ht="15.6" customHeight="1" x14ac:dyDescent="0.3">
      <c r="A27" s="42"/>
      <c r="B27" s="35" t="s">
        <v>364</v>
      </c>
      <c r="D27" s="23">
        <v>1</v>
      </c>
      <c r="E27" s="8">
        <v>1</v>
      </c>
      <c r="F27" s="44" t="s">
        <v>169</v>
      </c>
      <c r="G27" s="55"/>
      <c r="M27" s="27"/>
      <c r="N27" s="9"/>
      <c r="O27" s="232"/>
      <c r="P27" s="157" t="s">
        <v>859</v>
      </c>
      <c r="Q27" s="44" t="s">
        <v>792</v>
      </c>
      <c r="R27" s="44" t="s">
        <v>305</v>
      </c>
      <c r="S27" s="42">
        <v>9</v>
      </c>
      <c r="T27" s="42">
        <v>5</v>
      </c>
      <c r="U27" s="173">
        <f t="shared" si="4"/>
        <v>14</v>
      </c>
      <c r="V27" s="42"/>
      <c r="W27" s="173"/>
      <c r="X27" s="44" t="s">
        <v>876</v>
      </c>
      <c r="Y27" s="44" t="s">
        <v>367</v>
      </c>
      <c r="Z27" s="44" t="s">
        <v>243</v>
      </c>
      <c r="AA27" s="42">
        <v>5</v>
      </c>
      <c r="AB27" s="42">
        <v>5</v>
      </c>
      <c r="AC27" s="173">
        <f t="shared" si="5"/>
        <v>10</v>
      </c>
      <c r="AD27" s="42">
        <v>1</v>
      </c>
      <c r="AE27" s="15"/>
    </row>
    <row r="28" spans="1:31" ht="15.6" customHeight="1" x14ac:dyDescent="0.25">
      <c r="A28" s="52" t="s">
        <v>226</v>
      </c>
      <c r="B28" s="44" t="s">
        <v>272</v>
      </c>
      <c r="C28" s="44"/>
      <c r="E28" s="93"/>
      <c r="F28" s="44"/>
      <c r="G28" s="55"/>
      <c r="M28" s="27"/>
      <c r="N28" s="9"/>
      <c r="O28" s="232"/>
      <c r="P28" s="44" t="s">
        <v>901</v>
      </c>
      <c r="Q28" s="44" t="s">
        <v>790</v>
      </c>
      <c r="R28" s="44" t="s">
        <v>305</v>
      </c>
      <c r="S28" s="42">
        <v>5</v>
      </c>
      <c r="T28" s="199">
        <v>6</v>
      </c>
      <c r="U28" s="173">
        <f>SUM(S28:T28)</f>
        <v>11</v>
      </c>
      <c r="V28" s="42">
        <v>1</v>
      </c>
      <c r="W28" s="173"/>
      <c r="X28" s="44" t="s">
        <v>926</v>
      </c>
      <c r="Y28" s="44" t="s">
        <v>289</v>
      </c>
      <c r="Z28" s="44" t="s">
        <v>243</v>
      </c>
      <c r="AA28" s="42">
        <v>3</v>
      </c>
      <c r="AB28" s="199">
        <v>6</v>
      </c>
      <c r="AC28" s="173">
        <f t="shared" si="5"/>
        <v>9</v>
      </c>
      <c r="AD28" s="42">
        <v>2</v>
      </c>
      <c r="AE28" s="15"/>
    </row>
    <row r="29" spans="1:31" ht="15.6" customHeight="1" x14ac:dyDescent="0.25">
      <c r="N29" s="9"/>
      <c r="O29" s="232"/>
      <c r="P29" s="44" t="s">
        <v>856</v>
      </c>
      <c r="Q29" s="44" t="s">
        <v>261</v>
      </c>
      <c r="R29" s="44" t="s">
        <v>305</v>
      </c>
      <c r="S29" s="42">
        <v>5</v>
      </c>
      <c r="T29" s="42">
        <v>5</v>
      </c>
      <c r="U29" s="173">
        <f>SUM(S29:T29)</f>
        <v>10</v>
      </c>
      <c r="V29" s="42"/>
      <c r="W29" s="173"/>
      <c r="X29" s="44" t="s">
        <v>864</v>
      </c>
      <c r="Y29" s="51" t="s">
        <v>914</v>
      </c>
      <c r="Z29" s="51" t="s">
        <v>243</v>
      </c>
      <c r="AA29" s="42"/>
      <c r="AB29" s="42">
        <v>8</v>
      </c>
      <c r="AC29" s="173">
        <f t="shared" si="5"/>
        <v>8</v>
      </c>
      <c r="AD29" s="42">
        <v>2</v>
      </c>
      <c r="AE29" s="15"/>
    </row>
    <row r="30" spans="1:31" ht="15.6" customHeight="1" x14ac:dyDescent="0.3">
      <c r="A30" s="76" t="s">
        <v>327</v>
      </c>
      <c r="B30" s="156"/>
      <c r="C30" s="155"/>
      <c r="D30" s="148"/>
      <c r="E30" s="71" t="s">
        <v>239</v>
      </c>
      <c r="F30" s="71"/>
      <c r="G30" s="78"/>
      <c r="H30" s="78"/>
      <c r="I30" s="78"/>
      <c r="J30" s="79"/>
      <c r="K30" s="78"/>
      <c r="L30" s="78"/>
      <c r="M30" s="78"/>
      <c r="N30" s="9"/>
      <c r="O30" s="232"/>
      <c r="P30" s="44" t="s">
        <v>853</v>
      </c>
      <c r="Q30" s="159" t="s">
        <v>274</v>
      </c>
      <c r="R30" s="51" t="s">
        <v>305</v>
      </c>
      <c r="S30" s="42">
        <v>3</v>
      </c>
      <c r="T30" s="42">
        <v>7</v>
      </c>
      <c r="U30" s="173">
        <f>SUM(S30:T30)</f>
        <v>10</v>
      </c>
      <c r="V30" s="42"/>
      <c r="W30" s="173"/>
      <c r="X30" s="44" t="s">
        <v>879</v>
      </c>
      <c r="Y30" s="44" t="s">
        <v>303</v>
      </c>
      <c r="Z30" s="44" t="s">
        <v>243</v>
      </c>
      <c r="AA30" s="42">
        <v>1</v>
      </c>
      <c r="AB30" s="199">
        <v>6</v>
      </c>
      <c r="AC30" s="173">
        <f t="shared" si="5"/>
        <v>7</v>
      </c>
      <c r="AD30" s="42">
        <v>1</v>
      </c>
      <c r="AE30" s="15"/>
    </row>
    <row r="31" spans="1:31" ht="15.6" customHeight="1" x14ac:dyDescent="0.3">
      <c r="A31" s="49" t="s">
        <v>229</v>
      </c>
      <c r="B31" s="35" t="s">
        <v>278</v>
      </c>
      <c r="D31" s="23">
        <v>6</v>
      </c>
      <c r="E31" s="8">
        <v>1</v>
      </c>
      <c r="F31" s="44" t="s">
        <v>179</v>
      </c>
      <c r="G31" s="158"/>
      <c r="H31" s="158"/>
      <c r="I31" s="94"/>
      <c r="J31" s="94"/>
      <c r="K31" s="94"/>
      <c r="L31" s="94"/>
      <c r="M31" s="94"/>
      <c r="N31" s="9"/>
      <c r="O31" s="232"/>
      <c r="P31" s="44" t="s">
        <v>858</v>
      </c>
      <c r="Q31" s="44" t="s">
        <v>333</v>
      </c>
      <c r="R31" s="44" t="s">
        <v>305</v>
      </c>
      <c r="S31" s="42">
        <v>2</v>
      </c>
      <c r="T31" s="42">
        <v>6</v>
      </c>
      <c r="U31" s="173">
        <f>SUM(S31:T31)</f>
        <v>8</v>
      </c>
      <c r="V31" s="42"/>
      <c r="W31" s="173"/>
      <c r="X31" s="44" t="s">
        <v>873</v>
      </c>
      <c r="Y31" s="44" t="s">
        <v>219</v>
      </c>
      <c r="Z31" s="44" t="s">
        <v>243</v>
      </c>
      <c r="AA31" s="42">
        <v>6</v>
      </c>
      <c r="AB31" s="42"/>
      <c r="AC31" s="173">
        <f t="shared" si="5"/>
        <v>6</v>
      </c>
      <c r="AD31" s="42"/>
      <c r="AE31" s="15"/>
    </row>
    <row r="32" spans="1:31" ht="15.6" customHeight="1" x14ac:dyDescent="0.25">
      <c r="A32" s="42" t="s">
        <v>226</v>
      </c>
      <c r="B32" s="44" t="s">
        <v>406</v>
      </c>
      <c r="C32" s="44" t="s">
        <v>433</v>
      </c>
      <c r="D32" s="9"/>
      <c r="E32" s="8">
        <v>1</v>
      </c>
      <c r="F32" s="44" t="s">
        <v>180</v>
      </c>
      <c r="N32" s="8"/>
      <c r="O32" s="233"/>
      <c r="P32" s="44" t="s">
        <v>852</v>
      </c>
      <c r="Q32" s="44" t="s">
        <v>234</v>
      </c>
      <c r="R32" s="44" t="s">
        <v>305</v>
      </c>
      <c r="S32" s="42"/>
      <c r="T32" s="42">
        <v>6</v>
      </c>
      <c r="U32" s="173">
        <f t="shared" si="4"/>
        <v>6</v>
      </c>
      <c r="V32" s="42"/>
      <c r="W32" s="173"/>
      <c r="X32" s="44" t="s">
        <v>875</v>
      </c>
      <c r="Y32" s="44" t="s">
        <v>328</v>
      </c>
      <c r="Z32" s="44" t="s">
        <v>243</v>
      </c>
      <c r="AA32" s="42">
        <v>1</v>
      </c>
      <c r="AB32" s="42">
        <v>4</v>
      </c>
      <c r="AC32" s="173">
        <f t="shared" si="5"/>
        <v>5</v>
      </c>
      <c r="AD32" s="42">
        <v>1</v>
      </c>
      <c r="AE32" s="15"/>
    </row>
    <row r="33" spans="1:31" ht="15.6" customHeight="1" x14ac:dyDescent="0.25">
      <c r="B33" s="44"/>
      <c r="C33" s="44"/>
      <c r="E33" s="8">
        <v>1</v>
      </c>
      <c r="F33" s="44" t="s">
        <v>30</v>
      </c>
      <c r="N33" s="9"/>
      <c r="O33" s="232"/>
      <c r="P33" s="44" t="s">
        <v>855</v>
      </c>
      <c r="Q33" s="88" t="s">
        <v>221</v>
      </c>
      <c r="R33" s="44" t="s">
        <v>305</v>
      </c>
      <c r="S33" s="42"/>
      <c r="T33" s="42">
        <v>5</v>
      </c>
      <c r="U33" s="173">
        <f t="shared" si="4"/>
        <v>5</v>
      </c>
      <c r="V33" s="42">
        <v>1</v>
      </c>
      <c r="W33" s="173"/>
      <c r="X33" s="44" t="s">
        <v>874</v>
      </c>
      <c r="Y33" s="44" t="s">
        <v>212</v>
      </c>
      <c r="Z33" s="44" t="s">
        <v>243</v>
      </c>
      <c r="AA33" s="42"/>
      <c r="AB33" s="199">
        <v>3</v>
      </c>
      <c r="AC33" s="173">
        <f t="shared" si="5"/>
        <v>3</v>
      </c>
      <c r="AD33" s="42">
        <v>1</v>
      </c>
      <c r="AE33" s="15"/>
    </row>
    <row r="34" spans="1:31" ht="15.6" customHeight="1" x14ac:dyDescent="0.25">
      <c r="E34" s="8">
        <v>1</v>
      </c>
      <c r="F34" s="44" t="s">
        <v>31</v>
      </c>
      <c r="N34" s="9"/>
      <c r="O34" s="233"/>
      <c r="P34" s="44" t="s">
        <v>854</v>
      </c>
      <c r="Q34" s="44" t="s">
        <v>214</v>
      </c>
      <c r="R34" s="44" t="s">
        <v>305</v>
      </c>
      <c r="S34" s="199"/>
      <c r="T34" s="42">
        <v>4</v>
      </c>
      <c r="U34" s="173">
        <f t="shared" si="4"/>
        <v>4</v>
      </c>
      <c r="V34" s="42"/>
      <c r="W34" s="173"/>
      <c r="X34" s="44" t="s">
        <v>877</v>
      </c>
      <c r="Y34" s="51" t="s">
        <v>786</v>
      </c>
      <c r="Z34" s="51" t="s">
        <v>243</v>
      </c>
      <c r="AA34" s="42"/>
      <c r="AB34" s="199">
        <v>1</v>
      </c>
      <c r="AC34" s="173">
        <f t="shared" si="5"/>
        <v>1</v>
      </c>
      <c r="AD34" s="42"/>
      <c r="AE34" s="15"/>
    </row>
    <row r="35" spans="1:31" ht="15.6" customHeight="1" x14ac:dyDescent="0.25">
      <c r="E35" s="8">
        <v>1</v>
      </c>
      <c r="F35" s="44" t="s">
        <v>30</v>
      </c>
      <c r="N35" s="9"/>
      <c r="O35" s="233"/>
      <c r="P35" s="44" t="s">
        <v>857</v>
      </c>
      <c r="Q35" s="44" t="s">
        <v>222</v>
      </c>
      <c r="R35" s="44" t="s">
        <v>305</v>
      </c>
      <c r="S35" s="43"/>
      <c r="T35" s="42">
        <v>1</v>
      </c>
      <c r="U35" s="173">
        <f t="shared" si="4"/>
        <v>1</v>
      </c>
      <c r="V35" s="42"/>
      <c r="W35" s="173"/>
      <c r="X35" s="44" t="s">
        <v>872</v>
      </c>
      <c r="Y35" s="44" t="s">
        <v>211</v>
      </c>
      <c r="Z35" s="44" t="s">
        <v>243</v>
      </c>
      <c r="AA35" s="42"/>
      <c r="AB35" s="42">
        <v>1</v>
      </c>
      <c r="AC35" s="173">
        <f t="shared" si="5"/>
        <v>1</v>
      </c>
      <c r="AD35" s="42">
        <v>1</v>
      </c>
      <c r="AE35" s="15"/>
    </row>
    <row r="36" spans="1:31" ht="15.6" customHeight="1" x14ac:dyDescent="0.25">
      <c r="E36" s="8">
        <v>2</v>
      </c>
      <c r="F36" s="44" t="s">
        <v>181</v>
      </c>
      <c r="N36" s="9"/>
      <c r="O36" s="232"/>
      <c r="P36" s="157" t="s">
        <v>805</v>
      </c>
      <c r="Q36" s="157"/>
      <c r="R36" s="157" t="s">
        <v>305</v>
      </c>
      <c r="S36" s="221">
        <v>1</v>
      </c>
      <c r="T36" s="221">
        <v>7</v>
      </c>
      <c r="U36" s="173">
        <f>SUM(S36:T36)</f>
        <v>8</v>
      </c>
      <c r="V36" s="42">
        <v>1</v>
      </c>
      <c r="W36" s="173"/>
      <c r="X36" s="157" t="s">
        <v>805</v>
      </c>
      <c r="Y36" s="157"/>
      <c r="Z36" s="223" t="s">
        <v>243</v>
      </c>
      <c r="AA36" s="221">
        <v>2</v>
      </c>
      <c r="AB36" s="221">
        <v>2</v>
      </c>
      <c r="AC36" s="173">
        <f>SUM(AA36:AB36)</f>
        <v>4</v>
      </c>
      <c r="AD36" s="42">
        <v>1</v>
      </c>
      <c r="AE36" s="15"/>
    </row>
    <row r="37" spans="1:31" ht="15.6" customHeight="1" x14ac:dyDescent="0.25">
      <c r="N37" s="9"/>
      <c r="O37" s="233"/>
      <c r="P37" s="224" t="s">
        <v>937</v>
      </c>
      <c r="Q37" s="224"/>
      <c r="R37" s="224"/>
      <c r="S37" s="226">
        <f>SUM(S26:S36)</f>
        <v>38</v>
      </c>
      <c r="T37" s="226">
        <f>SUM(T26:T36)</f>
        <v>60</v>
      </c>
      <c r="U37" s="226">
        <f>SUM(U26:U36)</f>
        <v>98</v>
      </c>
      <c r="V37" s="226">
        <f>SUM(V26:V36)</f>
        <v>3</v>
      </c>
      <c r="W37" s="173"/>
      <c r="X37" s="224" t="s">
        <v>938</v>
      </c>
      <c r="Y37" s="224"/>
      <c r="Z37" s="227"/>
      <c r="AA37" s="226">
        <f>SUM(AA26:AA36)</f>
        <v>26</v>
      </c>
      <c r="AB37" s="226">
        <f>SUM(AB26:AB36)</f>
        <v>46</v>
      </c>
      <c r="AC37" s="226">
        <f>SUM(AC26:AC36)</f>
        <v>72</v>
      </c>
      <c r="AD37" s="226">
        <f>SUM(AD26:AD36)</f>
        <v>14</v>
      </c>
      <c r="AE37" s="15"/>
    </row>
    <row r="38" spans="1:31" ht="15.6" customHeight="1" x14ac:dyDescent="0.3">
      <c r="A38" s="52"/>
      <c r="B38" s="35" t="s">
        <v>312</v>
      </c>
      <c r="C38" s="46"/>
      <c r="D38" s="114">
        <v>6</v>
      </c>
      <c r="E38" s="8">
        <v>1</v>
      </c>
      <c r="F38" s="44" t="s">
        <v>176</v>
      </c>
      <c r="N38" s="8"/>
      <c r="O38" s="233"/>
      <c r="P38" s="44" t="s">
        <v>811</v>
      </c>
      <c r="Q38" s="44" t="s">
        <v>299</v>
      </c>
      <c r="R38" s="51" t="s">
        <v>250</v>
      </c>
      <c r="S38" s="199">
        <v>6</v>
      </c>
      <c r="T38" s="199">
        <v>7</v>
      </c>
      <c r="U38" s="173">
        <f t="shared" ref="U38:U47" si="6">SUM(S38:T38)</f>
        <v>13</v>
      </c>
      <c r="V38" s="42"/>
      <c r="W38" s="173"/>
      <c r="X38" s="44" t="s">
        <v>943</v>
      </c>
      <c r="Y38" s="44" t="s">
        <v>908</v>
      </c>
      <c r="Z38" s="44" t="s">
        <v>242</v>
      </c>
      <c r="AA38" s="42">
        <v>15</v>
      </c>
      <c r="AB38" s="199">
        <v>6</v>
      </c>
      <c r="AC38" s="173">
        <f t="shared" ref="AC38:AC47" si="7">SUM(AA38:AB38)</f>
        <v>21</v>
      </c>
      <c r="AD38" s="42"/>
      <c r="AE38" s="15"/>
    </row>
    <row r="39" spans="1:31" ht="15.6" customHeight="1" x14ac:dyDescent="0.25">
      <c r="A39" s="52" t="s">
        <v>226</v>
      </c>
      <c r="B39" s="44" t="s">
        <v>272</v>
      </c>
      <c r="C39" s="52"/>
      <c r="D39" s="114"/>
      <c r="E39" s="8">
        <v>1</v>
      </c>
      <c r="F39" s="44" t="s">
        <v>176</v>
      </c>
      <c r="N39" s="9"/>
      <c r="O39" s="233"/>
      <c r="P39" s="44" t="s">
        <v>810</v>
      </c>
      <c r="Q39" s="44" t="s">
        <v>299</v>
      </c>
      <c r="R39" s="51" t="s">
        <v>250</v>
      </c>
      <c r="S39" s="42">
        <v>6</v>
      </c>
      <c r="T39" s="199">
        <v>3</v>
      </c>
      <c r="U39" s="173">
        <f t="shared" si="6"/>
        <v>9</v>
      </c>
      <c r="V39" s="42">
        <v>1</v>
      </c>
      <c r="W39" s="173"/>
      <c r="X39" s="44" t="s">
        <v>827</v>
      </c>
      <c r="Y39" s="44" t="s">
        <v>304</v>
      </c>
      <c r="Z39" s="44" t="s">
        <v>242</v>
      </c>
      <c r="AA39" s="42">
        <v>8</v>
      </c>
      <c r="AB39" s="199">
        <v>10</v>
      </c>
      <c r="AC39" s="173">
        <f t="shared" si="7"/>
        <v>18</v>
      </c>
      <c r="AD39" s="42">
        <v>2</v>
      </c>
      <c r="AE39" s="15"/>
    </row>
    <row r="40" spans="1:31" ht="15.6" customHeight="1" x14ac:dyDescent="0.25">
      <c r="E40" s="8">
        <v>1</v>
      </c>
      <c r="F40" s="44" t="s">
        <v>178</v>
      </c>
      <c r="N40" s="8"/>
      <c r="O40" s="233"/>
      <c r="P40" s="44" t="s">
        <v>807</v>
      </c>
      <c r="Q40" s="159" t="s">
        <v>370</v>
      </c>
      <c r="R40" s="44" t="s">
        <v>250</v>
      </c>
      <c r="S40" s="42">
        <v>2</v>
      </c>
      <c r="T40" s="42">
        <v>3</v>
      </c>
      <c r="U40" s="173">
        <f t="shared" si="6"/>
        <v>5</v>
      </c>
      <c r="V40" s="42">
        <v>3</v>
      </c>
      <c r="W40" s="173"/>
      <c r="X40" s="46" t="s">
        <v>829</v>
      </c>
      <c r="Y40" s="46" t="s">
        <v>249</v>
      </c>
      <c r="Z40" s="160" t="s">
        <v>242</v>
      </c>
      <c r="AA40" s="42">
        <v>9</v>
      </c>
      <c r="AB40" s="42">
        <v>8</v>
      </c>
      <c r="AC40" s="173">
        <f t="shared" si="7"/>
        <v>17</v>
      </c>
      <c r="AD40" s="42">
        <v>2</v>
      </c>
      <c r="AE40" s="15"/>
    </row>
    <row r="41" spans="1:31" ht="15.6" customHeight="1" x14ac:dyDescent="0.25">
      <c r="E41" s="8">
        <v>2</v>
      </c>
      <c r="F41" s="44" t="s">
        <v>464</v>
      </c>
      <c r="N41" s="9"/>
      <c r="O41" s="233"/>
      <c r="P41" s="44" t="s">
        <v>815</v>
      </c>
      <c r="Q41" s="159" t="s">
        <v>380</v>
      </c>
      <c r="R41" s="44" t="s">
        <v>250</v>
      </c>
      <c r="S41" s="42">
        <v>2</v>
      </c>
      <c r="T41" s="42">
        <v>3</v>
      </c>
      <c r="U41" s="173">
        <f t="shared" si="6"/>
        <v>5</v>
      </c>
      <c r="V41" s="42">
        <v>2</v>
      </c>
      <c r="W41" s="173"/>
      <c r="X41" s="56" t="s">
        <v>825</v>
      </c>
      <c r="Y41" s="56" t="s">
        <v>260</v>
      </c>
      <c r="Z41" s="46" t="s">
        <v>242</v>
      </c>
      <c r="AA41" s="42">
        <v>1</v>
      </c>
      <c r="AB41" s="42">
        <v>13</v>
      </c>
      <c r="AC41" s="173">
        <f t="shared" si="7"/>
        <v>14</v>
      </c>
      <c r="AD41" s="42"/>
      <c r="AE41" s="15"/>
    </row>
    <row r="42" spans="1:31" ht="15.6" customHeight="1" x14ac:dyDescent="0.25">
      <c r="E42" s="8">
        <v>2</v>
      </c>
      <c r="F42" s="44" t="s">
        <v>177</v>
      </c>
      <c r="N42" s="9"/>
      <c r="O42" s="232"/>
      <c r="P42" s="44" t="s">
        <v>812</v>
      </c>
      <c r="Q42" s="44" t="s">
        <v>215</v>
      </c>
      <c r="R42" s="44" t="s">
        <v>250</v>
      </c>
      <c r="S42" s="42"/>
      <c r="T42" s="199">
        <v>4</v>
      </c>
      <c r="U42" s="173">
        <f t="shared" si="6"/>
        <v>4</v>
      </c>
      <c r="V42" s="42">
        <v>3</v>
      </c>
      <c r="W42" s="173"/>
      <c r="X42" s="44" t="s">
        <v>828</v>
      </c>
      <c r="Y42" s="44" t="s">
        <v>258</v>
      </c>
      <c r="Z42" s="44" t="s">
        <v>242</v>
      </c>
      <c r="AA42" s="42">
        <v>3</v>
      </c>
      <c r="AB42" s="199">
        <v>10</v>
      </c>
      <c r="AC42" s="173">
        <f t="shared" si="7"/>
        <v>13</v>
      </c>
      <c r="AD42" s="42">
        <v>1</v>
      </c>
      <c r="AE42" s="15"/>
    </row>
    <row r="43" spans="1:31" ht="15.6" customHeight="1" x14ac:dyDescent="0.25">
      <c r="E43" s="8">
        <v>2</v>
      </c>
      <c r="F43" s="44" t="s">
        <v>185</v>
      </c>
      <c r="N43" s="8"/>
      <c r="O43" s="232"/>
      <c r="P43" s="44" t="s">
        <v>814</v>
      </c>
      <c r="Q43" s="44" t="s">
        <v>325</v>
      </c>
      <c r="R43" s="44" t="s">
        <v>250</v>
      </c>
      <c r="S43" s="52">
        <v>1</v>
      </c>
      <c r="T43" s="91">
        <v>2</v>
      </c>
      <c r="U43" s="173">
        <f t="shared" si="6"/>
        <v>3</v>
      </c>
      <c r="V43" s="42"/>
      <c r="W43" s="173"/>
      <c r="X43" s="44" t="s">
        <v>832</v>
      </c>
      <c r="Y43" s="44" t="s">
        <v>359</v>
      </c>
      <c r="Z43" s="44" t="s">
        <v>242</v>
      </c>
      <c r="AA43" s="42">
        <v>1</v>
      </c>
      <c r="AB43" s="42">
        <v>6</v>
      </c>
      <c r="AC43" s="173">
        <f t="shared" si="7"/>
        <v>7</v>
      </c>
      <c r="AD43" s="42"/>
      <c r="AE43" s="15"/>
    </row>
    <row r="44" spans="1:31" ht="15.6" customHeight="1" x14ac:dyDescent="0.25">
      <c r="N44" s="9"/>
      <c r="O44" s="232"/>
      <c r="P44" s="44" t="s">
        <v>809</v>
      </c>
      <c r="Q44" s="44" t="s">
        <v>251</v>
      </c>
      <c r="R44" s="44" t="s">
        <v>250</v>
      </c>
      <c r="S44" s="42"/>
      <c r="T44" s="42">
        <v>3</v>
      </c>
      <c r="U44" s="173">
        <f t="shared" si="6"/>
        <v>3</v>
      </c>
      <c r="V44" s="42">
        <v>1</v>
      </c>
      <c r="W44" s="173"/>
      <c r="X44" s="44" t="s">
        <v>830</v>
      </c>
      <c r="Y44" s="88" t="s">
        <v>288</v>
      </c>
      <c r="Z44" s="44" t="s">
        <v>242</v>
      </c>
      <c r="AA44" s="42"/>
      <c r="AB44" s="199">
        <v>4</v>
      </c>
      <c r="AC44" s="173">
        <f t="shared" si="7"/>
        <v>4</v>
      </c>
      <c r="AD44" s="42"/>
      <c r="AE44" s="15"/>
    </row>
    <row r="45" spans="1:31" ht="15.6" customHeight="1" x14ac:dyDescent="0.3">
      <c r="A45" s="76"/>
      <c r="B45" s="156"/>
      <c r="C45" s="71"/>
      <c r="D45" s="148"/>
      <c r="E45" s="71" t="s">
        <v>239</v>
      </c>
      <c r="F45" s="77"/>
      <c r="G45" s="78"/>
      <c r="H45" s="78"/>
      <c r="I45" s="78"/>
      <c r="J45" s="79"/>
      <c r="K45" s="78"/>
      <c r="L45" s="78"/>
      <c r="M45" s="78"/>
      <c r="N45" s="9"/>
      <c r="O45" s="233"/>
      <c r="P45" s="44" t="s">
        <v>813</v>
      </c>
      <c r="Q45" s="44" t="s">
        <v>259</v>
      </c>
      <c r="R45" s="51" t="s">
        <v>250</v>
      </c>
      <c r="S45" s="199">
        <v>1</v>
      </c>
      <c r="T45" s="42">
        <v>1</v>
      </c>
      <c r="U45" s="173">
        <f t="shared" si="6"/>
        <v>2</v>
      </c>
      <c r="V45" s="42"/>
      <c r="W45" s="173"/>
      <c r="X45" s="44" t="s">
        <v>826</v>
      </c>
      <c r="Y45" s="44" t="s">
        <v>218</v>
      </c>
      <c r="Z45" s="51" t="s">
        <v>242</v>
      </c>
      <c r="AA45" s="42">
        <v>1</v>
      </c>
      <c r="AB45" s="199">
        <v>2</v>
      </c>
      <c r="AC45" s="173">
        <f t="shared" si="7"/>
        <v>3</v>
      </c>
      <c r="AD45" s="42"/>
      <c r="AE45" s="15"/>
    </row>
    <row r="46" spans="1:31" ht="15.6" customHeight="1" x14ac:dyDescent="0.3">
      <c r="A46" s="49" t="s">
        <v>230</v>
      </c>
      <c r="B46" s="35" t="s">
        <v>313</v>
      </c>
      <c r="C46" s="44"/>
      <c r="D46" s="23">
        <v>4</v>
      </c>
      <c r="E46" s="9">
        <v>1</v>
      </c>
      <c r="F46" s="44" t="s">
        <v>172</v>
      </c>
      <c r="G46" s="43"/>
      <c r="H46" s="47"/>
      <c r="I46" s="47"/>
      <c r="J46" s="48"/>
      <c r="K46" s="47"/>
      <c r="L46" s="47"/>
      <c r="M46" s="47"/>
      <c r="N46" s="8"/>
      <c r="O46" s="232"/>
      <c r="P46" s="44" t="s">
        <v>806</v>
      </c>
      <c r="Q46" s="51" t="s">
        <v>787</v>
      </c>
      <c r="R46" s="44" t="s">
        <v>250</v>
      </c>
      <c r="S46" s="42">
        <v>1</v>
      </c>
      <c r="T46" s="199"/>
      <c r="U46" s="173">
        <f t="shared" si="6"/>
        <v>1</v>
      </c>
      <c r="V46" s="42"/>
      <c r="W46" s="173"/>
      <c r="X46" s="44" t="s">
        <v>831</v>
      </c>
      <c r="Y46" s="44" t="s">
        <v>382</v>
      </c>
      <c r="Z46" s="44" t="s">
        <v>242</v>
      </c>
      <c r="AA46" s="42"/>
      <c r="AB46" s="42">
        <v>3</v>
      </c>
      <c r="AC46" s="173">
        <f t="shared" si="7"/>
        <v>3</v>
      </c>
      <c r="AD46" s="42">
        <v>1</v>
      </c>
      <c r="AE46" s="15"/>
    </row>
    <row r="47" spans="1:31" ht="15.6" customHeight="1" x14ac:dyDescent="0.25">
      <c r="A47" s="52" t="s">
        <v>226</v>
      </c>
      <c r="B47" s="56" t="s">
        <v>272</v>
      </c>
      <c r="C47" s="46"/>
      <c r="D47" s="23"/>
      <c r="E47" s="9">
        <v>1</v>
      </c>
      <c r="F47" s="44" t="s">
        <v>173</v>
      </c>
      <c r="G47" s="43"/>
      <c r="H47" s="47"/>
      <c r="I47" s="43"/>
      <c r="J47" s="45"/>
      <c r="K47" s="47"/>
      <c r="L47" s="47"/>
      <c r="M47" s="39"/>
      <c r="N47" s="8"/>
      <c r="O47" s="233"/>
      <c r="P47" s="44" t="s">
        <v>808</v>
      </c>
      <c r="Q47" s="44" t="s">
        <v>250</v>
      </c>
      <c r="R47" s="44" t="s">
        <v>250</v>
      </c>
      <c r="S47" s="42"/>
      <c r="T47" s="199"/>
      <c r="U47" s="173">
        <f t="shared" si="6"/>
        <v>0</v>
      </c>
      <c r="V47" s="42"/>
      <c r="W47" s="173"/>
      <c r="X47" s="44" t="s">
        <v>833</v>
      </c>
      <c r="Y47" s="44" t="s">
        <v>204</v>
      </c>
      <c r="Z47" s="44" t="s">
        <v>242</v>
      </c>
      <c r="AA47" s="42"/>
      <c r="AB47" s="42">
        <v>3</v>
      </c>
      <c r="AC47" s="173">
        <f t="shared" si="7"/>
        <v>3</v>
      </c>
      <c r="AD47" s="42">
        <v>2</v>
      </c>
      <c r="AE47" s="15"/>
    </row>
    <row r="48" spans="1:31" ht="15.6" customHeight="1" x14ac:dyDescent="0.25">
      <c r="B48" s="56"/>
      <c r="C48" s="46"/>
      <c r="E48" s="9">
        <v>2</v>
      </c>
      <c r="F48" s="44" t="s">
        <v>172</v>
      </c>
      <c r="N48" s="9"/>
      <c r="O48" s="232"/>
      <c r="P48" s="157" t="s">
        <v>805</v>
      </c>
      <c r="Q48" s="157"/>
      <c r="R48" s="157" t="s">
        <v>250</v>
      </c>
      <c r="S48" s="221"/>
      <c r="T48" s="221">
        <v>1</v>
      </c>
      <c r="U48" s="173">
        <f>SUM(S48:T48)</f>
        <v>1</v>
      </c>
      <c r="V48" s="42">
        <v>1</v>
      </c>
      <c r="W48" s="173"/>
      <c r="X48" s="157" t="s">
        <v>805</v>
      </c>
      <c r="Y48" s="157"/>
      <c r="Z48" s="157" t="s">
        <v>242</v>
      </c>
      <c r="AA48" s="221">
        <v>4</v>
      </c>
      <c r="AB48" s="221">
        <v>1</v>
      </c>
      <c r="AC48" s="173">
        <f>SUM(AA48:AB48)</f>
        <v>5</v>
      </c>
      <c r="AD48" s="42"/>
      <c r="AE48" s="15"/>
    </row>
    <row r="49" spans="1:31" ht="15.6" customHeight="1" x14ac:dyDescent="0.25">
      <c r="B49" s="56"/>
      <c r="C49" s="46"/>
      <c r="E49" s="9">
        <v>2</v>
      </c>
      <c r="F49" s="44" t="s">
        <v>174</v>
      </c>
      <c r="N49" s="9"/>
      <c r="O49" s="233"/>
      <c r="P49" s="224" t="s">
        <v>939</v>
      </c>
      <c r="Q49" s="224"/>
      <c r="R49" s="224"/>
      <c r="S49" s="226">
        <f>SUM(S38:S48)</f>
        <v>19</v>
      </c>
      <c r="T49" s="226">
        <f>SUM(T38:T48)</f>
        <v>27</v>
      </c>
      <c r="U49" s="226">
        <f>SUM(U38:U48)</f>
        <v>46</v>
      </c>
      <c r="V49" s="226">
        <f>SUM(V38:V48)</f>
        <v>11</v>
      </c>
      <c r="W49" s="173"/>
      <c r="X49" s="224" t="s">
        <v>940</v>
      </c>
      <c r="Y49" s="224"/>
      <c r="Z49" s="224"/>
      <c r="AA49" s="226">
        <f>SUM(AA38:AA48)</f>
        <v>42</v>
      </c>
      <c r="AB49" s="226">
        <f>SUM(AB38:AB48)</f>
        <v>66</v>
      </c>
      <c r="AC49" s="226">
        <f>SUM(AC38:AC48)</f>
        <v>108</v>
      </c>
      <c r="AD49" s="226">
        <f>SUM(AD38:AD48)</f>
        <v>8</v>
      </c>
      <c r="AE49" s="15"/>
    </row>
    <row r="50" spans="1:31" ht="15.6" customHeight="1" x14ac:dyDescent="0.25">
      <c r="N50" s="8"/>
      <c r="O50" s="233"/>
      <c r="P50" s="44" t="s">
        <v>820</v>
      </c>
      <c r="Q50" s="44" t="s">
        <v>254</v>
      </c>
      <c r="R50" s="44" t="s">
        <v>356</v>
      </c>
      <c r="S50" s="42">
        <v>2</v>
      </c>
      <c r="T50" s="199">
        <v>10</v>
      </c>
      <c r="U50" s="173">
        <f t="shared" ref="U50:U59" si="8">SUM(S50:T50)</f>
        <v>12</v>
      </c>
      <c r="V50" s="42">
        <v>1</v>
      </c>
      <c r="W50" s="173"/>
      <c r="X50" s="44" t="s">
        <v>842</v>
      </c>
      <c r="Y50" s="44" t="s">
        <v>598</v>
      </c>
      <c r="Z50" s="44" t="s">
        <v>358</v>
      </c>
      <c r="AA50" s="42">
        <v>4</v>
      </c>
      <c r="AB50" s="199">
        <v>5</v>
      </c>
      <c r="AC50" s="173">
        <f t="shared" ref="AC50:AC59" si="9">SUM(AA50:AB50)</f>
        <v>9</v>
      </c>
      <c r="AD50" s="42"/>
      <c r="AE50" s="15"/>
    </row>
    <row r="51" spans="1:31" ht="15.6" customHeight="1" x14ac:dyDescent="0.3">
      <c r="B51" s="35" t="s">
        <v>276</v>
      </c>
      <c r="C51" s="59"/>
      <c r="D51" s="24">
        <v>1</v>
      </c>
      <c r="E51" s="9">
        <v>2</v>
      </c>
      <c r="F51" s="157" t="s">
        <v>175</v>
      </c>
      <c r="N51" s="9"/>
      <c r="O51" s="232"/>
      <c r="P51" s="44" t="s">
        <v>823</v>
      </c>
      <c r="Q51" s="44" t="s">
        <v>292</v>
      </c>
      <c r="R51" s="44" t="s">
        <v>356</v>
      </c>
      <c r="S51" s="42">
        <v>5</v>
      </c>
      <c r="T51" s="199">
        <v>5</v>
      </c>
      <c r="U51" s="173">
        <f>SUM(S51:T51)</f>
        <v>10</v>
      </c>
      <c r="V51" s="43"/>
      <c r="W51" s="173"/>
      <c r="X51" s="44" t="s">
        <v>837</v>
      </c>
      <c r="Y51" s="44" t="s">
        <v>798</v>
      </c>
      <c r="Z51" s="44" t="s">
        <v>358</v>
      </c>
      <c r="AA51" s="42">
        <v>3</v>
      </c>
      <c r="AB51" s="42">
        <v>6</v>
      </c>
      <c r="AC51" s="173">
        <f t="shared" si="9"/>
        <v>9</v>
      </c>
      <c r="AD51" s="199">
        <v>2</v>
      </c>
      <c r="AE51" s="15"/>
    </row>
    <row r="52" spans="1:31" ht="15.6" customHeight="1" x14ac:dyDescent="0.25">
      <c r="A52" s="91" t="s">
        <v>226</v>
      </c>
      <c r="B52" s="88" t="s">
        <v>272</v>
      </c>
      <c r="C52" s="46"/>
      <c r="D52" s="24"/>
      <c r="E52" s="9"/>
      <c r="F52" s="157"/>
      <c r="N52" s="9"/>
      <c r="O52" s="233"/>
      <c r="P52" s="44" t="s">
        <v>821</v>
      </c>
      <c r="Q52" s="51" t="s">
        <v>254</v>
      </c>
      <c r="R52" s="51" t="s">
        <v>356</v>
      </c>
      <c r="S52" s="42">
        <v>4</v>
      </c>
      <c r="T52" s="42">
        <v>6</v>
      </c>
      <c r="U52" s="173">
        <f>SUM(S52:T52)</f>
        <v>10</v>
      </c>
      <c r="V52" s="42">
        <v>3</v>
      </c>
      <c r="W52" s="173"/>
      <c r="X52" s="44" t="s">
        <v>839</v>
      </c>
      <c r="Y52" s="44" t="s">
        <v>295</v>
      </c>
      <c r="Z52" s="44" t="s">
        <v>358</v>
      </c>
      <c r="AA52" s="42"/>
      <c r="AB52" s="42">
        <v>8</v>
      </c>
      <c r="AC52" s="173">
        <f t="shared" si="9"/>
        <v>8</v>
      </c>
      <c r="AD52" s="42"/>
      <c r="AE52" s="15"/>
    </row>
    <row r="53" spans="1:31" ht="15.6" customHeight="1" x14ac:dyDescent="0.25">
      <c r="N53" s="9"/>
      <c r="O53" s="232"/>
      <c r="P53" s="44" t="s">
        <v>818</v>
      </c>
      <c r="Q53" s="44" t="s">
        <v>209</v>
      </c>
      <c r="R53" s="44" t="s">
        <v>356</v>
      </c>
      <c r="S53" s="42">
        <v>2</v>
      </c>
      <c r="T53" s="199">
        <v>8</v>
      </c>
      <c r="U53" s="173">
        <f>SUM(S53:T53)</f>
        <v>10</v>
      </c>
      <c r="V53" s="42">
        <v>3</v>
      </c>
      <c r="W53" s="173"/>
      <c r="X53" s="44" t="s">
        <v>834</v>
      </c>
      <c r="Y53" s="161" t="s">
        <v>314</v>
      </c>
      <c r="Z53" s="44" t="s">
        <v>358</v>
      </c>
      <c r="AA53" s="42">
        <v>2</v>
      </c>
      <c r="AB53" s="199">
        <v>6</v>
      </c>
      <c r="AC53" s="173">
        <f t="shared" si="9"/>
        <v>8</v>
      </c>
      <c r="AD53" s="42">
        <v>1</v>
      </c>
      <c r="AE53" s="15"/>
    </row>
    <row r="54" spans="1:31" ht="15.6" customHeight="1" x14ac:dyDescent="0.25">
      <c r="A54" s="107"/>
      <c r="B54" s="108"/>
      <c r="C54" s="108"/>
      <c r="D54" s="149"/>
      <c r="E54" s="109"/>
      <c r="F54" s="108"/>
      <c r="G54" s="110"/>
      <c r="H54" s="110"/>
      <c r="I54" s="110"/>
      <c r="J54" s="111"/>
      <c r="K54" s="110"/>
      <c r="L54" s="110"/>
      <c r="M54" s="109"/>
      <c r="N54" s="8"/>
      <c r="O54" s="232"/>
      <c r="P54" s="44" t="s">
        <v>819</v>
      </c>
      <c r="Q54" s="51" t="s">
        <v>217</v>
      </c>
      <c r="R54" s="51" t="s">
        <v>356</v>
      </c>
      <c r="S54" s="42">
        <v>2</v>
      </c>
      <c r="T54" s="199">
        <v>5</v>
      </c>
      <c r="U54" s="173">
        <f>SUM(S54:T54)</f>
        <v>7</v>
      </c>
      <c r="V54" s="42"/>
      <c r="W54" s="173"/>
      <c r="X54" s="44" t="s">
        <v>925</v>
      </c>
      <c r="Y54" s="44" t="s">
        <v>300</v>
      </c>
      <c r="Z54" s="44" t="s">
        <v>358</v>
      </c>
      <c r="AA54" s="42">
        <v>3</v>
      </c>
      <c r="AB54" s="42">
        <v>4</v>
      </c>
      <c r="AC54" s="173">
        <f t="shared" si="9"/>
        <v>7</v>
      </c>
      <c r="AD54" s="199"/>
      <c r="AE54" s="15"/>
    </row>
    <row r="55" spans="1:31" ht="15.6" customHeight="1" x14ac:dyDescent="0.3">
      <c r="C55" s="44" t="s">
        <v>231</v>
      </c>
      <c r="D55" s="102">
        <f>SUM(D15:D54)</f>
        <v>24</v>
      </c>
      <c r="E55" s="22"/>
      <c r="F55" s="44" t="s">
        <v>233</v>
      </c>
      <c r="G55" s="35"/>
      <c r="H55" s="50"/>
      <c r="I55" s="64">
        <v>3</v>
      </c>
      <c r="J55" s="23"/>
      <c r="N55" s="8"/>
      <c r="O55" s="232"/>
      <c r="P55" s="44" t="s">
        <v>822</v>
      </c>
      <c r="Q55" s="44" t="s">
        <v>238</v>
      </c>
      <c r="R55" s="44" t="s">
        <v>356</v>
      </c>
      <c r="S55" s="42">
        <v>3</v>
      </c>
      <c r="T55" s="42">
        <v>3</v>
      </c>
      <c r="U55" s="173">
        <f>SUM(S55:T55)</f>
        <v>6</v>
      </c>
      <c r="V55" s="42">
        <v>1</v>
      </c>
      <c r="W55" s="173"/>
      <c r="X55" s="44" t="s">
        <v>836</v>
      </c>
      <c r="Y55" s="159" t="s">
        <v>216</v>
      </c>
      <c r="Z55" s="44" t="s">
        <v>358</v>
      </c>
      <c r="AA55" s="42">
        <v>3</v>
      </c>
      <c r="AB55" s="199">
        <v>4</v>
      </c>
      <c r="AC55" s="173">
        <f>SUM(AA55:AB55)</f>
        <v>7</v>
      </c>
      <c r="AD55" s="42">
        <v>5</v>
      </c>
      <c r="AE55" s="15"/>
    </row>
    <row r="56" spans="1:31" ht="15.6" customHeight="1" x14ac:dyDescent="0.25">
      <c r="N56" s="8"/>
      <c r="O56" s="233"/>
      <c r="P56" s="44" t="s">
        <v>918</v>
      </c>
      <c r="Q56" s="159" t="s">
        <v>691</v>
      </c>
      <c r="R56" s="44" t="s">
        <v>356</v>
      </c>
      <c r="S56" s="42">
        <v>2</v>
      </c>
      <c r="T56" s="42">
        <v>2</v>
      </c>
      <c r="U56" s="173">
        <f t="shared" si="8"/>
        <v>4</v>
      </c>
      <c r="V56" s="42">
        <v>1</v>
      </c>
      <c r="W56" s="173"/>
      <c r="X56" s="44" t="s">
        <v>835</v>
      </c>
      <c r="Y56" s="88" t="s">
        <v>309</v>
      </c>
      <c r="Z56" s="44" t="s">
        <v>358</v>
      </c>
      <c r="AA56" s="42">
        <v>2</v>
      </c>
      <c r="AB56" s="199">
        <v>5</v>
      </c>
      <c r="AC56" s="173">
        <f>SUM(AA56:AB56)</f>
        <v>7</v>
      </c>
      <c r="AD56" s="42"/>
      <c r="AE56" s="15"/>
    </row>
    <row r="57" spans="1:31" ht="15.6" customHeight="1" x14ac:dyDescent="0.25">
      <c r="N57" s="9"/>
      <c r="O57" s="233"/>
      <c r="P57" s="44" t="s">
        <v>882</v>
      </c>
      <c r="Q57" s="44" t="s">
        <v>756</v>
      </c>
      <c r="R57" s="44" t="s">
        <v>356</v>
      </c>
      <c r="S57" s="42">
        <v>1</v>
      </c>
      <c r="T57" s="42">
        <v>3</v>
      </c>
      <c r="U57" s="173">
        <f t="shared" si="8"/>
        <v>4</v>
      </c>
      <c r="V57" s="42">
        <v>1</v>
      </c>
      <c r="W57" s="173"/>
      <c r="X57" s="44" t="s">
        <v>840</v>
      </c>
      <c r="Y57" s="44" t="s">
        <v>293</v>
      </c>
      <c r="Z57" s="51" t="s">
        <v>358</v>
      </c>
      <c r="AA57" s="199">
        <v>5</v>
      </c>
      <c r="AB57" s="42">
        <v>1</v>
      </c>
      <c r="AC57" s="173">
        <f>SUM(AA57:AB57)</f>
        <v>6</v>
      </c>
      <c r="AD57" s="43"/>
      <c r="AE57" s="15"/>
    </row>
    <row r="58" spans="1:31" ht="15.6" customHeight="1" x14ac:dyDescent="0.25">
      <c r="N58" s="9"/>
      <c r="O58" s="232"/>
      <c r="P58" s="44" t="s">
        <v>816</v>
      </c>
      <c r="Q58" s="44" t="s">
        <v>213</v>
      </c>
      <c r="R58" s="44" t="s">
        <v>356</v>
      </c>
      <c r="S58" s="42">
        <v>1</v>
      </c>
      <c r="T58" s="199">
        <v>1</v>
      </c>
      <c r="U58" s="173">
        <f t="shared" si="8"/>
        <v>2</v>
      </c>
      <c r="V58" s="42">
        <v>1</v>
      </c>
      <c r="W58" s="173"/>
      <c r="X58" s="44" t="s">
        <v>841</v>
      </c>
      <c r="Y58" s="44" t="s">
        <v>248</v>
      </c>
      <c r="Z58" s="44" t="s">
        <v>358</v>
      </c>
      <c r="AA58" s="42">
        <v>1</v>
      </c>
      <c r="AB58" s="199">
        <v>4</v>
      </c>
      <c r="AC58" s="173">
        <f t="shared" si="9"/>
        <v>5</v>
      </c>
      <c r="AD58" s="43"/>
      <c r="AE58" s="15"/>
    </row>
    <row r="59" spans="1:31" ht="15.6" customHeight="1" x14ac:dyDescent="0.3">
      <c r="A59" s="171"/>
      <c r="B59" s="170"/>
      <c r="C59" s="170" t="s">
        <v>1007</v>
      </c>
      <c r="D59" s="49" t="s">
        <v>246</v>
      </c>
      <c r="E59" s="49" t="s">
        <v>240</v>
      </c>
      <c r="F59" s="49" t="s">
        <v>241</v>
      </c>
      <c r="G59" s="170" t="s">
        <v>247</v>
      </c>
      <c r="H59" s="170" t="s">
        <v>182</v>
      </c>
      <c r="I59" s="170"/>
      <c r="J59" s="170"/>
      <c r="K59" s="170"/>
      <c r="L59" s="170"/>
      <c r="M59" s="170"/>
      <c r="N59" s="9"/>
      <c r="O59" s="233"/>
      <c r="P59" s="44" t="s">
        <v>817</v>
      </c>
      <c r="Q59" s="44" t="s">
        <v>257</v>
      </c>
      <c r="R59" s="44" t="s">
        <v>356</v>
      </c>
      <c r="S59" s="42"/>
      <c r="T59" s="199">
        <v>1</v>
      </c>
      <c r="U59" s="173">
        <f t="shared" si="8"/>
        <v>1</v>
      </c>
      <c r="V59" s="42">
        <v>1</v>
      </c>
      <c r="W59" s="173"/>
      <c r="X59" s="44" t="s">
        <v>838</v>
      </c>
      <c r="Y59" s="44" t="s">
        <v>290</v>
      </c>
      <c r="Z59" s="44" t="s">
        <v>358</v>
      </c>
      <c r="AA59" s="42">
        <v>2</v>
      </c>
      <c r="AB59" s="199">
        <v>2</v>
      </c>
      <c r="AC59" s="173">
        <f t="shared" si="9"/>
        <v>4</v>
      </c>
      <c r="AD59" s="43"/>
      <c r="AE59" s="15"/>
    </row>
    <row r="60" spans="1:31" ht="15.6" customHeight="1" x14ac:dyDescent="0.3">
      <c r="B60" s="42"/>
      <c r="C60" s="44" t="s">
        <v>908</v>
      </c>
      <c r="D60" s="44" t="s">
        <v>242</v>
      </c>
      <c r="E60" s="42">
        <v>15</v>
      </c>
      <c r="F60" s="199">
        <v>6</v>
      </c>
      <c r="G60" s="173">
        <f t="shared" ref="G60:G67" si="10">SUM(E60:F60)</f>
        <v>21</v>
      </c>
      <c r="H60" s="42"/>
      <c r="I60" s="44"/>
      <c r="J60" s="44"/>
      <c r="K60" s="64"/>
      <c r="L60" s="170" t="s">
        <v>802</v>
      </c>
      <c r="N60" s="9"/>
      <c r="O60" s="63"/>
      <c r="P60" s="157" t="s">
        <v>805</v>
      </c>
      <c r="Q60" s="157"/>
      <c r="R60" s="157" t="s">
        <v>356</v>
      </c>
      <c r="S60" s="221">
        <v>4</v>
      </c>
      <c r="T60" s="221">
        <v>2</v>
      </c>
      <c r="U60" s="173">
        <f>SUM(S60:T60)</f>
        <v>6</v>
      </c>
      <c r="V60" s="43"/>
      <c r="W60" s="173"/>
      <c r="X60" s="157" t="s">
        <v>804</v>
      </c>
      <c r="Y60" s="222"/>
      <c r="Z60" s="157" t="s">
        <v>358</v>
      </c>
      <c r="AA60" s="221">
        <v>6</v>
      </c>
      <c r="AB60" s="221">
        <v>6</v>
      </c>
      <c r="AC60" s="173">
        <f>SUM(AA60:AB60)</f>
        <v>12</v>
      </c>
      <c r="AD60" s="42">
        <v>1</v>
      </c>
      <c r="AE60" s="15"/>
    </row>
    <row r="61" spans="1:31" ht="15.6" customHeight="1" thickBot="1" x14ac:dyDescent="0.3">
      <c r="B61" s="42"/>
      <c r="C61" s="44" t="s">
        <v>320</v>
      </c>
      <c r="D61" s="44" t="s">
        <v>305</v>
      </c>
      <c r="E61" s="42">
        <v>13</v>
      </c>
      <c r="F61" s="42">
        <v>8</v>
      </c>
      <c r="G61" s="173">
        <f t="shared" si="10"/>
        <v>21</v>
      </c>
      <c r="H61" s="42"/>
      <c r="I61" s="44"/>
      <c r="J61" s="44"/>
      <c r="K61" s="44"/>
      <c r="L61" s="44" t="s">
        <v>272</v>
      </c>
      <c r="M61" s="44"/>
      <c r="N61" s="9"/>
      <c r="O61" s="63"/>
      <c r="P61" s="224" t="s">
        <v>942</v>
      </c>
      <c r="Q61" s="224"/>
      <c r="R61" s="224"/>
      <c r="S61" s="226">
        <f>SUM(S50:S60)</f>
        <v>26</v>
      </c>
      <c r="T61" s="226">
        <f>SUM(T50:T60)</f>
        <v>46</v>
      </c>
      <c r="U61" s="226">
        <f>SUM(U50:U60)</f>
        <v>72</v>
      </c>
      <c r="V61" s="226">
        <f>SUM(V50:V60)</f>
        <v>12</v>
      </c>
      <c r="W61" s="173"/>
      <c r="X61" s="224" t="s">
        <v>941</v>
      </c>
      <c r="Y61" s="228"/>
      <c r="Z61" s="225"/>
      <c r="AA61" s="226">
        <f>SUM(AA50:AA60)</f>
        <v>31</v>
      </c>
      <c r="AB61" s="226">
        <f>SUM(AB50:AB60)</f>
        <v>51</v>
      </c>
      <c r="AC61" s="226">
        <f>SUM(AA61:AB61)</f>
        <v>82</v>
      </c>
      <c r="AD61" s="226">
        <f>SUM(AD50:AD60)</f>
        <v>9</v>
      </c>
      <c r="AE61" s="15"/>
    </row>
    <row r="62" spans="1:31" ht="15.6" customHeight="1" thickBot="1" x14ac:dyDescent="0.3">
      <c r="B62" s="42"/>
      <c r="C62" s="44" t="s">
        <v>304</v>
      </c>
      <c r="D62" s="44" t="s">
        <v>242</v>
      </c>
      <c r="E62" s="42">
        <v>8</v>
      </c>
      <c r="F62" s="199">
        <v>10</v>
      </c>
      <c r="G62" s="173">
        <f t="shared" si="10"/>
        <v>18</v>
      </c>
      <c r="H62" s="42">
        <v>2</v>
      </c>
      <c r="I62" s="44"/>
      <c r="J62" s="44"/>
      <c r="K62" s="44"/>
      <c r="L62" s="44"/>
      <c r="M62" s="44"/>
      <c r="N62" s="9"/>
      <c r="O62" s="15"/>
      <c r="P62" s="168"/>
      <c r="Q62" s="168"/>
      <c r="R62" s="168"/>
      <c r="S62" s="207">
        <f>S25+S37+S49+S61</f>
        <v>110</v>
      </c>
      <c r="T62" s="207">
        <f>T25+T37+T49+T61</f>
        <v>168</v>
      </c>
      <c r="U62" s="207">
        <f>U25+U37+U49+U61</f>
        <v>278</v>
      </c>
      <c r="V62" s="207">
        <f>V25+V37+V49+V61</f>
        <v>33</v>
      </c>
      <c r="W62" s="173"/>
      <c r="X62" s="208"/>
      <c r="Y62" s="57"/>
      <c r="Z62" s="57"/>
      <c r="AA62" s="207">
        <f>AA25+AA37+AA49+AA61</f>
        <v>131</v>
      </c>
      <c r="AB62" s="207">
        <f>AB25+AB37+AB49+AB61</f>
        <v>212</v>
      </c>
      <c r="AC62" s="207">
        <f>AC25+AC37+AC49+AC61</f>
        <v>343</v>
      </c>
      <c r="AD62" s="207">
        <f>AD25+AD37+AD49+AD61</f>
        <v>44</v>
      </c>
      <c r="AE62" s="15"/>
    </row>
    <row r="63" spans="1:31" ht="15.6" customHeight="1" thickTop="1" thickBot="1" x14ac:dyDescent="0.35">
      <c r="B63" s="42"/>
      <c r="C63" s="46" t="s">
        <v>794</v>
      </c>
      <c r="D63" s="44" t="s">
        <v>243</v>
      </c>
      <c r="E63" s="42">
        <v>8</v>
      </c>
      <c r="F63" s="42">
        <v>10</v>
      </c>
      <c r="G63" s="173">
        <f t="shared" si="10"/>
        <v>18</v>
      </c>
      <c r="H63" s="42">
        <v>4</v>
      </c>
      <c r="I63" s="44"/>
      <c r="J63" s="43"/>
      <c r="K63" s="43"/>
      <c r="L63" s="170" t="s">
        <v>273</v>
      </c>
      <c r="M63" s="43"/>
      <c r="N63" s="9"/>
      <c r="O63" s="63"/>
      <c r="P63" s="43"/>
      <c r="Q63" s="43"/>
      <c r="R63" s="43"/>
      <c r="S63" s="43"/>
      <c r="T63" s="43"/>
      <c r="U63" s="43"/>
      <c r="V63" s="43"/>
      <c r="W63" s="43"/>
      <c r="X63" s="209" t="s">
        <v>799</v>
      </c>
      <c r="Y63" s="201"/>
      <c r="Z63" s="201"/>
      <c r="AA63" s="210">
        <f>S62+AA62</f>
        <v>241</v>
      </c>
      <c r="AB63" s="210">
        <f>T62+AB62</f>
        <v>380</v>
      </c>
      <c r="AC63" s="210">
        <f>U62+AC62</f>
        <v>621</v>
      </c>
      <c r="AD63" s="210">
        <f>V62+AD62</f>
        <v>77</v>
      </c>
      <c r="AE63" s="15"/>
    </row>
    <row r="64" spans="1:31" ht="15.6" customHeight="1" thickTop="1" x14ac:dyDescent="0.25">
      <c r="B64" s="42"/>
      <c r="C64" s="46" t="s">
        <v>249</v>
      </c>
      <c r="D64" s="160" t="s">
        <v>242</v>
      </c>
      <c r="E64" s="42">
        <v>9</v>
      </c>
      <c r="F64" s="42">
        <v>8</v>
      </c>
      <c r="G64" s="173">
        <f t="shared" si="10"/>
        <v>17</v>
      </c>
      <c r="H64" s="42">
        <v>2</v>
      </c>
      <c r="I64" s="43"/>
      <c r="J64" s="43"/>
      <c r="K64" s="43"/>
      <c r="L64" s="44" t="s">
        <v>908</v>
      </c>
      <c r="M64" s="44" t="s">
        <v>242</v>
      </c>
      <c r="N64" s="9"/>
      <c r="O64" s="16"/>
      <c r="AE64" s="211"/>
    </row>
    <row r="65" spans="1:31" ht="15.6" customHeight="1" x14ac:dyDescent="0.2">
      <c r="B65" s="42"/>
      <c r="C65" s="159" t="s">
        <v>383</v>
      </c>
      <c r="D65" s="44" t="s">
        <v>306</v>
      </c>
      <c r="E65" s="42">
        <v>11</v>
      </c>
      <c r="F65" s="199">
        <v>3</v>
      </c>
      <c r="G65" s="173">
        <f t="shared" si="10"/>
        <v>14</v>
      </c>
      <c r="H65" s="42">
        <v>3</v>
      </c>
      <c r="I65" s="43"/>
      <c r="J65" s="43"/>
      <c r="K65" s="43"/>
      <c r="L65" s="44" t="s">
        <v>383</v>
      </c>
      <c r="M65" s="44" t="s">
        <v>306</v>
      </c>
      <c r="O65" s="16"/>
      <c r="AE65" s="211"/>
    </row>
    <row r="66" spans="1:31" ht="15.6" customHeight="1" x14ac:dyDescent="0.3">
      <c r="B66" s="42"/>
      <c r="C66" s="44" t="s">
        <v>792</v>
      </c>
      <c r="D66" s="44" t="s">
        <v>305</v>
      </c>
      <c r="E66" s="42">
        <v>9</v>
      </c>
      <c r="F66" s="42">
        <v>5</v>
      </c>
      <c r="G66" s="173">
        <f t="shared" si="10"/>
        <v>14</v>
      </c>
      <c r="H66" s="42"/>
      <c r="L66" s="44"/>
      <c r="M66" s="44"/>
      <c r="O66" s="16"/>
      <c r="P66" s="163" t="s">
        <v>162</v>
      </c>
      <c r="Q66" s="49" t="s">
        <v>1002</v>
      </c>
      <c r="R66" s="21">
        <v>41253</v>
      </c>
      <c r="S66" s="57"/>
      <c r="T66" s="57"/>
      <c r="U66" s="57"/>
      <c r="V66" s="171"/>
      <c r="W66" s="171"/>
      <c r="X66" s="163" t="s">
        <v>163</v>
      </c>
      <c r="Y66" s="49" t="s">
        <v>1002</v>
      </c>
      <c r="Z66" s="21">
        <v>41260</v>
      </c>
      <c r="AA66" s="211"/>
      <c r="AB66" s="211"/>
      <c r="AC66" s="211"/>
      <c r="AD66" s="211"/>
      <c r="AE66" s="211"/>
    </row>
    <row r="67" spans="1:31" ht="15.6" customHeight="1" x14ac:dyDescent="0.3">
      <c r="B67" s="42"/>
      <c r="C67" s="56" t="s">
        <v>260</v>
      </c>
      <c r="D67" s="46" t="s">
        <v>242</v>
      </c>
      <c r="E67" s="42">
        <v>1</v>
      </c>
      <c r="F67" s="42">
        <v>13</v>
      </c>
      <c r="G67" s="173">
        <f t="shared" si="10"/>
        <v>14</v>
      </c>
      <c r="H67" s="42"/>
      <c r="L67" s="170" t="s">
        <v>348</v>
      </c>
      <c r="M67" s="43"/>
      <c r="O67" s="16"/>
      <c r="P67" s="162" t="s">
        <v>270</v>
      </c>
      <c r="Q67" s="162" t="s">
        <v>268</v>
      </c>
      <c r="R67" s="162" t="s">
        <v>296</v>
      </c>
      <c r="S67" s="44"/>
      <c r="T67" s="44"/>
      <c r="U67" s="44"/>
      <c r="V67" s="50"/>
      <c r="W67" s="50"/>
      <c r="X67" s="162" t="s">
        <v>270</v>
      </c>
      <c r="Y67" s="162" t="s">
        <v>268</v>
      </c>
      <c r="Z67" s="162" t="s">
        <v>296</v>
      </c>
      <c r="AA67" s="43"/>
      <c r="AB67" s="43"/>
      <c r="AC67" s="43"/>
      <c r="AD67" s="43"/>
      <c r="AE67" s="211"/>
    </row>
    <row r="68" spans="1:31" ht="15.6" customHeight="1" x14ac:dyDescent="0.3">
      <c r="B68" s="42"/>
      <c r="C68" s="44" t="s">
        <v>556</v>
      </c>
      <c r="D68" s="51" t="s">
        <v>250</v>
      </c>
      <c r="E68" s="199">
        <v>6</v>
      </c>
      <c r="F68" s="199">
        <v>7</v>
      </c>
      <c r="G68" s="173">
        <f>SUM(E68:F68)</f>
        <v>13</v>
      </c>
      <c r="H68" s="42"/>
      <c r="I68" s="43"/>
      <c r="J68" s="43"/>
      <c r="K68" s="43"/>
      <c r="L68" s="44" t="s">
        <v>165</v>
      </c>
      <c r="M68" s="44" t="s">
        <v>305</v>
      </c>
      <c r="O68" s="16"/>
      <c r="P68" s="198">
        <v>0.38541666666666669</v>
      </c>
      <c r="Q68" s="64" t="s">
        <v>315</v>
      </c>
      <c r="R68" s="27" t="s">
        <v>450</v>
      </c>
      <c r="S68" s="44"/>
      <c r="T68" s="44"/>
      <c r="U68" s="44"/>
      <c r="V68" s="50"/>
      <c r="W68" s="50"/>
      <c r="X68" s="198">
        <v>0.38541666666666669</v>
      </c>
      <c r="Y68" s="64" t="s">
        <v>315</v>
      </c>
      <c r="Z68" s="27" t="s">
        <v>425</v>
      </c>
      <c r="AA68" s="52"/>
      <c r="AB68" s="91"/>
      <c r="AC68" s="42"/>
      <c r="AD68" s="43"/>
      <c r="AE68" s="211"/>
    </row>
    <row r="69" spans="1:31" ht="15.6" customHeight="1" x14ac:dyDescent="0.3">
      <c r="B69" s="42"/>
      <c r="C69" s="44" t="s">
        <v>258</v>
      </c>
      <c r="D69" s="44" t="s">
        <v>242</v>
      </c>
      <c r="E69" s="42">
        <v>3</v>
      </c>
      <c r="F69" s="199">
        <v>10</v>
      </c>
      <c r="G69" s="173">
        <f>SUM(E69:F69)</f>
        <v>13</v>
      </c>
      <c r="H69" s="42">
        <v>1</v>
      </c>
      <c r="I69" s="43"/>
      <c r="J69" s="43"/>
      <c r="K69" s="43"/>
      <c r="L69" s="44" t="s">
        <v>260</v>
      </c>
      <c r="M69" s="44" t="s">
        <v>242</v>
      </c>
      <c r="O69" s="16"/>
      <c r="P69" s="198">
        <v>0.38541666666666669</v>
      </c>
      <c r="Q69" s="64" t="s">
        <v>316</v>
      </c>
      <c r="R69" s="27" t="s">
        <v>417</v>
      </c>
      <c r="S69" s="44"/>
      <c r="T69" s="44"/>
      <c r="U69" s="44"/>
      <c r="V69" s="50"/>
      <c r="W69" s="50"/>
      <c r="X69" s="198">
        <v>0.38541666666666669</v>
      </c>
      <c r="Y69" s="64" t="s">
        <v>316</v>
      </c>
      <c r="Z69" s="27" t="s">
        <v>518</v>
      </c>
      <c r="AA69" s="42"/>
      <c r="AB69" s="199"/>
      <c r="AC69" s="42"/>
      <c r="AD69" s="43"/>
      <c r="AE69" s="211"/>
    </row>
    <row r="70" spans="1:31" ht="15.6" customHeight="1" x14ac:dyDescent="0.3">
      <c r="B70" s="42"/>
      <c r="C70" s="44" t="s">
        <v>525</v>
      </c>
      <c r="D70" s="44" t="s">
        <v>356</v>
      </c>
      <c r="E70" s="42">
        <v>2</v>
      </c>
      <c r="F70" s="199">
        <v>10</v>
      </c>
      <c r="G70" s="173">
        <f>SUM(E70:F70)</f>
        <v>12</v>
      </c>
      <c r="H70" s="42">
        <v>1</v>
      </c>
      <c r="I70" s="43"/>
      <c r="J70" s="43"/>
      <c r="K70" s="43"/>
      <c r="L70" s="44" t="s">
        <v>258</v>
      </c>
      <c r="M70" s="44" t="s">
        <v>242</v>
      </c>
      <c r="O70" s="16"/>
      <c r="P70" s="198">
        <v>0.42708333333333331</v>
      </c>
      <c r="Q70" s="64" t="s">
        <v>315</v>
      </c>
      <c r="R70" s="27" t="s">
        <v>418</v>
      </c>
      <c r="S70" s="44"/>
      <c r="T70" s="44"/>
      <c r="U70" s="44"/>
      <c r="V70" s="50"/>
      <c r="W70" s="50"/>
      <c r="X70" s="198">
        <v>0.42708333333333331</v>
      </c>
      <c r="Y70" s="64" t="s">
        <v>315</v>
      </c>
      <c r="Z70" s="27" t="s">
        <v>519</v>
      </c>
      <c r="AA70" s="42"/>
      <c r="AB70" s="42"/>
      <c r="AC70" s="42"/>
      <c r="AD70" s="43"/>
      <c r="AE70" s="211"/>
    </row>
    <row r="71" spans="1:31" ht="18.75" x14ac:dyDescent="0.3">
      <c r="B71" s="42"/>
      <c r="C71" s="51" t="s">
        <v>205</v>
      </c>
      <c r="D71" s="44" t="s">
        <v>306</v>
      </c>
      <c r="E71" s="42">
        <v>5</v>
      </c>
      <c r="F71" s="199">
        <v>7</v>
      </c>
      <c r="G71" s="173">
        <f>SUM(E71:F71)</f>
        <v>12</v>
      </c>
      <c r="H71" s="42"/>
      <c r="I71" s="43"/>
      <c r="J71" s="43"/>
      <c r="K71" s="43"/>
      <c r="L71" s="44"/>
      <c r="M71" s="44"/>
      <c r="O71" s="16"/>
      <c r="P71" s="198">
        <v>0.42708333333333331</v>
      </c>
      <c r="Q71" s="64" t="s">
        <v>316</v>
      </c>
      <c r="R71" s="27" t="s">
        <v>451</v>
      </c>
      <c r="S71" s="43"/>
      <c r="T71" s="43"/>
      <c r="U71" s="43"/>
      <c r="V71" s="43"/>
      <c r="W71" s="43"/>
      <c r="X71" s="198">
        <v>0.42708333333333331</v>
      </c>
      <c r="Y71" s="64" t="s">
        <v>316</v>
      </c>
      <c r="Z71" s="27" t="s">
        <v>520</v>
      </c>
      <c r="AA71" s="43"/>
      <c r="AB71" s="43"/>
      <c r="AC71" s="43"/>
      <c r="AD71" s="43"/>
      <c r="AE71" s="211"/>
    </row>
    <row r="72" spans="1:31" ht="15.75" x14ac:dyDescent="0.25">
      <c r="A72" s="151"/>
      <c r="B72" s="151"/>
      <c r="C72" s="151"/>
      <c r="D72" s="151"/>
      <c r="E72" s="151"/>
      <c r="F72" s="151"/>
      <c r="G72" s="173"/>
      <c r="H72" s="173"/>
      <c r="I72" s="151"/>
      <c r="J72" s="151"/>
      <c r="K72" s="151"/>
      <c r="L72" s="151"/>
      <c r="M72" s="151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211"/>
    </row>
    <row r="73" spans="1:31" ht="15.75" x14ac:dyDescent="0.25">
      <c r="O73" s="94"/>
      <c r="P73" s="143"/>
      <c r="Q73" s="143"/>
      <c r="R73" s="143"/>
      <c r="S73" s="104"/>
      <c r="T73" s="104"/>
      <c r="U73" s="104"/>
      <c r="V73" s="104"/>
    </row>
    <row r="74" spans="1:31" ht="15.75" x14ac:dyDescent="0.25">
      <c r="P74" s="40"/>
      <c r="Q74" s="40"/>
      <c r="R74" s="40"/>
    </row>
    <row r="75" spans="1:31" ht="18" x14ac:dyDescent="0.25">
      <c r="A75" s="36"/>
      <c r="B75" s="84"/>
      <c r="C75" s="36"/>
      <c r="D75" s="36"/>
      <c r="E75" s="34"/>
      <c r="F75" s="83"/>
      <c r="G75" s="36"/>
      <c r="H75" s="36"/>
      <c r="I75" s="36"/>
      <c r="J75" s="85"/>
      <c r="K75" s="83"/>
      <c r="P75" s="7"/>
      <c r="Q75" s="6"/>
      <c r="R75" s="10"/>
    </row>
    <row r="76" spans="1:31" ht="18" x14ac:dyDescent="0.25">
      <c r="A76" s="36"/>
      <c r="B76" s="84"/>
      <c r="C76" s="36"/>
      <c r="D76" s="36"/>
      <c r="E76" s="34"/>
      <c r="F76" s="83"/>
      <c r="G76" s="54"/>
      <c r="H76" s="36"/>
      <c r="I76" s="36"/>
      <c r="J76" s="85"/>
      <c r="K76" s="83"/>
      <c r="P76" s="5"/>
      <c r="Q76" s="5"/>
      <c r="R76" s="7"/>
    </row>
    <row r="77" spans="1:31" ht="18" x14ac:dyDescent="0.25">
      <c r="A77" s="36"/>
      <c r="B77" s="84"/>
      <c r="C77" s="36"/>
      <c r="D77" s="36"/>
      <c r="E77" s="34"/>
      <c r="F77" s="83"/>
      <c r="G77" s="54"/>
      <c r="H77" s="36"/>
      <c r="I77" s="83"/>
      <c r="J77" s="83"/>
      <c r="K77" s="83"/>
      <c r="P77" s="67"/>
      <c r="Q77" s="67"/>
      <c r="R77" s="40"/>
    </row>
    <row r="78" spans="1:31" ht="18" x14ac:dyDescent="0.25">
      <c r="A78" s="36"/>
      <c r="B78" s="84"/>
      <c r="C78" s="36"/>
      <c r="D78" s="36"/>
      <c r="E78" s="34"/>
      <c r="F78" s="83"/>
      <c r="G78" s="54"/>
      <c r="H78" s="36"/>
      <c r="I78" s="83"/>
      <c r="J78" s="83"/>
      <c r="K78" s="83"/>
      <c r="P78" s="7"/>
      <c r="Q78" s="7"/>
      <c r="R78" s="7"/>
    </row>
    <row r="79" spans="1:31" ht="18" x14ac:dyDescent="0.25">
      <c r="A79" s="36"/>
      <c r="B79" s="84"/>
      <c r="C79" s="36"/>
      <c r="D79" s="36"/>
      <c r="E79" s="34"/>
      <c r="F79" s="83"/>
      <c r="G79" s="36"/>
      <c r="H79" s="83"/>
      <c r="I79" s="83"/>
      <c r="J79" s="34"/>
      <c r="K79" s="83"/>
      <c r="P79" s="5"/>
      <c r="Q79" s="5"/>
      <c r="R79" s="7"/>
    </row>
    <row r="80" spans="1:31" ht="18" x14ac:dyDescent="0.25">
      <c r="A80" s="36"/>
      <c r="B80" s="84"/>
      <c r="C80" s="36"/>
      <c r="D80" s="36"/>
      <c r="E80" s="34"/>
      <c r="F80" s="36"/>
      <c r="G80" s="36"/>
      <c r="H80" s="36"/>
      <c r="I80" s="83"/>
      <c r="J80" s="83"/>
      <c r="K80" s="83"/>
      <c r="P80" s="5"/>
      <c r="Q80" s="5"/>
      <c r="R80" s="7"/>
    </row>
    <row r="81" spans="1:18" ht="18" x14ac:dyDescent="0.25">
      <c r="A81" s="36"/>
      <c r="B81" s="84"/>
      <c r="C81" s="38"/>
      <c r="D81" s="38"/>
      <c r="E81" s="34"/>
      <c r="F81" s="36"/>
      <c r="G81" s="54"/>
      <c r="H81" s="36"/>
      <c r="I81" s="83"/>
      <c r="J81" s="83"/>
      <c r="K81" s="83"/>
      <c r="P81" s="5"/>
      <c r="Q81" s="5"/>
      <c r="R81" s="7"/>
    </row>
    <row r="82" spans="1:18" ht="18" x14ac:dyDescent="0.25">
      <c r="A82" s="36"/>
      <c r="B82" s="84"/>
      <c r="C82" s="36"/>
      <c r="D82" s="34"/>
      <c r="E82" s="34"/>
      <c r="F82" s="83"/>
      <c r="G82" s="36"/>
      <c r="H82" s="83"/>
      <c r="I82" s="83"/>
      <c r="J82" s="83"/>
      <c r="K82" s="83"/>
      <c r="P82" s="7"/>
      <c r="Q82" s="7"/>
      <c r="R82" s="7"/>
    </row>
    <row r="83" spans="1:18" ht="18" x14ac:dyDescent="0.25">
      <c r="A83" s="36"/>
      <c r="B83" s="84"/>
      <c r="C83" s="36"/>
      <c r="D83" s="34"/>
      <c r="E83" s="34"/>
      <c r="F83" s="36"/>
      <c r="G83" s="54"/>
      <c r="H83" s="36"/>
      <c r="I83" s="83"/>
      <c r="J83" s="83"/>
      <c r="K83" s="83"/>
      <c r="P83" s="7"/>
      <c r="Q83" s="7"/>
      <c r="R83" s="7"/>
    </row>
    <row r="84" spans="1:18" ht="18" x14ac:dyDescent="0.25">
      <c r="A84" s="36"/>
      <c r="B84" s="84"/>
      <c r="C84" s="34"/>
      <c r="D84" s="34"/>
      <c r="E84" s="34"/>
      <c r="F84" s="36"/>
      <c r="G84" s="54"/>
      <c r="H84" s="36"/>
      <c r="I84" s="83"/>
      <c r="J84" s="83"/>
      <c r="K84" s="83"/>
    </row>
    <row r="85" spans="1:18" ht="18" x14ac:dyDescent="0.25">
      <c r="A85" s="36"/>
      <c r="B85" s="84"/>
      <c r="C85" s="34"/>
      <c r="D85" s="34"/>
      <c r="E85" s="34"/>
      <c r="F85" s="36"/>
      <c r="G85" s="54"/>
      <c r="H85" s="36"/>
      <c r="I85" s="83"/>
      <c r="J85" s="83"/>
      <c r="K85" s="83"/>
    </row>
    <row r="86" spans="1:18" ht="23.25" x14ac:dyDescent="0.35">
      <c r="A86" s="86"/>
      <c r="B86" s="89"/>
      <c r="C86" s="34"/>
      <c r="D86" s="34"/>
      <c r="E86" s="34"/>
      <c r="F86" s="36"/>
      <c r="G86" s="54"/>
      <c r="H86" s="36"/>
      <c r="I86" s="83"/>
      <c r="J86" s="83"/>
      <c r="K86" s="83"/>
    </row>
    <row r="87" spans="1:18" ht="18" x14ac:dyDescent="0.25">
      <c r="A87" s="36"/>
      <c r="B87" s="84"/>
      <c r="C87" s="36"/>
      <c r="D87" s="84"/>
      <c r="E87" s="34"/>
      <c r="F87" s="83"/>
      <c r="G87" s="36"/>
      <c r="H87" s="36"/>
      <c r="I87" s="83"/>
      <c r="J87" s="34"/>
      <c r="K87" s="83"/>
    </row>
    <row r="88" spans="1:18" ht="18" x14ac:dyDescent="0.25">
      <c r="A88" s="36"/>
      <c r="B88" s="34"/>
      <c r="C88" s="34"/>
      <c r="D88" s="34"/>
      <c r="E88" s="34"/>
      <c r="F88" s="34"/>
      <c r="G88" s="36"/>
      <c r="H88" s="34"/>
      <c r="I88" s="34"/>
      <c r="J88" s="34"/>
      <c r="K88" s="83"/>
    </row>
    <row r="89" spans="1:18" ht="18" x14ac:dyDescent="0.25">
      <c r="A89" s="36"/>
      <c r="B89" s="84"/>
      <c r="C89" s="84"/>
      <c r="D89" s="84"/>
      <c r="E89" s="83"/>
      <c r="F89" s="83"/>
      <c r="G89" s="36"/>
      <c r="H89" s="83"/>
      <c r="I89" s="83"/>
      <c r="J89" s="34"/>
      <c r="K89" s="83"/>
    </row>
    <row r="90" spans="1:18" ht="18" x14ac:dyDescent="0.25">
      <c r="A90" s="83"/>
      <c r="B90" s="34"/>
      <c r="C90" s="84"/>
      <c r="D90" s="84"/>
      <c r="E90" s="34"/>
      <c r="F90" s="36"/>
      <c r="G90" s="54"/>
      <c r="H90" s="36"/>
      <c r="I90" s="83"/>
      <c r="J90" s="83"/>
      <c r="K90" s="83"/>
    </row>
    <row r="91" spans="1:18" ht="23.25" x14ac:dyDescent="0.35">
      <c r="A91" s="83"/>
      <c r="B91" s="58"/>
      <c r="C91" s="89"/>
      <c r="D91" s="89"/>
      <c r="E91" s="58"/>
      <c r="F91" s="36"/>
      <c r="G91" s="54"/>
      <c r="H91" s="36"/>
      <c r="I91" s="83"/>
      <c r="J91" s="83"/>
      <c r="K91" s="83"/>
    </row>
    <row r="92" spans="1:18" ht="18" x14ac:dyDescent="0.25">
      <c r="A92" s="83"/>
      <c r="B92" s="34"/>
      <c r="C92" s="84"/>
      <c r="D92" s="84"/>
      <c r="E92" s="34"/>
      <c r="F92" s="36"/>
      <c r="G92" s="54"/>
      <c r="H92" s="36"/>
      <c r="I92" s="83"/>
      <c r="J92" s="83"/>
      <c r="K92" s="83"/>
    </row>
    <row r="93" spans="1:18" ht="18" x14ac:dyDescent="0.25">
      <c r="A93" s="36"/>
      <c r="B93" s="34"/>
      <c r="C93" s="34"/>
      <c r="D93" s="34"/>
      <c r="E93" s="34"/>
      <c r="F93" s="36"/>
      <c r="G93" s="54"/>
      <c r="H93" s="36"/>
      <c r="I93" s="83"/>
      <c r="J93" s="34"/>
      <c r="K93" s="34"/>
      <c r="L93" s="1"/>
    </row>
    <row r="94" spans="1:18" ht="18" x14ac:dyDescent="0.25">
      <c r="A94" s="36"/>
      <c r="B94" s="34"/>
      <c r="C94" s="87"/>
      <c r="D94" s="34"/>
      <c r="E94" s="34"/>
      <c r="F94" s="36"/>
      <c r="G94" s="54"/>
      <c r="H94" s="36"/>
      <c r="I94" s="83"/>
      <c r="J94" s="34"/>
      <c r="K94" s="34"/>
      <c r="L94" s="1"/>
    </row>
    <row r="95" spans="1:18" ht="18" x14ac:dyDescent="0.25">
      <c r="A95" s="36"/>
      <c r="B95" s="34"/>
      <c r="C95" s="87"/>
      <c r="D95" s="84"/>
      <c r="E95" s="36"/>
      <c r="F95" s="36"/>
      <c r="G95" s="54"/>
      <c r="H95" s="36"/>
      <c r="I95" s="83"/>
      <c r="J95" s="34"/>
      <c r="K95" s="34"/>
      <c r="L95" s="1"/>
    </row>
    <row r="96" spans="1:18" ht="18" x14ac:dyDescent="0.25">
      <c r="A96" s="36"/>
      <c r="B96" s="34"/>
      <c r="C96" s="87"/>
      <c r="D96" s="84"/>
      <c r="E96" s="36"/>
      <c r="F96" s="36"/>
      <c r="G96" s="54"/>
      <c r="H96" s="36"/>
      <c r="I96" s="83"/>
      <c r="J96" s="34"/>
      <c r="K96" s="34"/>
      <c r="L96" s="1"/>
    </row>
    <row r="97" spans="1:12" ht="18" x14ac:dyDescent="0.25">
      <c r="A97" s="36"/>
      <c r="B97" s="34"/>
      <c r="C97" s="87"/>
      <c r="D97" s="84"/>
      <c r="E97" s="34"/>
      <c r="F97" s="36"/>
      <c r="G97" s="54"/>
      <c r="H97" s="36"/>
      <c r="I97" s="83"/>
      <c r="J97" s="34"/>
      <c r="K97" s="34"/>
      <c r="L97" s="1"/>
    </row>
    <row r="98" spans="1:12" ht="18" x14ac:dyDescent="0.25">
      <c r="A98" s="95"/>
      <c r="B98" s="96"/>
      <c r="C98" s="97"/>
      <c r="D98" s="98"/>
      <c r="E98" s="95"/>
      <c r="F98" s="95"/>
      <c r="G98" s="95"/>
      <c r="H98" s="95"/>
      <c r="I98" s="99"/>
      <c r="J98" s="96"/>
      <c r="K98" s="96"/>
      <c r="L98" s="100"/>
    </row>
    <row r="99" spans="1:12" ht="18" x14ac:dyDescent="0.25">
      <c r="A99" s="36"/>
      <c r="B99" s="34"/>
      <c r="C99" s="87"/>
      <c r="D99" s="84"/>
      <c r="E99" s="36"/>
      <c r="F99" s="36"/>
      <c r="G99" s="54"/>
      <c r="H99" s="36"/>
      <c r="I99" s="83"/>
      <c r="J99" s="34"/>
      <c r="K99" s="34"/>
      <c r="L99" s="1"/>
    </row>
    <row r="100" spans="1:12" ht="18" x14ac:dyDescent="0.25">
      <c r="A100" s="36"/>
      <c r="B100" s="34"/>
      <c r="C100" s="87"/>
      <c r="D100" s="84"/>
      <c r="E100" s="34"/>
      <c r="F100" s="36"/>
      <c r="G100" s="54"/>
      <c r="H100" s="36"/>
      <c r="I100" s="83"/>
      <c r="J100" s="34"/>
      <c r="K100" s="34"/>
      <c r="L100" s="1"/>
    </row>
  </sheetData>
  <phoneticPr fontId="0" type="noConversion"/>
  <pageMargins left="0.25" right="0.25" top="0.25" bottom="0.25" header="0.5" footer="0.5"/>
  <pageSetup scale="65" fitToWidth="0" fitToHeight="0" orientation="portrait" r:id="rId1"/>
  <headerFooter alignWithMargins="0"/>
  <colBreaks count="1" manualBreakCount="1">
    <brk id="13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view="pageBreakPreview" zoomScale="78" zoomScaleNormal="75" zoomScaleSheetLayoutView="78" workbookViewId="0">
      <selection activeCell="M20" sqref="M20"/>
    </sheetView>
  </sheetViews>
  <sheetFormatPr defaultRowHeight="12.75" x14ac:dyDescent="0.2"/>
  <cols>
    <col min="1" max="1" width="13.140625" customWidth="1"/>
    <col min="2" max="2" width="16.42578125" customWidth="1"/>
    <col min="3" max="3" width="16.140625" customWidth="1"/>
    <col min="4" max="4" width="13.8554687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26.42578125" customWidth="1"/>
    <col min="14" max="14" width="0.85546875" customWidth="1"/>
    <col min="15" max="15" width="3" customWidth="1"/>
    <col min="16" max="16" width="14.7109375" customWidth="1"/>
    <col min="17" max="17" width="15" customWidth="1"/>
    <col min="18" max="18" width="15.42578125" customWidth="1"/>
    <col min="19" max="19" width="7" customWidth="1"/>
    <col min="20" max="20" width="6.85546875" customWidth="1"/>
    <col min="21" max="21" width="7.140625" customWidth="1"/>
    <col min="22" max="22" width="6.85546875" customWidth="1"/>
    <col min="23" max="23" width="4.7109375" customWidth="1"/>
    <col min="24" max="24" width="12.85546875" customWidth="1"/>
    <col min="25" max="25" width="19.28515625" customWidth="1"/>
    <col min="26" max="26" width="15.5703125" customWidth="1"/>
    <col min="27" max="27" width="7.42578125" customWidth="1"/>
    <col min="28" max="28" width="6.5703125" customWidth="1"/>
    <col min="29" max="29" width="6.85546875" customWidth="1"/>
    <col min="30" max="30" width="6.5703125" customWidth="1"/>
    <col min="31" max="31" width="2" customWidth="1"/>
  </cols>
  <sheetData>
    <row r="1" spans="1:31" ht="24" customHeight="1" x14ac:dyDescent="0.35">
      <c r="A1" s="30"/>
      <c r="B1" s="215"/>
      <c r="C1" s="215"/>
      <c r="D1" s="215"/>
      <c r="E1" s="215"/>
      <c r="F1" s="215"/>
      <c r="G1" s="216" t="s">
        <v>286</v>
      </c>
      <c r="H1" s="216"/>
      <c r="I1" s="216"/>
      <c r="J1" s="216"/>
      <c r="K1" s="216"/>
      <c r="L1" s="215"/>
      <c r="M1" s="215"/>
      <c r="O1" s="16"/>
      <c r="P1" s="144" t="s">
        <v>262</v>
      </c>
      <c r="Q1" s="144"/>
      <c r="R1" s="144" t="s">
        <v>246</v>
      </c>
      <c r="S1" s="232" t="s">
        <v>287</v>
      </c>
      <c r="T1" s="15" t="s">
        <v>264</v>
      </c>
      <c r="U1" s="15" t="s">
        <v>263</v>
      </c>
      <c r="V1" s="15" t="s">
        <v>265</v>
      </c>
      <c r="W1" s="15" t="s">
        <v>266</v>
      </c>
      <c r="X1" s="15" t="s">
        <v>267</v>
      </c>
      <c r="Y1" s="173"/>
      <c r="Z1" s="173"/>
      <c r="AA1" s="173"/>
      <c r="AB1" s="173"/>
      <c r="AC1" s="173"/>
      <c r="AD1" s="173"/>
      <c r="AE1" s="16"/>
    </row>
    <row r="2" spans="1:31" ht="18.600000000000001" customHeight="1" x14ac:dyDescent="0.3">
      <c r="A2" s="14"/>
      <c r="B2" s="217" t="s">
        <v>449</v>
      </c>
      <c r="C2" s="216"/>
      <c r="D2" s="215"/>
      <c r="E2" s="215"/>
      <c r="F2" s="215"/>
      <c r="G2" s="218" t="s">
        <v>797</v>
      </c>
      <c r="H2" s="216"/>
      <c r="I2" s="216"/>
      <c r="J2" s="216"/>
      <c r="K2" s="216"/>
      <c r="L2" s="215"/>
      <c r="M2" s="219">
        <v>41246</v>
      </c>
      <c r="O2" s="15"/>
      <c r="P2" s="44" t="s">
        <v>223</v>
      </c>
      <c r="Q2" s="44" t="s">
        <v>275</v>
      </c>
      <c r="R2" s="44" t="s">
        <v>243</v>
      </c>
      <c r="S2" s="42"/>
      <c r="T2" s="199">
        <v>12</v>
      </c>
      <c r="U2" s="42">
        <v>20</v>
      </c>
      <c r="V2" s="42">
        <v>2</v>
      </c>
      <c r="W2" s="42">
        <v>0</v>
      </c>
      <c r="X2" s="212">
        <f>U2/T2</f>
        <v>1.6666666666666667</v>
      </c>
      <c r="AE2" s="16"/>
    </row>
    <row r="3" spans="1:31" ht="18" x14ac:dyDescent="0.25">
      <c r="A3" s="4"/>
      <c r="B3" s="4"/>
      <c r="C3" s="25"/>
      <c r="D3" s="25"/>
      <c r="E3" s="23" t="s">
        <v>279</v>
      </c>
      <c r="F3" s="23" t="s">
        <v>280</v>
      </c>
      <c r="G3" s="23" t="s">
        <v>281</v>
      </c>
      <c r="H3" s="23" t="s">
        <v>282</v>
      </c>
      <c r="I3" s="23" t="s">
        <v>263</v>
      </c>
      <c r="J3" s="23" t="s">
        <v>247</v>
      </c>
      <c r="K3" s="23" t="s">
        <v>287</v>
      </c>
      <c r="L3" s="23" t="s">
        <v>244</v>
      </c>
      <c r="M3" s="9" t="s">
        <v>452</v>
      </c>
      <c r="O3" s="15"/>
      <c r="P3" s="44" t="s">
        <v>255</v>
      </c>
      <c r="Q3" s="44" t="s">
        <v>285</v>
      </c>
      <c r="R3" s="44" t="s">
        <v>242</v>
      </c>
      <c r="S3" s="42"/>
      <c r="T3" s="199">
        <v>12</v>
      </c>
      <c r="U3" s="42">
        <v>26</v>
      </c>
      <c r="V3" s="42">
        <v>1</v>
      </c>
      <c r="W3" s="42">
        <v>0</v>
      </c>
      <c r="X3" s="212">
        <f>U3/T3</f>
        <v>2.1666666666666665</v>
      </c>
      <c r="Y3" s="42"/>
      <c r="AE3" s="16"/>
    </row>
    <row r="4" spans="1:31" ht="18.75" x14ac:dyDescent="0.3">
      <c r="A4" s="7"/>
      <c r="B4" s="9"/>
      <c r="C4" s="35" t="s">
        <v>278</v>
      </c>
      <c r="D4" s="25"/>
      <c r="E4" s="23">
        <v>6</v>
      </c>
      <c r="F4" s="23">
        <v>3</v>
      </c>
      <c r="G4" s="23">
        <v>3</v>
      </c>
      <c r="H4" s="23">
        <v>36</v>
      </c>
      <c r="I4" s="23">
        <v>26</v>
      </c>
      <c r="J4" s="37">
        <f t="shared" ref="J4:J11" si="0">E4*2+G4*1</f>
        <v>15</v>
      </c>
      <c r="K4" s="234">
        <v>54</v>
      </c>
      <c r="L4" s="114">
        <v>7</v>
      </c>
      <c r="M4" s="9">
        <v>1</v>
      </c>
      <c r="N4" s="1"/>
      <c r="O4" s="15"/>
      <c r="P4" s="44" t="s">
        <v>210</v>
      </c>
      <c r="Q4" s="44" t="s">
        <v>317</v>
      </c>
      <c r="R4" s="44" t="s">
        <v>283</v>
      </c>
      <c r="S4" s="42"/>
      <c r="T4" s="199">
        <v>10</v>
      </c>
      <c r="U4" s="42">
        <v>22</v>
      </c>
      <c r="V4" s="42">
        <v>2</v>
      </c>
      <c r="W4" s="42">
        <v>1</v>
      </c>
      <c r="X4" s="212">
        <f>U4/T4</f>
        <v>2.2000000000000002</v>
      </c>
      <c r="Y4" s="42"/>
      <c r="AE4" s="16"/>
    </row>
    <row r="5" spans="1:31" ht="18.75" x14ac:dyDescent="0.3">
      <c r="A5" s="9"/>
      <c r="B5" s="9"/>
      <c r="C5" s="35" t="s">
        <v>313</v>
      </c>
      <c r="D5" s="25"/>
      <c r="E5" s="23">
        <v>6</v>
      </c>
      <c r="F5" s="23">
        <v>5</v>
      </c>
      <c r="G5" s="23">
        <v>1</v>
      </c>
      <c r="H5" s="23">
        <v>28</v>
      </c>
      <c r="I5" s="23">
        <v>27</v>
      </c>
      <c r="J5" s="37">
        <f t="shared" si="0"/>
        <v>13</v>
      </c>
      <c r="K5" s="234">
        <v>44</v>
      </c>
      <c r="L5" s="23">
        <v>13</v>
      </c>
      <c r="M5" s="9">
        <v>2</v>
      </c>
      <c r="O5" s="15"/>
      <c r="P5" s="44" t="s">
        <v>321</v>
      </c>
      <c r="Q5" s="44" t="s">
        <v>785</v>
      </c>
      <c r="R5" s="44" t="s">
        <v>306</v>
      </c>
      <c r="S5" s="42">
        <v>1</v>
      </c>
      <c r="T5" s="199">
        <v>12</v>
      </c>
      <c r="U5" s="42">
        <v>27</v>
      </c>
      <c r="V5" s="42">
        <v>3</v>
      </c>
      <c r="W5" s="42">
        <v>0</v>
      </c>
      <c r="X5" s="212">
        <f t="shared" ref="X5:X10" si="1">U5/T5</f>
        <v>2.25</v>
      </c>
      <c r="Y5" s="42"/>
      <c r="AE5" s="16"/>
    </row>
    <row r="6" spans="1:31" ht="18.75" x14ac:dyDescent="0.3">
      <c r="B6" s="9"/>
      <c r="C6" s="35" t="s">
        <v>583</v>
      </c>
      <c r="D6" s="25"/>
      <c r="E6" s="23">
        <v>5</v>
      </c>
      <c r="F6" s="23">
        <v>4</v>
      </c>
      <c r="G6" s="23">
        <v>3</v>
      </c>
      <c r="H6" s="23">
        <v>23</v>
      </c>
      <c r="I6" s="23">
        <v>20</v>
      </c>
      <c r="J6" s="37">
        <f t="shared" si="0"/>
        <v>13</v>
      </c>
      <c r="K6" s="234">
        <v>41</v>
      </c>
      <c r="L6" s="114">
        <v>14</v>
      </c>
      <c r="M6" s="9">
        <v>4</v>
      </c>
      <c r="O6" s="15"/>
      <c r="P6" s="44" t="s">
        <v>788</v>
      </c>
      <c r="Q6" s="44" t="s">
        <v>789</v>
      </c>
      <c r="R6" s="44" t="s">
        <v>319</v>
      </c>
      <c r="S6" s="42"/>
      <c r="T6" s="199">
        <v>5</v>
      </c>
      <c r="U6" s="42">
        <v>12</v>
      </c>
      <c r="V6" s="42">
        <v>1</v>
      </c>
      <c r="W6" s="42">
        <v>0</v>
      </c>
      <c r="X6" s="212">
        <f t="shared" si="1"/>
        <v>2.4</v>
      </c>
      <c r="Y6" s="42"/>
      <c r="AE6" s="16"/>
    </row>
    <row r="7" spans="1:31" ht="18.75" x14ac:dyDescent="0.3">
      <c r="B7" s="9"/>
      <c r="C7" s="35" t="s">
        <v>318</v>
      </c>
      <c r="D7" s="25"/>
      <c r="E7" s="23">
        <v>4</v>
      </c>
      <c r="F7" s="23">
        <v>3</v>
      </c>
      <c r="G7" s="23">
        <v>5</v>
      </c>
      <c r="H7" s="23">
        <v>25</v>
      </c>
      <c r="I7" s="23">
        <v>26</v>
      </c>
      <c r="J7" s="37">
        <f t="shared" si="0"/>
        <v>13</v>
      </c>
      <c r="K7" s="234">
        <v>33</v>
      </c>
      <c r="L7" s="23">
        <v>7</v>
      </c>
      <c r="M7" s="9">
        <v>5</v>
      </c>
      <c r="N7" s="9"/>
      <c r="O7" s="15"/>
      <c r="P7" s="51" t="s">
        <v>355</v>
      </c>
      <c r="Q7" s="44" t="s">
        <v>284</v>
      </c>
      <c r="R7" s="44" t="s">
        <v>305</v>
      </c>
      <c r="S7" s="42">
        <v>1</v>
      </c>
      <c r="T7" s="199">
        <v>12</v>
      </c>
      <c r="U7" s="42">
        <v>29</v>
      </c>
      <c r="V7" s="42">
        <v>0</v>
      </c>
      <c r="W7" s="42">
        <v>2</v>
      </c>
      <c r="X7" s="212">
        <f t="shared" si="1"/>
        <v>2.4166666666666665</v>
      </c>
      <c r="Y7" s="42"/>
      <c r="AE7" s="16"/>
    </row>
    <row r="8" spans="1:31" ht="18.75" x14ac:dyDescent="0.3">
      <c r="A8" s="9"/>
      <c r="B8" s="9"/>
      <c r="C8" s="35" t="s">
        <v>784</v>
      </c>
      <c r="E8" s="23">
        <v>5</v>
      </c>
      <c r="F8" s="23">
        <v>6</v>
      </c>
      <c r="G8" s="23">
        <v>1</v>
      </c>
      <c r="H8" s="23">
        <v>32</v>
      </c>
      <c r="I8" s="23">
        <v>31</v>
      </c>
      <c r="J8" s="37">
        <f t="shared" si="0"/>
        <v>11</v>
      </c>
      <c r="K8" s="234">
        <v>51</v>
      </c>
      <c r="L8" s="23">
        <v>3</v>
      </c>
      <c r="M8" s="9">
        <v>6</v>
      </c>
      <c r="O8" s="15"/>
      <c r="P8" s="44" t="s">
        <v>252</v>
      </c>
      <c r="Q8" s="44" t="s">
        <v>304</v>
      </c>
      <c r="R8" s="44" t="s">
        <v>356</v>
      </c>
      <c r="S8" s="42"/>
      <c r="T8" s="199">
        <v>10</v>
      </c>
      <c r="U8" s="42">
        <v>25</v>
      </c>
      <c r="V8" s="42">
        <v>1</v>
      </c>
      <c r="W8" s="42">
        <v>0</v>
      </c>
      <c r="X8" s="212">
        <f t="shared" si="1"/>
        <v>2.5</v>
      </c>
      <c r="AE8" s="16"/>
    </row>
    <row r="9" spans="1:31" ht="18.75" x14ac:dyDescent="0.3">
      <c r="A9" s="9"/>
      <c r="B9" s="9"/>
      <c r="C9" s="35" t="s">
        <v>346</v>
      </c>
      <c r="E9" s="23">
        <v>4</v>
      </c>
      <c r="F9" s="23">
        <v>5</v>
      </c>
      <c r="G9" s="23">
        <v>3</v>
      </c>
      <c r="H9" s="23">
        <v>30</v>
      </c>
      <c r="I9" s="23">
        <v>33</v>
      </c>
      <c r="J9" s="37">
        <f t="shared" si="0"/>
        <v>11</v>
      </c>
      <c r="K9" s="234">
        <v>49</v>
      </c>
      <c r="L9" s="114">
        <v>9</v>
      </c>
      <c r="M9" s="9">
        <v>3</v>
      </c>
      <c r="O9" s="15"/>
      <c r="P9" s="44" t="s">
        <v>291</v>
      </c>
      <c r="Q9" s="44" t="s">
        <v>329</v>
      </c>
      <c r="R9" s="44" t="s">
        <v>358</v>
      </c>
      <c r="S9" s="42">
        <v>1</v>
      </c>
      <c r="T9" s="199">
        <v>11</v>
      </c>
      <c r="U9" s="42">
        <v>29</v>
      </c>
      <c r="V9" s="42">
        <v>1</v>
      </c>
      <c r="W9" s="42">
        <v>1</v>
      </c>
      <c r="X9" s="212">
        <f t="shared" si="1"/>
        <v>2.6363636363636362</v>
      </c>
      <c r="AE9" s="16"/>
    </row>
    <row r="10" spans="1:31" ht="19.5" thickBot="1" x14ac:dyDescent="0.35">
      <c r="A10" s="9"/>
      <c r="B10" s="9"/>
      <c r="C10" s="35" t="s">
        <v>344</v>
      </c>
      <c r="D10" s="69"/>
      <c r="E10" s="23">
        <v>3</v>
      </c>
      <c r="F10" s="23">
        <v>4</v>
      </c>
      <c r="G10" s="23">
        <v>5</v>
      </c>
      <c r="H10" s="23">
        <v>25</v>
      </c>
      <c r="I10" s="23">
        <v>28</v>
      </c>
      <c r="J10" s="37">
        <f t="shared" si="0"/>
        <v>11</v>
      </c>
      <c r="K10" s="234">
        <v>44</v>
      </c>
      <c r="L10" s="114">
        <v>10</v>
      </c>
      <c r="M10" s="9">
        <v>8</v>
      </c>
      <c r="O10" s="82"/>
      <c r="P10" s="44" t="s">
        <v>297</v>
      </c>
      <c r="Q10" s="44" t="s">
        <v>203</v>
      </c>
      <c r="R10" s="44"/>
      <c r="S10" s="42">
        <v>1</v>
      </c>
      <c r="T10" s="199">
        <v>12</v>
      </c>
      <c r="U10" s="42">
        <v>22</v>
      </c>
      <c r="V10" s="42">
        <v>2</v>
      </c>
      <c r="W10" s="42">
        <v>1</v>
      </c>
      <c r="X10" s="212">
        <f t="shared" si="1"/>
        <v>1.8333333333333333</v>
      </c>
      <c r="AE10" s="16"/>
    </row>
    <row r="11" spans="1:31" ht="19.5" thickBot="1" x14ac:dyDescent="0.35">
      <c r="A11" s="9"/>
      <c r="B11" s="9"/>
      <c r="C11" s="35" t="s">
        <v>276</v>
      </c>
      <c r="D11" s="25"/>
      <c r="E11" s="23">
        <v>3</v>
      </c>
      <c r="F11" s="23">
        <v>6</v>
      </c>
      <c r="G11" s="23">
        <v>3</v>
      </c>
      <c r="H11" s="23">
        <v>18</v>
      </c>
      <c r="I11" s="23">
        <v>26</v>
      </c>
      <c r="J11" s="37">
        <f t="shared" si="0"/>
        <v>9</v>
      </c>
      <c r="K11" s="234">
        <v>25</v>
      </c>
      <c r="L11" s="53">
        <v>11</v>
      </c>
      <c r="M11" s="9">
        <v>7</v>
      </c>
      <c r="O11" s="82"/>
      <c r="P11" s="16"/>
      <c r="Q11" s="208" t="s">
        <v>224</v>
      </c>
      <c r="R11" s="173" t="s">
        <v>1005</v>
      </c>
      <c r="S11" s="173">
        <f>SUM(S2:S10)</f>
        <v>4</v>
      </c>
      <c r="T11" s="207">
        <f>SUM(T2:T10)</f>
        <v>96</v>
      </c>
      <c r="U11" s="207">
        <f>SUM(U2:U10)</f>
        <v>212</v>
      </c>
      <c r="V11" s="207">
        <f>SUM(V2:V10)</f>
        <v>13</v>
      </c>
      <c r="W11" s="207">
        <f>SUM(W2:W10)</f>
        <v>5</v>
      </c>
      <c r="X11" s="214">
        <f>(U11+W11)/T11</f>
        <v>2.2604166666666665</v>
      </c>
      <c r="AE11" s="16"/>
    </row>
    <row r="12" spans="1:31" ht="18.75" thickBot="1" x14ac:dyDescent="0.3">
      <c r="A12" s="9"/>
      <c r="B12" s="9"/>
      <c r="C12" s="22"/>
      <c r="D12" s="22"/>
      <c r="E12" s="146">
        <f>SUM(E4:E11)</f>
        <v>36</v>
      </c>
      <c r="F12" s="146">
        <f>SUM(F4:F11)</f>
        <v>36</v>
      </c>
      <c r="G12" s="146">
        <f>SUM(G4:G11)</f>
        <v>24</v>
      </c>
      <c r="H12" s="65">
        <f>SUM(H4:H11)</f>
        <v>217</v>
      </c>
      <c r="I12" s="65">
        <f>SUM(I4:I11)</f>
        <v>217</v>
      </c>
      <c r="J12" s="28"/>
      <c r="K12" s="65">
        <f>SUM(K4:K11)</f>
        <v>341</v>
      </c>
      <c r="L12" s="65">
        <f>SUM(L4:L11)</f>
        <v>74</v>
      </c>
      <c r="M12" s="7"/>
      <c r="O12" s="82"/>
      <c r="AE12" s="16"/>
    </row>
    <row r="13" spans="1:31" ht="16.5" thickTop="1" x14ac:dyDescent="0.25">
      <c r="A13" s="4"/>
      <c r="B13" s="4"/>
      <c r="M13" s="4"/>
      <c r="O13" s="232"/>
      <c r="P13" s="57" t="s">
        <v>208</v>
      </c>
      <c r="Q13" s="57"/>
      <c r="R13" s="173" t="s">
        <v>880</v>
      </c>
      <c r="S13" s="173" t="s">
        <v>240</v>
      </c>
      <c r="T13" s="173" t="s">
        <v>241</v>
      </c>
      <c r="U13" s="173" t="s">
        <v>247</v>
      </c>
      <c r="V13" s="173" t="s">
        <v>803</v>
      </c>
      <c r="W13" s="168"/>
      <c r="X13" s="57" t="s">
        <v>208</v>
      </c>
      <c r="Y13" s="57"/>
      <c r="Z13" s="173" t="s">
        <v>246</v>
      </c>
      <c r="AA13" s="173" t="s">
        <v>240</v>
      </c>
      <c r="AB13" s="173" t="s">
        <v>241</v>
      </c>
      <c r="AC13" s="173" t="s">
        <v>247</v>
      </c>
      <c r="AD13" s="173" t="s">
        <v>803</v>
      </c>
      <c r="AE13" s="16"/>
    </row>
    <row r="14" spans="1:31" ht="15.6" customHeight="1" x14ac:dyDescent="0.3">
      <c r="A14" s="74" t="s">
        <v>143</v>
      </c>
      <c r="B14" s="74"/>
      <c r="C14" s="164"/>
      <c r="D14" s="78"/>
      <c r="E14" s="71" t="s">
        <v>239</v>
      </c>
      <c r="F14" s="70"/>
      <c r="G14" s="70"/>
      <c r="H14" s="70"/>
      <c r="I14" s="70"/>
      <c r="J14" s="72"/>
      <c r="K14" s="70"/>
      <c r="L14" s="70"/>
      <c r="M14" s="70"/>
      <c r="O14" s="232"/>
      <c r="P14" s="44" t="s">
        <v>849</v>
      </c>
      <c r="Q14" s="44" t="s">
        <v>256</v>
      </c>
      <c r="R14" s="51" t="s">
        <v>319</v>
      </c>
      <c r="S14" s="199">
        <v>5</v>
      </c>
      <c r="T14" s="199">
        <v>5</v>
      </c>
      <c r="U14" s="173">
        <f>SUM(S14:T14)</f>
        <v>10</v>
      </c>
      <c r="V14" s="42">
        <v>1</v>
      </c>
      <c r="W14" s="173"/>
      <c r="X14" s="44" t="s">
        <v>869</v>
      </c>
      <c r="Y14" s="159" t="s">
        <v>383</v>
      </c>
      <c r="Z14" s="44" t="s">
        <v>306</v>
      </c>
      <c r="AA14" s="42">
        <v>8</v>
      </c>
      <c r="AB14" s="199">
        <v>3</v>
      </c>
      <c r="AC14" s="173">
        <f t="shared" ref="AC14:AC24" si="2">SUM(AA14:AB14)</f>
        <v>11</v>
      </c>
      <c r="AD14" s="42">
        <v>3</v>
      </c>
      <c r="AE14" s="16"/>
    </row>
    <row r="15" spans="1:31" ht="15.6" customHeight="1" x14ac:dyDescent="0.3">
      <c r="A15" s="49" t="s">
        <v>227</v>
      </c>
      <c r="B15" s="35" t="s">
        <v>276</v>
      </c>
      <c r="C15" s="69"/>
      <c r="D15" s="23">
        <v>0</v>
      </c>
      <c r="E15" s="9"/>
      <c r="F15" s="157"/>
      <c r="J15" s="4"/>
      <c r="O15" s="232"/>
      <c r="P15" s="157" t="s">
        <v>1008</v>
      </c>
      <c r="Q15" s="56" t="s">
        <v>381</v>
      </c>
      <c r="R15" s="160" t="s">
        <v>319</v>
      </c>
      <c r="S15" s="42">
        <v>4</v>
      </c>
      <c r="T15" s="42">
        <v>5</v>
      </c>
      <c r="U15" s="173">
        <f t="shared" ref="U15:U21" si="3">SUM(S15:T15)</f>
        <v>9</v>
      </c>
      <c r="V15" s="42">
        <v>1</v>
      </c>
      <c r="W15" s="173"/>
      <c r="X15" s="44" t="s">
        <v>862</v>
      </c>
      <c r="Y15" s="51" t="s">
        <v>205</v>
      </c>
      <c r="Z15" s="44" t="s">
        <v>306</v>
      </c>
      <c r="AA15" s="42">
        <v>5</v>
      </c>
      <c r="AB15" s="199">
        <v>6</v>
      </c>
      <c r="AC15" s="173">
        <f t="shared" si="2"/>
        <v>11</v>
      </c>
      <c r="AD15" s="42"/>
      <c r="AE15" s="16"/>
    </row>
    <row r="16" spans="1:31" ht="15.6" customHeight="1" x14ac:dyDescent="0.25">
      <c r="A16" s="42" t="s">
        <v>226</v>
      </c>
      <c r="B16" s="44" t="s">
        <v>343</v>
      </c>
      <c r="C16" s="44" t="s">
        <v>369</v>
      </c>
      <c r="D16" s="23"/>
      <c r="E16" s="9"/>
      <c r="F16" s="157"/>
      <c r="J16" s="4"/>
      <c r="O16" s="232"/>
      <c r="P16" s="44" t="s">
        <v>844</v>
      </c>
      <c r="Q16" s="51" t="s">
        <v>298</v>
      </c>
      <c r="R16" s="44" t="s">
        <v>319</v>
      </c>
      <c r="S16" s="42">
        <v>5</v>
      </c>
      <c r="T16" s="42">
        <v>2</v>
      </c>
      <c r="U16" s="173">
        <f t="shared" si="3"/>
        <v>7</v>
      </c>
      <c r="V16" s="42">
        <v>1</v>
      </c>
      <c r="W16" s="173"/>
      <c r="X16" s="44" t="s">
        <v>867</v>
      </c>
      <c r="Y16" s="44" t="s">
        <v>232</v>
      </c>
      <c r="Z16" s="51" t="s">
        <v>306</v>
      </c>
      <c r="AA16" s="42">
        <v>5</v>
      </c>
      <c r="AB16" s="42">
        <v>5</v>
      </c>
      <c r="AC16" s="173">
        <f t="shared" si="2"/>
        <v>10</v>
      </c>
      <c r="AD16" s="42">
        <v>2</v>
      </c>
      <c r="AE16" s="16"/>
    </row>
    <row r="17" spans="1:31" ht="15.6" customHeight="1" x14ac:dyDescent="0.25">
      <c r="A17" s="42"/>
      <c r="B17" s="44" t="s">
        <v>215</v>
      </c>
      <c r="C17" s="44" t="s">
        <v>397</v>
      </c>
      <c r="D17" s="51"/>
      <c r="E17" s="9"/>
      <c r="F17" s="157"/>
      <c r="J17" s="4"/>
      <c r="N17" s="8"/>
      <c r="O17" s="232"/>
      <c r="P17" s="44" t="s">
        <v>848</v>
      </c>
      <c r="Q17" s="44" t="s">
        <v>379</v>
      </c>
      <c r="R17" s="44" t="s">
        <v>319</v>
      </c>
      <c r="S17" s="42">
        <v>4</v>
      </c>
      <c r="T17" s="42">
        <v>3</v>
      </c>
      <c r="U17" s="173">
        <f t="shared" si="3"/>
        <v>7</v>
      </c>
      <c r="V17" s="42"/>
      <c r="W17" s="173"/>
      <c r="X17" s="44" t="s">
        <v>870</v>
      </c>
      <c r="Y17" s="44" t="s">
        <v>301</v>
      </c>
      <c r="Z17" s="44" t="s">
        <v>306</v>
      </c>
      <c r="AA17" s="42">
        <v>3</v>
      </c>
      <c r="AB17" s="42">
        <v>7</v>
      </c>
      <c r="AC17" s="173">
        <f t="shared" si="2"/>
        <v>10</v>
      </c>
      <c r="AD17" s="42"/>
      <c r="AE17" s="16"/>
    </row>
    <row r="18" spans="1:31" ht="15.6" customHeight="1" x14ac:dyDescent="0.25">
      <c r="B18" s="44" t="s">
        <v>370</v>
      </c>
      <c r="C18" s="44" t="s">
        <v>369</v>
      </c>
      <c r="E18" s="9"/>
      <c r="F18" s="157"/>
      <c r="H18" s="55"/>
      <c r="I18" s="55"/>
      <c r="J18" s="90"/>
      <c r="K18" s="55"/>
      <c r="L18" s="55"/>
      <c r="M18" s="55"/>
      <c r="N18" s="9"/>
      <c r="O18" s="233"/>
      <c r="P18" s="44" t="s">
        <v>1010</v>
      </c>
      <c r="Q18" s="51" t="s">
        <v>791</v>
      </c>
      <c r="R18" s="51" t="s">
        <v>319</v>
      </c>
      <c r="S18" s="42">
        <v>2</v>
      </c>
      <c r="T18" s="42">
        <v>3</v>
      </c>
      <c r="U18" s="173">
        <f t="shared" si="3"/>
        <v>5</v>
      </c>
      <c r="V18" s="42"/>
      <c r="W18" s="173"/>
      <c r="X18" s="44" t="s">
        <v>863</v>
      </c>
      <c r="Y18" s="44" t="s">
        <v>293</v>
      </c>
      <c r="Z18" s="44" t="s">
        <v>306</v>
      </c>
      <c r="AA18" s="199">
        <v>2</v>
      </c>
      <c r="AB18" s="199">
        <v>3</v>
      </c>
      <c r="AC18" s="173">
        <f t="shared" si="2"/>
        <v>5</v>
      </c>
      <c r="AD18" s="202"/>
      <c r="AE18" s="16"/>
    </row>
    <row r="19" spans="1:31" ht="15.6" customHeight="1" x14ac:dyDescent="0.25">
      <c r="B19" s="44"/>
      <c r="C19" s="44"/>
      <c r="E19" s="9"/>
      <c r="M19" s="55"/>
      <c r="N19" s="9"/>
      <c r="O19" s="232"/>
      <c r="P19" s="44" t="s">
        <v>850</v>
      </c>
      <c r="Q19" s="51" t="s">
        <v>361</v>
      </c>
      <c r="R19" s="51" t="s">
        <v>319</v>
      </c>
      <c r="S19" s="42">
        <v>1</v>
      </c>
      <c r="T19" s="199">
        <v>3</v>
      </c>
      <c r="U19" s="173">
        <f t="shared" si="3"/>
        <v>4</v>
      </c>
      <c r="V19" s="42"/>
      <c r="W19" s="173"/>
      <c r="X19" s="44" t="s">
        <v>866</v>
      </c>
      <c r="Y19" s="44" t="s">
        <v>311</v>
      </c>
      <c r="Z19" s="160" t="s">
        <v>306</v>
      </c>
      <c r="AA19" s="42"/>
      <c r="AB19" s="42">
        <v>5</v>
      </c>
      <c r="AC19" s="173">
        <f t="shared" si="2"/>
        <v>5</v>
      </c>
      <c r="AD19" s="42">
        <v>4</v>
      </c>
      <c r="AE19" s="16"/>
    </row>
    <row r="20" spans="1:31" ht="15.6" customHeight="1" x14ac:dyDescent="0.3">
      <c r="A20" s="42" t="s">
        <v>326</v>
      </c>
      <c r="B20" s="35" t="s">
        <v>277</v>
      </c>
      <c r="C20" s="92"/>
      <c r="D20" s="113">
        <v>5</v>
      </c>
      <c r="E20" s="9">
        <v>1</v>
      </c>
      <c r="F20" s="44" t="s">
        <v>155</v>
      </c>
      <c r="N20" s="8"/>
      <c r="O20" s="232"/>
      <c r="P20" s="44" t="s">
        <v>845</v>
      </c>
      <c r="Q20" s="44" t="s">
        <v>420</v>
      </c>
      <c r="R20" s="51" t="s">
        <v>319</v>
      </c>
      <c r="S20" s="42"/>
      <c r="T20" s="42">
        <v>4</v>
      </c>
      <c r="U20" s="173">
        <f t="shared" si="3"/>
        <v>4</v>
      </c>
      <c r="V20" s="199"/>
      <c r="W20" s="173"/>
      <c r="X20" s="56" t="s">
        <v>868</v>
      </c>
      <c r="Y20" s="56" t="s">
        <v>310</v>
      </c>
      <c r="Z20" s="44" t="s">
        <v>306</v>
      </c>
      <c r="AA20" s="42">
        <v>2</v>
      </c>
      <c r="AB20" s="199">
        <v>1</v>
      </c>
      <c r="AC20" s="173">
        <f t="shared" si="2"/>
        <v>3</v>
      </c>
      <c r="AD20" s="42"/>
      <c r="AE20" s="62"/>
    </row>
    <row r="21" spans="1:31" ht="15.6" customHeight="1" x14ac:dyDescent="0.25">
      <c r="A21" s="91" t="s">
        <v>226</v>
      </c>
      <c r="B21" s="44" t="s">
        <v>303</v>
      </c>
      <c r="C21" s="44" t="s">
        <v>366</v>
      </c>
      <c r="D21" s="113"/>
      <c r="E21" s="9">
        <v>1</v>
      </c>
      <c r="F21" s="44" t="s">
        <v>156</v>
      </c>
      <c r="N21" s="8"/>
      <c r="O21" s="232"/>
      <c r="P21" s="44" t="s">
        <v>843</v>
      </c>
      <c r="Q21" s="44" t="s">
        <v>385</v>
      </c>
      <c r="R21" s="44" t="s">
        <v>319</v>
      </c>
      <c r="S21" s="42"/>
      <c r="T21" s="199">
        <v>3</v>
      </c>
      <c r="U21" s="173">
        <f t="shared" si="3"/>
        <v>3</v>
      </c>
      <c r="V21" s="42">
        <v>1</v>
      </c>
      <c r="W21" s="173"/>
      <c r="X21" s="44" t="s">
        <v>861</v>
      </c>
      <c r="Y21" s="44" t="s">
        <v>323</v>
      </c>
      <c r="Z21" s="44" t="s">
        <v>306</v>
      </c>
      <c r="AA21" s="42"/>
      <c r="AB21" s="42">
        <v>2</v>
      </c>
      <c r="AC21" s="173">
        <f t="shared" si="2"/>
        <v>2</v>
      </c>
      <c r="AD21" s="42"/>
      <c r="AE21" s="61"/>
    </row>
    <row r="22" spans="1:31" ht="15.6" customHeight="1" x14ac:dyDescent="0.25">
      <c r="E22" s="9">
        <v>1</v>
      </c>
      <c r="F22" s="44" t="s">
        <v>157</v>
      </c>
      <c r="N22" s="9"/>
      <c r="O22" s="232"/>
      <c r="P22" s="56" t="s">
        <v>1009</v>
      </c>
      <c r="Q22" s="56" t="s">
        <v>376</v>
      </c>
      <c r="R22" s="160" t="s">
        <v>319</v>
      </c>
      <c r="S22" s="199">
        <v>1</v>
      </c>
      <c r="T22" s="42">
        <v>1</v>
      </c>
      <c r="U22" s="173">
        <f>SUM(S22:T22)</f>
        <v>2</v>
      </c>
      <c r="V22" s="42">
        <v>2</v>
      </c>
      <c r="W22" s="173"/>
      <c r="X22" s="44" t="s">
        <v>864</v>
      </c>
      <c r="Y22" s="159" t="s">
        <v>308</v>
      </c>
      <c r="Z22" s="51" t="s">
        <v>306</v>
      </c>
      <c r="AA22" s="199"/>
      <c r="AB22" s="199">
        <v>2</v>
      </c>
      <c r="AC22" s="173">
        <f t="shared" si="2"/>
        <v>2</v>
      </c>
      <c r="AD22" s="42"/>
      <c r="AE22" s="15"/>
    </row>
    <row r="23" spans="1:31" ht="15.6" customHeight="1" x14ac:dyDescent="0.25">
      <c r="E23" s="9">
        <v>2</v>
      </c>
      <c r="F23" s="44" t="s">
        <v>157</v>
      </c>
      <c r="N23" s="8"/>
      <c r="O23" s="233"/>
      <c r="P23" s="44" t="s">
        <v>847</v>
      </c>
      <c r="Q23" s="44" t="s">
        <v>220</v>
      </c>
      <c r="R23" s="44" t="s">
        <v>319</v>
      </c>
      <c r="S23" s="42"/>
      <c r="T23" s="42"/>
      <c r="U23" s="173">
        <f>SUM(S23:T23)</f>
        <v>0</v>
      </c>
      <c r="V23" s="42">
        <v>1</v>
      </c>
      <c r="W23" s="173"/>
      <c r="X23" s="44" t="s">
        <v>159</v>
      </c>
      <c r="Y23" s="44" t="s">
        <v>160</v>
      </c>
      <c r="Z23" s="51" t="s">
        <v>306</v>
      </c>
      <c r="AA23" s="42"/>
      <c r="AB23" s="199">
        <v>1</v>
      </c>
      <c r="AC23" s="173">
        <f t="shared" si="2"/>
        <v>1</v>
      </c>
      <c r="AD23" s="42">
        <v>2</v>
      </c>
      <c r="AE23" s="15"/>
    </row>
    <row r="24" spans="1:31" ht="15.6" customHeight="1" x14ac:dyDescent="0.25">
      <c r="E24" s="9">
        <v>2</v>
      </c>
      <c r="F24" s="44" t="s">
        <v>157</v>
      </c>
      <c r="N24" s="9"/>
      <c r="O24" s="233"/>
      <c r="P24" s="157" t="s">
        <v>805</v>
      </c>
      <c r="Q24" s="220"/>
      <c r="R24" s="220" t="s">
        <v>319</v>
      </c>
      <c r="S24" s="221">
        <v>3</v>
      </c>
      <c r="T24" s="221">
        <v>4</v>
      </c>
      <c r="U24" s="173">
        <f>SUM(S24:T24)</f>
        <v>7</v>
      </c>
      <c r="V24" s="42"/>
      <c r="W24" s="173"/>
      <c r="X24" s="157" t="s">
        <v>805</v>
      </c>
      <c r="Y24" s="157"/>
      <c r="Z24" s="157" t="s">
        <v>306</v>
      </c>
      <c r="AA24" s="221">
        <v>3</v>
      </c>
      <c r="AB24" s="221">
        <v>9</v>
      </c>
      <c r="AC24" s="173">
        <f t="shared" si="2"/>
        <v>12</v>
      </c>
      <c r="AD24" s="42">
        <v>2</v>
      </c>
      <c r="AE24" s="15"/>
    </row>
    <row r="25" spans="1:31" ht="15.6" customHeight="1" x14ac:dyDescent="0.25">
      <c r="N25" s="9"/>
      <c r="O25" s="233"/>
      <c r="P25" s="224" t="s">
        <v>935</v>
      </c>
      <c r="Q25" s="225"/>
      <c r="R25" s="225"/>
      <c r="S25" s="226">
        <f>SUM(S14:S24)</f>
        <v>25</v>
      </c>
      <c r="T25" s="226">
        <f>SUM(T14:T24)</f>
        <v>33</v>
      </c>
      <c r="U25" s="226">
        <f>SUM(U14:U24)</f>
        <v>58</v>
      </c>
      <c r="V25" s="226">
        <f>SUM(V14:V24)</f>
        <v>7</v>
      </c>
      <c r="W25" s="173"/>
      <c r="X25" s="224" t="s">
        <v>936</v>
      </c>
      <c r="Y25" s="224"/>
      <c r="Z25" s="224"/>
      <c r="AA25" s="226">
        <f>SUM(AA14:AA24)</f>
        <v>28</v>
      </c>
      <c r="AB25" s="226">
        <f>SUM(AB14:AB24)</f>
        <v>44</v>
      </c>
      <c r="AC25" s="226">
        <f>SUM(AC14:AC24)</f>
        <v>72</v>
      </c>
      <c r="AD25" s="226">
        <f>SUM(AD14:AD24)</f>
        <v>13</v>
      </c>
      <c r="AE25" s="15"/>
    </row>
    <row r="26" spans="1:31" ht="15.6" customHeight="1" x14ac:dyDescent="0.3">
      <c r="A26" s="73"/>
      <c r="B26" s="156"/>
      <c r="C26" s="75"/>
      <c r="D26" s="148"/>
      <c r="E26" s="71" t="s">
        <v>239</v>
      </c>
      <c r="F26" s="71"/>
      <c r="G26" s="70"/>
      <c r="H26" s="70"/>
      <c r="I26" s="70"/>
      <c r="J26" s="72"/>
      <c r="K26" s="70"/>
      <c r="L26" s="70"/>
      <c r="M26" s="70"/>
      <c r="N26" s="9"/>
      <c r="O26" s="233"/>
      <c r="P26" s="157" t="s">
        <v>860</v>
      </c>
      <c r="Q26" s="44" t="s">
        <v>320</v>
      </c>
      <c r="R26" s="44" t="s">
        <v>305</v>
      </c>
      <c r="S26" s="42">
        <v>12</v>
      </c>
      <c r="T26" s="42">
        <v>6</v>
      </c>
      <c r="U26" s="173">
        <f t="shared" ref="U26:U35" si="4">SUM(S26:T26)</f>
        <v>18</v>
      </c>
      <c r="V26" s="42"/>
      <c r="W26" s="173"/>
      <c r="X26" s="46" t="s">
        <v>878</v>
      </c>
      <c r="Y26" s="46" t="s">
        <v>794</v>
      </c>
      <c r="Z26" s="44" t="s">
        <v>243</v>
      </c>
      <c r="AA26" s="42">
        <v>7</v>
      </c>
      <c r="AB26" s="42">
        <v>10</v>
      </c>
      <c r="AC26" s="173">
        <f>SUM(AA26:AB26)</f>
        <v>17</v>
      </c>
      <c r="AD26" s="42">
        <v>4</v>
      </c>
      <c r="AE26" s="15"/>
    </row>
    <row r="27" spans="1:31" ht="15.6" customHeight="1" x14ac:dyDescent="0.3">
      <c r="A27" s="49" t="s">
        <v>228</v>
      </c>
      <c r="B27" s="35" t="s">
        <v>313</v>
      </c>
      <c r="D27" s="23">
        <v>1</v>
      </c>
      <c r="E27" s="8">
        <v>2</v>
      </c>
      <c r="F27" s="44" t="s">
        <v>161</v>
      </c>
      <c r="M27" s="39"/>
      <c r="N27" s="9"/>
      <c r="O27" s="232"/>
      <c r="P27" s="157" t="s">
        <v>859</v>
      </c>
      <c r="Q27" s="44" t="s">
        <v>792</v>
      </c>
      <c r="R27" s="44" t="s">
        <v>305</v>
      </c>
      <c r="S27" s="42">
        <v>8</v>
      </c>
      <c r="T27" s="42">
        <v>5</v>
      </c>
      <c r="U27" s="173">
        <f t="shared" si="4"/>
        <v>13</v>
      </c>
      <c r="V27" s="42"/>
      <c r="W27" s="173"/>
      <c r="X27" s="44" t="s">
        <v>876</v>
      </c>
      <c r="Y27" s="44" t="s">
        <v>367</v>
      </c>
      <c r="Z27" s="44" t="s">
        <v>243</v>
      </c>
      <c r="AA27" s="42">
        <v>5</v>
      </c>
      <c r="AB27" s="42">
        <v>4</v>
      </c>
      <c r="AC27" s="173">
        <f t="shared" ref="AC27:AC33" si="5">SUM(AA27:AB27)</f>
        <v>9</v>
      </c>
      <c r="AD27" s="42">
        <v>1</v>
      </c>
      <c r="AE27" s="15"/>
    </row>
    <row r="28" spans="1:31" ht="15.6" customHeight="1" x14ac:dyDescent="0.25">
      <c r="A28" s="52" t="s">
        <v>226</v>
      </c>
      <c r="B28" s="44" t="s">
        <v>272</v>
      </c>
      <c r="C28" s="44"/>
      <c r="E28" s="8"/>
      <c r="F28" s="44"/>
      <c r="N28" s="9"/>
      <c r="O28" s="232"/>
      <c r="P28" s="44" t="s">
        <v>856</v>
      </c>
      <c r="Q28" s="44" t="s">
        <v>261</v>
      </c>
      <c r="R28" s="44" t="s">
        <v>305</v>
      </c>
      <c r="S28" s="42">
        <v>3</v>
      </c>
      <c r="T28" s="42">
        <v>5</v>
      </c>
      <c r="U28" s="173">
        <f t="shared" si="4"/>
        <v>8</v>
      </c>
      <c r="V28" s="42"/>
      <c r="W28" s="173"/>
      <c r="X28" s="44" t="s">
        <v>926</v>
      </c>
      <c r="Y28" s="44" t="s">
        <v>289</v>
      </c>
      <c r="Z28" s="44" t="s">
        <v>243</v>
      </c>
      <c r="AA28" s="42">
        <v>3</v>
      </c>
      <c r="AB28" s="199">
        <v>5</v>
      </c>
      <c r="AC28" s="173">
        <f t="shared" si="5"/>
        <v>8</v>
      </c>
      <c r="AD28" s="42">
        <v>2</v>
      </c>
      <c r="AE28" s="15"/>
    </row>
    <row r="29" spans="1:31" ht="15.6" customHeight="1" x14ac:dyDescent="0.25">
      <c r="B29" s="44"/>
      <c r="C29" s="44"/>
      <c r="E29" s="8"/>
      <c r="F29" s="44"/>
      <c r="M29" s="27"/>
      <c r="N29" s="9"/>
      <c r="O29" s="232"/>
      <c r="P29" s="44" t="s">
        <v>858</v>
      </c>
      <c r="Q29" s="44" t="s">
        <v>333</v>
      </c>
      <c r="R29" s="44" t="s">
        <v>305</v>
      </c>
      <c r="S29" s="42">
        <v>2</v>
      </c>
      <c r="T29" s="42">
        <v>6</v>
      </c>
      <c r="U29" s="173">
        <f>SUM(S29:T29)</f>
        <v>8</v>
      </c>
      <c r="V29" s="42"/>
      <c r="W29" s="173"/>
      <c r="X29" s="44" t="s">
        <v>864</v>
      </c>
      <c r="Y29" s="51" t="s">
        <v>914</v>
      </c>
      <c r="Z29" s="51" t="s">
        <v>243</v>
      </c>
      <c r="AA29" s="42"/>
      <c r="AB29" s="42">
        <v>7</v>
      </c>
      <c r="AC29" s="173">
        <f t="shared" si="5"/>
        <v>7</v>
      </c>
      <c r="AD29" s="42">
        <v>2</v>
      </c>
      <c r="AE29" s="15"/>
    </row>
    <row r="30" spans="1:31" ht="15.6" customHeight="1" x14ac:dyDescent="0.3">
      <c r="A30" s="42"/>
      <c r="B30" s="35" t="s">
        <v>312</v>
      </c>
      <c r="D30" s="23">
        <v>3</v>
      </c>
      <c r="E30" s="8">
        <v>1</v>
      </c>
      <c r="F30" s="44" t="s">
        <v>149</v>
      </c>
      <c r="G30" s="55"/>
      <c r="M30" s="27"/>
      <c r="N30" s="9"/>
      <c r="O30" s="232"/>
      <c r="P30" s="44" t="s">
        <v>901</v>
      </c>
      <c r="Q30" s="44" t="s">
        <v>790</v>
      </c>
      <c r="R30" s="44" t="s">
        <v>305</v>
      </c>
      <c r="S30" s="42">
        <v>4</v>
      </c>
      <c r="T30" s="199">
        <v>3</v>
      </c>
      <c r="U30" s="173">
        <f>SUM(S30:T30)</f>
        <v>7</v>
      </c>
      <c r="V30" s="42">
        <v>1</v>
      </c>
      <c r="W30" s="173"/>
      <c r="X30" s="44" t="s">
        <v>879</v>
      </c>
      <c r="Y30" s="44" t="s">
        <v>303</v>
      </c>
      <c r="Z30" s="44" t="s">
        <v>243</v>
      </c>
      <c r="AA30" s="42"/>
      <c r="AB30" s="199">
        <v>6</v>
      </c>
      <c r="AC30" s="173">
        <f t="shared" si="5"/>
        <v>6</v>
      </c>
      <c r="AD30" s="42">
        <v>1</v>
      </c>
      <c r="AE30" s="15"/>
    </row>
    <row r="31" spans="1:31" ht="15.6" customHeight="1" x14ac:dyDescent="0.25">
      <c r="A31" s="52" t="s">
        <v>226</v>
      </c>
      <c r="B31" s="44" t="s">
        <v>790</v>
      </c>
      <c r="C31" s="44" t="s">
        <v>394</v>
      </c>
      <c r="E31" s="93">
        <v>1</v>
      </c>
      <c r="F31" s="44" t="s">
        <v>464</v>
      </c>
      <c r="G31" s="55"/>
      <c r="K31" s="39"/>
      <c r="L31" s="39"/>
      <c r="M31" s="27"/>
      <c r="N31" s="9"/>
      <c r="O31" s="232"/>
      <c r="P31" s="44" t="s">
        <v>853</v>
      </c>
      <c r="Q31" s="159" t="s">
        <v>274</v>
      </c>
      <c r="R31" s="51" t="s">
        <v>305</v>
      </c>
      <c r="S31" s="42">
        <v>2</v>
      </c>
      <c r="T31" s="42">
        <v>5</v>
      </c>
      <c r="U31" s="173">
        <f>SUM(S31:T31)</f>
        <v>7</v>
      </c>
      <c r="V31" s="42"/>
      <c r="W31" s="173"/>
      <c r="X31" s="44" t="s">
        <v>873</v>
      </c>
      <c r="Y31" s="44" t="s">
        <v>219</v>
      </c>
      <c r="Z31" s="44" t="s">
        <v>243</v>
      </c>
      <c r="AA31" s="42">
        <v>5</v>
      </c>
      <c r="AB31" s="42"/>
      <c r="AC31" s="173">
        <f t="shared" si="5"/>
        <v>5</v>
      </c>
      <c r="AD31" s="42"/>
      <c r="AE31" s="15"/>
    </row>
    <row r="32" spans="1:31" ht="15.6" customHeight="1" x14ac:dyDescent="0.25">
      <c r="E32" s="8">
        <v>1</v>
      </c>
      <c r="F32" s="44" t="s">
        <v>149</v>
      </c>
      <c r="G32" s="55"/>
      <c r="M32" s="27"/>
      <c r="N32" s="8"/>
      <c r="O32" s="233"/>
      <c r="P32" s="44" t="s">
        <v>852</v>
      </c>
      <c r="Q32" s="44" t="s">
        <v>234</v>
      </c>
      <c r="R32" s="44" t="s">
        <v>305</v>
      </c>
      <c r="S32" s="42"/>
      <c r="T32" s="42">
        <v>5</v>
      </c>
      <c r="U32" s="173">
        <f t="shared" si="4"/>
        <v>5</v>
      </c>
      <c r="V32" s="42"/>
      <c r="W32" s="173"/>
      <c r="X32" s="44" t="s">
        <v>875</v>
      </c>
      <c r="Y32" s="44" t="s">
        <v>328</v>
      </c>
      <c r="Z32" s="44" t="s">
        <v>243</v>
      </c>
      <c r="AA32" s="42">
        <v>1</v>
      </c>
      <c r="AB32" s="42">
        <v>4</v>
      </c>
      <c r="AC32" s="173">
        <f t="shared" si="5"/>
        <v>5</v>
      </c>
      <c r="AD32" s="42">
        <v>1</v>
      </c>
      <c r="AE32" s="15"/>
    </row>
    <row r="33" spans="1:31" ht="15.6" customHeight="1" x14ac:dyDescent="0.25">
      <c r="E33" s="8"/>
      <c r="F33" s="44"/>
      <c r="N33" s="9"/>
      <c r="O33" s="232"/>
      <c r="P33" s="44" t="s">
        <v>855</v>
      </c>
      <c r="Q33" s="88" t="s">
        <v>221</v>
      </c>
      <c r="R33" s="44" t="s">
        <v>305</v>
      </c>
      <c r="S33" s="42"/>
      <c r="T33" s="42">
        <v>4</v>
      </c>
      <c r="U33" s="173">
        <f t="shared" si="4"/>
        <v>4</v>
      </c>
      <c r="V33" s="42">
        <v>1</v>
      </c>
      <c r="W33" s="173"/>
      <c r="X33" s="44" t="s">
        <v>874</v>
      </c>
      <c r="Y33" s="44" t="s">
        <v>212</v>
      </c>
      <c r="Z33" s="44" t="s">
        <v>243</v>
      </c>
      <c r="AA33" s="42"/>
      <c r="AB33" s="199">
        <v>2</v>
      </c>
      <c r="AC33" s="173">
        <f t="shared" si="5"/>
        <v>2</v>
      </c>
      <c r="AD33" s="42">
        <v>1</v>
      </c>
      <c r="AE33" s="15"/>
    </row>
    <row r="34" spans="1:31" ht="15.6" customHeight="1" x14ac:dyDescent="0.3">
      <c r="A34" s="76" t="s">
        <v>327</v>
      </c>
      <c r="B34" s="156"/>
      <c r="C34" s="155"/>
      <c r="D34" s="148"/>
      <c r="E34" s="71" t="s">
        <v>239</v>
      </c>
      <c r="F34" s="71"/>
      <c r="G34" s="78"/>
      <c r="H34" s="78"/>
      <c r="I34" s="78"/>
      <c r="J34" s="79"/>
      <c r="K34" s="78"/>
      <c r="L34" s="78"/>
      <c r="M34" s="78"/>
      <c r="N34" s="9"/>
      <c r="O34" s="233"/>
      <c r="P34" s="44" t="s">
        <v>854</v>
      </c>
      <c r="Q34" s="44" t="s">
        <v>214</v>
      </c>
      <c r="R34" s="44" t="s">
        <v>305</v>
      </c>
      <c r="S34" s="199"/>
      <c r="T34" s="42">
        <v>4</v>
      </c>
      <c r="U34" s="173">
        <f t="shared" si="4"/>
        <v>4</v>
      </c>
      <c r="V34" s="42"/>
      <c r="W34" s="173"/>
      <c r="X34" s="44" t="s">
        <v>877</v>
      </c>
      <c r="Y34" s="51" t="s">
        <v>786</v>
      </c>
      <c r="Z34" s="51" t="s">
        <v>243</v>
      </c>
      <c r="AA34" s="42"/>
      <c r="AB34" s="199">
        <v>1</v>
      </c>
      <c r="AC34" s="173">
        <f>SUM(AA34:AB34)</f>
        <v>1</v>
      </c>
      <c r="AD34" s="42"/>
      <c r="AE34" s="15"/>
    </row>
    <row r="35" spans="1:31" ht="15.6" customHeight="1" x14ac:dyDescent="0.3">
      <c r="A35" s="49" t="s">
        <v>229</v>
      </c>
      <c r="B35" s="35" t="s">
        <v>318</v>
      </c>
      <c r="D35" s="23">
        <v>2</v>
      </c>
      <c r="E35" s="8">
        <v>1</v>
      </c>
      <c r="F35" s="44" t="s">
        <v>147</v>
      </c>
      <c r="G35" s="158"/>
      <c r="H35" s="158"/>
      <c r="I35" s="94"/>
      <c r="J35" s="94"/>
      <c r="K35" s="94"/>
      <c r="L35" s="94"/>
      <c r="M35" s="94"/>
      <c r="N35" s="9"/>
      <c r="O35" s="233"/>
      <c r="P35" s="44" t="s">
        <v>857</v>
      </c>
      <c r="Q35" s="44" t="s">
        <v>222</v>
      </c>
      <c r="R35" s="44" t="s">
        <v>305</v>
      </c>
      <c r="S35" s="43"/>
      <c r="T35" s="42">
        <v>1</v>
      </c>
      <c r="U35" s="173">
        <f t="shared" si="4"/>
        <v>1</v>
      </c>
      <c r="V35" s="42"/>
      <c r="W35" s="173"/>
      <c r="X35" s="44" t="s">
        <v>872</v>
      </c>
      <c r="Y35" s="44" t="s">
        <v>211</v>
      </c>
      <c r="Z35" s="44" t="s">
        <v>243</v>
      </c>
      <c r="AA35" s="42"/>
      <c r="AB35" s="42">
        <v>1</v>
      </c>
      <c r="AC35" s="173">
        <f>SUM(AA35:AB35)</f>
        <v>1</v>
      </c>
      <c r="AD35" s="42">
        <v>1</v>
      </c>
      <c r="AE35" s="15"/>
    </row>
    <row r="36" spans="1:31" ht="15.6" customHeight="1" x14ac:dyDescent="0.25">
      <c r="A36" s="42" t="s">
        <v>226</v>
      </c>
      <c r="B36" s="44" t="s">
        <v>272</v>
      </c>
      <c r="C36" s="44"/>
      <c r="D36" s="9"/>
      <c r="E36" s="8">
        <v>2</v>
      </c>
      <c r="F36" s="44" t="s">
        <v>148</v>
      </c>
      <c r="N36" s="9"/>
      <c r="O36" s="232"/>
      <c r="P36" s="157" t="s">
        <v>805</v>
      </c>
      <c r="Q36" s="157"/>
      <c r="R36" s="157" t="s">
        <v>305</v>
      </c>
      <c r="S36" s="221">
        <v>1</v>
      </c>
      <c r="T36" s="221">
        <v>7</v>
      </c>
      <c r="U36" s="173">
        <f>SUM(S36:T36)</f>
        <v>8</v>
      </c>
      <c r="V36" s="42">
        <v>1</v>
      </c>
      <c r="W36" s="173"/>
      <c r="X36" s="157" t="s">
        <v>805</v>
      </c>
      <c r="Y36" s="157"/>
      <c r="Z36" s="223" t="s">
        <v>243</v>
      </c>
      <c r="AA36" s="221">
        <v>2</v>
      </c>
      <c r="AB36" s="221">
        <v>1</v>
      </c>
      <c r="AC36" s="173">
        <f>SUM(AA36:AB36)</f>
        <v>3</v>
      </c>
      <c r="AD36" s="42">
        <v>1</v>
      </c>
      <c r="AE36" s="15"/>
    </row>
    <row r="37" spans="1:31" ht="15.6" customHeight="1" x14ac:dyDescent="0.25">
      <c r="B37" s="44"/>
      <c r="C37" s="44"/>
      <c r="E37" s="8"/>
      <c r="F37" s="44"/>
      <c r="N37" s="9"/>
      <c r="O37" s="233"/>
      <c r="P37" s="224" t="s">
        <v>937</v>
      </c>
      <c r="Q37" s="224"/>
      <c r="R37" s="224"/>
      <c r="S37" s="226">
        <f>SUM(S26:S36)</f>
        <v>32</v>
      </c>
      <c r="T37" s="226">
        <f>SUM(T26:T36)</f>
        <v>51</v>
      </c>
      <c r="U37" s="226">
        <f>SUM(U26:U36)</f>
        <v>83</v>
      </c>
      <c r="V37" s="226">
        <f>SUM(V26:V36)</f>
        <v>3</v>
      </c>
      <c r="W37" s="173"/>
      <c r="X37" s="224" t="s">
        <v>938</v>
      </c>
      <c r="Y37" s="224"/>
      <c r="Z37" s="227"/>
      <c r="AA37" s="226">
        <f>SUM(AA26:AA36)</f>
        <v>23</v>
      </c>
      <c r="AB37" s="226">
        <f>SUM(AB26:AB36)</f>
        <v>41</v>
      </c>
      <c r="AC37" s="226">
        <f>SUM(AC26:AC36)</f>
        <v>64</v>
      </c>
      <c r="AD37" s="226">
        <f>SUM(AD26:AD36)</f>
        <v>14</v>
      </c>
      <c r="AE37" s="15"/>
    </row>
    <row r="38" spans="1:31" ht="15.6" customHeight="1" x14ac:dyDescent="0.3">
      <c r="A38" s="52"/>
      <c r="B38" s="35" t="s">
        <v>364</v>
      </c>
      <c r="N38" s="8"/>
      <c r="O38" s="233"/>
      <c r="P38" s="44" t="s">
        <v>811</v>
      </c>
      <c r="Q38" s="44" t="s">
        <v>299</v>
      </c>
      <c r="R38" s="51" t="s">
        <v>250</v>
      </c>
      <c r="S38" s="199">
        <v>6</v>
      </c>
      <c r="T38" s="199">
        <v>6</v>
      </c>
      <c r="U38" s="173">
        <f t="shared" ref="U38:U47" si="6">SUM(S38:T38)</f>
        <v>12</v>
      </c>
      <c r="V38" s="42"/>
      <c r="W38" s="173"/>
      <c r="X38" s="44" t="s">
        <v>827</v>
      </c>
      <c r="Y38" s="44" t="s">
        <v>304</v>
      </c>
      <c r="Z38" s="44" t="s">
        <v>242</v>
      </c>
      <c r="AA38" s="42">
        <v>7</v>
      </c>
      <c r="AB38" s="199">
        <v>10</v>
      </c>
      <c r="AC38" s="173">
        <f t="shared" ref="AC38:AC43" si="7">SUM(AA38:AB38)</f>
        <v>17</v>
      </c>
      <c r="AD38" s="42">
        <v>1</v>
      </c>
      <c r="AE38" s="15"/>
    </row>
    <row r="39" spans="1:31" ht="15.6" customHeight="1" x14ac:dyDescent="0.25">
      <c r="A39" s="52" t="s">
        <v>226</v>
      </c>
      <c r="B39" s="44" t="s">
        <v>216</v>
      </c>
      <c r="C39" s="46" t="s">
        <v>369</v>
      </c>
      <c r="D39" s="114">
        <v>0</v>
      </c>
      <c r="E39" s="8"/>
      <c r="F39" s="44"/>
      <c r="N39" s="9"/>
      <c r="O39" s="233"/>
      <c r="P39" s="44" t="s">
        <v>810</v>
      </c>
      <c r="Q39" s="44" t="s">
        <v>299</v>
      </c>
      <c r="R39" s="51" t="s">
        <v>250</v>
      </c>
      <c r="S39" s="42">
        <v>5</v>
      </c>
      <c r="T39" s="199">
        <v>3</v>
      </c>
      <c r="U39" s="173">
        <f t="shared" si="6"/>
        <v>8</v>
      </c>
      <c r="V39" s="42">
        <v>1</v>
      </c>
      <c r="W39" s="173"/>
      <c r="X39" s="44" t="s">
        <v>943</v>
      </c>
      <c r="Y39" s="44" t="s">
        <v>908</v>
      </c>
      <c r="Z39" s="44" t="s">
        <v>242</v>
      </c>
      <c r="AA39" s="42">
        <v>12</v>
      </c>
      <c r="AB39" s="199">
        <v>4</v>
      </c>
      <c r="AC39" s="173">
        <f t="shared" si="7"/>
        <v>16</v>
      </c>
      <c r="AD39" s="42"/>
      <c r="AE39" s="15"/>
    </row>
    <row r="40" spans="1:31" ht="15.6" customHeight="1" x14ac:dyDescent="0.25">
      <c r="E40" s="8"/>
      <c r="F40" s="44"/>
      <c r="N40" s="8"/>
      <c r="O40" s="233"/>
      <c r="P40" s="44" t="s">
        <v>807</v>
      </c>
      <c r="Q40" s="159" t="s">
        <v>370</v>
      </c>
      <c r="R40" s="44" t="s">
        <v>250</v>
      </c>
      <c r="S40" s="42">
        <v>2</v>
      </c>
      <c r="T40" s="42">
        <v>3</v>
      </c>
      <c r="U40" s="173">
        <f t="shared" si="6"/>
        <v>5</v>
      </c>
      <c r="V40" s="42">
        <v>3</v>
      </c>
      <c r="W40" s="173"/>
      <c r="X40" s="46" t="s">
        <v>829</v>
      </c>
      <c r="Y40" s="46" t="s">
        <v>249</v>
      </c>
      <c r="Z40" s="160" t="s">
        <v>242</v>
      </c>
      <c r="AA40" s="42">
        <v>9</v>
      </c>
      <c r="AB40" s="42">
        <v>7</v>
      </c>
      <c r="AC40" s="173">
        <f t="shared" si="7"/>
        <v>16</v>
      </c>
      <c r="AD40" s="42">
        <v>2</v>
      </c>
      <c r="AE40" s="15"/>
    </row>
    <row r="41" spans="1:31" ht="15.6" customHeight="1" x14ac:dyDescent="0.3">
      <c r="A41" s="76"/>
      <c r="B41" s="156"/>
      <c r="C41" s="71"/>
      <c r="D41" s="148"/>
      <c r="E41" s="71" t="s">
        <v>239</v>
      </c>
      <c r="F41" s="77"/>
      <c r="G41" s="78"/>
      <c r="H41" s="78"/>
      <c r="I41" s="78"/>
      <c r="J41" s="79"/>
      <c r="K41" s="78"/>
      <c r="L41" s="78"/>
      <c r="M41" s="78"/>
      <c r="N41" s="9"/>
      <c r="O41" s="233"/>
      <c r="P41" s="44" t="s">
        <v>815</v>
      </c>
      <c r="Q41" s="159" t="s">
        <v>380</v>
      </c>
      <c r="R41" s="44" t="s">
        <v>250</v>
      </c>
      <c r="S41" s="42">
        <v>2</v>
      </c>
      <c r="T41" s="42">
        <v>2</v>
      </c>
      <c r="U41" s="173">
        <f t="shared" si="6"/>
        <v>4</v>
      </c>
      <c r="V41" s="42">
        <v>2</v>
      </c>
      <c r="W41" s="173"/>
      <c r="X41" s="56" t="s">
        <v>825</v>
      </c>
      <c r="Y41" s="56" t="s">
        <v>260</v>
      </c>
      <c r="Z41" s="46" t="s">
        <v>242</v>
      </c>
      <c r="AA41" s="42">
        <v>1</v>
      </c>
      <c r="AB41" s="42">
        <v>10</v>
      </c>
      <c r="AC41" s="173">
        <f t="shared" si="7"/>
        <v>11</v>
      </c>
      <c r="AD41" s="42"/>
      <c r="AE41" s="15"/>
    </row>
    <row r="42" spans="1:31" ht="15.6" customHeight="1" x14ac:dyDescent="0.3">
      <c r="A42" s="49" t="s">
        <v>230</v>
      </c>
      <c r="B42" s="35" t="s">
        <v>363</v>
      </c>
      <c r="C42" s="44"/>
      <c r="D42" s="23">
        <v>4</v>
      </c>
      <c r="E42" s="9">
        <v>1</v>
      </c>
      <c r="F42" s="44" t="s">
        <v>151</v>
      </c>
      <c r="G42" s="43"/>
      <c r="H42" s="47"/>
      <c r="I42" s="47"/>
      <c r="J42" s="48"/>
      <c r="K42" s="47"/>
      <c r="L42" s="47"/>
      <c r="M42" s="47"/>
      <c r="N42" s="9"/>
      <c r="O42" s="232"/>
      <c r="P42" s="44" t="s">
        <v>812</v>
      </c>
      <c r="Q42" s="44" t="s">
        <v>215</v>
      </c>
      <c r="R42" s="44" t="s">
        <v>250</v>
      </c>
      <c r="S42" s="42"/>
      <c r="T42" s="199">
        <v>4</v>
      </c>
      <c r="U42" s="173">
        <f t="shared" si="6"/>
        <v>4</v>
      </c>
      <c r="V42" s="42">
        <v>3</v>
      </c>
      <c r="W42" s="173"/>
      <c r="X42" s="44" t="s">
        <v>828</v>
      </c>
      <c r="Y42" s="44" t="s">
        <v>258</v>
      </c>
      <c r="Z42" s="44" t="s">
        <v>242</v>
      </c>
      <c r="AA42" s="42">
        <v>1</v>
      </c>
      <c r="AB42" s="199">
        <v>7</v>
      </c>
      <c r="AC42" s="173">
        <f t="shared" si="7"/>
        <v>8</v>
      </c>
      <c r="AD42" s="42">
        <v>1</v>
      </c>
      <c r="AE42" s="15"/>
    </row>
    <row r="43" spans="1:31" ht="15.6" customHeight="1" x14ac:dyDescent="0.25">
      <c r="A43" s="52" t="s">
        <v>226</v>
      </c>
      <c r="B43" s="56" t="s">
        <v>272</v>
      </c>
      <c r="C43" s="46"/>
      <c r="D43" s="23"/>
      <c r="E43" s="9">
        <v>1</v>
      </c>
      <c r="F43" s="44" t="s">
        <v>152</v>
      </c>
      <c r="G43" s="43"/>
      <c r="H43" s="47"/>
      <c r="I43" s="43"/>
      <c r="J43" s="45"/>
      <c r="K43" s="47"/>
      <c r="L43" s="47"/>
      <c r="M43" s="39"/>
      <c r="N43" s="8"/>
      <c r="O43" s="232"/>
      <c r="P43" s="44" t="s">
        <v>814</v>
      </c>
      <c r="Q43" s="44" t="s">
        <v>325</v>
      </c>
      <c r="R43" s="44" t="s">
        <v>250</v>
      </c>
      <c r="S43" s="52">
        <v>1</v>
      </c>
      <c r="T43" s="91">
        <v>2</v>
      </c>
      <c r="U43" s="173">
        <f t="shared" si="6"/>
        <v>3</v>
      </c>
      <c r="V43" s="42"/>
      <c r="W43" s="173"/>
      <c r="X43" s="44" t="s">
        <v>832</v>
      </c>
      <c r="Y43" s="44" t="s">
        <v>359</v>
      </c>
      <c r="Z43" s="44" t="s">
        <v>242</v>
      </c>
      <c r="AA43" s="42">
        <v>1</v>
      </c>
      <c r="AB43" s="42">
        <v>6</v>
      </c>
      <c r="AC43" s="173">
        <f t="shared" si="7"/>
        <v>7</v>
      </c>
      <c r="AD43" s="42"/>
      <c r="AE43" s="15"/>
    </row>
    <row r="44" spans="1:31" ht="15.6" customHeight="1" x14ac:dyDescent="0.25">
      <c r="B44" s="56"/>
      <c r="C44" s="46"/>
      <c r="E44" s="9">
        <v>1</v>
      </c>
      <c r="F44" s="44" t="s">
        <v>153</v>
      </c>
      <c r="N44" s="9"/>
      <c r="O44" s="232"/>
      <c r="P44" s="44" t="s">
        <v>809</v>
      </c>
      <c r="Q44" s="44" t="s">
        <v>251</v>
      </c>
      <c r="R44" s="44" t="s">
        <v>250</v>
      </c>
      <c r="S44" s="42"/>
      <c r="T44" s="42">
        <v>3</v>
      </c>
      <c r="U44" s="173">
        <f t="shared" si="6"/>
        <v>3</v>
      </c>
      <c r="V44" s="42">
        <v>1</v>
      </c>
      <c r="W44" s="173"/>
      <c r="X44" s="44" t="s">
        <v>831</v>
      </c>
      <c r="Y44" s="44" t="s">
        <v>382</v>
      </c>
      <c r="Z44" s="44" t="s">
        <v>242</v>
      </c>
      <c r="AA44" s="42"/>
      <c r="AB44" s="42">
        <v>3</v>
      </c>
      <c r="AC44" s="173">
        <f>SUM(AA44:AB44)</f>
        <v>3</v>
      </c>
      <c r="AD44" s="42">
        <v>1</v>
      </c>
      <c r="AE44" s="15"/>
    </row>
    <row r="45" spans="1:31" ht="15.6" customHeight="1" x14ac:dyDescent="0.25">
      <c r="B45" s="56"/>
      <c r="C45" s="46"/>
      <c r="E45" s="9">
        <v>2</v>
      </c>
      <c r="F45" s="44" t="s">
        <v>154</v>
      </c>
      <c r="N45" s="9"/>
      <c r="O45" s="233"/>
      <c r="P45" s="44" t="s">
        <v>813</v>
      </c>
      <c r="Q45" s="44" t="s">
        <v>259</v>
      </c>
      <c r="R45" s="51" t="s">
        <v>250</v>
      </c>
      <c r="S45" s="199">
        <v>1</v>
      </c>
      <c r="T45" s="42">
        <v>1</v>
      </c>
      <c r="U45" s="173">
        <f t="shared" si="6"/>
        <v>2</v>
      </c>
      <c r="V45" s="42"/>
      <c r="W45" s="173"/>
      <c r="X45" s="44" t="s">
        <v>830</v>
      </c>
      <c r="Y45" s="88" t="s">
        <v>288</v>
      </c>
      <c r="Z45" s="44" t="s">
        <v>242</v>
      </c>
      <c r="AA45" s="42"/>
      <c r="AB45" s="199">
        <v>3</v>
      </c>
      <c r="AC45" s="173">
        <f>SUM(AA45:AB45)</f>
        <v>3</v>
      </c>
      <c r="AD45" s="42"/>
      <c r="AE45" s="15"/>
    </row>
    <row r="46" spans="1:31" ht="15.6" customHeight="1" x14ac:dyDescent="0.25">
      <c r="N46" s="8"/>
      <c r="O46" s="232"/>
      <c r="P46" s="44" t="s">
        <v>806</v>
      </c>
      <c r="Q46" s="51" t="s">
        <v>787</v>
      </c>
      <c r="R46" s="44" t="s">
        <v>250</v>
      </c>
      <c r="S46" s="42">
        <v>1</v>
      </c>
      <c r="T46" s="199"/>
      <c r="U46" s="173">
        <f t="shared" si="6"/>
        <v>1</v>
      </c>
      <c r="V46" s="42"/>
      <c r="W46" s="173"/>
      <c r="X46" s="44" t="s">
        <v>833</v>
      </c>
      <c r="Y46" s="44" t="s">
        <v>204</v>
      </c>
      <c r="Z46" s="44" t="s">
        <v>242</v>
      </c>
      <c r="AA46" s="42"/>
      <c r="AB46" s="42">
        <v>2</v>
      </c>
      <c r="AC46" s="173">
        <f>SUM(AA46:AB46)</f>
        <v>2</v>
      </c>
      <c r="AD46" s="42">
        <v>2</v>
      </c>
      <c r="AE46" s="15"/>
    </row>
    <row r="47" spans="1:31" ht="15.6" customHeight="1" x14ac:dyDescent="0.3">
      <c r="B47" s="35" t="s">
        <v>278</v>
      </c>
      <c r="C47" s="59"/>
      <c r="D47" s="24">
        <v>1</v>
      </c>
      <c r="E47" s="9">
        <v>2</v>
      </c>
      <c r="F47" s="44" t="s">
        <v>150</v>
      </c>
      <c r="N47" s="8"/>
      <c r="O47" s="233"/>
      <c r="P47" s="44" t="s">
        <v>808</v>
      </c>
      <c r="Q47" s="44" t="s">
        <v>250</v>
      </c>
      <c r="R47" s="44" t="s">
        <v>250</v>
      </c>
      <c r="S47" s="42"/>
      <c r="T47" s="199"/>
      <c r="U47" s="173">
        <f t="shared" si="6"/>
        <v>0</v>
      </c>
      <c r="V47" s="42"/>
      <c r="W47" s="173"/>
      <c r="X47" s="44" t="s">
        <v>826</v>
      </c>
      <c r="Y47" s="44" t="s">
        <v>218</v>
      </c>
      <c r="Z47" s="51" t="s">
        <v>242</v>
      </c>
      <c r="AA47" s="42">
        <v>1</v>
      </c>
      <c r="AB47" s="199">
        <v>1</v>
      </c>
      <c r="AC47" s="173">
        <f>SUM(AA47:AB47)</f>
        <v>2</v>
      </c>
      <c r="AD47" s="42"/>
      <c r="AE47" s="15"/>
    </row>
    <row r="48" spans="1:31" ht="15.6" customHeight="1" x14ac:dyDescent="0.25">
      <c r="A48" s="91" t="s">
        <v>226</v>
      </c>
      <c r="B48" s="88" t="s">
        <v>272</v>
      </c>
      <c r="C48" s="46"/>
      <c r="D48" s="24"/>
      <c r="E48" s="9"/>
      <c r="F48" s="44"/>
      <c r="N48" s="9"/>
      <c r="O48" s="232"/>
      <c r="P48" s="157" t="s">
        <v>805</v>
      </c>
      <c r="Q48" s="157"/>
      <c r="R48" s="157" t="s">
        <v>250</v>
      </c>
      <c r="S48" s="221"/>
      <c r="T48" s="221">
        <v>1</v>
      </c>
      <c r="U48" s="173">
        <f>SUM(S48:T48)</f>
        <v>1</v>
      </c>
      <c r="V48" s="42">
        <v>1</v>
      </c>
      <c r="W48" s="173"/>
      <c r="X48" s="157" t="s">
        <v>805</v>
      </c>
      <c r="Y48" s="157"/>
      <c r="Z48" s="157" t="s">
        <v>242</v>
      </c>
      <c r="AA48" s="221">
        <v>4</v>
      </c>
      <c r="AB48" s="221">
        <v>1</v>
      </c>
      <c r="AC48" s="173">
        <f>SUM(AA48:AB48)</f>
        <v>5</v>
      </c>
      <c r="AD48" s="42"/>
      <c r="AE48" s="15"/>
    </row>
    <row r="49" spans="1:31" ht="15.6" customHeight="1" x14ac:dyDescent="0.25">
      <c r="B49" s="88"/>
      <c r="C49" s="46"/>
      <c r="E49" s="9"/>
      <c r="N49" s="9"/>
      <c r="O49" s="233"/>
      <c r="P49" s="224" t="s">
        <v>939</v>
      </c>
      <c r="Q49" s="224"/>
      <c r="R49" s="224"/>
      <c r="S49" s="226">
        <f>SUM(S38:S48)</f>
        <v>18</v>
      </c>
      <c r="T49" s="226">
        <f>SUM(T38:T48)</f>
        <v>25</v>
      </c>
      <c r="U49" s="226">
        <f>SUM(U38:U48)</f>
        <v>43</v>
      </c>
      <c r="V49" s="226">
        <f>SUM(V38:V48)</f>
        <v>11</v>
      </c>
      <c r="W49" s="173"/>
      <c r="X49" s="224" t="s">
        <v>940</v>
      </c>
      <c r="Y49" s="224"/>
      <c r="Z49" s="224"/>
      <c r="AA49" s="226">
        <f>SUM(AA38:AA48)</f>
        <v>36</v>
      </c>
      <c r="AB49" s="226">
        <f>SUM(AB38:AB48)</f>
        <v>54</v>
      </c>
      <c r="AC49" s="226">
        <f>SUM(AC38:AC48)</f>
        <v>90</v>
      </c>
      <c r="AD49" s="226">
        <f>SUM(AD38:AD48)</f>
        <v>7</v>
      </c>
      <c r="AE49" s="15"/>
    </row>
    <row r="50" spans="1:31" ht="15.6" customHeight="1" x14ac:dyDescent="0.25">
      <c r="A50" s="107"/>
      <c r="B50" s="108"/>
      <c r="C50" s="108"/>
      <c r="D50" s="149"/>
      <c r="E50" s="109"/>
      <c r="F50" s="108"/>
      <c r="G50" s="110"/>
      <c r="H50" s="110"/>
      <c r="I50" s="110"/>
      <c r="J50" s="111"/>
      <c r="K50" s="110"/>
      <c r="L50" s="110"/>
      <c r="M50" s="109"/>
      <c r="N50" s="8"/>
      <c r="O50" s="233"/>
      <c r="P50" s="44" t="s">
        <v>820</v>
      </c>
      <c r="Q50" s="44" t="s">
        <v>254</v>
      </c>
      <c r="R50" s="44" t="s">
        <v>356</v>
      </c>
      <c r="S50" s="42">
        <v>2</v>
      </c>
      <c r="T50" s="199">
        <v>10</v>
      </c>
      <c r="U50" s="173">
        <f t="shared" ref="U50:U59" si="8">SUM(S50:T50)</f>
        <v>12</v>
      </c>
      <c r="V50" s="42">
        <v>1</v>
      </c>
      <c r="W50" s="173"/>
      <c r="X50" s="44" t="s">
        <v>842</v>
      </c>
      <c r="Y50" s="44" t="s">
        <v>598</v>
      </c>
      <c r="Z50" s="44" t="s">
        <v>358</v>
      </c>
      <c r="AA50" s="42">
        <v>4</v>
      </c>
      <c r="AB50" s="199">
        <v>5</v>
      </c>
      <c r="AC50" s="173">
        <f t="shared" ref="AC50:AC59" si="9">SUM(AA50:AB50)</f>
        <v>9</v>
      </c>
      <c r="AD50" s="42"/>
      <c r="AE50" s="15"/>
    </row>
    <row r="51" spans="1:31" ht="15.6" customHeight="1" x14ac:dyDescent="0.3">
      <c r="C51" s="44" t="s">
        <v>231</v>
      </c>
      <c r="D51" s="102">
        <f>SUM(D15:D50)</f>
        <v>16</v>
      </c>
      <c r="E51" s="22"/>
      <c r="F51" s="44" t="s">
        <v>233</v>
      </c>
      <c r="G51" s="35"/>
      <c r="H51" s="50"/>
      <c r="I51" s="64">
        <v>6</v>
      </c>
      <c r="J51" s="23"/>
      <c r="N51" s="9"/>
      <c r="O51" s="232"/>
      <c r="P51" s="44" t="s">
        <v>823</v>
      </c>
      <c r="Q51" s="44" t="s">
        <v>292</v>
      </c>
      <c r="R51" s="44" t="s">
        <v>356</v>
      </c>
      <c r="S51" s="42">
        <v>5</v>
      </c>
      <c r="T51" s="199">
        <v>5</v>
      </c>
      <c r="U51" s="173">
        <f>SUM(S51:T51)</f>
        <v>10</v>
      </c>
      <c r="V51" s="43"/>
      <c r="W51" s="173"/>
      <c r="X51" s="44" t="s">
        <v>837</v>
      </c>
      <c r="Y51" s="44" t="s">
        <v>798</v>
      </c>
      <c r="Z51" s="44" t="s">
        <v>358</v>
      </c>
      <c r="AA51" s="42">
        <v>3</v>
      </c>
      <c r="AB51" s="42">
        <v>6</v>
      </c>
      <c r="AC51" s="173">
        <f t="shared" si="9"/>
        <v>9</v>
      </c>
      <c r="AD51" s="199">
        <v>2</v>
      </c>
      <c r="AE51" s="15"/>
    </row>
    <row r="52" spans="1:31" ht="15.6" customHeight="1" x14ac:dyDescent="0.25">
      <c r="N52" s="9"/>
      <c r="O52" s="233"/>
      <c r="P52" s="44" t="s">
        <v>821</v>
      </c>
      <c r="Q52" s="51" t="s">
        <v>254</v>
      </c>
      <c r="R52" s="51" t="s">
        <v>356</v>
      </c>
      <c r="S52" s="42">
        <v>4</v>
      </c>
      <c r="T52" s="42">
        <v>5</v>
      </c>
      <c r="U52" s="173">
        <f>SUM(S52:T52)</f>
        <v>9</v>
      </c>
      <c r="V52" s="42">
        <v>2</v>
      </c>
      <c r="W52" s="173"/>
      <c r="X52" s="44" t="s">
        <v>839</v>
      </c>
      <c r="Y52" s="44" t="s">
        <v>295</v>
      </c>
      <c r="Z52" s="44" t="s">
        <v>358</v>
      </c>
      <c r="AA52" s="42"/>
      <c r="AB52" s="42">
        <v>8</v>
      </c>
      <c r="AC52" s="173">
        <f t="shared" si="9"/>
        <v>8</v>
      </c>
      <c r="AD52" s="42"/>
      <c r="AE52" s="15"/>
    </row>
    <row r="53" spans="1:31" ht="15.6" customHeight="1" x14ac:dyDescent="0.25">
      <c r="N53" s="9"/>
      <c r="O53" s="232"/>
      <c r="P53" s="44" t="s">
        <v>818</v>
      </c>
      <c r="Q53" s="44" t="s">
        <v>209</v>
      </c>
      <c r="R53" s="44" t="s">
        <v>356</v>
      </c>
      <c r="S53" s="42">
        <v>2</v>
      </c>
      <c r="T53" s="199">
        <v>7</v>
      </c>
      <c r="U53" s="173">
        <f>SUM(S53:T53)</f>
        <v>9</v>
      </c>
      <c r="V53" s="42">
        <v>3</v>
      </c>
      <c r="W53" s="173"/>
      <c r="X53" s="44" t="s">
        <v>834</v>
      </c>
      <c r="Y53" s="161" t="s">
        <v>314</v>
      </c>
      <c r="Z53" s="44" t="s">
        <v>358</v>
      </c>
      <c r="AA53" s="42">
        <v>2</v>
      </c>
      <c r="AB53" s="199">
        <v>6</v>
      </c>
      <c r="AC53" s="173">
        <f t="shared" si="9"/>
        <v>8</v>
      </c>
      <c r="AD53" s="42">
        <v>1</v>
      </c>
      <c r="AE53" s="15"/>
    </row>
    <row r="54" spans="1:31" ht="15.6" customHeight="1" x14ac:dyDescent="0.25">
      <c r="N54" s="8"/>
      <c r="O54" s="232"/>
      <c r="P54" s="44" t="s">
        <v>819</v>
      </c>
      <c r="Q54" s="51" t="s">
        <v>217</v>
      </c>
      <c r="R54" s="51" t="s">
        <v>356</v>
      </c>
      <c r="S54" s="42">
        <v>2</v>
      </c>
      <c r="T54" s="199">
        <v>5</v>
      </c>
      <c r="U54" s="173">
        <f>SUM(S54:T54)</f>
        <v>7</v>
      </c>
      <c r="V54" s="42"/>
      <c r="W54" s="173"/>
      <c r="X54" s="44" t="s">
        <v>925</v>
      </c>
      <c r="Y54" s="44" t="s">
        <v>300</v>
      </c>
      <c r="Z54" s="44" t="s">
        <v>358</v>
      </c>
      <c r="AA54" s="42">
        <v>3</v>
      </c>
      <c r="AB54" s="42">
        <v>4</v>
      </c>
      <c r="AC54" s="173">
        <f t="shared" si="9"/>
        <v>7</v>
      </c>
      <c r="AD54" s="199"/>
      <c r="AE54" s="15"/>
    </row>
    <row r="55" spans="1:31" ht="15.6" customHeight="1" x14ac:dyDescent="0.25">
      <c r="N55" s="8"/>
      <c r="O55" s="232"/>
      <c r="P55" s="44" t="s">
        <v>822</v>
      </c>
      <c r="Q55" s="44" t="s">
        <v>238</v>
      </c>
      <c r="R55" s="44" t="s">
        <v>356</v>
      </c>
      <c r="S55" s="42">
        <v>3</v>
      </c>
      <c r="T55" s="42">
        <v>3</v>
      </c>
      <c r="U55" s="173">
        <f>SUM(S55:T55)</f>
        <v>6</v>
      </c>
      <c r="V55" s="42">
        <v>1</v>
      </c>
      <c r="W55" s="173"/>
      <c r="X55" s="44" t="s">
        <v>840</v>
      </c>
      <c r="Y55" s="44" t="s">
        <v>293</v>
      </c>
      <c r="Z55" s="51" t="s">
        <v>358</v>
      </c>
      <c r="AA55" s="199">
        <v>5</v>
      </c>
      <c r="AB55" s="42">
        <v>1</v>
      </c>
      <c r="AC55" s="173">
        <f t="shared" si="9"/>
        <v>6</v>
      </c>
      <c r="AD55" s="43"/>
      <c r="AE55" s="15"/>
    </row>
    <row r="56" spans="1:31" ht="15.6" customHeight="1" x14ac:dyDescent="0.25">
      <c r="N56" s="8"/>
      <c r="O56" s="233"/>
      <c r="P56" s="44" t="s">
        <v>918</v>
      </c>
      <c r="Q56" s="159" t="s">
        <v>691</v>
      </c>
      <c r="R56" s="44" t="s">
        <v>356</v>
      </c>
      <c r="S56" s="42">
        <v>2</v>
      </c>
      <c r="T56" s="42">
        <v>2</v>
      </c>
      <c r="U56" s="173">
        <f t="shared" si="8"/>
        <v>4</v>
      </c>
      <c r="V56" s="42">
        <v>1</v>
      </c>
      <c r="W56" s="173"/>
      <c r="X56" s="44" t="s">
        <v>836</v>
      </c>
      <c r="Y56" s="159" t="s">
        <v>216</v>
      </c>
      <c r="Z56" s="44" t="s">
        <v>358</v>
      </c>
      <c r="AA56" s="42">
        <v>3</v>
      </c>
      <c r="AB56" s="199">
        <v>3</v>
      </c>
      <c r="AC56" s="173">
        <f t="shared" si="9"/>
        <v>6</v>
      </c>
      <c r="AD56" s="42">
        <v>5</v>
      </c>
      <c r="AE56" s="15"/>
    </row>
    <row r="57" spans="1:31" ht="15.6" customHeight="1" x14ac:dyDescent="0.25">
      <c r="N57" s="9"/>
      <c r="O57" s="233"/>
      <c r="P57" s="44" t="s">
        <v>882</v>
      </c>
      <c r="Q57" s="44" t="s">
        <v>756</v>
      </c>
      <c r="R57" s="44" t="s">
        <v>356</v>
      </c>
      <c r="S57" s="42">
        <v>1</v>
      </c>
      <c r="T57" s="42">
        <v>3</v>
      </c>
      <c r="U57" s="173">
        <f t="shared" si="8"/>
        <v>4</v>
      </c>
      <c r="V57" s="42">
        <v>1</v>
      </c>
      <c r="W57" s="173"/>
      <c r="X57" s="44" t="s">
        <v>835</v>
      </c>
      <c r="Y57" s="88" t="s">
        <v>309</v>
      </c>
      <c r="Z57" s="44" t="s">
        <v>358</v>
      </c>
      <c r="AA57" s="42">
        <v>2</v>
      </c>
      <c r="AB57" s="199">
        <v>4</v>
      </c>
      <c r="AC57" s="173">
        <f t="shared" si="9"/>
        <v>6</v>
      </c>
      <c r="AD57" s="42"/>
      <c r="AE57" s="15"/>
    </row>
    <row r="58" spans="1:31" ht="15.6" customHeight="1" x14ac:dyDescent="0.25">
      <c r="N58" s="9"/>
      <c r="O58" s="232"/>
      <c r="P58" s="44" t="s">
        <v>816</v>
      </c>
      <c r="Q58" s="44" t="s">
        <v>213</v>
      </c>
      <c r="R58" s="44" t="s">
        <v>356</v>
      </c>
      <c r="S58" s="42">
        <v>1</v>
      </c>
      <c r="T58" s="199">
        <v>1</v>
      </c>
      <c r="U58" s="173">
        <f t="shared" si="8"/>
        <v>2</v>
      </c>
      <c r="V58" s="42"/>
      <c r="W58" s="173"/>
      <c r="X58" s="44" t="s">
        <v>841</v>
      </c>
      <c r="Y58" s="44" t="s">
        <v>248</v>
      </c>
      <c r="Z58" s="44" t="s">
        <v>358</v>
      </c>
      <c r="AA58" s="42">
        <v>1</v>
      </c>
      <c r="AB58" s="199">
        <v>4</v>
      </c>
      <c r="AC58" s="173">
        <f t="shared" si="9"/>
        <v>5</v>
      </c>
      <c r="AD58" s="43"/>
      <c r="AE58" s="15"/>
    </row>
    <row r="59" spans="1:31" ht="15.6" customHeight="1" x14ac:dyDescent="0.3">
      <c r="A59" s="171"/>
      <c r="B59" s="170"/>
      <c r="C59" s="170" t="s">
        <v>1007</v>
      </c>
      <c r="D59" s="49" t="s">
        <v>246</v>
      </c>
      <c r="E59" s="49" t="s">
        <v>240</v>
      </c>
      <c r="F59" s="49" t="s">
        <v>241</v>
      </c>
      <c r="G59" s="170" t="s">
        <v>247</v>
      </c>
      <c r="H59" s="170" t="s">
        <v>803</v>
      </c>
      <c r="I59" s="170"/>
      <c r="J59" s="170"/>
      <c r="K59" s="170"/>
      <c r="L59" s="170"/>
      <c r="M59" s="170"/>
      <c r="N59" s="9"/>
      <c r="O59" s="233"/>
      <c r="P59" s="44" t="s">
        <v>817</v>
      </c>
      <c r="Q59" s="44" t="s">
        <v>257</v>
      </c>
      <c r="R59" s="44" t="s">
        <v>356</v>
      </c>
      <c r="S59" s="42"/>
      <c r="T59" s="199">
        <v>1</v>
      </c>
      <c r="U59" s="173">
        <f t="shared" si="8"/>
        <v>1</v>
      </c>
      <c r="V59" s="42">
        <v>1</v>
      </c>
      <c r="W59" s="173"/>
      <c r="X59" s="44" t="s">
        <v>838</v>
      </c>
      <c r="Y59" s="44" t="s">
        <v>290</v>
      </c>
      <c r="Z59" s="44" t="s">
        <v>358</v>
      </c>
      <c r="AA59" s="42">
        <v>1</v>
      </c>
      <c r="AB59" s="199">
        <v>2</v>
      </c>
      <c r="AC59" s="173">
        <f t="shared" si="9"/>
        <v>3</v>
      </c>
      <c r="AD59" s="43"/>
      <c r="AE59" s="15"/>
    </row>
    <row r="60" spans="1:31" ht="15.6" customHeight="1" x14ac:dyDescent="0.3">
      <c r="B60" s="42"/>
      <c r="C60" s="44" t="s">
        <v>320</v>
      </c>
      <c r="D60" s="44" t="s">
        <v>305</v>
      </c>
      <c r="E60" s="42">
        <v>12</v>
      </c>
      <c r="F60" s="42">
        <v>6</v>
      </c>
      <c r="G60" s="173">
        <f t="shared" ref="G60:G70" si="10">SUM(E60:F60)</f>
        <v>18</v>
      </c>
      <c r="H60" s="42"/>
      <c r="I60" s="44"/>
      <c r="J60" s="44"/>
      <c r="K60" s="64"/>
      <c r="L60" s="170" t="s">
        <v>802</v>
      </c>
      <c r="N60" s="9"/>
      <c r="O60" s="63"/>
      <c r="P60" s="157" t="s">
        <v>805</v>
      </c>
      <c r="Q60" s="157"/>
      <c r="R60" s="157" t="s">
        <v>356</v>
      </c>
      <c r="S60" s="221">
        <v>3</v>
      </c>
      <c r="T60" s="221">
        <v>2</v>
      </c>
      <c r="U60" s="173">
        <f>SUM(S60:T60)</f>
        <v>5</v>
      </c>
      <c r="V60" s="43"/>
      <c r="W60" s="173"/>
      <c r="X60" s="157" t="s">
        <v>804</v>
      </c>
      <c r="Y60" s="222"/>
      <c r="Z60" s="157" t="s">
        <v>358</v>
      </c>
      <c r="AA60" s="221">
        <v>6</v>
      </c>
      <c r="AB60" s="221">
        <v>6</v>
      </c>
      <c r="AC60" s="173">
        <f>SUM(AA60:AB60)</f>
        <v>12</v>
      </c>
      <c r="AD60" s="42">
        <v>1</v>
      </c>
      <c r="AE60" s="15"/>
    </row>
    <row r="61" spans="1:31" ht="15.6" customHeight="1" thickBot="1" x14ac:dyDescent="0.3">
      <c r="B61" s="42"/>
      <c r="C61" s="44" t="s">
        <v>304</v>
      </c>
      <c r="D61" s="44" t="s">
        <v>242</v>
      </c>
      <c r="E61" s="42">
        <v>7</v>
      </c>
      <c r="F61" s="199">
        <v>10</v>
      </c>
      <c r="G61" s="173">
        <f t="shared" si="10"/>
        <v>17</v>
      </c>
      <c r="H61" s="42">
        <v>1</v>
      </c>
      <c r="I61" s="44"/>
      <c r="J61" s="44"/>
      <c r="K61" s="44"/>
      <c r="L61" s="44" t="s">
        <v>275</v>
      </c>
      <c r="M61" s="44" t="s">
        <v>144</v>
      </c>
      <c r="N61" s="9"/>
      <c r="O61" s="63"/>
      <c r="P61" s="224" t="s">
        <v>942</v>
      </c>
      <c r="Q61" s="224"/>
      <c r="R61" s="224"/>
      <c r="S61" s="226">
        <f>SUM(S50:S60)</f>
        <v>25</v>
      </c>
      <c r="T61" s="226">
        <f>SUM(T50:T60)</f>
        <v>44</v>
      </c>
      <c r="U61" s="226">
        <f>SUM(U50:U60)</f>
        <v>69</v>
      </c>
      <c r="V61" s="226">
        <f>SUM(V50:V60)</f>
        <v>10</v>
      </c>
      <c r="W61" s="173"/>
      <c r="X61" s="224" t="s">
        <v>941</v>
      </c>
      <c r="Y61" s="228"/>
      <c r="Z61" s="225"/>
      <c r="AA61" s="226">
        <f>SUM(AA50:AA60)</f>
        <v>30</v>
      </c>
      <c r="AB61" s="226">
        <f>SUM(AB50:AB60)</f>
        <v>49</v>
      </c>
      <c r="AC61" s="226">
        <f>SUM(AA61:AB61)</f>
        <v>79</v>
      </c>
      <c r="AD61" s="226">
        <f>SUM(AD50:AD60)</f>
        <v>9</v>
      </c>
      <c r="AE61" s="15"/>
    </row>
    <row r="62" spans="1:31" ht="15.6" customHeight="1" thickBot="1" x14ac:dyDescent="0.3">
      <c r="B62" s="42"/>
      <c r="C62" s="46" t="s">
        <v>794</v>
      </c>
      <c r="D62" s="44" t="s">
        <v>243</v>
      </c>
      <c r="E62" s="42">
        <v>7</v>
      </c>
      <c r="F62" s="42">
        <v>10</v>
      </c>
      <c r="G62" s="173">
        <f t="shared" si="10"/>
        <v>17</v>
      </c>
      <c r="H62" s="42">
        <v>4</v>
      </c>
      <c r="I62" s="44"/>
      <c r="J62" s="44"/>
      <c r="K62" s="44"/>
      <c r="L62" s="44" t="s">
        <v>145</v>
      </c>
      <c r="M62" s="44" t="s">
        <v>319</v>
      </c>
      <c r="N62" s="9"/>
      <c r="O62" s="15"/>
      <c r="P62" s="168"/>
      <c r="Q62" s="168"/>
      <c r="R62" s="168"/>
      <c r="S62" s="207">
        <f>S25+S37+S49+S61</f>
        <v>100</v>
      </c>
      <c r="T62" s="207">
        <f>T25+T37+T49+T61</f>
        <v>153</v>
      </c>
      <c r="U62" s="207">
        <f>U25+U37+U49+U61</f>
        <v>253</v>
      </c>
      <c r="V62" s="207">
        <f>V25+V37+V49+V61</f>
        <v>31</v>
      </c>
      <c r="W62" s="173"/>
      <c r="X62" s="208"/>
      <c r="Y62" s="57"/>
      <c r="Z62" s="57"/>
      <c r="AA62" s="207">
        <f>AA25+AA37+AA49+AA61</f>
        <v>117</v>
      </c>
      <c r="AB62" s="207">
        <f>AB25+AB37+AB49+AB61</f>
        <v>188</v>
      </c>
      <c r="AC62" s="207">
        <f>AC25+AC37+AC49+AC61</f>
        <v>305</v>
      </c>
      <c r="AD62" s="207">
        <f>AD25+AD37+AD49+AD61</f>
        <v>43</v>
      </c>
      <c r="AE62" s="15"/>
    </row>
    <row r="63" spans="1:31" ht="15.6" customHeight="1" thickTop="1" thickBot="1" x14ac:dyDescent="0.3">
      <c r="B63" s="42"/>
      <c r="C63" s="44" t="s">
        <v>908</v>
      </c>
      <c r="D63" s="44" t="s">
        <v>242</v>
      </c>
      <c r="E63" s="42">
        <v>12</v>
      </c>
      <c r="F63" s="199">
        <v>4</v>
      </c>
      <c r="G63" s="173">
        <f t="shared" si="10"/>
        <v>16</v>
      </c>
      <c r="H63" s="42"/>
      <c r="I63" s="44"/>
      <c r="J63" s="43"/>
      <c r="K63" s="43"/>
      <c r="N63" s="9"/>
      <c r="O63" s="63"/>
      <c r="P63" s="43"/>
      <c r="Q63" s="43"/>
      <c r="R63" s="43"/>
      <c r="S63" s="43"/>
      <c r="T63" s="43"/>
      <c r="U63" s="43"/>
      <c r="V63" s="43"/>
      <c r="W63" s="43"/>
      <c r="X63" s="209" t="s">
        <v>799</v>
      </c>
      <c r="Y63" s="201"/>
      <c r="Z63" s="201"/>
      <c r="AA63" s="210">
        <f>S62+AA62</f>
        <v>217</v>
      </c>
      <c r="AB63" s="210">
        <f>T62+AB62</f>
        <v>341</v>
      </c>
      <c r="AC63" s="210">
        <f>U62+AC62</f>
        <v>558</v>
      </c>
      <c r="AD63" s="210">
        <f>V62+AD62</f>
        <v>74</v>
      </c>
      <c r="AE63" s="15"/>
    </row>
    <row r="64" spans="1:31" ht="15.6" customHeight="1" thickTop="1" x14ac:dyDescent="0.3">
      <c r="B64" s="42"/>
      <c r="C64" s="46" t="s">
        <v>249</v>
      </c>
      <c r="D64" s="160" t="s">
        <v>242</v>
      </c>
      <c r="E64" s="42">
        <v>9</v>
      </c>
      <c r="F64" s="42">
        <v>7</v>
      </c>
      <c r="G64" s="173">
        <f t="shared" si="10"/>
        <v>16</v>
      </c>
      <c r="H64" s="42">
        <v>2</v>
      </c>
      <c r="I64" s="43"/>
      <c r="J64" s="43"/>
      <c r="K64" s="43"/>
      <c r="L64" s="170" t="s">
        <v>273</v>
      </c>
      <c r="M64" s="43"/>
      <c r="N64" s="9"/>
      <c r="O64" s="16"/>
      <c r="AE64" s="211"/>
    </row>
    <row r="65" spans="1:31" ht="15.6" customHeight="1" x14ac:dyDescent="0.2">
      <c r="B65" s="42"/>
      <c r="C65" s="44" t="s">
        <v>792</v>
      </c>
      <c r="D65" s="44" t="s">
        <v>305</v>
      </c>
      <c r="E65" s="42">
        <v>8</v>
      </c>
      <c r="F65" s="42">
        <v>5</v>
      </c>
      <c r="G65" s="173">
        <f t="shared" si="10"/>
        <v>13</v>
      </c>
      <c r="H65" s="42"/>
      <c r="I65" s="43"/>
      <c r="J65" s="43"/>
      <c r="K65" s="43"/>
      <c r="L65" s="44" t="s">
        <v>320</v>
      </c>
      <c r="M65" s="44" t="s">
        <v>305</v>
      </c>
      <c r="O65" s="16"/>
      <c r="AE65" s="211"/>
    </row>
    <row r="66" spans="1:31" ht="15.6" customHeight="1" x14ac:dyDescent="0.3">
      <c r="B66" s="42"/>
      <c r="C66" s="44" t="s">
        <v>556</v>
      </c>
      <c r="D66" s="51" t="s">
        <v>250</v>
      </c>
      <c r="E66" s="199">
        <v>6</v>
      </c>
      <c r="F66" s="199">
        <v>6</v>
      </c>
      <c r="G66" s="173">
        <f t="shared" si="10"/>
        <v>12</v>
      </c>
      <c r="H66" s="42"/>
      <c r="L66" s="44" t="s">
        <v>146</v>
      </c>
      <c r="M66" s="44" t="s">
        <v>144</v>
      </c>
      <c r="O66" s="16"/>
      <c r="P66" s="163" t="s">
        <v>141</v>
      </c>
      <c r="Q66" s="49" t="s">
        <v>1002</v>
      </c>
      <c r="R66" s="192">
        <v>41246</v>
      </c>
      <c r="S66" s="57"/>
      <c r="T66" s="57"/>
      <c r="U66" s="57"/>
      <c r="V66" s="171"/>
      <c r="W66" s="171"/>
      <c r="X66" s="163" t="s">
        <v>142</v>
      </c>
      <c r="Y66" s="49" t="s">
        <v>1002</v>
      </c>
      <c r="Z66" s="21">
        <v>41253</v>
      </c>
      <c r="AA66" s="211"/>
      <c r="AB66" s="211"/>
      <c r="AC66" s="211"/>
      <c r="AD66" s="211"/>
      <c r="AE66" s="211"/>
    </row>
    <row r="67" spans="1:31" ht="15.6" customHeight="1" x14ac:dyDescent="0.3">
      <c r="B67" s="42"/>
      <c r="C67" s="44" t="s">
        <v>114</v>
      </c>
      <c r="D67" s="44" t="s">
        <v>356</v>
      </c>
      <c r="E67" s="42">
        <v>2</v>
      </c>
      <c r="F67" s="199">
        <v>10</v>
      </c>
      <c r="G67" s="173">
        <f t="shared" si="10"/>
        <v>12</v>
      </c>
      <c r="H67" s="42">
        <v>1</v>
      </c>
      <c r="O67" s="16"/>
      <c r="P67" s="162" t="s">
        <v>270</v>
      </c>
      <c r="Q67" s="162" t="s">
        <v>268</v>
      </c>
      <c r="R67" s="162" t="s">
        <v>296</v>
      </c>
      <c r="S67" s="44"/>
      <c r="T67" s="44"/>
      <c r="U67" s="44"/>
      <c r="V67" s="50"/>
      <c r="W67" s="50"/>
      <c r="X67" s="162" t="s">
        <v>270</v>
      </c>
      <c r="Y67" s="162" t="s">
        <v>268</v>
      </c>
      <c r="Z67" s="162" t="s">
        <v>296</v>
      </c>
      <c r="AA67" s="43"/>
      <c r="AB67" s="43"/>
      <c r="AC67" s="43"/>
      <c r="AD67" s="43"/>
      <c r="AE67" s="211"/>
    </row>
    <row r="68" spans="1:31" ht="15.6" customHeight="1" x14ac:dyDescent="0.3">
      <c r="B68" s="42"/>
      <c r="C68" s="159" t="s">
        <v>383</v>
      </c>
      <c r="D68" s="44" t="s">
        <v>306</v>
      </c>
      <c r="E68" s="42">
        <v>8</v>
      </c>
      <c r="F68" s="199">
        <v>3</v>
      </c>
      <c r="G68" s="173">
        <f t="shared" si="10"/>
        <v>11</v>
      </c>
      <c r="H68" s="42">
        <v>3</v>
      </c>
      <c r="I68" s="43"/>
      <c r="J68" s="43"/>
      <c r="K68" s="43"/>
      <c r="L68" s="170" t="s">
        <v>348</v>
      </c>
      <c r="M68" s="43"/>
      <c r="O68" s="16"/>
      <c r="P68" s="198">
        <v>0.38541666666666669</v>
      </c>
      <c r="Q68" s="64" t="s">
        <v>315</v>
      </c>
      <c r="R68" s="27" t="s">
        <v>444</v>
      </c>
      <c r="S68" s="44"/>
      <c r="T68" s="44"/>
      <c r="U68" s="44"/>
      <c r="V68" s="50"/>
      <c r="W68" s="50"/>
      <c r="X68" s="198">
        <v>0.38541666666666669</v>
      </c>
      <c r="Y68" s="64" t="s">
        <v>315</v>
      </c>
      <c r="Z68" s="27" t="s">
        <v>450</v>
      </c>
      <c r="AA68" s="52"/>
      <c r="AB68" s="91"/>
      <c r="AC68" s="42"/>
      <c r="AD68" s="43"/>
      <c r="AE68" s="211"/>
    </row>
    <row r="69" spans="1:31" ht="15.6" customHeight="1" x14ac:dyDescent="0.3">
      <c r="B69" s="42"/>
      <c r="C69" s="51" t="s">
        <v>205</v>
      </c>
      <c r="D69" s="44" t="s">
        <v>306</v>
      </c>
      <c r="E69" s="42">
        <v>5</v>
      </c>
      <c r="F69" s="199">
        <v>6</v>
      </c>
      <c r="G69" s="173">
        <f t="shared" si="10"/>
        <v>11</v>
      </c>
      <c r="I69" s="43"/>
      <c r="J69" s="43"/>
      <c r="K69" s="43"/>
      <c r="L69" s="44" t="s">
        <v>794</v>
      </c>
      <c r="M69" s="44" t="s">
        <v>144</v>
      </c>
      <c r="O69" s="16"/>
      <c r="P69" s="198">
        <v>0.38541666666666669</v>
      </c>
      <c r="Q69" s="64" t="s">
        <v>316</v>
      </c>
      <c r="R69" s="27" t="s">
        <v>411</v>
      </c>
      <c r="S69" s="44"/>
      <c r="T69" s="44"/>
      <c r="U69" s="44"/>
      <c r="V69" s="50"/>
      <c r="W69" s="50"/>
      <c r="X69" s="198">
        <v>0.38541666666666669</v>
      </c>
      <c r="Y69" s="64" t="s">
        <v>316</v>
      </c>
      <c r="Z69" s="27" t="s">
        <v>417</v>
      </c>
      <c r="AA69" s="42"/>
      <c r="AB69" s="199"/>
      <c r="AC69" s="42"/>
      <c r="AD69" s="43"/>
      <c r="AE69" s="211"/>
    </row>
    <row r="70" spans="1:31" ht="15.6" customHeight="1" x14ac:dyDescent="0.3">
      <c r="B70" s="42"/>
      <c r="C70" s="56" t="s">
        <v>260</v>
      </c>
      <c r="D70" s="46" t="s">
        <v>242</v>
      </c>
      <c r="E70" s="42">
        <v>1</v>
      </c>
      <c r="F70" s="42">
        <v>10</v>
      </c>
      <c r="G70" s="173">
        <f t="shared" si="10"/>
        <v>11</v>
      </c>
      <c r="H70" s="42"/>
      <c r="I70" s="43"/>
      <c r="J70" s="43"/>
      <c r="K70" s="43"/>
      <c r="L70" s="44" t="s">
        <v>914</v>
      </c>
      <c r="M70" s="44" t="s">
        <v>144</v>
      </c>
      <c r="O70" s="16"/>
      <c r="P70" s="198">
        <v>0.42708333333333331</v>
      </c>
      <c r="Q70" s="64" t="s">
        <v>315</v>
      </c>
      <c r="R70" s="27" t="s">
        <v>445</v>
      </c>
      <c r="S70" s="44"/>
      <c r="T70" s="44"/>
      <c r="U70" s="44"/>
      <c r="V70" s="50"/>
      <c r="W70" s="50"/>
      <c r="X70" s="198">
        <v>0.42708333333333331</v>
      </c>
      <c r="Y70" s="64" t="s">
        <v>315</v>
      </c>
      <c r="Z70" s="27" t="s">
        <v>418</v>
      </c>
      <c r="AA70" s="42"/>
      <c r="AB70" s="42"/>
      <c r="AC70" s="42"/>
      <c r="AD70" s="43"/>
      <c r="AE70" s="211"/>
    </row>
    <row r="71" spans="1:31" ht="18.75" x14ac:dyDescent="0.3">
      <c r="B71" s="42"/>
      <c r="C71" s="44" t="s">
        <v>158</v>
      </c>
      <c r="D71" s="44"/>
      <c r="E71" s="42"/>
      <c r="F71" s="42"/>
      <c r="G71" s="173">
        <v>10</v>
      </c>
      <c r="I71" s="43"/>
      <c r="J71" s="43"/>
      <c r="K71" s="43"/>
      <c r="L71" s="44"/>
      <c r="M71" s="44"/>
      <c r="O71" s="16"/>
      <c r="P71" s="198">
        <v>0.42708333333333331</v>
      </c>
      <c r="Q71" s="64" t="s">
        <v>316</v>
      </c>
      <c r="R71" s="27" t="s">
        <v>446</v>
      </c>
      <c r="S71" s="43"/>
      <c r="T71" s="43"/>
      <c r="U71" s="43"/>
      <c r="V71" s="43"/>
      <c r="W71" s="43"/>
      <c r="X71" s="198">
        <v>0.42708333333333331</v>
      </c>
      <c r="Y71" s="64" t="s">
        <v>316</v>
      </c>
      <c r="Z71" s="27" t="s">
        <v>451</v>
      </c>
      <c r="AA71" s="43"/>
      <c r="AB71" s="43"/>
      <c r="AC71" s="43"/>
      <c r="AD71" s="43"/>
      <c r="AE71" s="211"/>
    </row>
    <row r="72" spans="1:31" ht="15.75" x14ac:dyDescent="0.25">
      <c r="A72" s="151"/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211"/>
    </row>
    <row r="73" spans="1:31" ht="15.75" x14ac:dyDescent="0.25">
      <c r="O73" s="94"/>
      <c r="P73" s="143"/>
      <c r="Q73" s="143"/>
      <c r="R73" s="143"/>
      <c r="S73" s="104"/>
      <c r="T73" s="104"/>
      <c r="U73" s="104"/>
      <c r="V73" s="104"/>
    </row>
    <row r="74" spans="1:31" ht="15.75" x14ac:dyDescent="0.25">
      <c r="P74" s="40"/>
      <c r="Q74" s="40"/>
      <c r="R74" s="40"/>
    </row>
    <row r="75" spans="1:31" ht="18" x14ac:dyDescent="0.25">
      <c r="A75" s="36"/>
      <c r="B75" s="84"/>
      <c r="C75" s="36"/>
      <c r="D75" s="36"/>
      <c r="E75" s="34"/>
      <c r="F75" s="83"/>
      <c r="G75" s="36"/>
      <c r="H75" s="36"/>
      <c r="I75" s="36"/>
      <c r="J75" s="85"/>
      <c r="K75" s="83"/>
      <c r="P75" s="7"/>
      <c r="Q75" s="6"/>
      <c r="R75" s="10"/>
    </row>
    <row r="76" spans="1:31" ht="18" x14ac:dyDescent="0.25">
      <c r="A76" s="36"/>
      <c r="B76" s="84"/>
      <c r="C76" s="36"/>
      <c r="D76" s="36"/>
      <c r="E76" s="34"/>
      <c r="F76" s="83"/>
      <c r="G76" s="54"/>
      <c r="H76" s="36"/>
      <c r="I76" s="36"/>
      <c r="J76" s="85"/>
      <c r="K76" s="83"/>
      <c r="P76" s="5"/>
      <c r="Q76" s="5"/>
      <c r="R76" s="7"/>
    </row>
    <row r="77" spans="1:31" ht="18" x14ac:dyDescent="0.25">
      <c r="A77" s="36"/>
      <c r="B77" s="84"/>
      <c r="C77" s="36"/>
      <c r="D77" s="36"/>
      <c r="E77" s="34"/>
      <c r="F77" s="83"/>
      <c r="G77" s="54"/>
      <c r="H77" s="36"/>
      <c r="I77" s="83"/>
      <c r="J77" s="83"/>
      <c r="K77" s="83"/>
      <c r="P77" s="67"/>
      <c r="Q77" s="67"/>
      <c r="R77" s="40"/>
    </row>
    <row r="78" spans="1:31" ht="18" x14ac:dyDescent="0.25">
      <c r="A78" s="36"/>
      <c r="B78" s="84"/>
      <c r="C78" s="36"/>
      <c r="D78" s="36"/>
      <c r="E78" s="34"/>
      <c r="F78" s="83"/>
      <c r="G78" s="54"/>
      <c r="H78" s="36"/>
      <c r="I78" s="83"/>
      <c r="J78" s="83"/>
      <c r="K78" s="83"/>
      <c r="P78" s="7"/>
      <c r="Q78" s="7"/>
      <c r="R78" s="7"/>
    </row>
    <row r="79" spans="1:31" ht="18" x14ac:dyDescent="0.25">
      <c r="A79" s="36"/>
      <c r="B79" s="84"/>
      <c r="C79" s="36"/>
      <c r="D79" s="36"/>
      <c r="E79" s="34"/>
      <c r="F79" s="83"/>
      <c r="G79" s="36"/>
      <c r="H79" s="83"/>
      <c r="I79" s="83"/>
      <c r="J79" s="34"/>
      <c r="K79" s="83"/>
      <c r="P79" s="5"/>
      <c r="Q79" s="5"/>
      <c r="R79" s="7"/>
    </row>
    <row r="80" spans="1:31" ht="18" x14ac:dyDescent="0.25">
      <c r="A80" s="36"/>
      <c r="B80" s="84"/>
      <c r="C80" s="36"/>
      <c r="D80" s="36"/>
      <c r="E80" s="34"/>
      <c r="F80" s="36"/>
      <c r="G80" s="36"/>
      <c r="H80" s="36"/>
      <c r="I80" s="83"/>
      <c r="J80" s="83"/>
      <c r="K80" s="83"/>
      <c r="P80" s="5"/>
      <c r="Q80" s="5"/>
      <c r="R80" s="7"/>
    </row>
    <row r="81" spans="1:18" ht="18" x14ac:dyDescent="0.25">
      <c r="A81" s="36"/>
      <c r="B81" s="84"/>
      <c r="C81" s="38"/>
      <c r="D81" s="38"/>
      <c r="E81" s="34"/>
      <c r="F81" s="36"/>
      <c r="G81" s="54"/>
      <c r="H81" s="36"/>
      <c r="I81" s="83"/>
      <c r="J81" s="83"/>
      <c r="K81" s="83"/>
      <c r="P81" s="5"/>
      <c r="Q81" s="5"/>
      <c r="R81" s="7"/>
    </row>
    <row r="82" spans="1:18" ht="18" x14ac:dyDescent="0.25">
      <c r="A82" s="36"/>
      <c r="B82" s="84"/>
      <c r="C82" s="36"/>
      <c r="D82" s="34"/>
      <c r="E82" s="34"/>
      <c r="F82" s="83"/>
      <c r="G82" s="36"/>
      <c r="H82" s="83"/>
      <c r="I82" s="83"/>
      <c r="J82" s="83"/>
      <c r="K82" s="83"/>
      <c r="P82" s="7"/>
      <c r="Q82" s="7"/>
      <c r="R82" s="7"/>
    </row>
    <row r="83" spans="1:18" ht="18" x14ac:dyDescent="0.25">
      <c r="A83" s="36"/>
      <c r="B83" s="84"/>
      <c r="C83" s="36"/>
      <c r="D83" s="34"/>
      <c r="E83" s="34"/>
      <c r="F83" s="36"/>
      <c r="G83" s="54"/>
      <c r="H83" s="36"/>
      <c r="I83" s="83"/>
      <c r="J83" s="83"/>
      <c r="K83" s="83"/>
      <c r="P83" s="7"/>
      <c r="Q83" s="7"/>
      <c r="R83" s="7"/>
    </row>
    <row r="84" spans="1:18" ht="18" x14ac:dyDescent="0.25">
      <c r="A84" s="36"/>
      <c r="B84" s="84"/>
      <c r="C84" s="34"/>
      <c r="D84" s="34"/>
      <c r="E84" s="34"/>
      <c r="F84" s="36"/>
      <c r="G84" s="54"/>
      <c r="H84" s="36"/>
      <c r="I84" s="83"/>
      <c r="J84" s="83"/>
      <c r="K84" s="83"/>
    </row>
    <row r="85" spans="1:18" ht="18" x14ac:dyDescent="0.25">
      <c r="A85" s="36"/>
      <c r="B85" s="84"/>
      <c r="C85" s="34"/>
      <c r="D85" s="34"/>
      <c r="E85" s="34"/>
      <c r="F85" s="36"/>
      <c r="G85" s="54"/>
      <c r="H85" s="36"/>
      <c r="I85" s="83"/>
      <c r="J85" s="83"/>
      <c r="K85" s="83"/>
    </row>
    <row r="86" spans="1:18" ht="23.25" x14ac:dyDescent="0.35">
      <c r="A86" s="86"/>
      <c r="B86" s="89"/>
      <c r="C86" s="34"/>
      <c r="D86" s="34"/>
      <c r="E86" s="34"/>
      <c r="F86" s="36"/>
      <c r="G86" s="54"/>
      <c r="H86" s="36"/>
      <c r="I86" s="83"/>
      <c r="J86" s="83"/>
      <c r="K86" s="83"/>
    </row>
    <row r="87" spans="1:18" ht="18" x14ac:dyDescent="0.25">
      <c r="A87" s="36"/>
      <c r="B87" s="84"/>
      <c r="C87" s="36"/>
      <c r="D87" s="84"/>
      <c r="E87" s="34"/>
      <c r="F87" s="83"/>
      <c r="G87" s="36"/>
      <c r="H87" s="36"/>
      <c r="I87" s="83"/>
      <c r="J87" s="34"/>
      <c r="K87" s="83"/>
    </row>
    <row r="88" spans="1:18" ht="18" x14ac:dyDescent="0.25">
      <c r="A88" s="36"/>
      <c r="B88" s="34"/>
      <c r="C88" s="34"/>
      <c r="D88" s="34"/>
      <c r="E88" s="34"/>
      <c r="F88" s="34"/>
      <c r="G88" s="36"/>
      <c r="H88" s="34"/>
      <c r="I88" s="34"/>
      <c r="J88" s="34"/>
      <c r="K88" s="83"/>
    </row>
    <row r="89" spans="1:18" ht="18" x14ac:dyDescent="0.25">
      <c r="A89" s="36"/>
      <c r="B89" s="84"/>
      <c r="C89" s="84"/>
      <c r="D89" s="84"/>
      <c r="E89" s="83"/>
      <c r="F89" s="83"/>
      <c r="G89" s="36"/>
      <c r="H89" s="83"/>
      <c r="I89" s="83"/>
      <c r="J89" s="34"/>
      <c r="K89" s="83"/>
    </row>
    <row r="90" spans="1:18" ht="18" x14ac:dyDescent="0.25">
      <c r="A90" s="83"/>
      <c r="B90" s="34"/>
      <c r="C90" s="84"/>
      <c r="D90" s="84"/>
      <c r="E90" s="34"/>
      <c r="F90" s="36"/>
      <c r="G90" s="54"/>
      <c r="H90" s="36"/>
      <c r="I90" s="83"/>
      <c r="J90" s="83"/>
      <c r="K90" s="83"/>
    </row>
    <row r="91" spans="1:18" ht="23.25" x14ac:dyDescent="0.35">
      <c r="A91" s="83"/>
      <c r="B91" s="58"/>
      <c r="C91" s="89"/>
      <c r="D91" s="89"/>
      <c r="E91" s="58"/>
      <c r="F91" s="36"/>
      <c r="G91" s="54"/>
      <c r="H91" s="36"/>
      <c r="I91" s="83"/>
      <c r="J91" s="83"/>
      <c r="K91" s="83"/>
    </row>
    <row r="92" spans="1:18" ht="18" x14ac:dyDescent="0.25">
      <c r="A92" s="83"/>
      <c r="B92" s="34"/>
      <c r="C92" s="84"/>
      <c r="D92" s="84"/>
      <c r="E92" s="34"/>
      <c r="F92" s="36"/>
      <c r="G92" s="54"/>
      <c r="H92" s="36"/>
      <c r="I92" s="83"/>
      <c r="J92" s="83"/>
      <c r="K92" s="83"/>
    </row>
    <row r="93" spans="1:18" ht="18" x14ac:dyDescent="0.25">
      <c r="A93" s="36"/>
      <c r="B93" s="34"/>
      <c r="C93" s="34"/>
      <c r="D93" s="34"/>
      <c r="E93" s="34"/>
      <c r="F93" s="36"/>
      <c r="G93" s="54"/>
      <c r="H93" s="36"/>
      <c r="I93" s="83"/>
      <c r="J93" s="34"/>
      <c r="K93" s="34"/>
      <c r="L93" s="1"/>
    </row>
    <row r="94" spans="1:18" ht="18" x14ac:dyDescent="0.25">
      <c r="A94" s="36"/>
      <c r="B94" s="34"/>
      <c r="C94" s="87"/>
      <c r="D94" s="34"/>
      <c r="E94" s="34"/>
      <c r="F94" s="36"/>
      <c r="G94" s="54"/>
      <c r="H94" s="36"/>
      <c r="I94" s="83"/>
      <c r="J94" s="34"/>
      <c r="K94" s="34"/>
      <c r="L94" s="1"/>
    </row>
    <row r="95" spans="1:18" ht="18" x14ac:dyDescent="0.25">
      <c r="A95" s="36"/>
      <c r="B95" s="34"/>
      <c r="C95" s="87"/>
      <c r="D95" s="84"/>
      <c r="E95" s="36"/>
      <c r="F95" s="36"/>
      <c r="G95" s="54"/>
      <c r="H95" s="36"/>
      <c r="I95" s="83"/>
      <c r="J95" s="34"/>
      <c r="K95" s="34"/>
      <c r="L95" s="1"/>
    </row>
    <row r="96" spans="1:18" ht="18" x14ac:dyDescent="0.25">
      <c r="A96" s="36"/>
      <c r="B96" s="34"/>
      <c r="C96" s="87"/>
      <c r="D96" s="84"/>
      <c r="E96" s="36"/>
      <c r="F96" s="36"/>
      <c r="G96" s="54"/>
      <c r="H96" s="36"/>
      <c r="I96" s="83"/>
      <c r="J96" s="34"/>
      <c r="K96" s="34"/>
      <c r="L96" s="1"/>
    </row>
    <row r="97" spans="1:12" ht="18" x14ac:dyDescent="0.25">
      <c r="A97" s="36"/>
      <c r="B97" s="34"/>
      <c r="C97" s="87"/>
      <c r="D97" s="84"/>
      <c r="E97" s="34"/>
      <c r="F97" s="36"/>
      <c r="G97" s="54"/>
      <c r="H97" s="36"/>
      <c r="I97" s="83"/>
      <c r="J97" s="34"/>
      <c r="K97" s="34"/>
      <c r="L97" s="1"/>
    </row>
    <row r="98" spans="1:12" ht="18" x14ac:dyDescent="0.25">
      <c r="A98" s="95"/>
      <c r="B98" s="96"/>
      <c r="C98" s="97"/>
      <c r="D98" s="98"/>
      <c r="E98" s="95"/>
      <c r="F98" s="95"/>
      <c r="G98" s="95"/>
      <c r="H98" s="95"/>
      <c r="I98" s="99"/>
      <c r="J98" s="96"/>
      <c r="K98" s="96"/>
      <c r="L98" s="100"/>
    </row>
    <row r="99" spans="1:12" ht="18" x14ac:dyDescent="0.25">
      <c r="A99" s="36"/>
      <c r="B99" s="34"/>
      <c r="C99" s="87"/>
      <c r="D99" s="84"/>
      <c r="E99" s="36"/>
      <c r="F99" s="36"/>
      <c r="G99" s="54"/>
      <c r="H99" s="36"/>
      <c r="I99" s="83"/>
      <c r="J99" s="34"/>
      <c r="K99" s="34"/>
      <c r="L99" s="1"/>
    </row>
    <row r="100" spans="1:12" ht="18" x14ac:dyDescent="0.25">
      <c r="A100" s="36"/>
      <c r="B100" s="34"/>
      <c r="C100" s="87"/>
      <c r="D100" s="84"/>
      <c r="E100" s="34"/>
      <c r="F100" s="36"/>
      <c r="G100" s="54"/>
      <c r="H100" s="36"/>
      <c r="I100" s="83"/>
      <c r="J100" s="34"/>
      <c r="K100" s="34"/>
      <c r="L100" s="1"/>
    </row>
  </sheetData>
  <phoneticPr fontId="0" type="noConversion"/>
  <pageMargins left="0.25" right="0.25" top="0.25" bottom="0.25" header="0.5" footer="0.5"/>
  <pageSetup scale="65" fitToWidth="0" fitToHeight="0" orientation="portrait" r:id="rId1"/>
  <headerFooter alignWithMargins="0"/>
  <colBreaks count="1" manualBreakCount="1">
    <brk id="13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view="pageBreakPreview" topLeftCell="A10" zoomScale="78" zoomScaleNormal="75" zoomScaleSheetLayoutView="78" workbookViewId="0">
      <selection activeCell="M18" sqref="M18"/>
    </sheetView>
  </sheetViews>
  <sheetFormatPr defaultRowHeight="12.75" x14ac:dyDescent="0.2"/>
  <cols>
    <col min="1" max="1" width="13.140625" customWidth="1"/>
    <col min="2" max="2" width="16.42578125" customWidth="1"/>
    <col min="3" max="3" width="16.140625" customWidth="1"/>
    <col min="4" max="4" width="13.8554687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26.42578125" customWidth="1"/>
    <col min="14" max="14" width="0.85546875" customWidth="1"/>
    <col min="15" max="15" width="3" customWidth="1"/>
    <col min="16" max="16" width="14.7109375" customWidth="1"/>
    <col min="17" max="17" width="15" customWidth="1"/>
    <col min="18" max="18" width="15.42578125" customWidth="1"/>
    <col min="19" max="19" width="7" customWidth="1"/>
    <col min="20" max="20" width="6.85546875" customWidth="1"/>
    <col min="21" max="21" width="7.140625" customWidth="1"/>
    <col min="22" max="22" width="6.85546875" customWidth="1"/>
    <col min="23" max="23" width="4.7109375" customWidth="1"/>
    <col min="24" max="24" width="12.85546875" customWidth="1"/>
    <col min="25" max="25" width="19.28515625" customWidth="1"/>
    <col min="26" max="26" width="15.5703125" customWidth="1"/>
    <col min="27" max="27" width="7.42578125" customWidth="1"/>
    <col min="28" max="28" width="6.5703125" customWidth="1"/>
    <col min="29" max="29" width="6.85546875" customWidth="1"/>
    <col min="30" max="30" width="6.5703125" customWidth="1"/>
    <col min="31" max="31" width="2" customWidth="1"/>
  </cols>
  <sheetData>
    <row r="1" spans="1:31" ht="24" customHeight="1" x14ac:dyDescent="0.35">
      <c r="A1" s="30"/>
      <c r="B1" s="215"/>
      <c r="C1" s="215"/>
      <c r="D1" s="215"/>
      <c r="E1" s="215"/>
      <c r="F1" s="215"/>
      <c r="G1" s="216" t="s">
        <v>286</v>
      </c>
      <c r="H1" s="216"/>
      <c r="I1" s="216"/>
      <c r="J1" s="216"/>
      <c r="K1" s="216"/>
      <c r="L1" s="215"/>
      <c r="M1" s="215"/>
      <c r="O1" s="16"/>
      <c r="P1" s="144" t="s">
        <v>262</v>
      </c>
      <c r="Q1" s="144"/>
      <c r="R1" s="144" t="s">
        <v>246</v>
      </c>
      <c r="S1" s="232" t="s">
        <v>287</v>
      </c>
      <c r="T1" s="15" t="s">
        <v>264</v>
      </c>
      <c r="U1" s="15" t="s">
        <v>263</v>
      </c>
      <c r="V1" s="15" t="s">
        <v>265</v>
      </c>
      <c r="W1" s="15" t="s">
        <v>266</v>
      </c>
      <c r="X1" s="15" t="s">
        <v>267</v>
      </c>
      <c r="Y1" s="173"/>
      <c r="Z1" s="57" t="s">
        <v>138</v>
      </c>
      <c r="AA1" s="16"/>
      <c r="AB1" s="16"/>
      <c r="AC1" s="16"/>
      <c r="AD1" s="16"/>
      <c r="AE1" s="16"/>
    </row>
    <row r="2" spans="1:31" ht="18.600000000000001" customHeight="1" x14ac:dyDescent="0.3">
      <c r="A2" s="14"/>
      <c r="B2" s="217" t="s">
        <v>443</v>
      </c>
      <c r="C2" s="216"/>
      <c r="D2" s="215"/>
      <c r="E2" s="215"/>
      <c r="F2" s="215"/>
      <c r="G2" s="218" t="s">
        <v>797</v>
      </c>
      <c r="H2" s="216"/>
      <c r="I2" s="216"/>
      <c r="J2" s="216"/>
      <c r="K2" s="216"/>
      <c r="L2" s="215"/>
      <c r="M2" s="219">
        <v>41239</v>
      </c>
      <c r="O2" s="15"/>
      <c r="P2" s="44" t="s">
        <v>223</v>
      </c>
      <c r="Q2" s="44" t="s">
        <v>275</v>
      </c>
      <c r="R2" s="44" t="s">
        <v>243</v>
      </c>
      <c r="S2" s="42"/>
      <c r="T2" s="199">
        <v>11</v>
      </c>
      <c r="U2" s="42">
        <v>20</v>
      </c>
      <c r="V2" s="42">
        <v>1</v>
      </c>
      <c r="W2" s="42">
        <v>0</v>
      </c>
      <c r="X2" s="212">
        <f t="shared" ref="X2:X9" si="0">U2/T2</f>
        <v>1.8181818181818181</v>
      </c>
      <c r="Z2" s="195"/>
      <c r="AA2" s="42" t="s">
        <v>240</v>
      </c>
      <c r="AB2" s="42" t="s">
        <v>241</v>
      </c>
      <c r="AC2" s="42" t="s">
        <v>587</v>
      </c>
      <c r="AD2" s="42" t="s">
        <v>137</v>
      </c>
      <c r="AE2" s="16"/>
    </row>
    <row r="3" spans="1:31" ht="18" x14ac:dyDescent="0.25">
      <c r="A3" s="4"/>
      <c r="B3" s="4"/>
      <c r="C3" s="25"/>
      <c r="D3" s="25"/>
      <c r="E3" s="23" t="s">
        <v>279</v>
      </c>
      <c r="F3" s="23" t="s">
        <v>280</v>
      </c>
      <c r="G3" s="23" t="s">
        <v>281</v>
      </c>
      <c r="H3" s="23" t="s">
        <v>282</v>
      </c>
      <c r="I3" s="23" t="s">
        <v>263</v>
      </c>
      <c r="J3" s="23" t="s">
        <v>247</v>
      </c>
      <c r="K3" s="23" t="s">
        <v>287</v>
      </c>
      <c r="L3" s="23" t="s">
        <v>244</v>
      </c>
      <c r="M3" s="4"/>
      <c r="O3" s="15"/>
      <c r="P3" s="44" t="s">
        <v>210</v>
      </c>
      <c r="Q3" s="44" t="s">
        <v>317</v>
      </c>
      <c r="R3" s="44" t="s">
        <v>283</v>
      </c>
      <c r="S3" s="42"/>
      <c r="T3" s="199">
        <v>9</v>
      </c>
      <c r="U3" s="42">
        <v>17</v>
      </c>
      <c r="V3" s="42">
        <v>2</v>
      </c>
      <c r="W3" s="42">
        <v>1</v>
      </c>
      <c r="X3" s="212">
        <f t="shared" si="0"/>
        <v>1.8888888888888888</v>
      </c>
      <c r="Y3" s="42"/>
      <c r="Z3" s="157" t="s">
        <v>358</v>
      </c>
      <c r="AA3" s="221">
        <v>6</v>
      </c>
      <c r="AB3" s="221">
        <v>6</v>
      </c>
      <c r="AC3" s="173">
        <f t="shared" ref="AC3:AC10" si="1">SUM(AA3:AB3)</f>
        <v>12</v>
      </c>
      <c r="AD3" s="42">
        <v>1</v>
      </c>
      <c r="AE3" s="16"/>
    </row>
    <row r="4" spans="1:31" ht="18.75" x14ac:dyDescent="0.3">
      <c r="A4" s="7"/>
      <c r="B4" s="9"/>
      <c r="C4" s="35" t="s">
        <v>278</v>
      </c>
      <c r="D4" s="25"/>
      <c r="E4" s="23">
        <v>6</v>
      </c>
      <c r="F4" s="23">
        <v>2</v>
      </c>
      <c r="G4" s="23">
        <v>3</v>
      </c>
      <c r="H4" s="23">
        <v>35</v>
      </c>
      <c r="I4" s="23">
        <v>22</v>
      </c>
      <c r="J4" s="37">
        <f t="shared" ref="J4:J11" si="2">E4*2+G4*1</f>
        <v>15</v>
      </c>
      <c r="K4" s="234">
        <v>52</v>
      </c>
      <c r="L4" s="114">
        <v>7</v>
      </c>
      <c r="M4" s="7"/>
      <c r="N4" s="1"/>
      <c r="O4" s="15"/>
      <c r="P4" s="44" t="s">
        <v>255</v>
      </c>
      <c r="Q4" s="44" t="s">
        <v>285</v>
      </c>
      <c r="R4" s="44" t="s">
        <v>242</v>
      </c>
      <c r="S4" s="42"/>
      <c r="T4" s="199">
        <v>11</v>
      </c>
      <c r="U4" s="42">
        <v>22</v>
      </c>
      <c r="V4" s="42">
        <v>1</v>
      </c>
      <c r="W4" s="42">
        <v>0</v>
      </c>
      <c r="X4" s="212">
        <f t="shared" si="0"/>
        <v>2</v>
      </c>
      <c r="Y4" s="42"/>
      <c r="Z4" s="157" t="s">
        <v>306</v>
      </c>
      <c r="AA4" s="221">
        <v>3</v>
      </c>
      <c r="AB4" s="221">
        <v>9</v>
      </c>
      <c r="AC4" s="173">
        <f t="shared" si="1"/>
        <v>12</v>
      </c>
      <c r="AD4" s="42">
        <v>4</v>
      </c>
      <c r="AE4" s="16"/>
    </row>
    <row r="5" spans="1:31" ht="18.75" x14ac:dyDescent="0.3">
      <c r="A5" s="9"/>
      <c r="B5" s="9"/>
      <c r="C5" s="35" t="s">
        <v>313</v>
      </c>
      <c r="D5" s="25"/>
      <c r="E5" s="23">
        <v>6</v>
      </c>
      <c r="F5" s="23">
        <v>4</v>
      </c>
      <c r="G5" s="23">
        <v>1</v>
      </c>
      <c r="H5" s="23">
        <v>27</v>
      </c>
      <c r="I5" s="23">
        <v>24</v>
      </c>
      <c r="J5" s="37">
        <f t="shared" si="2"/>
        <v>13</v>
      </c>
      <c r="K5" s="234">
        <v>42</v>
      </c>
      <c r="L5" s="23">
        <v>13</v>
      </c>
      <c r="M5" s="7"/>
      <c r="O5" s="15"/>
      <c r="P5" s="44" t="s">
        <v>321</v>
      </c>
      <c r="Q5" s="44" t="s">
        <v>785</v>
      </c>
      <c r="R5" s="44" t="s">
        <v>306</v>
      </c>
      <c r="S5" s="42">
        <v>1</v>
      </c>
      <c r="T5" s="199">
        <v>11</v>
      </c>
      <c r="U5" s="42">
        <v>24</v>
      </c>
      <c r="V5" s="42">
        <v>3</v>
      </c>
      <c r="W5" s="42">
        <v>0</v>
      </c>
      <c r="X5" s="212">
        <f t="shared" si="0"/>
        <v>2.1818181818181817</v>
      </c>
      <c r="Y5" s="42"/>
      <c r="Z5" s="157" t="s">
        <v>305</v>
      </c>
      <c r="AA5" s="221">
        <v>1</v>
      </c>
      <c r="AB5" s="221">
        <v>7</v>
      </c>
      <c r="AC5" s="173">
        <f t="shared" si="1"/>
        <v>8</v>
      </c>
      <c r="AD5" s="42">
        <v>1</v>
      </c>
      <c r="AE5" s="16"/>
    </row>
    <row r="6" spans="1:31" ht="18.75" x14ac:dyDescent="0.3">
      <c r="B6" s="9"/>
      <c r="C6" s="35" t="s">
        <v>346</v>
      </c>
      <c r="E6" s="23">
        <v>4</v>
      </c>
      <c r="F6" s="23">
        <v>4</v>
      </c>
      <c r="G6" s="23">
        <v>3</v>
      </c>
      <c r="H6" s="23">
        <v>30</v>
      </c>
      <c r="I6" s="23">
        <v>31</v>
      </c>
      <c r="J6" s="37">
        <f t="shared" si="2"/>
        <v>11</v>
      </c>
      <c r="K6" s="234">
        <v>49</v>
      </c>
      <c r="L6" s="114">
        <v>8</v>
      </c>
      <c r="M6" s="7"/>
      <c r="O6" s="15"/>
      <c r="P6" s="44" t="s">
        <v>788</v>
      </c>
      <c r="Q6" s="44" t="s">
        <v>789</v>
      </c>
      <c r="R6" s="44" t="s">
        <v>319</v>
      </c>
      <c r="S6" s="42"/>
      <c r="T6" s="199">
        <v>5</v>
      </c>
      <c r="U6" s="42">
        <v>12</v>
      </c>
      <c r="V6" s="42">
        <v>1</v>
      </c>
      <c r="W6" s="42">
        <v>0</v>
      </c>
      <c r="X6" s="212">
        <f t="shared" si="0"/>
        <v>2.4</v>
      </c>
      <c r="Y6" s="42"/>
      <c r="Z6" s="220" t="s">
        <v>319</v>
      </c>
      <c r="AA6" s="221">
        <v>3</v>
      </c>
      <c r="AB6" s="221">
        <v>3</v>
      </c>
      <c r="AC6" s="173">
        <f t="shared" si="1"/>
        <v>6</v>
      </c>
      <c r="AE6" s="16"/>
    </row>
    <row r="7" spans="1:31" ht="18.75" x14ac:dyDescent="0.3">
      <c r="B7" s="9"/>
      <c r="C7" s="35" t="s">
        <v>583</v>
      </c>
      <c r="D7" s="25"/>
      <c r="E7" s="23">
        <v>4</v>
      </c>
      <c r="F7" s="23">
        <v>4</v>
      </c>
      <c r="G7" s="23">
        <v>3</v>
      </c>
      <c r="H7" s="23">
        <v>18</v>
      </c>
      <c r="I7" s="23">
        <v>20</v>
      </c>
      <c r="J7" s="37">
        <f t="shared" si="2"/>
        <v>11</v>
      </c>
      <c r="K7" s="234">
        <v>31</v>
      </c>
      <c r="L7" s="114">
        <v>13</v>
      </c>
      <c r="M7" s="7"/>
      <c r="N7" s="9"/>
      <c r="O7" s="15"/>
      <c r="P7" s="51" t="s">
        <v>355</v>
      </c>
      <c r="Q7" s="44" t="s">
        <v>284</v>
      </c>
      <c r="R7" s="44" t="s">
        <v>305</v>
      </c>
      <c r="S7" s="42">
        <v>1</v>
      </c>
      <c r="T7" s="199">
        <v>11</v>
      </c>
      <c r="U7" s="42">
        <v>28</v>
      </c>
      <c r="V7" s="42">
        <v>0</v>
      </c>
      <c r="W7" s="42">
        <v>2</v>
      </c>
      <c r="X7" s="212">
        <f t="shared" si="0"/>
        <v>2.5454545454545454</v>
      </c>
      <c r="Y7" s="42"/>
      <c r="Z7" s="157" t="s">
        <v>242</v>
      </c>
      <c r="AA7" s="221">
        <v>3</v>
      </c>
      <c r="AB7" s="221">
        <v>1</v>
      </c>
      <c r="AC7" s="173">
        <f t="shared" si="1"/>
        <v>4</v>
      </c>
      <c r="AD7" s="42"/>
      <c r="AE7" s="16"/>
    </row>
    <row r="8" spans="1:31" ht="18.75" x14ac:dyDescent="0.3">
      <c r="A8" s="9"/>
      <c r="B8" s="9"/>
      <c r="C8" s="35" t="s">
        <v>318</v>
      </c>
      <c r="D8" s="25"/>
      <c r="E8" s="23">
        <v>3</v>
      </c>
      <c r="F8" s="23">
        <v>3</v>
      </c>
      <c r="G8" s="23">
        <v>5</v>
      </c>
      <c r="H8" s="23">
        <v>23</v>
      </c>
      <c r="I8" s="23">
        <v>26</v>
      </c>
      <c r="J8" s="37">
        <f t="shared" si="2"/>
        <v>11</v>
      </c>
      <c r="K8" s="234">
        <v>30</v>
      </c>
      <c r="L8" s="23">
        <v>7</v>
      </c>
      <c r="M8" s="7"/>
      <c r="O8" s="15"/>
      <c r="P8" s="44" t="s">
        <v>252</v>
      </c>
      <c r="Q8" s="44" t="s">
        <v>304</v>
      </c>
      <c r="R8" s="44" t="s">
        <v>356</v>
      </c>
      <c r="S8" s="42"/>
      <c r="T8" s="199">
        <v>9</v>
      </c>
      <c r="U8" s="42">
        <v>24</v>
      </c>
      <c r="V8" s="42">
        <v>1</v>
      </c>
      <c r="W8" s="42">
        <v>0</v>
      </c>
      <c r="X8" s="212">
        <f t="shared" si="0"/>
        <v>2.6666666666666665</v>
      </c>
      <c r="Z8" s="157" t="s">
        <v>356</v>
      </c>
      <c r="AA8" s="221">
        <v>2</v>
      </c>
      <c r="AB8" s="221">
        <v>2</v>
      </c>
      <c r="AC8" s="173">
        <f t="shared" si="1"/>
        <v>4</v>
      </c>
      <c r="AD8" s="43"/>
      <c r="AE8" s="16"/>
    </row>
    <row r="9" spans="1:31" ht="18.75" x14ac:dyDescent="0.3">
      <c r="A9" s="9"/>
      <c r="B9" s="9"/>
      <c r="C9" s="35" t="s">
        <v>784</v>
      </c>
      <c r="E9" s="23">
        <v>4</v>
      </c>
      <c r="F9" s="23">
        <v>6</v>
      </c>
      <c r="G9" s="23">
        <v>1</v>
      </c>
      <c r="H9" s="23">
        <v>29</v>
      </c>
      <c r="I9" s="23">
        <v>30</v>
      </c>
      <c r="J9" s="37">
        <f t="shared" si="2"/>
        <v>9</v>
      </c>
      <c r="K9" s="234">
        <v>47</v>
      </c>
      <c r="L9" s="23">
        <v>2</v>
      </c>
      <c r="M9" s="7"/>
      <c r="O9" s="15"/>
      <c r="P9" s="44" t="s">
        <v>291</v>
      </c>
      <c r="Q9" s="44" t="s">
        <v>329</v>
      </c>
      <c r="R9" s="44" t="s">
        <v>358</v>
      </c>
      <c r="S9" s="42">
        <v>1</v>
      </c>
      <c r="T9" s="199">
        <v>10</v>
      </c>
      <c r="U9" s="42">
        <v>28</v>
      </c>
      <c r="V9" s="42">
        <v>1</v>
      </c>
      <c r="W9" s="42">
        <v>0</v>
      </c>
      <c r="X9" s="212">
        <f t="shared" si="0"/>
        <v>2.8</v>
      </c>
      <c r="Z9" s="223" t="s">
        <v>243</v>
      </c>
      <c r="AA9" s="221">
        <v>2</v>
      </c>
      <c r="AB9" s="221">
        <v>1</v>
      </c>
      <c r="AC9" s="173">
        <f t="shared" si="1"/>
        <v>3</v>
      </c>
      <c r="AD9" s="42">
        <v>1</v>
      </c>
      <c r="AE9" s="16"/>
    </row>
    <row r="10" spans="1:31" ht="19.5" thickBot="1" x14ac:dyDescent="0.35">
      <c r="A10" s="9"/>
      <c r="B10" s="9"/>
      <c r="C10" s="35" t="s">
        <v>276</v>
      </c>
      <c r="D10" s="25"/>
      <c r="E10" s="23">
        <v>3</v>
      </c>
      <c r="F10" s="23">
        <v>5</v>
      </c>
      <c r="G10" s="23">
        <v>3</v>
      </c>
      <c r="H10" s="23">
        <v>18</v>
      </c>
      <c r="I10" s="23">
        <v>21</v>
      </c>
      <c r="J10" s="37">
        <f t="shared" si="2"/>
        <v>9</v>
      </c>
      <c r="K10" s="234">
        <v>25</v>
      </c>
      <c r="L10" s="114">
        <v>8</v>
      </c>
      <c r="M10" s="7"/>
      <c r="O10" s="82"/>
      <c r="P10" s="44" t="s">
        <v>297</v>
      </c>
      <c r="Q10" s="44" t="s">
        <v>203</v>
      </c>
      <c r="R10" s="44"/>
      <c r="S10" s="42">
        <v>1</v>
      </c>
      <c r="T10" s="199">
        <v>11</v>
      </c>
      <c r="U10" s="42">
        <v>22</v>
      </c>
      <c r="V10" s="42">
        <v>1</v>
      </c>
      <c r="W10" s="42">
        <v>1</v>
      </c>
      <c r="X10" s="212">
        <f>U10/T10</f>
        <v>2</v>
      </c>
      <c r="Z10" s="157" t="s">
        <v>250</v>
      </c>
      <c r="AA10" s="235"/>
      <c r="AB10" s="235">
        <v>1</v>
      </c>
      <c r="AC10" s="236">
        <f t="shared" si="1"/>
        <v>1</v>
      </c>
      <c r="AD10" s="237">
        <v>1</v>
      </c>
      <c r="AE10" s="16"/>
    </row>
    <row r="11" spans="1:31" ht="19.5" thickBot="1" x14ac:dyDescent="0.35">
      <c r="A11" s="9"/>
      <c r="B11" s="9"/>
      <c r="C11" s="35" t="s">
        <v>344</v>
      </c>
      <c r="D11" s="69"/>
      <c r="E11" s="23">
        <v>2</v>
      </c>
      <c r="F11" s="23">
        <v>4</v>
      </c>
      <c r="G11" s="23">
        <v>5</v>
      </c>
      <c r="H11" s="23">
        <v>21</v>
      </c>
      <c r="I11" s="23">
        <v>27</v>
      </c>
      <c r="J11" s="37">
        <f t="shared" si="2"/>
        <v>9</v>
      </c>
      <c r="K11" s="234">
        <v>39</v>
      </c>
      <c r="L11" s="53">
        <v>10</v>
      </c>
      <c r="M11" s="7"/>
      <c r="O11" s="82"/>
      <c r="P11" s="16"/>
      <c r="Q11" s="208" t="s">
        <v>224</v>
      </c>
      <c r="R11" s="173" t="s">
        <v>1005</v>
      </c>
      <c r="S11" s="173">
        <f>SUM(S2:S10)</f>
        <v>4</v>
      </c>
      <c r="T11" s="207">
        <f>SUM(T2:T10)</f>
        <v>88</v>
      </c>
      <c r="U11" s="207">
        <f>SUM(U2:U10)</f>
        <v>197</v>
      </c>
      <c r="V11" s="207">
        <f>SUM(V2:V10)</f>
        <v>11</v>
      </c>
      <c r="W11" s="207">
        <f>SUM(W2:W10)</f>
        <v>4</v>
      </c>
      <c r="X11" s="214">
        <f>(U11+W11)/T11</f>
        <v>2.2840909090909092</v>
      </c>
      <c r="Z11" s="157" t="s">
        <v>136</v>
      </c>
      <c r="AA11" s="42">
        <f>SUM(AA3:AA10)</f>
        <v>20</v>
      </c>
      <c r="AB11" s="42">
        <f>SUM(AB3:AB10)</f>
        <v>30</v>
      </c>
      <c r="AC11" s="173">
        <f>SUM(AC3:AC10)</f>
        <v>50</v>
      </c>
      <c r="AD11" s="42">
        <f>SUM(AD3:AD10)</f>
        <v>8</v>
      </c>
      <c r="AE11" s="16"/>
    </row>
    <row r="12" spans="1:31" ht="18.75" thickBot="1" x14ac:dyDescent="0.3">
      <c r="A12" s="9"/>
      <c r="B12" s="9"/>
      <c r="C12" s="22"/>
      <c r="D12" s="22"/>
      <c r="E12" s="146">
        <f>SUM(E4:E11)</f>
        <v>32</v>
      </c>
      <c r="F12" s="146">
        <f>SUM(F4:F11)</f>
        <v>32</v>
      </c>
      <c r="G12" s="146">
        <f>SUM(G4:G11)</f>
        <v>24</v>
      </c>
      <c r="H12" s="65">
        <f>SUM(H4:H11)</f>
        <v>201</v>
      </c>
      <c r="I12" s="65">
        <f>SUM(I4:I11)</f>
        <v>201</v>
      </c>
      <c r="J12" s="28"/>
      <c r="K12" s="65">
        <f>SUM(K4:K11)</f>
        <v>315</v>
      </c>
      <c r="L12" s="65">
        <f>SUM(L4:L11)</f>
        <v>68</v>
      </c>
      <c r="M12" s="7"/>
      <c r="O12" s="82"/>
      <c r="AE12" s="16"/>
    </row>
    <row r="13" spans="1:31" ht="16.5" thickTop="1" x14ac:dyDescent="0.25">
      <c r="A13" s="4"/>
      <c r="B13" s="4"/>
      <c r="M13" s="4"/>
      <c r="O13" s="232"/>
      <c r="P13" s="57" t="s">
        <v>208</v>
      </c>
      <c r="Q13" s="57"/>
      <c r="R13" s="173" t="s">
        <v>880</v>
      </c>
      <c r="S13" s="173" t="s">
        <v>240</v>
      </c>
      <c r="T13" s="173" t="s">
        <v>241</v>
      </c>
      <c r="U13" s="173" t="s">
        <v>247</v>
      </c>
      <c r="V13" s="173" t="s">
        <v>803</v>
      </c>
      <c r="W13" s="168"/>
      <c r="X13" s="57" t="s">
        <v>208</v>
      </c>
      <c r="Y13" s="57"/>
      <c r="Z13" s="173" t="s">
        <v>246</v>
      </c>
      <c r="AA13" s="173" t="s">
        <v>240</v>
      </c>
      <c r="AB13" s="173" t="s">
        <v>241</v>
      </c>
      <c r="AC13" s="173" t="s">
        <v>247</v>
      </c>
      <c r="AD13" s="173" t="s">
        <v>803</v>
      </c>
      <c r="AE13" s="16"/>
    </row>
    <row r="14" spans="1:31" ht="15.6" customHeight="1" x14ac:dyDescent="0.3">
      <c r="A14" s="74" t="s">
        <v>113</v>
      </c>
      <c r="B14" s="74"/>
      <c r="C14" s="164"/>
      <c r="D14" s="78"/>
      <c r="E14" s="71" t="s">
        <v>239</v>
      </c>
      <c r="F14" s="70"/>
      <c r="G14" s="70"/>
      <c r="H14" s="70"/>
      <c r="I14" s="70"/>
      <c r="J14" s="72"/>
      <c r="K14" s="70"/>
      <c r="L14" s="70"/>
      <c r="M14" s="70"/>
      <c r="O14" s="232"/>
      <c r="P14" s="44" t="s">
        <v>849</v>
      </c>
      <c r="Q14" s="44" t="s">
        <v>256</v>
      </c>
      <c r="R14" s="51" t="s">
        <v>319</v>
      </c>
      <c r="S14" s="199">
        <v>3</v>
      </c>
      <c r="T14" s="199">
        <v>5</v>
      </c>
      <c r="U14" s="173">
        <f t="shared" ref="U14:U24" si="3">SUM(S14:T14)</f>
        <v>8</v>
      </c>
      <c r="V14" s="42">
        <v>1</v>
      </c>
      <c r="W14" s="173"/>
      <c r="X14" s="44" t="s">
        <v>869</v>
      </c>
      <c r="Y14" s="159" t="s">
        <v>383</v>
      </c>
      <c r="Z14" s="44" t="s">
        <v>306</v>
      </c>
      <c r="AA14" s="42">
        <v>8</v>
      </c>
      <c r="AB14" s="199">
        <v>3</v>
      </c>
      <c r="AC14" s="173">
        <f t="shared" ref="AC14:AC24" si="4">SUM(AA14:AB14)</f>
        <v>11</v>
      </c>
      <c r="AD14" s="42">
        <v>3</v>
      </c>
      <c r="AE14" s="16"/>
    </row>
    <row r="15" spans="1:31" ht="15.6" customHeight="1" x14ac:dyDescent="0.3">
      <c r="A15" s="49" t="s">
        <v>227</v>
      </c>
      <c r="B15" s="35" t="s">
        <v>312</v>
      </c>
      <c r="C15" s="69"/>
      <c r="D15" s="23">
        <v>0</v>
      </c>
      <c r="E15" s="9"/>
      <c r="F15" s="44"/>
      <c r="G15" s="55"/>
      <c r="J15" s="4"/>
      <c r="O15" s="232"/>
      <c r="P15" s="44" t="s">
        <v>844</v>
      </c>
      <c r="Q15" s="51" t="s">
        <v>298</v>
      </c>
      <c r="R15" s="44" t="s">
        <v>319</v>
      </c>
      <c r="S15" s="42">
        <v>5</v>
      </c>
      <c r="T15" s="42">
        <v>2</v>
      </c>
      <c r="U15" s="173">
        <f t="shared" si="3"/>
        <v>7</v>
      </c>
      <c r="V15" s="42">
        <v>1</v>
      </c>
      <c r="W15" s="173"/>
      <c r="X15" s="44" t="s">
        <v>862</v>
      </c>
      <c r="Y15" s="51" t="s">
        <v>205</v>
      </c>
      <c r="Z15" s="44" t="s">
        <v>306</v>
      </c>
      <c r="AA15" s="42">
        <v>4</v>
      </c>
      <c r="AB15" s="199">
        <v>6</v>
      </c>
      <c r="AC15" s="173">
        <f t="shared" si="4"/>
        <v>10</v>
      </c>
      <c r="AD15" s="42"/>
      <c r="AE15" s="16"/>
    </row>
    <row r="16" spans="1:31" ht="15.6" customHeight="1" x14ac:dyDescent="0.25">
      <c r="A16" s="42" t="s">
        <v>226</v>
      </c>
      <c r="B16" s="44" t="s">
        <v>272</v>
      </c>
      <c r="C16" s="44"/>
      <c r="D16" s="23"/>
      <c r="E16" s="9"/>
      <c r="F16" s="44"/>
      <c r="G16" s="55"/>
      <c r="J16" s="4"/>
      <c r="O16" s="232"/>
      <c r="P16" s="44" t="s">
        <v>848</v>
      </c>
      <c r="Q16" s="44" t="s">
        <v>379</v>
      </c>
      <c r="R16" s="44" t="s">
        <v>319</v>
      </c>
      <c r="S16" s="42">
        <v>4</v>
      </c>
      <c r="T16" s="42">
        <v>3</v>
      </c>
      <c r="U16" s="173">
        <f t="shared" si="3"/>
        <v>7</v>
      </c>
      <c r="V16" s="42"/>
      <c r="W16" s="173"/>
      <c r="X16" s="44" t="s">
        <v>870</v>
      </c>
      <c r="Y16" s="44" t="s">
        <v>301</v>
      </c>
      <c r="Z16" s="44" t="s">
        <v>306</v>
      </c>
      <c r="AA16" s="42">
        <v>3</v>
      </c>
      <c r="AB16" s="42">
        <v>7</v>
      </c>
      <c r="AC16" s="173">
        <f t="shared" si="4"/>
        <v>10</v>
      </c>
      <c r="AD16" s="42"/>
      <c r="AE16" s="16"/>
    </row>
    <row r="17" spans="1:31" ht="15.6" customHeight="1" x14ac:dyDescent="0.25">
      <c r="A17" s="42"/>
      <c r="B17" s="56"/>
      <c r="C17" s="44"/>
      <c r="D17" s="51"/>
      <c r="E17" s="9"/>
      <c r="F17" s="44"/>
      <c r="G17" s="55"/>
      <c r="J17" s="4"/>
      <c r="N17" s="8"/>
      <c r="O17" s="232"/>
      <c r="P17" s="157" t="s">
        <v>1008</v>
      </c>
      <c r="Q17" s="56" t="s">
        <v>381</v>
      </c>
      <c r="R17" s="160" t="s">
        <v>319</v>
      </c>
      <c r="S17" s="42">
        <v>4</v>
      </c>
      <c r="T17" s="42">
        <v>3</v>
      </c>
      <c r="U17" s="173">
        <f t="shared" si="3"/>
        <v>7</v>
      </c>
      <c r="V17" s="42">
        <v>1</v>
      </c>
      <c r="W17" s="173"/>
      <c r="X17" s="44" t="s">
        <v>867</v>
      </c>
      <c r="Y17" s="44" t="s">
        <v>232</v>
      </c>
      <c r="Z17" s="51" t="s">
        <v>306</v>
      </c>
      <c r="AA17" s="42">
        <v>5</v>
      </c>
      <c r="AB17" s="42">
        <v>4</v>
      </c>
      <c r="AC17" s="173">
        <f t="shared" si="4"/>
        <v>9</v>
      </c>
      <c r="AD17" s="42">
        <v>2</v>
      </c>
      <c r="AE17" s="16"/>
    </row>
    <row r="18" spans="1:31" ht="15.6" customHeight="1" x14ac:dyDescent="0.3">
      <c r="A18" s="42" t="s">
        <v>326</v>
      </c>
      <c r="B18" s="35" t="s">
        <v>276</v>
      </c>
      <c r="C18" s="92"/>
      <c r="D18" s="113">
        <v>3</v>
      </c>
      <c r="E18" s="9">
        <v>1</v>
      </c>
      <c r="F18" s="157" t="s">
        <v>115</v>
      </c>
      <c r="N18" s="9"/>
      <c r="O18" s="233"/>
      <c r="P18" s="44" t="s">
        <v>1010</v>
      </c>
      <c r="Q18" s="51" t="s">
        <v>791</v>
      </c>
      <c r="R18" s="51" t="s">
        <v>319</v>
      </c>
      <c r="S18" s="42">
        <v>2</v>
      </c>
      <c r="T18" s="42">
        <v>3</v>
      </c>
      <c r="U18" s="173">
        <f t="shared" si="3"/>
        <v>5</v>
      </c>
      <c r="V18" s="42"/>
      <c r="W18" s="173"/>
      <c r="X18" s="44" t="s">
        <v>863</v>
      </c>
      <c r="Y18" s="44" t="s">
        <v>293</v>
      </c>
      <c r="Z18" s="44" t="s">
        <v>306</v>
      </c>
      <c r="AA18" s="199">
        <v>2</v>
      </c>
      <c r="AB18" s="199">
        <v>3</v>
      </c>
      <c r="AC18" s="173">
        <f t="shared" si="4"/>
        <v>5</v>
      </c>
      <c r="AD18" s="202"/>
      <c r="AE18" s="16"/>
    </row>
    <row r="19" spans="1:31" ht="15.6" customHeight="1" x14ac:dyDescent="0.25">
      <c r="A19" s="91" t="s">
        <v>226</v>
      </c>
      <c r="B19" s="44" t="s">
        <v>429</v>
      </c>
      <c r="C19" s="44" t="s">
        <v>394</v>
      </c>
      <c r="D19" s="113"/>
      <c r="E19" s="9">
        <v>2</v>
      </c>
      <c r="F19" s="157" t="s">
        <v>116</v>
      </c>
      <c r="N19" s="9"/>
      <c r="O19" s="232"/>
      <c r="P19" s="44" t="s">
        <v>850</v>
      </c>
      <c r="Q19" s="51" t="s">
        <v>361</v>
      </c>
      <c r="R19" s="51" t="s">
        <v>319</v>
      </c>
      <c r="S19" s="42">
        <v>1</v>
      </c>
      <c r="T19" s="199">
        <v>3</v>
      </c>
      <c r="U19" s="173">
        <f t="shared" si="3"/>
        <v>4</v>
      </c>
      <c r="V19" s="42"/>
      <c r="W19" s="173"/>
      <c r="X19" s="44" t="s">
        <v>866</v>
      </c>
      <c r="Y19" s="44" t="s">
        <v>311</v>
      </c>
      <c r="Z19" s="160" t="s">
        <v>306</v>
      </c>
      <c r="AA19" s="42"/>
      <c r="AB19" s="42">
        <v>5</v>
      </c>
      <c r="AC19" s="173">
        <f t="shared" si="4"/>
        <v>5</v>
      </c>
      <c r="AD19" s="42">
        <v>4</v>
      </c>
      <c r="AE19" s="16"/>
    </row>
    <row r="20" spans="1:31" ht="15.6" customHeight="1" x14ac:dyDescent="0.25">
      <c r="B20" s="44" t="s">
        <v>215</v>
      </c>
      <c r="C20" s="44" t="s">
        <v>394</v>
      </c>
      <c r="E20" s="9">
        <v>2</v>
      </c>
      <c r="F20" s="157" t="s">
        <v>10</v>
      </c>
      <c r="N20" s="8"/>
      <c r="O20" s="232"/>
      <c r="P20" s="44" t="s">
        <v>845</v>
      </c>
      <c r="Q20" s="44" t="s">
        <v>420</v>
      </c>
      <c r="R20" s="51" t="s">
        <v>319</v>
      </c>
      <c r="S20" s="42"/>
      <c r="T20" s="42">
        <v>4</v>
      </c>
      <c r="U20" s="173">
        <f t="shared" si="3"/>
        <v>4</v>
      </c>
      <c r="V20" s="199"/>
      <c r="W20" s="173"/>
      <c r="X20" s="56" t="s">
        <v>868</v>
      </c>
      <c r="Y20" s="56" t="s">
        <v>310</v>
      </c>
      <c r="Z20" s="44" t="s">
        <v>306</v>
      </c>
      <c r="AA20" s="42">
        <v>2</v>
      </c>
      <c r="AB20" s="199">
        <v>1</v>
      </c>
      <c r="AC20" s="173">
        <f t="shared" si="4"/>
        <v>3</v>
      </c>
      <c r="AD20" s="42"/>
      <c r="AE20" s="62"/>
    </row>
    <row r="21" spans="1:31" ht="15.6" customHeight="1" x14ac:dyDescent="0.25">
      <c r="E21" s="9"/>
      <c r="F21" s="157"/>
      <c r="N21" s="8"/>
      <c r="O21" s="232"/>
      <c r="P21" s="44" t="s">
        <v>843</v>
      </c>
      <c r="Q21" s="44" t="s">
        <v>385</v>
      </c>
      <c r="R21" s="44" t="s">
        <v>319</v>
      </c>
      <c r="S21" s="42"/>
      <c r="T21" s="199">
        <v>3</v>
      </c>
      <c r="U21" s="173">
        <f t="shared" si="3"/>
        <v>3</v>
      </c>
      <c r="V21" s="42">
        <v>1</v>
      </c>
      <c r="W21" s="173"/>
      <c r="X21" s="44" t="s">
        <v>861</v>
      </c>
      <c r="Y21" s="44" t="s">
        <v>323</v>
      </c>
      <c r="Z21" s="44" t="s">
        <v>306</v>
      </c>
      <c r="AA21" s="42"/>
      <c r="AB21" s="42">
        <v>2</v>
      </c>
      <c r="AC21" s="173">
        <f t="shared" si="4"/>
        <v>2</v>
      </c>
      <c r="AD21" s="42"/>
      <c r="AE21" s="61"/>
    </row>
    <row r="22" spans="1:31" ht="15.6" customHeight="1" x14ac:dyDescent="0.3">
      <c r="A22" s="73"/>
      <c r="B22" s="156"/>
      <c r="C22" s="75"/>
      <c r="D22" s="148"/>
      <c r="E22" s="71" t="s">
        <v>239</v>
      </c>
      <c r="F22" s="71"/>
      <c r="G22" s="70"/>
      <c r="H22" s="70"/>
      <c r="I22" s="70"/>
      <c r="J22" s="72"/>
      <c r="K22" s="70"/>
      <c r="L22" s="70"/>
      <c r="M22" s="70"/>
      <c r="N22" s="9"/>
      <c r="O22" s="232"/>
      <c r="P22" s="56" t="s">
        <v>1009</v>
      </c>
      <c r="Q22" s="56" t="s">
        <v>376</v>
      </c>
      <c r="R22" s="160" t="s">
        <v>319</v>
      </c>
      <c r="S22" s="199">
        <v>1</v>
      </c>
      <c r="T22" s="42">
        <v>1</v>
      </c>
      <c r="U22" s="173">
        <f t="shared" si="3"/>
        <v>2</v>
      </c>
      <c r="V22" s="42">
        <v>2</v>
      </c>
      <c r="W22" s="173"/>
      <c r="X22" s="44" t="s">
        <v>864</v>
      </c>
      <c r="Y22" s="159" t="s">
        <v>308</v>
      </c>
      <c r="Z22" s="51" t="s">
        <v>306</v>
      </c>
      <c r="AA22" s="199"/>
      <c r="AB22" s="199">
        <v>2</v>
      </c>
      <c r="AC22" s="173">
        <f t="shared" si="4"/>
        <v>2</v>
      </c>
      <c r="AD22" s="42"/>
      <c r="AE22" s="15"/>
    </row>
    <row r="23" spans="1:31" ht="15.6" customHeight="1" x14ac:dyDescent="0.3">
      <c r="A23" s="49" t="s">
        <v>228</v>
      </c>
      <c r="B23" s="35" t="s">
        <v>363</v>
      </c>
      <c r="D23" s="23">
        <v>5</v>
      </c>
      <c r="E23" s="8">
        <v>1</v>
      </c>
      <c r="F23" s="44" t="s">
        <v>124</v>
      </c>
      <c r="M23" s="39"/>
      <c r="N23" s="8"/>
      <c r="O23" s="233"/>
      <c r="P23" s="44" t="s">
        <v>847</v>
      </c>
      <c r="Q23" s="44" t="s">
        <v>220</v>
      </c>
      <c r="R23" s="44" t="s">
        <v>319</v>
      </c>
      <c r="S23" s="42"/>
      <c r="T23" s="42"/>
      <c r="U23" s="173">
        <f t="shared" si="3"/>
        <v>0</v>
      </c>
      <c r="V23" s="42">
        <v>1</v>
      </c>
      <c r="W23" s="173"/>
      <c r="X23" s="44" t="s">
        <v>865</v>
      </c>
      <c r="Y23" s="44" t="s">
        <v>309</v>
      </c>
      <c r="Z23" s="51" t="s">
        <v>306</v>
      </c>
      <c r="AA23" s="42"/>
      <c r="AB23" s="199"/>
      <c r="AC23" s="173">
        <f t="shared" si="4"/>
        <v>0</v>
      </c>
      <c r="AD23" s="42"/>
      <c r="AE23" s="15"/>
    </row>
    <row r="24" spans="1:31" ht="15.6" customHeight="1" x14ac:dyDescent="0.25">
      <c r="A24" s="52" t="s">
        <v>226</v>
      </c>
      <c r="B24" s="44" t="s">
        <v>272</v>
      </c>
      <c r="C24" s="44"/>
      <c r="E24" s="8">
        <v>1</v>
      </c>
      <c r="F24" s="44" t="s">
        <v>125</v>
      </c>
      <c r="N24" s="9"/>
      <c r="O24" s="233"/>
      <c r="P24" s="157" t="s">
        <v>805</v>
      </c>
      <c r="Q24" s="220"/>
      <c r="R24" s="220" t="s">
        <v>319</v>
      </c>
      <c r="S24" s="221">
        <v>3</v>
      </c>
      <c r="T24" s="221">
        <v>3</v>
      </c>
      <c r="U24" s="173">
        <f t="shared" si="3"/>
        <v>6</v>
      </c>
      <c r="V24" s="42"/>
      <c r="W24" s="173"/>
      <c r="X24" s="157" t="s">
        <v>805</v>
      </c>
      <c r="Y24" s="157"/>
      <c r="Z24" s="157" t="s">
        <v>306</v>
      </c>
      <c r="AA24" s="221">
        <v>3</v>
      </c>
      <c r="AB24" s="221">
        <v>9</v>
      </c>
      <c r="AC24" s="173">
        <f t="shared" si="4"/>
        <v>12</v>
      </c>
      <c r="AD24" s="42">
        <v>4</v>
      </c>
      <c r="AE24" s="15"/>
    </row>
    <row r="25" spans="1:31" ht="15.6" customHeight="1" x14ac:dyDescent="0.25">
      <c r="B25" s="44"/>
      <c r="C25" s="44"/>
      <c r="E25" s="8">
        <v>2</v>
      </c>
      <c r="F25" s="44" t="s">
        <v>125</v>
      </c>
      <c r="N25" s="9"/>
      <c r="O25" s="233"/>
      <c r="P25" s="224" t="s">
        <v>935</v>
      </c>
      <c r="Q25" s="225"/>
      <c r="R25" s="225"/>
      <c r="S25" s="226">
        <f>SUM(S14:S24)</f>
        <v>23</v>
      </c>
      <c r="T25" s="226">
        <f>SUM(T14:T24)</f>
        <v>30</v>
      </c>
      <c r="U25" s="226">
        <f>SUM(U14:U24)</f>
        <v>53</v>
      </c>
      <c r="V25" s="226">
        <f>SUM(V14:V24)</f>
        <v>7</v>
      </c>
      <c r="W25" s="173"/>
      <c r="X25" s="224" t="s">
        <v>936</v>
      </c>
      <c r="Y25" s="224"/>
      <c r="Z25" s="224"/>
      <c r="AA25" s="226">
        <f>SUM(AA14:AA24)</f>
        <v>27</v>
      </c>
      <c r="AB25" s="226">
        <f>SUM(AB14:AB24)</f>
        <v>42</v>
      </c>
      <c r="AC25" s="226">
        <f>SUM(AC14:AC24)</f>
        <v>69</v>
      </c>
      <c r="AD25" s="226">
        <f>SUM(AD14:AD24)</f>
        <v>13</v>
      </c>
      <c r="AE25" s="15"/>
    </row>
    <row r="26" spans="1:31" ht="15.6" customHeight="1" x14ac:dyDescent="0.25">
      <c r="B26" s="44"/>
      <c r="C26" s="44"/>
      <c r="E26" s="8">
        <v>2</v>
      </c>
      <c r="F26" s="44" t="s">
        <v>126</v>
      </c>
      <c r="N26" s="9"/>
      <c r="O26" s="233"/>
      <c r="P26" s="157" t="s">
        <v>860</v>
      </c>
      <c r="Q26" s="44" t="s">
        <v>320</v>
      </c>
      <c r="R26" s="44" t="s">
        <v>305</v>
      </c>
      <c r="S26" s="42">
        <v>9</v>
      </c>
      <c r="T26" s="42">
        <v>6</v>
      </c>
      <c r="U26" s="173">
        <f t="shared" ref="U26:U35" si="5">SUM(S26:T26)</f>
        <v>15</v>
      </c>
      <c r="V26" s="42"/>
      <c r="W26" s="173"/>
      <c r="X26" s="46" t="s">
        <v>878</v>
      </c>
      <c r="Y26" s="46" t="s">
        <v>794</v>
      </c>
      <c r="Z26" s="44" t="s">
        <v>243</v>
      </c>
      <c r="AA26" s="42">
        <v>6</v>
      </c>
      <c r="AB26" s="42">
        <v>6</v>
      </c>
      <c r="AC26" s="173">
        <f t="shared" ref="AC26:AC35" si="6">SUM(AA26:AB26)</f>
        <v>12</v>
      </c>
      <c r="AD26" s="42">
        <v>4</v>
      </c>
      <c r="AE26" s="15"/>
    </row>
    <row r="27" spans="1:31" ht="15.6" customHeight="1" x14ac:dyDescent="0.25">
      <c r="E27" s="8">
        <v>2</v>
      </c>
      <c r="F27" s="44" t="s">
        <v>125</v>
      </c>
      <c r="N27" s="9"/>
      <c r="O27" s="232"/>
      <c r="P27" s="157" t="s">
        <v>859</v>
      </c>
      <c r="Q27" s="44" t="s">
        <v>792</v>
      </c>
      <c r="R27" s="44" t="s">
        <v>305</v>
      </c>
      <c r="S27" s="42">
        <v>8</v>
      </c>
      <c r="T27" s="42">
        <v>3</v>
      </c>
      <c r="U27" s="173">
        <f t="shared" si="5"/>
        <v>11</v>
      </c>
      <c r="V27" s="42"/>
      <c r="W27" s="173"/>
      <c r="X27" s="44" t="s">
        <v>926</v>
      </c>
      <c r="Y27" s="44" t="s">
        <v>289</v>
      </c>
      <c r="Z27" s="44" t="s">
        <v>243</v>
      </c>
      <c r="AA27" s="42">
        <v>3</v>
      </c>
      <c r="AB27" s="199">
        <v>4</v>
      </c>
      <c r="AC27" s="173">
        <f t="shared" si="6"/>
        <v>7</v>
      </c>
      <c r="AD27" s="42">
        <v>2</v>
      </c>
      <c r="AE27" s="15"/>
    </row>
    <row r="28" spans="1:31" ht="15.6" customHeight="1" x14ac:dyDescent="0.25">
      <c r="C28" s="44"/>
      <c r="D28" s="23"/>
      <c r="E28" s="8"/>
      <c r="F28" s="44"/>
      <c r="K28" s="39"/>
      <c r="L28" s="39"/>
      <c r="M28" s="39"/>
      <c r="N28" s="9"/>
      <c r="O28" s="232"/>
      <c r="P28" s="44" t="s">
        <v>856</v>
      </c>
      <c r="Q28" s="44" t="s">
        <v>261</v>
      </c>
      <c r="R28" s="44" t="s">
        <v>305</v>
      </c>
      <c r="S28" s="42">
        <v>3</v>
      </c>
      <c r="T28" s="42">
        <v>5</v>
      </c>
      <c r="U28" s="173">
        <f t="shared" si="5"/>
        <v>8</v>
      </c>
      <c r="V28" s="42"/>
      <c r="W28" s="173"/>
      <c r="X28" s="44" t="s">
        <v>879</v>
      </c>
      <c r="Y28" s="44" t="s">
        <v>303</v>
      </c>
      <c r="Z28" s="44" t="s">
        <v>243</v>
      </c>
      <c r="AA28" s="42"/>
      <c r="AB28" s="199">
        <v>6</v>
      </c>
      <c r="AC28" s="173">
        <f t="shared" si="6"/>
        <v>6</v>
      </c>
      <c r="AD28" s="42"/>
      <c r="AE28" s="15"/>
    </row>
    <row r="29" spans="1:31" ht="15.6" customHeight="1" x14ac:dyDescent="0.3">
      <c r="A29" s="42"/>
      <c r="B29" s="35" t="s">
        <v>364</v>
      </c>
      <c r="D29" s="23">
        <v>3</v>
      </c>
      <c r="E29" s="8">
        <v>2</v>
      </c>
      <c r="F29" s="44" t="s">
        <v>121</v>
      </c>
      <c r="N29" s="9"/>
      <c r="O29" s="232"/>
      <c r="P29" s="44" t="s">
        <v>901</v>
      </c>
      <c r="Q29" s="44" t="s">
        <v>790</v>
      </c>
      <c r="R29" s="44" t="s">
        <v>305</v>
      </c>
      <c r="S29" s="42">
        <v>4</v>
      </c>
      <c r="T29" s="199">
        <v>3</v>
      </c>
      <c r="U29" s="173">
        <f>SUM(S29:T29)</f>
        <v>7</v>
      </c>
      <c r="V29" s="42"/>
      <c r="W29" s="173"/>
      <c r="X29" s="44" t="s">
        <v>873</v>
      </c>
      <c r="Y29" s="44" t="s">
        <v>219</v>
      </c>
      <c r="Z29" s="44" t="s">
        <v>243</v>
      </c>
      <c r="AA29" s="42">
        <v>5</v>
      </c>
      <c r="AB29" s="42"/>
      <c r="AC29" s="173">
        <f t="shared" si="6"/>
        <v>5</v>
      </c>
      <c r="AD29" s="42"/>
      <c r="AE29" s="15"/>
    </row>
    <row r="30" spans="1:31" ht="15.6" customHeight="1" x14ac:dyDescent="0.25">
      <c r="A30" s="52" t="s">
        <v>226</v>
      </c>
      <c r="B30" s="44" t="s">
        <v>272</v>
      </c>
      <c r="E30" s="8">
        <v>2</v>
      </c>
      <c r="F30" s="44" t="s">
        <v>122</v>
      </c>
      <c r="N30" s="9"/>
      <c r="O30" s="232"/>
      <c r="P30" s="44" t="s">
        <v>853</v>
      </c>
      <c r="Q30" s="159" t="s">
        <v>274</v>
      </c>
      <c r="R30" s="51" t="s">
        <v>305</v>
      </c>
      <c r="S30" s="42">
        <v>2</v>
      </c>
      <c r="T30" s="42">
        <v>5</v>
      </c>
      <c r="U30" s="173">
        <f>SUM(S30:T30)</f>
        <v>7</v>
      </c>
      <c r="V30" s="42"/>
      <c r="W30" s="173"/>
      <c r="X30" s="44" t="s">
        <v>875</v>
      </c>
      <c r="Y30" s="44" t="s">
        <v>328</v>
      </c>
      <c r="Z30" s="44" t="s">
        <v>243</v>
      </c>
      <c r="AA30" s="42">
        <v>1</v>
      </c>
      <c r="AB30" s="42">
        <v>4</v>
      </c>
      <c r="AC30" s="173">
        <f t="shared" si="6"/>
        <v>5</v>
      </c>
      <c r="AD30" s="42">
        <v>1</v>
      </c>
      <c r="AE30" s="15"/>
    </row>
    <row r="31" spans="1:31" ht="15.6" customHeight="1" x14ac:dyDescent="0.25">
      <c r="E31" s="8">
        <v>2</v>
      </c>
      <c r="F31" s="44" t="s">
        <v>123</v>
      </c>
      <c r="N31" s="9"/>
      <c r="O31" s="232"/>
      <c r="P31" s="44" t="s">
        <v>858</v>
      </c>
      <c r="Q31" s="44" t="s">
        <v>333</v>
      </c>
      <c r="R31" s="44" t="s">
        <v>305</v>
      </c>
      <c r="S31" s="42">
        <v>2</v>
      </c>
      <c r="T31" s="42">
        <v>4</v>
      </c>
      <c r="U31" s="173">
        <f t="shared" si="5"/>
        <v>6</v>
      </c>
      <c r="V31" s="42"/>
      <c r="W31" s="173"/>
      <c r="X31" s="44" t="s">
        <v>876</v>
      </c>
      <c r="Y31" s="44" t="s">
        <v>367</v>
      </c>
      <c r="Z31" s="44" t="s">
        <v>243</v>
      </c>
      <c r="AA31" s="42">
        <v>1</v>
      </c>
      <c r="AB31" s="42">
        <v>3</v>
      </c>
      <c r="AC31" s="173">
        <f>SUM(AA31:AB31)</f>
        <v>4</v>
      </c>
      <c r="AD31" s="42">
        <v>1</v>
      </c>
      <c r="AE31" s="15"/>
    </row>
    <row r="32" spans="1:31" ht="15.6" customHeight="1" x14ac:dyDescent="0.25">
      <c r="N32" s="8"/>
      <c r="O32" s="233"/>
      <c r="P32" s="44" t="s">
        <v>852</v>
      </c>
      <c r="Q32" s="44" t="s">
        <v>234</v>
      </c>
      <c r="R32" s="44" t="s">
        <v>305</v>
      </c>
      <c r="S32" s="42"/>
      <c r="T32" s="42">
        <v>5</v>
      </c>
      <c r="U32" s="173">
        <f t="shared" si="5"/>
        <v>5</v>
      </c>
      <c r="V32" s="42"/>
      <c r="W32" s="173"/>
      <c r="X32" s="44" t="s">
        <v>864</v>
      </c>
      <c r="Y32" s="51" t="s">
        <v>914</v>
      </c>
      <c r="Z32" s="51" t="s">
        <v>243</v>
      </c>
      <c r="AA32" s="42"/>
      <c r="AB32" s="42">
        <v>4</v>
      </c>
      <c r="AC32" s="173">
        <f>SUM(AA32:AB32)</f>
        <v>4</v>
      </c>
      <c r="AD32" s="42">
        <v>2</v>
      </c>
      <c r="AE32" s="15"/>
    </row>
    <row r="33" spans="1:31" ht="15.6" customHeight="1" x14ac:dyDescent="0.3">
      <c r="A33" s="76" t="s">
        <v>327</v>
      </c>
      <c r="B33" s="156"/>
      <c r="C33" s="155"/>
      <c r="D33" s="148"/>
      <c r="E33" s="71" t="s">
        <v>239</v>
      </c>
      <c r="F33" s="71"/>
      <c r="G33" s="78"/>
      <c r="H33" s="78"/>
      <c r="I33" s="78"/>
      <c r="J33" s="79"/>
      <c r="K33" s="78"/>
      <c r="L33" s="78"/>
      <c r="M33" s="78"/>
      <c r="N33" s="9"/>
      <c r="O33" s="232"/>
      <c r="P33" s="44" t="s">
        <v>855</v>
      </c>
      <c r="Q33" s="88" t="s">
        <v>221</v>
      </c>
      <c r="R33" s="44" t="s">
        <v>305</v>
      </c>
      <c r="S33" s="42"/>
      <c r="T33" s="42">
        <v>4</v>
      </c>
      <c r="U33" s="173">
        <f t="shared" si="5"/>
        <v>4</v>
      </c>
      <c r="V33" s="42">
        <v>1</v>
      </c>
      <c r="W33" s="173"/>
      <c r="X33" s="44" t="s">
        <v>874</v>
      </c>
      <c r="Y33" s="44" t="s">
        <v>212</v>
      </c>
      <c r="Z33" s="44" t="s">
        <v>243</v>
      </c>
      <c r="AA33" s="42"/>
      <c r="AB33" s="199">
        <v>2</v>
      </c>
      <c r="AC33" s="173">
        <f>SUM(AA33:AB33)</f>
        <v>2</v>
      </c>
      <c r="AD33" s="42">
        <v>1</v>
      </c>
      <c r="AE33" s="15"/>
    </row>
    <row r="34" spans="1:31" ht="15.6" customHeight="1" x14ac:dyDescent="0.3">
      <c r="A34" s="49" t="s">
        <v>229</v>
      </c>
      <c r="B34" s="35" t="s">
        <v>313</v>
      </c>
      <c r="D34" s="23">
        <v>4</v>
      </c>
      <c r="E34" s="8">
        <v>1</v>
      </c>
      <c r="F34" s="44" t="s">
        <v>127</v>
      </c>
      <c r="G34" s="158"/>
      <c r="H34" s="158"/>
      <c r="I34" s="94"/>
      <c r="J34" s="94"/>
      <c r="K34" s="94"/>
      <c r="L34" s="94"/>
      <c r="M34" s="94"/>
      <c r="N34" s="9"/>
      <c r="O34" s="233"/>
      <c r="P34" s="44" t="s">
        <v>854</v>
      </c>
      <c r="Q34" s="44" t="s">
        <v>214</v>
      </c>
      <c r="R34" s="44" t="s">
        <v>305</v>
      </c>
      <c r="S34" s="199"/>
      <c r="T34" s="42">
        <v>4</v>
      </c>
      <c r="U34" s="173">
        <f t="shared" si="5"/>
        <v>4</v>
      </c>
      <c r="V34" s="42"/>
      <c r="W34" s="173"/>
      <c r="X34" s="44" t="s">
        <v>877</v>
      </c>
      <c r="Y34" s="51" t="s">
        <v>786</v>
      </c>
      <c r="Z34" s="51" t="s">
        <v>243</v>
      </c>
      <c r="AA34" s="42"/>
      <c r="AB34" s="199">
        <v>1</v>
      </c>
      <c r="AC34" s="173">
        <f t="shared" si="6"/>
        <v>1</v>
      </c>
      <c r="AD34" s="42"/>
      <c r="AE34" s="15"/>
    </row>
    <row r="35" spans="1:31" ht="15.6" customHeight="1" x14ac:dyDescent="0.25">
      <c r="A35" s="42" t="s">
        <v>226</v>
      </c>
      <c r="B35" s="44" t="s">
        <v>395</v>
      </c>
      <c r="C35" s="44" t="s">
        <v>433</v>
      </c>
      <c r="D35" s="9"/>
      <c r="E35" s="8">
        <v>1</v>
      </c>
      <c r="F35" s="44" t="s">
        <v>135</v>
      </c>
      <c r="N35" s="9"/>
      <c r="O35" s="233"/>
      <c r="P35" s="44" t="s">
        <v>857</v>
      </c>
      <c r="Q35" s="44" t="s">
        <v>222</v>
      </c>
      <c r="R35" s="44" t="s">
        <v>305</v>
      </c>
      <c r="S35" s="43"/>
      <c r="T35" s="42">
        <v>1</v>
      </c>
      <c r="U35" s="173">
        <f t="shared" si="5"/>
        <v>1</v>
      </c>
      <c r="V35" s="42"/>
      <c r="W35" s="173"/>
      <c r="X35" s="44" t="s">
        <v>872</v>
      </c>
      <c r="Y35" s="44" t="s">
        <v>211</v>
      </c>
      <c r="Z35" s="44" t="s">
        <v>243</v>
      </c>
      <c r="AA35" s="42"/>
      <c r="AB35" s="42"/>
      <c r="AC35" s="173">
        <f t="shared" si="6"/>
        <v>0</v>
      </c>
      <c r="AD35" s="42">
        <v>1</v>
      </c>
      <c r="AE35" s="15"/>
    </row>
    <row r="36" spans="1:31" ht="15.6" customHeight="1" x14ac:dyDescent="0.25">
      <c r="B36" s="44" t="s">
        <v>413</v>
      </c>
      <c r="C36" s="44" t="s">
        <v>129</v>
      </c>
      <c r="E36" s="8">
        <v>2</v>
      </c>
      <c r="F36" s="44" t="s">
        <v>128</v>
      </c>
      <c r="N36" s="9"/>
      <c r="O36" s="232"/>
      <c r="P36" s="157" t="s">
        <v>805</v>
      </c>
      <c r="Q36" s="157"/>
      <c r="R36" s="157" t="s">
        <v>305</v>
      </c>
      <c r="S36" s="221">
        <v>1</v>
      </c>
      <c r="T36" s="221">
        <v>7</v>
      </c>
      <c r="U36" s="173">
        <f>SUM(S36:T36)</f>
        <v>8</v>
      </c>
      <c r="V36" s="42">
        <v>1</v>
      </c>
      <c r="W36" s="173"/>
      <c r="X36" s="157" t="s">
        <v>805</v>
      </c>
      <c r="Y36" s="157"/>
      <c r="Z36" s="223" t="s">
        <v>243</v>
      </c>
      <c r="AA36" s="221">
        <v>2</v>
      </c>
      <c r="AB36" s="221">
        <v>1</v>
      </c>
      <c r="AC36" s="173">
        <f>SUM(AA36:AB36)</f>
        <v>3</v>
      </c>
      <c r="AD36" s="42">
        <v>1</v>
      </c>
      <c r="AE36" s="15"/>
    </row>
    <row r="37" spans="1:31" ht="15.6" customHeight="1" x14ac:dyDescent="0.25">
      <c r="E37" s="8">
        <v>2</v>
      </c>
      <c r="F37" s="44" t="s">
        <v>104</v>
      </c>
      <c r="N37" s="9"/>
      <c r="O37" s="233"/>
      <c r="P37" s="224" t="s">
        <v>937</v>
      </c>
      <c r="Q37" s="224"/>
      <c r="R37" s="224"/>
      <c r="S37" s="226">
        <f>SUM(S26:S36)</f>
        <v>29</v>
      </c>
      <c r="T37" s="226">
        <f>SUM(T26:T36)</f>
        <v>47</v>
      </c>
      <c r="U37" s="226">
        <f>SUM(U26:U36)</f>
        <v>76</v>
      </c>
      <c r="V37" s="226">
        <f>SUM(V26:V36)</f>
        <v>2</v>
      </c>
      <c r="W37" s="173"/>
      <c r="X37" s="224" t="s">
        <v>938</v>
      </c>
      <c r="Y37" s="224"/>
      <c r="Z37" s="227"/>
      <c r="AA37" s="226">
        <f>SUM(AA26:AA36)</f>
        <v>18</v>
      </c>
      <c r="AB37" s="226">
        <f>SUM(AB26:AB36)</f>
        <v>31</v>
      </c>
      <c r="AC37" s="226">
        <f>SUM(AC26:AC36)</f>
        <v>49</v>
      </c>
      <c r="AD37" s="226">
        <f>SUM(AD26:AD36)</f>
        <v>13</v>
      </c>
      <c r="AE37" s="15"/>
    </row>
    <row r="38" spans="1:31" ht="15.6" customHeight="1" x14ac:dyDescent="0.25">
      <c r="N38" s="8"/>
      <c r="O38" s="233"/>
      <c r="P38" s="44" t="s">
        <v>811</v>
      </c>
      <c r="Q38" s="44" t="s">
        <v>299</v>
      </c>
      <c r="R38" s="51" t="s">
        <v>250</v>
      </c>
      <c r="S38" s="199">
        <v>6</v>
      </c>
      <c r="T38" s="199">
        <v>6</v>
      </c>
      <c r="U38" s="173">
        <f>SUM(S38:T38)</f>
        <v>12</v>
      </c>
      <c r="V38" s="42"/>
      <c r="W38" s="173"/>
      <c r="X38" s="44" t="s">
        <v>827</v>
      </c>
      <c r="Y38" s="44" t="s">
        <v>304</v>
      </c>
      <c r="Z38" s="44" t="s">
        <v>242</v>
      </c>
      <c r="AA38" s="42">
        <v>7</v>
      </c>
      <c r="AB38" s="199">
        <v>10</v>
      </c>
      <c r="AC38" s="173">
        <f t="shared" ref="AC38:AC48" si="7">SUM(AA38:AB38)</f>
        <v>17</v>
      </c>
      <c r="AD38" s="42">
        <v>1</v>
      </c>
      <c r="AE38" s="15"/>
    </row>
    <row r="39" spans="1:31" ht="15.6" customHeight="1" x14ac:dyDescent="0.3">
      <c r="A39" s="52"/>
      <c r="B39" s="35" t="s">
        <v>278</v>
      </c>
      <c r="C39" s="46"/>
      <c r="D39" s="114">
        <v>3</v>
      </c>
      <c r="E39" s="8">
        <v>1</v>
      </c>
      <c r="F39" s="44" t="s">
        <v>9</v>
      </c>
      <c r="N39" s="9"/>
      <c r="O39" s="233"/>
      <c r="P39" s="44" t="s">
        <v>810</v>
      </c>
      <c r="Q39" s="44" t="s">
        <v>299</v>
      </c>
      <c r="R39" s="51" t="s">
        <v>250</v>
      </c>
      <c r="S39" s="42">
        <v>5</v>
      </c>
      <c r="T39" s="199">
        <v>3</v>
      </c>
      <c r="U39" s="173">
        <f>SUM(S39:T39)</f>
        <v>8</v>
      </c>
      <c r="V39" s="42"/>
      <c r="W39" s="173"/>
      <c r="X39" s="44" t="s">
        <v>943</v>
      </c>
      <c r="Y39" s="44" t="s">
        <v>908</v>
      </c>
      <c r="Z39" s="44" t="s">
        <v>242</v>
      </c>
      <c r="AA39" s="42">
        <v>12</v>
      </c>
      <c r="AB39" s="199">
        <v>4</v>
      </c>
      <c r="AC39" s="173">
        <f t="shared" si="7"/>
        <v>16</v>
      </c>
      <c r="AD39" s="42"/>
      <c r="AE39" s="15"/>
    </row>
    <row r="40" spans="1:31" ht="15.6" customHeight="1" x14ac:dyDescent="0.25">
      <c r="A40" s="52" t="s">
        <v>226</v>
      </c>
      <c r="B40" s="44" t="s">
        <v>130</v>
      </c>
      <c r="C40" s="60" t="s">
        <v>433</v>
      </c>
      <c r="D40" s="114"/>
      <c r="E40" s="8">
        <v>2</v>
      </c>
      <c r="F40" s="44" t="s">
        <v>131</v>
      </c>
      <c r="N40" s="8"/>
      <c r="O40" s="233"/>
      <c r="P40" s="44" t="s">
        <v>807</v>
      </c>
      <c r="Q40" s="159" t="s">
        <v>370</v>
      </c>
      <c r="R40" s="44" t="s">
        <v>250</v>
      </c>
      <c r="S40" s="42">
        <v>2</v>
      </c>
      <c r="T40" s="42">
        <v>3</v>
      </c>
      <c r="U40" s="173">
        <f>SUM(S40:T40)</f>
        <v>5</v>
      </c>
      <c r="V40" s="42">
        <v>2</v>
      </c>
      <c r="W40" s="173"/>
      <c r="X40" s="46" t="s">
        <v>829</v>
      </c>
      <c r="Y40" s="46" t="s">
        <v>249</v>
      </c>
      <c r="Z40" s="160" t="s">
        <v>242</v>
      </c>
      <c r="AA40" s="42">
        <v>9</v>
      </c>
      <c r="AB40" s="42">
        <v>7</v>
      </c>
      <c r="AC40" s="173">
        <f t="shared" si="7"/>
        <v>16</v>
      </c>
      <c r="AD40" s="42">
        <v>2</v>
      </c>
      <c r="AE40" s="15"/>
    </row>
    <row r="41" spans="1:31" ht="15.6" customHeight="1" x14ac:dyDescent="0.25">
      <c r="B41" s="44" t="s">
        <v>249</v>
      </c>
      <c r="C41" s="60" t="s">
        <v>404</v>
      </c>
      <c r="E41" s="8"/>
      <c r="F41" s="44" t="s">
        <v>132</v>
      </c>
      <c r="N41" s="9"/>
      <c r="O41" s="233"/>
      <c r="P41" s="44" t="s">
        <v>815</v>
      </c>
      <c r="Q41" s="159" t="s">
        <v>380</v>
      </c>
      <c r="R41" s="44" t="s">
        <v>250</v>
      </c>
      <c r="S41" s="42">
        <v>2</v>
      </c>
      <c r="T41" s="42">
        <v>2</v>
      </c>
      <c r="U41" s="173">
        <f t="shared" ref="U41:U46" si="8">SUM(S41:T41)</f>
        <v>4</v>
      </c>
      <c r="V41" s="42">
        <v>2</v>
      </c>
      <c r="W41" s="173"/>
      <c r="X41" s="56" t="s">
        <v>825</v>
      </c>
      <c r="Y41" s="56" t="s">
        <v>260</v>
      </c>
      <c r="Z41" s="46" t="s">
        <v>242</v>
      </c>
      <c r="AA41" s="42">
        <v>1</v>
      </c>
      <c r="AB41" s="42">
        <v>10</v>
      </c>
      <c r="AC41" s="173">
        <f t="shared" si="7"/>
        <v>11</v>
      </c>
      <c r="AD41" s="42"/>
      <c r="AE41" s="15"/>
    </row>
    <row r="42" spans="1:31" ht="15.6" customHeight="1" x14ac:dyDescent="0.25">
      <c r="N42" s="9"/>
      <c r="O42" s="232"/>
      <c r="P42" s="44" t="s">
        <v>812</v>
      </c>
      <c r="Q42" s="44" t="s">
        <v>215</v>
      </c>
      <c r="R42" s="44" t="s">
        <v>250</v>
      </c>
      <c r="S42" s="42"/>
      <c r="T42" s="199">
        <v>4</v>
      </c>
      <c r="U42" s="173">
        <f t="shared" si="8"/>
        <v>4</v>
      </c>
      <c r="V42" s="42">
        <v>2</v>
      </c>
      <c r="W42" s="173"/>
      <c r="X42" s="44" t="s">
        <v>832</v>
      </c>
      <c r="Y42" s="44" t="s">
        <v>359</v>
      </c>
      <c r="Z42" s="44" t="s">
        <v>242</v>
      </c>
      <c r="AA42" s="42">
        <v>1</v>
      </c>
      <c r="AB42" s="42">
        <v>6</v>
      </c>
      <c r="AC42" s="173">
        <f t="shared" si="7"/>
        <v>7</v>
      </c>
      <c r="AD42" s="42"/>
      <c r="AE42" s="15"/>
    </row>
    <row r="43" spans="1:31" ht="15.6" customHeight="1" x14ac:dyDescent="0.3">
      <c r="A43" s="76"/>
      <c r="B43" s="156"/>
      <c r="C43" s="71"/>
      <c r="D43" s="148"/>
      <c r="E43" s="71" t="s">
        <v>239</v>
      </c>
      <c r="F43" s="77"/>
      <c r="G43" s="78"/>
      <c r="H43" s="78"/>
      <c r="I43" s="78"/>
      <c r="J43" s="79"/>
      <c r="K43" s="78"/>
      <c r="L43" s="78"/>
      <c r="M43" s="78"/>
      <c r="N43" s="8"/>
      <c r="O43" s="232"/>
      <c r="P43" s="44" t="s">
        <v>814</v>
      </c>
      <c r="Q43" s="44" t="s">
        <v>325</v>
      </c>
      <c r="R43" s="44" t="s">
        <v>250</v>
      </c>
      <c r="S43" s="52">
        <v>1</v>
      </c>
      <c r="T43" s="91">
        <v>2</v>
      </c>
      <c r="U43" s="173">
        <f t="shared" si="8"/>
        <v>3</v>
      </c>
      <c r="V43" s="42"/>
      <c r="W43" s="173"/>
      <c r="X43" s="44" t="s">
        <v>828</v>
      </c>
      <c r="Y43" s="44" t="s">
        <v>258</v>
      </c>
      <c r="Z43" s="44" t="s">
        <v>242</v>
      </c>
      <c r="AA43" s="42">
        <v>1</v>
      </c>
      <c r="AB43" s="199">
        <v>6</v>
      </c>
      <c r="AC43" s="173">
        <f t="shared" si="7"/>
        <v>7</v>
      </c>
      <c r="AD43" s="42">
        <v>1</v>
      </c>
      <c r="AE43" s="15"/>
    </row>
    <row r="44" spans="1:31" ht="15.6" customHeight="1" x14ac:dyDescent="0.3">
      <c r="A44" s="49" t="s">
        <v>230</v>
      </c>
      <c r="B44" s="35" t="s">
        <v>318</v>
      </c>
      <c r="C44" s="44"/>
      <c r="D44" s="23">
        <v>2</v>
      </c>
      <c r="E44" s="9">
        <v>2</v>
      </c>
      <c r="F44" s="44" t="s">
        <v>117</v>
      </c>
      <c r="G44" s="43"/>
      <c r="H44" s="47"/>
      <c r="I44" s="47"/>
      <c r="J44" s="48"/>
      <c r="K44" s="47"/>
      <c r="L44" s="47"/>
      <c r="M44" s="47"/>
      <c r="N44" s="9"/>
      <c r="O44" s="232"/>
      <c r="P44" s="44" t="s">
        <v>809</v>
      </c>
      <c r="Q44" s="44" t="s">
        <v>251</v>
      </c>
      <c r="R44" s="44" t="s">
        <v>250</v>
      </c>
      <c r="S44" s="42"/>
      <c r="T44" s="42">
        <v>3</v>
      </c>
      <c r="U44" s="173">
        <f t="shared" si="8"/>
        <v>3</v>
      </c>
      <c r="V44" s="42">
        <v>1</v>
      </c>
      <c r="W44" s="173"/>
      <c r="X44" s="44" t="s">
        <v>831</v>
      </c>
      <c r="Y44" s="44" t="s">
        <v>382</v>
      </c>
      <c r="Z44" s="44" t="s">
        <v>242</v>
      </c>
      <c r="AA44" s="42"/>
      <c r="AB44" s="42">
        <v>3</v>
      </c>
      <c r="AC44" s="173">
        <f t="shared" si="7"/>
        <v>3</v>
      </c>
      <c r="AD44" s="42">
        <v>1</v>
      </c>
      <c r="AE44" s="15"/>
    </row>
    <row r="45" spans="1:31" ht="15.6" customHeight="1" x14ac:dyDescent="0.25">
      <c r="A45" s="52" t="s">
        <v>226</v>
      </c>
      <c r="B45" s="56" t="s">
        <v>256</v>
      </c>
      <c r="C45" s="46" t="s">
        <v>394</v>
      </c>
      <c r="D45" s="23"/>
      <c r="E45" s="9">
        <v>2</v>
      </c>
      <c r="F45" s="44" t="s">
        <v>118</v>
      </c>
      <c r="G45" s="43"/>
      <c r="H45" s="47"/>
      <c r="I45" s="43"/>
      <c r="J45" s="45"/>
      <c r="K45" s="47"/>
      <c r="L45" s="47"/>
      <c r="M45" s="39"/>
      <c r="N45" s="9"/>
      <c r="O45" s="233"/>
      <c r="P45" s="44" t="s">
        <v>813</v>
      </c>
      <c r="Q45" s="44" t="s">
        <v>259</v>
      </c>
      <c r="R45" s="51" t="s">
        <v>250</v>
      </c>
      <c r="S45" s="199">
        <v>1</v>
      </c>
      <c r="T45" s="42">
        <v>1</v>
      </c>
      <c r="U45" s="173">
        <f t="shared" si="8"/>
        <v>2</v>
      </c>
      <c r="V45" s="42"/>
      <c r="W45" s="173"/>
      <c r="X45" s="44" t="s">
        <v>830</v>
      </c>
      <c r="Y45" s="88" t="s">
        <v>288</v>
      </c>
      <c r="Z45" s="44" t="s">
        <v>242</v>
      </c>
      <c r="AA45" s="42"/>
      <c r="AB45" s="199">
        <v>3</v>
      </c>
      <c r="AC45" s="173">
        <f t="shared" si="7"/>
        <v>3</v>
      </c>
      <c r="AD45" s="42"/>
      <c r="AE45" s="15"/>
    </row>
    <row r="46" spans="1:31" ht="15.6" customHeight="1" x14ac:dyDescent="0.25">
      <c r="B46" s="56"/>
      <c r="C46" s="46"/>
      <c r="E46" s="9"/>
      <c r="F46" s="44"/>
      <c r="N46" s="8"/>
      <c r="O46" s="232"/>
      <c r="P46" s="44" t="s">
        <v>806</v>
      </c>
      <c r="Q46" s="51" t="s">
        <v>787</v>
      </c>
      <c r="R46" s="44" t="s">
        <v>250</v>
      </c>
      <c r="S46" s="42">
        <v>1</v>
      </c>
      <c r="T46" s="199"/>
      <c r="U46" s="173">
        <f t="shared" si="8"/>
        <v>1</v>
      </c>
      <c r="V46" s="42"/>
      <c r="W46" s="173"/>
      <c r="X46" s="44" t="s">
        <v>833</v>
      </c>
      <c r="Y46" s="44" t="s">
        <v>204</v>
      </c>
      <c r="Z46" s="44" t="s">
        <v>242</v>
      </c>
      <c r="AA46" s="42"/>
      <c r="AB46" s="42">
        <v>2</v>
      </c>
      <c r="AC46" s="173">
        <f t="shared" si="7"/>
        <v>2</v>
      </c>
      <c r="AD46" s="42">
        <v>2</v>
      </c>
      <c r="AE46" s="15"/>
    </row>
    <row r="47" spans="1:31" ht="15.6" customHeight="1" x14ac:dyDescent="0.3">
      <c r="B47" s="35" t="s">
        <v>277</v>
      </c>
      <c r="C47" s="59"/>
      <c r="D47" s="24">
        <v>2</v>
      </c>
      <c r="E47" s="9">
        <v>1</v>
      </c>
      <c r="F47" s="44" t="s">
        <v>119</v>
      </c>
      <c r="N47" s="8"/>
      <c r="O47" s="233"/>
      <c r="P47" s="44" t="s">
        <v>808</v>
      </c>
      <c r="Q47" s="44" t="s">
        <v>250</v>
      </c>
      <c r="R47" s="44" t="s">
        <v>250</v>
      </c>
      <c r="S47" s="42"/>
      <c r="T47" s="199"/>
      <c r="U47" s="173">
        <f>SUM(S47:T47)</f>
        <v>0</v>
      </c>
      <c r="V47" s="42"/>
      <c r="W47" s="173"/>
      <c r="X47" s="44" t="s">
        <v>826</v>
      </c>
      <c r="Y47" s="44" t="s">
        <v>218</v>
      </c>
      <c r="Z47" s="51" t="s">
        <v>242</v>
      </c>
      <c r="AA47" s="42">
        <v>1</v>
      </c>
      <c r="AB47" s="199"/>
      <c r="AC47" s="173">
        <f t="shared" si="7"/>
        <v>1</v>
      </c>
      <c r="AD47" s="42"/>
      <c r="AE47" s="15"/>
    </row>
    <row r="48" spans="1:31" ht="15.6" customHeight="1" x14ac:dyDescent="0.25">
      <c r="A48" s="91" t="s">
        <v>226</v>
      </c>
      <c r="B48" s="88" t="s">
        <v>212</v>
      </c>
      <c r="C48" s="46" t="s">
        <v>394</v>
      </c>
      <c r="D48" s="24"/>
      <c r="E48" s="9">
        <v>2</v>
      </c>
      <c r="F48" s="44" t="s">
        <v>120</v>
      </c>
      <c r="N48" s="9"/>
      <c r="O48" s="232"/>
      <c r="P48" s="157" t="s">
        <v>805</v>
      </c>
      <c r="Q48" s="157"/>
      <c r="R48" s="157" t="s">
        <v>250</v>
      </c>
      <c r="S48" s="221"/>
      <c r="T48" s="221">
        <v>1</v>
      </c>
      <c r="U48" s="173">
        <f>SUM(S48:T48)</f>
        <v>1</v>
      </c>
      <c r="V48" s="42">
        <v>1</v>
      </c>
      <c r="W48" s="173"/>
      <c r="X48" s="157" t="s">
        <v>805</v>
      </c>
      <c r="Y48" s="157"/>
      <c r="Z48" s="157" t="s">
        <v>242</v>
      </c>
      <c r="AA48" s="221">
        <v>3</v>
      </c>
      <c r="AB48" s="221">
        <v>1</v>
      </c>
      <c r="AC48" s="173">
        <f t="shared" si="7"/>
        <v>4</v>
      </c>
      <c r="AD48" s="42"/>
      <c r="AE48" s="15"/>
    </row>
    <row r="49" spans="1:31" ht="15.6" customHeight="1" x14ac:dyDescent="0.25">
      <c r="N49" s="9"/>
      <c r="O49" s="233"/>
      <c r="P49" s="224" t="s">
        <v>939</v>
      </c>
      <c r="Q49" s="224"/>
      <c r="R49" s="224"/>
      <c r="S49" s="226">
        <f>SUM(S38:S48)</f>
        <v>18</v>
      </c>
      <c r="T49" s="226">
        <f>SUM(T38:T48)</f>
        <v>25</v>
      </c>
      <c r="U49" s="226">
        <f>SUM(U38:U48)</f>
        <v>43</v>
      </c>
      <c r="V49" s="226">
        <f>SUM(V38:V48)</f>
        <v>8</v>
      </c>
      <c r="W49" s="173"/>
      <c r="X49" s="224" t="s">
        <v>940</v>
      </c>
      <c r="Y49" s="224"/>
      <c r="Z49" s="224"/>
      <c r="AA49" s="226">
        <f>SUM(AA38:AA48)</f>
        <v>35</v>
      </c>
      <c r="AB49" s="226">
        <f>SUM(AB38:AB48)</f>
        <v>52</v>
      </c>
      <c r="AC49" s="226">
        <f>SUM(AC38:AC48)</f>
        <v>87</v>
      </c>
      <c r="AD49" s="226">
        <f>SUM(AD38:AD48)</f>
        <v>7</v>
      </c>
      <c r="AE49" s="15"/>
    </row>
    <row r="50" spans="1:31" ht="15.6" customHeight="1" x14ac:dyDescent="0.25">
      <c r="A50" s="107"/>
      <c r="B50" s="108"/>
      <c r="C50" s="108"/>
      <c r="D50" s="149"/>
      <c r="E50" s="109"/>
      <c r="F50" s="108"/>
      <c r="G50" s="110"/>
      <c r="H50" s="110"/>
      <c r="I50" s="110"/>
      <c r="J50" s="111"/>
      <c r="K50" s="110"/>
      <c r="L50" s="110"/>
      <c r="M50" s="109"/>
      <c r="N50" s="8"/>
      <c r="O50" s="233"/>
      <c r="P50" s="44" t="s">
        <v>820</v>
      </c>
      <c r="Q50" s="44" t="s">
        <v>254</v>
      </c>
      <c r="R50" s="44" t="s">
        <v>356</v>
      </c>
      <c r="S50" s="42">
        <v>1</v>
      </c>
      <c r="T50" s="199">
        <v>9</v>
      </c>
      <c r="U50" s="173">
        <f t="shared" ref="U50:U59" si="9">SUM(S50:T50)</f>
        <v>10</v>
      </c>
      <c r="V50" s="42">
        <v>1</v>
      </c>
      <c r="W50" s="173"/>
      <c r="X50" s="44" t="s">
        <v>842</v>
      </c>
      <c r="Y50" s="44" t="s">
        <v>598</v>
      </c>
      <c r="Z50" s="44" t="s">
        <v>358</v>
      </c>
      <c r="AA50" s="42">
        <v>4</v>
      </c>
      <c r="AB50" s="199">
        <v>5</v>
      </c>
      <c r="AC50" s="173">
        <f>SUM(AA50:AB50)</f>
        <v>9</v>
      </c>
      <c r="AD50" s="42"/>
      <c r="AE50" s="15"/>
    </row>
    <row r="51" spans="1:31" ht="15.6" customHeight="1" x14ac:dyDescent="0.3">
      <c r="C51" s="44" t="s">
        <v>231</v>
      </c>
      <c r="D51" s="102">
        <f>SUM(D15:D50)</f>
        <v>22</v>
      </c>
      <c r="E51" s="22"/>
      <c r="F51" s="44" t="s">
        <v>233</v>
      </c>
      <c r="G51" s="35"/>
      <c r="H51" s="50"/>
      <c r="I51" s="64">
        <v>8</v>
      </c>
      <c r="J51" s="23"/>
      <c r="K51" s="56"/>
      <c r="L51" s="59"/>
      <c r="N51" s="9"/>
      <c r="O51" s="232"/>
      <c r="P51" s="44" t="s">
        <v>823</v>
      </c>
      <c r="Q51" s="44" t="s">
        <v>292</v>
      </c>
      <c r="R51" s="44" t="s">
        <v>356</v>
      </c>
      <c r="S51" s="42">
        <v>5</v>
      </c>
      <c r="T51" s="199">
        <v>4</v>
      </c>
      <c r="U51" s="173">
        <f>SUM(S51:T51)</f>
        <v>9</v>
      </c>
      <c r="V51" s="43"/>
      <c r="W51" s="173"/>
      <c r="X51" s="44" t="s">
        <v>837</v>
      </c>
      <c r="Y51" s="44" t="s">
        <v>798</v>
      </c>
      <c r="Z51" s="44" t="s">
        <v>358</v>
      </c>
      <c r="AA51" s="42">
        <v>3</v>
      </c>
      <c r="AB51" s="42">
        <v>6</v>
      </c>
      <c r="AC51" s="173">
        <f>SUM(AA51:AB51)</f>
        <v>9</v>
      </c>
      <c r="AD51" s="199">
        <v>2</v>
      </c>
      <c r="AE51" s="15"/>
    </row>
    <row r="52" spans="1:31" ht="15.6" customHeight="1" x14ac:dyDescent="0.25">
      <c r="N52" s="9"/>
      <c r="O52" s="233"/>
      <c r="P52" s="44" t="s">
        <v>821</v>
      </c>
      <c r="Q52" s="51" t="s">
        <v>254</v>
      </c>
      <c r="R52" s="51" t="s">
        <v>356</v>
      </c>
      <c r="S52" s="42">
        <v>3</v>
      </c>
      <c r="T52" s="42">
        <v>5</v>
      </c>
      <c r="U52" s="173">
        <f>SUM(S52:T52)</f>
        <v>8</v>
      </c>
      <c r="V52" s="42">
        <v>2</v>
      </c>
      <c r="W52" s="173"/>
      <c r="X52" s="44" t="s">
        <v>839</v>
      </c>
      <c r="Y52" s="44" t="s">
        <v>295</v>
      </c>
      <c r="Z52" s="44" t="s">
        <v>358</v>
      </c>
      <c r="AA52" s="42"/>
      <c r="AB52" s="42">
        <v>8</v>
      </c>
      <c r="AC52" s="173">
        <f t="shared" ref="AC52:AC57" si="10">SUM(AA52:AB52)</f>
        <v>8</v>
      </c>
      <c r="AD52" s="42"/>
      <c r="AE52" s="15"/>
    </row>
    <row r="53" spans="1:31" ht="15.6" customHeight="1" x14ac:dyDescent="0.25">
      <c r="N53" s="9"/>
      <c r="O53" s="232"/>
      <c r="P53" s="44" t="s">
        <v>818</v>
      </c>
      <c r="Q53" s="44" t="s">
        <v>209</v>
      </c>
      <c r="R53" s="44" t="s">
        <v>356</v>
      </c>
      <c r="S53" s="42">
        <v>1</v>
      </c>
      <c r="T53" s="199">
        <v>6</v>
      </c>
      <c r="U53" s="173">
        <f>SUM(S53:T53)</f>
        <v>7</v>
      </c>
      <c r="V53" s="42">
        <v>3</v>
      </c>
      <c r="W53" s="173"/>
      <c r="X53" s="44" t="s">
        <v>834</v>
      </c>
      <c r="Y53" s="161" t="s">
        <v>314</v>
      </c>
      <c r="Z53" s="44" t="s">
        <v>358</v>
      </c>
      <c r="AA53" s="42">
        <v>2</v>
      </c>
      <c r="AB53" s="199">
        <v>6</v>
      </c>
      <c r="AC53" s="173">
        <f t="shared" si="10"/>
        <v>8</v>
      </c>
      <c r="AD53" s="42">
        <v>1</v>
      </c>
      <c r="AE53" s="15"/>
    </row>
    <row r="54" spans="1:31" ht="15.6" customHeight="1" x14ac:dyDescent="0.25">
      <c r="N54" s="8"/>
      <c r="O54" s="232"/>
      <c r="P54" s="44" t="s">
        <v>822</v>
      </c>
      <c r="Q54" s="44" t="s">
        <v>238</v>
      </c>
      <c r="R54" s="44" t="s">
        <v>356</v>
      </c>
      <c r="S54" s="42">
        <v>3</v>
      </c>
      <c r="T54" s="42">
        <v>3</v>
      </c>
      <c r="U54" s="173">
        <f>SUM(S54:T54)</f>
        <v>6</v>
      </c>
      <c r="V54" s="42">
        <v>1</v>
      </c>
      <c r="W54" s="173"/>
      <c r="X54" s="44" t="s">
        <v>925</v>
      </c>
      <c r="Y54" s="44" t="s">
        <v>300</v>
      </c>
      <c r="Z54" s="44" t="s">
        <v>358</v>
      </c>
      <c r="AA54" s="42">
        <v>3</v>
      </c>
      <c r="AB54" s="42">
        <v>4</v>
      </c>
      <c r="AC54" s="173">
        <f t="shared" si="10"/>
        <v>7</v>
      </c>
      <c r="AD54" s="199"/>
      <c r="AE54" s="15"/>
    </row>
    <row r="55" spans="1:31" ht="15.6" customHeight="1" x14ac:dyDescent="0.25">
      <c r="N55" s="8"/>
      <c r="O55" s="232"/>
      <c r="P55" s="44" t="s">
        <v>819</v>
      </c>
      <c r="Q55" s="51" t="s">
        <v>217</v>
      </c>
      <c r="R55" s="51" t="s">
        <v>356</v>
      </c>
      <c r="S55" s="42">
        <v>2</v>
      </c>
      <c r="T55" s="199">
        <v>4</v>
      </c>
      <c r="U55" s="173">
        <f>SUM(S55:T55)</f>
        <v>6</v>
      </c>
      <c r="V55" s="42"/>
      <c r="W55" s="173"/>
      <c r="X55" s="44" t="s">
        <v>840</v>
      </c>
      <c r="Y55" s="44" t="s">
        <v>293</v>
      </c>
      <c r="Z55" s="51" t="s">
        <v>358</v>
      </c>
      <c r="AA55" s="199">
        <v>5</v>
      </c>
      <c r="AB55" s="42">
        <v>1</v>
      </c>
      <c r="AC55" s="173">
        <f t="shared" si="10"/>
        <v>6</v>
      </c>
      <c r="AD55" s="43"/>
      <c r="AE55" s="15"/>
    </row>
    <row r="56" spans="1:31" ht="15.6" customHeight="1" x14ac:dyDescent="0.25">
      <c r="N56" s="8"/>
      <c r="O56" s="233"/>
      <c r="P56" s="44" t="s">
        <v>918</v>
      </c>
      <c r="Q56" s="159" t="s">
        <v>691</v>
      </c>
      <c r="R56" s="44" t="s">
        <v>356</v>
      </c>
      <c r="S56" s="42">
        <v>2</v>
      </c>
      <c r="T56" s="42">
        <v>2</v>
      </c>
      <c r="U56" s="173">
        <f t="shared" si="9"/>
        <v>4</v>
      </c>
      <c r="V56" s="42">
        <v>1</v>
      </c>
      <c r="W56" s="173"/>
      <c r="X56" s="44" t="s">
        <v>836</v>
      </c>
      <c r="Y56" s="159" t="s">
        <v>216</v>
      </c>
      <c r="Z56" s="44" t="s">
        <v>358</v>
      </c>
      <c r="AA56" s="42">
        <v>3</v>
      </c>
      <c r="AB56" s="199">
        <v>3</v>
      </c>
      <c r="AC56" s="173">
        <f t="shared" si="10"/>
        <v>6</v>
      </c>
      <c r="AD56" s="42">
        <v>4</v>
      </c>
      <c r="AE56" s="15"/>
    </row>
    <row r="57" spans="1:31" ht="15.6" customHeight="1" x14ac:dyDescent="0.25">
      <c r="N57" s="9"/>
      <c r="O57" s="233"/>
      <c r="P57" s="44" t="s">
        <v>882</v>
      </c>
      <c r="Q57" s="44" t="s">
        <v>756</v>
      </c>
      <c r="R57" s="44" t="s">
        <v>356</v>
      </c>
      <c r="S57" s="42">
        <v>1</v>
      </c>
      <c r="T57" s="42">
        <v>2</v>
      </c>
      <c r="U57" s="173">
        <f t="shared" si="9"/>
        <v>3</v>
      </c>
      <c r="V57" s="42">
        <v>1</v>
      </c>
      <c r="W57" s="173"/>
      <c r="X57" s="44" t="s">
        <v>835</v>
      </c>
      <c r="Y57" s="88" t="s">
        <v>309</v>
      </c>
      <c r="Z57" s="44" t="s">
        <v>358</v>
      </c>
      <c r="AA57" s="42">
        <v>2</v>
      </c>
      <c r="AB57" s="199">
        <v>4</v>
      </c>
      <c r="AC57" s="173">
        <f t="shared" si="10"/>
        <v>6</v>
      </c>
      <c r="AD57" s="42"/>
      <c r="AE57" s="15"/>
    </row>
    <row r="58" spans="1:31" ht="15.6" customHeight="1" x14ac:dyDescent="0.25">
      <c r="N58" s="9"/>
      <c r="O58" s="232"/>
      <c r="P58" s="44" t="s">
        <v>816</v>
      </c>
      <c r="Q58" s="44" t="s">
        <v>213</v>
      </c>
      <c r="R58" s="44" t="s">
        <v>356</v>
      </c>
      <c r="S58" s="42">
        <v>1</v>
      </c>
      <c r="T58" s="199">
        <v>1</v>
      </c>
      <c r="U58" s="173">
        <f t="shared" si="9"/>
        <v>2</v>
      </c>
      <c r="V58" s="42"/>
      <c r="W58" s="173"/>
      <c r="X58" s="44" t="s">
        <v>841</v>
      </c>
      <c r="Y58" s="44" t="s">
        <v>248</v>
      </c>
      <c r="Z58" s="44" t="s">
        <v>358</v>
      </c>
      <c r="AA58" s="42">
        <v>1</v>
      </c>
      <c r="AB58" s="199">
        <v>4</v>
      </c>
      <c r="AC58" s="173">
        <f>SUM(AA58:AB58)</f>
        <v>5</v>
      </c>
      <c r="AD58" s="43"/>
      <c r="AE58" s="15"/>
    </row>
    <row r="59" spans="1:31" ht="15.6" customHeight="1" x14ac:dyDescent="0.3">
      <c r="A59" s="171"/>
      <c r="B59" s="170"/>
      <c r="C59" s="170" t="s">
        <v>1007</v>
      </c>
      <c r="D59" s="49" t="s">
        <v>246</v>
      </c>
      <c r="E59" s="49" t="s">
        <v>240</v>
      </c>
      <c r="F59" s="49" t="s">
        <v>241</v>
      </c>
      <c r="G59" s="170" t="s">
        <v>247</v>
      </c>
      <c r="H59" s="170" t="s">
        <v>803</v>
      </c>
      <c r="I59" s="170"/>
      <c r="J59" s="170"/>
      <c r="K59" s="170"/>
      <c r="L59" s="170"/>
      <c r="M59" s="170"/>
      <c r="N59" s="9"/>
      <c r="O59" s="233"/>
      <c r="P59" s="44" t="s">
        <v>817</v>
      </c>
      <c r="Q59" s="44" t="s">
        <v>257</v>
      </c>
      <c r="R59" s="44" t="s">
        <v>356</v>
      </c>
      <c r="S59" s="42"/>
      <c r="T59" s="199">
        <v>1</v>
      </c>
      <c r="U59" s="173">
        <f t="shared" si="9"/>
        <v>1</v>
      </c>
      <c r="V59" s="42">
        <v>1</v>
      </c>
      <c r="W59" s="173"/>
      <c r="X59" s="44" t="s">
        <v>838</v>
      </c>
      <c r="Y59" s="44" t="s">
        <v>290</v>
      </c>
      <c r="Z59" s="44" t="s">
        <v>358</v>
      </c>
      <c r="AA59" s="42">
        <v>1</v>
      </c>
      <c r="AB59" s="199">
        <v>2</v>
      </c>
      <c r="AC59" s="173">
        <f>SUM(AA59:AB59)</f>
        <v>3</v>
      </c>
      <c r="AD59" s="43"/>
      <c r="AE59" s="15"/>
    </row>
    <row r="60" spans="1:31" ht="15.6" customHeight="1" x14ac:dyDescent="0.3">
      <c r="B60" s="42"/>
      <c r="C60" s="44" t="s">
        <v>304</v>
      </c>
      <c r="D60" s="44" t="s">
        <v>242</v>
      </c>
      <c r="E60" s="42">
        <v>7</v>
      </c>
      <c r="F60" s="199">
        <v>10</v>
      </c>
      <c r="G60" s="173">
        <f>SUM(E60:F60)</f>
        <v>17</v>
      </c>
      <c r="H60" s="42">
        <v>1</v>
      </c>
      <c r="I60" s="44"/>
      <c r="J60" s="44"/>
      <c r="K60" s="64"/>
      <c r="L60" s="170" t="s">
        <v>802</v>
      </c>
      <c r="N60" s="9"/>
      <c r="O60" s="63"/>
      <c r="P60" s="157" t="s">
        <v>805</v>
      </c>
      <c r="Q60" s="157"/>
      <c r="R60" s="157" t="s">
        <v>356</v>
      </c>
      <c r="S60" s="221">
        <v>2</v>
      </c>
      <c r="T60" s="221">
        <v>2</v>
      </c>
      <c r="U60" s="173">
        <f>SUM(S60:T60)</f>
        <v>4</v>
      </c>
      <c r="V60" s="43"/>
      <c r="W60" s="173"/>
      <c r="X60" s="157" t="s">
        <v>804</v>
      </c>
      <c r="Y60" s="222"/>
      <c r="Z60" s="157" t="s">
        <v>358</v>
      </c>
      <c r="AA60" s="221">
        <v>6</v>
      </c>
      <c r="AB60" s="221">
        <v>6</v>
      </c>
      <c r="AC60" s="173">
        <f>SUM(AA60:AB60)</f>
        <v>12</v>
      </c>
      <c r="AD60" s="42">
        <v>1</v>
      </c>
      <c r="AE60" s="15"/>
    </row>
    <row r="61" spans="1:31" ht="15.6" customHeight="1" thickBot="1" x14ac:dyDescent="0.3">
      <c r="B61" s="42"/>
      <c r="C61" s="44" t="s">
        <v>908</v>
      </c>
      <c r="D61" s="44" t="s">
        <v>242</v>
      </c>
      <c r="E61" s="42">
        <v>12</v>
      </c>
      <c r="F61" s="199">
        <v>4</v>
      </c>
      <c r="G61" s="173">
        <f>SUM(E61:F61)</f>
        <v>16</v>
      </c>
      <c r="H61" s="42"/>
      <c r="I61" s="44"/>
      <c r="J61" s="44"/>
      <c r="K61" s="44"/>
      <c r="L61" s="44" t="s">
        <v>317</v>
      </c>
      <c r="M61" s="44" t="s">
        <v>283</v>
      </c>
      <c r="N61" s="9"/>
      <c r="O61" s="63"/>
      <c r="P61" s="224" t="s">
        <v>942</v>
      </c>
      <c r="Q61" s="224"/>
      <c r="R61" s="224"/>
      <c r="S61" s="226">
        <f>SUM(S50:S60)</f>
        <v>21</v>
      </c>
      <c r="T61" s="226">
        <f>SUM(T50:T60)</f>
        <v>39</v>
      </c>
      <c r="U61" s="226">
        <f>SUM(U50:U60)</f>
        <v>60</v>
      </c>
      <c r="V61" s="226">
        <f>SUM(V50:V60)</f>
        <v>10</v>
      </c>
      <c r="W61" s="173"/>
      <c r="X61" s="224" t="s">
        <v>941</v>
      </c>
      <c r="Y61" s="228"/>
      <c r="Z61" s="225"/>
      <c r="AA61" s="226">
        <f>SUM(AA50:AA60)</f>
        <v>30</v>
      </c>
      <c r="AB61" s="226">
        <f>SUM(AB50:AB60)</f>
        <v>49</v>
      </c>
      <c r="AC61" s="226">
        <f>SUM(AA61:AB61)</f>
        <v>79</v>
      </c>
      <c r="AD61" s="226">
        <f>SUM(AD50:AD60)</f>
        <v>8</v>
      </c>
      <c r="AE61" s="15"/>
    </row>
    <row r="62" spans="1:31" ht="15.6" customHeight="1" thickBot="1" x14ac:dyDescent="0.3">
      <c r="B62" s="42"/>
      <c r="C62" s="46" t="s">
        <v>249</v>
      </c>
      <c r="D62" s="160" t="s">
        <v>242</v>
      </c>
      <c r="E62" s="42">
        <v>9</v>
      </c>
      <c r="F62" s="42">
        <v>7</v>
      </c>
      <c r="G62" s="173">
        <f>SUM(E62:F62)</f>
        <v>16</v>
      </c>
      <c r="H62" s="42">
        <v>2</v>
      </c>
      <c r="I62" s="44"/>
      <c r="J62" s="44"/>
      <c r="K62" s="44"/>
      <c r="N62" s="9"/>
      <c r="O62" s="15"/>
      <c r="P62" s="168"/>
      <c r="Q62" s="168"/>
      <c r="R62" s="168"/>
      <c r="S62" s="207">
        <f>S25+S37+S49+S61</f>
        <v>91</v>
      </c>
      <c r="T62" s="207">
        <f>T25+T37+T49+T61</f>
        <v>141</v>
      </c>
      <c r="U62" s="207">
        <f>U25+U37+U49+U61</f>
        <v>232</v>
      </c>
      <c r="V62" s="207">
        <f>V25+V37+V49+V61</f>
        <v>27</v>
      </c>
      <c r="W62" s="173"/>
      <c r="X62" s="208"/>
      <c r="Y62" s="57"/>
      <c r="Z62" s="57"/>
      <c r="AA62" s="207">
        <f>AA25+AA37+AA49+AA61</f>
        <v>110</v>
      </c>
      <c r="AB62" s="207">
        <f>AB25+AB37+AB49+AB61</f>
        <v>174</v>
      </c>
      <c r="AC62" s="207">
        <f>AC25+AC37+AC49+AC61</f>
        <v>284</v>
      </c>
      <c r="AD62" s="207">
        <f>AD25+AD37+AD49+AD61</f>
        <v>41</v>
      </c>
      <c r="AE62" s="15"/>
    </row>
    <row r="63" spans="1:31" ht="15.6" customHeight="1" thickTop="1" thickBot="1" x14ac:dyDescent="0.3">
      <c r="C63" s="44" t="s">
        <v>320</v>
      </c>
      <c r="D63" s="44" t="s">
        <v>305</v>
      </c>
      <c r="E63" s="42">
        <v>9</v>
      </c>
      <c r="F63" s="42">
        <v>6</v>
      </c>
      <c r="G63" s="173">
        <f>SUM(E63:F63)</f>
        <v>15</v>
      </c>
      <c r="I63" s="44"/>
      <c r="J63" s="43"/>
      <c r="K63" s="43"/>
      <c r="N63" s="9"/>
      <c r="O63" s="63"/>
      <c r="P63" s="43"/>
      <c r="Q63" s="43"/>
      <c r="R63" s="43"/>
      <c r="S63" s="43"/>
      <c r="T63" s="43"/>
      <c r="U63" s="43"/>
      <c r="V63" s="43"/>
      <c r="W63" s="43"/>
      <c r="X63" s="209" t="s">
        <v>799</v>
      </c>
      <c r="Y63" s="201"/>
      <c r="Z63" s="201"/>
      <c r="AA63" s="210">
        <f>S62+AA62</f>
        <v>201</v>
      </c>
      <c r="AB63" s="210">
        <f>T62+AB62</f>
        <v>315</v>
      </c>
      <c r="AC63" s="210">
        <f>U62+AC62</f>
        <v>516</v>
      </c>
      <c r="AD63" s="210">
        <f>V62+AD62</f>
        <v>68</v>
      </c>
      <c r="AE63" s="15"/>
    </row>
    <row r="64" spans="1:31" ht="15.6" customHeight="1" thickTop="1" x14ac:dyDescent="0.3">
      <c r="B64" s="42"/>
      <c r="C64" s="44" t="s">
        <v>556</v>
      </c>
      <c r="D64" s="51" t="s">
        <v>250</v>
      </c>
      <c r="E64" s="199">
        <v>6</v>
      </c>
      <c r="F64" s="199">
        <v>6</v>
      </c>
      <c r="G64" s="173">
        <f t="shared" ref="G64:G71" si="11">SUM(E64:F64)</f>
        <v>12</v>
      </c>
      <c r="H64" s="42"/>
      <c r="I64" s="43"/>
      <c r="J64" s="43"/>
      <c r="K64" s="43"/>
      <c r="L64" s="170" t="s">
        <v>273</v>
      </c>
      <c r="M64" s="43"/>
      <c r="N64" s="9"/>
      <c r="O64" s="16"/>
      <c r="AE64" s="211"/>
    </row>
    <row r="65" spans="1:31" ht="15.6" customHeight="1" x14ac:dyDescent="0.2">
      <c r="B65" s="42"/>
      <c r="C65" s="46" t="s">
        <v>794</v>
      </c>
      <c r="D65" s="44" t="s">
        <v>243</v>
      </c>
      <c r="E65" s="42">
        <v>6</v>
      </c>
      <c r="F65" s="42">
        <v>6</v>
      </c>
      <c r="G65" s="173">
        <f t="shared" si="11"/>
        <v>12</v>
      </c>
      <c r="H65" s="42">
        <v>4</v>
      </c>
      <c r="I65" s="43"/>
      <c r="J65" s="43"/>
      <c r="K65" s="43"/>
      <c r="L65" s="44" t="s">
        <v>292</v>
      </c>
      <c r="M65" s="44" t="s">
        <v>356</v>
      </c>
      <c r="O65" s="16"/>
      <c r="AE65" s="211"/>
    </row>
    <row r="66" spans="1:31" ht="15.6" customHeight="1" x14ac:dyDescent="0.3">
      <c r="B66" s="42"/>
      <c r="C66" s="44" t="s">
        <v>792</v>
      </c>
      <c r="D66" s="44" t="s">
        <v>305</v>
      </c>
      <c r="E66" s="42">
        <v>8</v>
      </c>
      <c r="F66" s="42">
        <v>3</v>
      </c>
      <c r="G66" s="173">
        <f t="shared" si="11"/>
        <v>11</v>
      </c>
      <c r="O66" s="16"/>
      <c r="P66" s="163" t="s">
        <v>133</v>
      </c>
      <c r="Q66" s="49" t="s">
        <v>1002</v>
      </c>
      <c r="R66" s="192">
        <v>41239</v>
      </c>
      <c r="S66" s="57"/>
      <c r="T66" s="57"/>
      <c r="U66" s="57"/>
      <c r="V66" s="171"/>
      <c r="W66" s="171"/>
      <c r="X66" s="163" t="s">
        <v>134</v>
      </c>
      <c r="Y66" s="49" t="s">
        <v>1002</v>
      </c>
      <c r="Z66" s="192">
        <v>41246</v>
      </c>
      <c r="AA66" s="211"/>
      <c r="AB66" s="211"/>
      <c r="AC66" s="211"/>
      <c r="AD66" s="211"/>
      <c r="AE66" s="211"/>
    </row>
    <row r="67" spans="1:31" ht="15.6" customHeight="1" x14ac:dyDescent="0.3">
      <c r="B67" s="42"/>
      <c r="C67" s="159" t="s">
        <v>383</v>
      </c>
      <c r="D67" s="44" t="s">
        <v>306</v>
      </c>
      <c r="E67" s="42">
        <v>8</v>
      </c>
      <c r="F67" s="199">
        <v>3</v>
      </c>
      <c r="G67" s="173">
        <f t="shared" si="11"/>
        <v>11</v>
      </c>
      <c r="H67" s="42">
        <v>3</v>
      </c>
      <c r="O67" s="16"/>
      <c r="P67" s="162" t="s">
        <v>270</v>
      </c>
      <c r="Q67" s="162" t="s">
        <v>268</v>
      </c>
      <c r="R67" s="162" t="s">
        <v>296</v>
      </c>
      <c r="S67" s="44"/>
      <c r="T67" s="44"/>
      <c r="U67" s="44"/>
      <c r="V67" s="50"/>
      <c r="W67" s="50"/>
      <c r="X67" s="162" t="s">
        <v>270</v>
      </c>
      <c r="Y67" s="162" t="s">
        <v>268</v>
      </c>
      <c r="Z67" s="162" t="s">
        <v>296</v>
      </c>
      <c r="AA67" s="43"/>
      <c r="AB67" s="43"/>
      <c r="AC67" s="43"/>
      <c r="AD67" s="43"/>
      <c r="AE67" s="211"/>
    </row>
    <row r="68" spans="1:31" ht="15.6" customHeight="1" x14ac:dyDescent="0.3">
      <c r="B68" s="42"/>
      <c r="C68" s="56" t="s">
        <v>260</v>
      </c>
      <c r="D68" s="46" t="s">
        <v>242</v>
      </c>
      <c r="E68" s="42">
        <v>1</v>
      </c>
      <c r="F68" s="42">
        <v>10</v>
      </c>
      <c r="G68" s="173">
        <f t="shared" si="11"/>
        <v>11</v>
      </c>
      <c r="H68" s="42"/>
      <c r="I68" s="43"/>
      <c r="J68" s="43"/>
      <c r="K68" s="43"/>
      <c r="L68" s="170" t="s">
        <v>348</v>
      </c>
      <c r="M68" s="43"/>
      <c r="O68" s="16"/>
      <c r="P68" s="198">
        <v>0.38541666666666669</v>
      </c>
      <c r="Q68" s="64" t="s">
        <v>315</v>
      </c>
      <c r="R68" s="27" t="s">
        <v>440</v>
      </c>
      <c r="S68" s="44"/>
      <c r="T68" s="44"/>
      <c r="U68" s="44"/>
      <c r="V68" s="50"/>
      <c r="W68" s="50"/>
      <c r="X68" s="198">
        <v>0.38541666666666669</v>
      </c>
      <c r="Y68" s="64" t="s">
        <v>315</v>
      </c>
      <c r="Z68" s="27" t="s">
        <v>444</v>
      </c>
      <c r="AA68" s="52"/>
      <c r="AB68" s="91"/>
      <c r="AC68" s="42"/>
      <c r="AD68" s="43"/>
      <c r="AE68" s="211"/>
    </row>
    <row r="69" spans="1:31" ht="15.6" customHeight="1" x14ac:dyDescent="0.3">
      <c r="B69" s="42"/>
      <c r="C69" s="51" t="s">
        <v>205</v>
      </c>
      <c r="D69" s="44" t="s">
        <v>306</v>
      </c>
      <c r="E69" s="42">
        <v>4</v>
      </c>
      <c r="F69" s="199">
        <v>6</v>
      </c>
      <c r="G69" s="173">
        <f t="shared" si="11"/>
        <v>10</v>
      </c>
      <c r="H69" s="42"/>
      <c r="I69" s="43"/>
      <c r="J69" s="43"/>
      <c r="K69" s="43"/>
      <c r="L69" s="44" t="s">
        <v>525</v>
      </c>
      <c r="M69" s="44" t="s">
        <v>356</v>
      </c>
      <c r="O69" s="16"/>
      <c r="P69" s="198">
        <v>0.38541666666666669</v>
      </c>
      <c r="Q69" s="64" t="s">
        <v>316</v>
      </c>
      <c r="R69" s="27" t="s">
        <v>441</v>
      </c>
      <c r="S69" s="44"/>
      <c r="T69" s="44"/>
      <c r="U69" s="44"/>
      <c r="V69" s="50"/>
      <c r="W69" s="50"/>
      <c r="X69" s="198">
        <v>0.38541666666666669</v>
      </c>
      <c r="Y69" s="64" t="s">
        <v>316</v>
      </c>
      <c r="Z69" s="27" t="s">
        <v>411</v>
      </c>
      <c r="AA69" s="42"/>
      <c r="AB69" s="199"/>
      <c r="AC69" s="42"/>
      <c r="AD69" s="43"/>
      <c r="AE69" s="211"/>
    </row>
    <row r="70" spans="1:31" ht="15.6" customHeight="1" x14ac:dyDescent="0.3">
      <c r="B70" s="42"/>
      <c r="C70" s="44" t="s">
        <v>301</v>
      </c>
      <c r="D70" s="44" t="s">
        <v>306</v>
      </c>
      <c r="E70" s="42">
        <v>3</v>
      </c>
      <c r="F70" s="42">
        <v>7</v>
      </c>
      <c r="G70" s="173">
        <f t="shared" si="11"/>
        <v>10</v>
      </c>
      <c r="H70" s="42"/>
      <c r="I70" s="43"/>
      <c r="J70" s="43"/>
      <c r="K70" s="43"/>
      <c r="L70" s="44" t="s">
        <v>538</v>
      </c>
      <c r="M70" s="44" t="s">
        <v>356</v>
      </c>
      <c r="O70" s="16"/>
      <c r="P70" s="198">
        <v>0.42708333333333331</v>
      </c>
      <c r="Q70" s="64" t="s">
        <v>315</v>
      </c>
      <c r="R70" s="27" t="s">
        <v>402</v>
      </c>
      <c r="S70" s="44"/>
      <c r="T70" s="44"/>
      <c r="U70" s="44"/>
      <c r="V70" s="50"/>
      <c r="W70" s="50"/>
      <c r="X70" s="198">
        <v>0.42708333333333331</v>
      </c>
      <c r="Y70" s="64" t="s">
        <v>315</v>
      </c>
      <c r="Z70" s="27" t="s">
        <v>445</v>
      </c>
      <c r="AA70" s="42"/>
      <c r="AB70" s="42"/>
      <c r="AC70" s="42"/>
      <c r="AD70" s="43"/>
      <c r="AE70" s="211"/>
    </row>
    <row r="71" spans="1:31" ht="18.75" x14ac:dyDescent="0.3">
      <c r="B71" s="42"/>
      <c r="C71" s="44" t="s">
        <v>114</v>
      </c>
      <c r="D71" s="44" t="s">
        <v>356</v>
      </c>
      <c r="E71" s="42">
        <v>1</v>
      </c>
      <c r="F71" s="199">
        <v>9</v>
      </c>
      <c r="G71" s="173">
        <f t="shared" si="11"/>
        <v>10</v>
      </c>
      <c r="H71" s="42">
        <v>1</v>
      </c>
      <c r="I71" s="43"/>
      <c r="J71" s="43"/>
      <c r="K71" s="43"/>
      <c r="L71" s="44" t="s">
        <v>140</v>
      </c>
      <c r="M71" s="44" t="s">
        <v>139</v>
      </c>
      <c r="O71" s="16"/>
      <c r="P71" s="198">
        <v>0.42708333333333331</v>
      </c>
      <c r="Q71" s="64" t="s">
        <v>316</v>
      </c>
      <c r="R71" s="27" t="s">
        <v>442</v>
      </c>
      <c r="S71" s="43"/>
      <c r="T71" s="43"/>
      <c r="U71" s="43"/>
      <c r="V71" s="43"/>
      <c r="W71" s="43"/>
      <c r="X71" s="198">
        <v>0.42708333333333331</v>
      </c>
      <c r="Y71" s="64" t="s">
        <v>316</v>
      </c>
      <c r="Z71" s="27" t="s">
        <v>446</v>
      </c>
      <c r="AA71" s="43"/>
      <c r="AB71" s="43"/>
      <c r="AC71" s="43"/>
      <c r="AD71" s="43"/>
      <c r="AE71" s="211"/>
    </row>
    <row r="72" spans="1:31" ht="15.75" x14ac:dyDescent="0.25">
      <c r="A72" s="151"/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211"/>
    </row>
    <row r="73" spans="1:31" ht="15.75" x14ac:dyDescent="0.25">
      <c r="O73" s="94"/>
      <c r="P73" s="143"/>
      <c r="Q73" s="143"/>
      <c r="R73" s="143"/>
      <c r="S73" s="104"/>
      <c r="T73" s="104"/>
      <c r="U73" s="104"/>
      <c r="V73" s="104"/>
    </row>
    <row r="74" spans="1:31" ht="15.75" x14ac:dyDescent="0.25">
      <c r="P74" s="40"/>
      <c r="Q74" s="40"/>
      <c r="R74" s="40"/>
    </row>
    <row r="75" spans="1:31" ht="18" x14ac:dyDescent="0.25">
      <c r="A75" s="36"/>
      <c r="B75" s="84"/>
      <c r="C75" s="36"/>
      <c r="D75" s="36"/>
      <c r="E75" s="34"/>
      <c r="F75" s="83"/>
      <c r="G75" s="36"/>
      <c r="H75" s="36"/>
      <c r="I75" s="36"/>
      <c r="J75" s="85"/>
      <c r="K75" s="83"/>
      <c r="P75" s="7"/>
      <c r="Q75" s="6"/>
      <c r="R75" s="10"/>
    </row>
    <row r="76" spans="1:31" ht="18" x14ac:dyDescent="0.25">
      <c r="A76" s="36"/>
      <c r="B76" s="84"/>
      <c r="C76" s="36"/>
      <c r="D76" s="36"/>
      <c r="E76" s="34"/>
      <c r="F76" s="83"/>
      <c r="G76" s="54"/>
      <c r="H76" s="36"/>
      <c r="I76" s="36"/>
      <c r="J76" s="85"/>
      <c r="K76" s="83"/>
      <c r="P76" s="5"/>
      <c r="Q76" s="5"/>
      <c r="R76" s="7"/>
    </row>
    <row r="77" spans="1:31" ht="18" x14ac:dyDescent="0.25">
      <c r="A77" s="36"/>
      <c r="B77" s="84"/>
      <c r="C77" s="36"/>
      <c r="D77" s="36"/>
      <c r="E77" s="34"/>
      <c r="F77" s="83"/>
      <c r="G77" s="54"/>
      <c r="H77" s="36"/>
      <c r="I77" s="83"/>
      <c r="J77" s="83"/>
      <c r="K77" s="83"/>
      <c r="P77" s="67"/>
      <c r="Q77" s="67"/>
      <c r="R77" s="40"/>
    </row>
    <row r="78" spans="1:31" ht="18" x14ac:dyDescent="0.25">
      <c r="A78" s="36"/>
      <c r="B78" s="84"/>
      <c r="C78" s="36"/>
      <c r="D78" s="36"/>
      <c r="E78" s="34"/>
      <c r="F78" s="83"/>
      <c r="G78" s="54"/>
      <c r="H78" s="36"/>
      <c r="I78" s="83"/>
      <c r="J78" s="83"/>
      <c r="K78" s="83"/>
      <c r="P78" s="7"/>
      <c r="Q78" s="7"/>
      <c r="R78" s="7"/>
    </row>
    <row r="79" spans="1:31" ht="18" x14ac:dyDescent="0.25">
      <c r="A79" s="36"/>
      <c r="B79" s="84"/>
      <c r="C79" s="36"/>
      <c r="D79" s="36"/>
      <c r="E79" s="34"/>
      <c r="F79" s="83"/>
      <c r="G79" s="36"/>
      <c r="H79" s="83"/>
      <c r="I79" s="83"/>
      <c r="J79" s="34"/>
      <c r="K79" s="83"/>
      <c r="P79" s="5"/>
      <c r="Q79" s="5"/>
      <c r="R79" s="7"/>
    </row>
    <row r="80" spans="1:31" ht="18" x14ac:dyDescent="0.25">
      <c r="A80" s="36"/>
      <c r="B80" s="84"/>
      <c r="C80" s="36"/>
      <c r="D80" s="36"/>
      <c r="E80" s="34"/>
      <c r="F80" s="36"/>
      <c r="G80" s="36"/>
      <c r="H80" s="36"/>
      <c r="I80" s="83"/>
      <c r="J80" s="83"/>
      <c r="K80" s="83"/>
      <c r="P80" s="5"/>
      <c r="Q80" s="5"/>
      <c r="R80" s="7"/>
    </row>
    <row r="81" spans="1:18" ht="18" x14ac:dyDescent="0.25">
      <c r="A81" s="36"/>
      <c r="B81" s="84"/>
      <c r="C81" s="38"/>
      <c r="D81" s="38"/>
      <c r="E81" s="34"/>
      <c r="F81" s="36"/>
      <c r="G81" s="54"/>
      <c r="H81" s="36"/>
      <c r="I81" s="83"/>
      <c r="J81" s="83"/>
      <c r="K81" s="83"/>
      <c r="P81" s="5"/>
      <c r="Q81" s="5"/>
      <c r="R81" s="7"/>
    </row>
    <row r="82" spans="1:18" ht="18" x14ac:dyDescent="0.25">
      <c r="A82" s="36"/>
      <c r="B82" s="84"/>
      <c r="C82" s="36"/>
      <c r="D82" s="34"/>
      <c r="E82" s="34"/>
      <c r="F82" s="83"/>
      <c r="G82" s="36"/>
      <c r="H82" s="83"/>
      <c r="I82" s="83"/>
      <c r="J82" s="83"/>
      <c r="K82" s="83"/>
      <c r="P82" s="7"/>
      <c r="Q82" s="7"/>
      <c r="R82" s="7"/>
    </row>
    <row r="83" spans="1:18" ht="18" x14ac:dyDescent="0.25">
      <c r="A83" s="36"/>
      <c r="B83" s="84"/>
      <c r="C83" s="36"/>
      <c r="D83" s="34"/>
      <c r="E83" s="34"/>
      <c r="F83" s="36"/>
      <c r="G83" s="54"/>
      <c r="H83" s="36"/>
      <c r="I83" s="83"/>
      <c r="J83" s="83"/>
      <c r="K83" s="83"/>
      <c r="P83" s="7"/>
      <c r="Q83" s="7"/>
      <c r="R83" s="7"/>
    </row>
    <row r="84" spans="1:18" ht="18" x14ac:dyDescent="0.25">
      <c r="A84" s="36"/>
      <c r="B84" s="84"/>
      <c r="C84" s="34"/>
      <c r="D84" s="34"/>
      <c r="E84" s="34"/>
      <c r="F84" s="36"/>
      <c r="G84" s="54"/>
      <c r="H84" s="36"/>
      <c r="I84" s="83"/>
      <c r="J84" s="83"/>
      <c r="K84" s="83"/>
    </row>
    <row r="85" spans="1:18" ht="18" x14ac:dyDescent="0.25">
      <c r="A85" s="36"/>
      <c r="B85" s="84"/>
      <c r="C85" s="34"/>
      <c r="D85" s="34"/>
      <c r="E85" s="34"/>
      <c r="F85" s="36"/>
      <c r="G85" s="54"/>
      <c r="H85" s="36"/>
      <c r="I85" s="83"/>
      <c r="J85" s="83"/>
      <c r="K85" s="83"/>
    </row>
    <row r="86" spans="1:18" ht="23.25" x14ac:dyDescent="0.35">
      <c r="A86" s="86"/>
      <c r="B86" s="89"/>
      <c r="C86" s="34"/>
      <c r="D86" s="34"/>
      <c r="E86" s="34"/>
      <c r="F86" s="36"/>
      <c r="G86" s="54"/>
      <c r="H86" s="36"/>
      <c r="I86" s="83"/>
      <c r="J86" s="83"/>
      <c r="K86" s="83"/>
    </row>
    <row r="87" spans="1:18" ht="18" x14ac:dyDescent="0.25">
      <c r="A87" s="36"/>
      <c r="B87" s="84"/>
      <c r="C87" s="36"/>
      <c r="D87" s="84"/>
      <c r="E87" s="34"/>
      <c r="F87" s="83"/>
      <c r="G87" s="36"/>
      <c r="H87" s="36"/>
      <c r="I87" s="83"/>
      <c r="J87" s="34"/>
      <c r="K87" s="83"/>
    </row>
    <row r="88" spans="1:18" ht="18" x14ac:dyDescent="0.25">
      <c r="A88" s="36"/>
      <c r="B88" s="34"/>
      <c r="C88" s="34"/>
      <c r="D88" s="34"/>
      <c r="E88" s="34"/>
      <c r="F88" s="34"/>
      <c r="G88" s="36"/>
      <c r="H88" s="34"/>
      <c r="I88" s="34"/>
      <c r="J88" s="34"/>
      <c r="K88" s="83"/>
    </row>
    <row r="89" spans="1:18" ht="18" x14ac:dyDescent="0.25">
      <c r="A89" s="36"/>
      <c r="B89" s="84"/>
      <c r="C89" s="84"/>
      <c r="D89" s="84"/>
      <c r="E89" s="83"/>
      <c r="F89" s="83"/>
      <c r="G89" s="36"/>
      <c r="H89" s="83"/>
      <c r="I89" s="83"/>
      <c r="J89" s="34"/>
      <c r="K89" s="83"/>
    </row>
    <row r="90" spans="1:18" ht="18" x14ac:dyDescent="0.25">
      <c r="A90" s="83"/>
      <c r="B90" s="34"/>
      <c r="C90" s="84"/>
      <c r="D90" s="84"/>
      <c r="E90" s="34"/>
      <c r="F90" s="36"/>
      <c r="G90" s="54"/>
      <c r="H90" s="36"/>
      <c r="I90" s="83"/>
      <c r="J90" s="83"/>
      <c r="K90" s="83"/>
    </row>
    <row r="91" spans="1:18" ht="23.25" x14ac:dyDescent="0.35">
      <c r="A91" s="83"/>
      <c r="B91" s="58"/>
      <c r="C91" s="89"/>
      <c r="D91" s="89"/>
      <c r="E91" s="58"/>
      <c r="F91" s="36"/>
      <c r="G91" s="54"/>
      <c r="H91" s="36"/>
      <c r="I91" s="83"/>
      <c r="J91" s="83"/>
      <c r="K91" s="83"/>
    </row>
    <row r="92" spans="1:18" ht="18" x14ac:dyDescent="0.25">
      <c r="A92" s="83"/>
      <c r="B92" s="34"/>
      <c r="C92" s="84"/>
      <c r="D92" s="84"/>
      <c r="E92" s="34"/>
      <c r="F92" s="36"/>
      <c r="G92" s="54"/>
      <c r="H92" s="36"/>
      <c r="I92" s="83"/>
      <c r="J92" s="83"/>
      <c r="K92" s="83"/>
    </row>
    <row r="93" spans="1:18" ht="18" x14ac:dyDescent="0.25">
      <c r="A93" s="36"/>
      <c r="B93" s="34"/>
      <c r="C93" s="34"/>
      <c r="D93" s="34"/>
      <c r="E93" s="34"/>
      <c r="F93" s="36"/>
      <c r="G93" s="54"/>
      <c r="H93" s="36"/>
      <c r="I93" s="83"/>
      <c r="J93" s="34"/>
      <c r="K93" s="34"/>
      <c r="L93" s="1"/>
    </row>
    <row r="94" spans="1:18" ht="18" x14ac:dyDescent="0.25">
      <c r="A94" s="36"/>
      <c r="B94" s="34"/>
      <c r="C94" s="87"/>
      <c r="D94" s="34"/>
      <c r="E94" s="34"/>
      <c r="F94" s="36"/>
      <c r="G94" s="54"/>
      <c r="H94" s="36"/>
      <c r="I94" s="83"/>
      <c r="J94" s="34"/>
      <c r="K94" s="34"/>
      <c r="L94" s="1"/>
    </row>
    <row r="95" spans="1:18" ht="18" x14ac:dyDescent="0.25">
      <c r="A95" s="36"/>
      <c r="B95" s="34"/>
      <c r="C95" s="87"/>
      <c r="D95" s="84"/>
      <c r="E95" s="36"/>
      <c r="F95" s="36"/>
      <c r="G95" s="54"/>
      <c r="H95" s="36"/>
      <c r="I95" s="83"/>
      <c r="J95" s="34"/>
      <c r="K95" s="34"/>
      <c r="L95" s="1"/>
    </row>
    <row r="96" spans="1:18" ht="18" x14ac:dyDescent="0.25">
      <c r="A96" s="36"/>
      <c r="B96" s="34"/>
      <c r="C96" s="87"/>
      <c r="D96" s="84"/>
      <c r="E96" s="36"/>
      <c r="F96" s="36"/>
      <c r="G96" s="54"/>
      <c r="H96" s="36"/>
      <c r="I96" s="83"/>
      <c r="J96" s="34"/>
      <c r="K96" s="34"/>
      <c r="L96" s="1"/>
    </row>
    <row r="97" spans="1:12" ht="18" x14ac:dyDescent="0.25">
      <c r="A97" s="36"/>
      <c r="B97" s="34"/>
      <c r="C97" s="87"/>
      <c r="D97" s="84"/>
      <c r="E97" s="34"/>
      <c r="F97" s="36"/>
      <c r="G97" s="54"/>
      <c r="H97" s="36"/>
      <c r="I97" s="83"/>
      <c r="J97" s="34"/>
      <c r="K97" s="34"/>
      <c r="L97" s="1"/>
    </row>
    <row r="98" spans="1:12" ht="18" x14ac:dyDescent="0.25">
      <c r="A98" s="95"/>
      <c r="B98" s="96"/>
      <c r="C98" s="97"/>
      <c r="D98" s="98"/>
      <c r="E98" s="95"/>
      <c r="F98" s="95"/>
      <c r="G98" s="95"/>
      <c r="H98" s="95"/>
      <c r="I98" s="99"/>
      <c r="J98" s="96"/>
      <c r="K98" s="96"/>
      <c r="L98" s="100"/>
    </row>
    <row r="99" spans="1:12" ht="18" x14ac:dyDescent="0.25">
      <c r="A99" s="36"/>
      <c r="B99" s="34"/>
      <c r="C99" s="87"/>
      <c r="D99" s="84"/>
      <c r="E99" s="36"/>
      <c r="F99" s="36"/>
      <c r="G99" s="54"/>
      <c r="H99" s="36"/>
      <c r="I99" s="83"/>
      <c r="J99" s="34"/>
      <c r="K99" s="34"/>
      <c r="L99" s="1"/>
    </row>
    <row r="100" spans="1:12" ht="18" x14ac:dyDescent="0.25">
      <c r="A100" s="36"/>
      <c r="B100" s="34"/>
      <c r="C100" s="87"/>
      <c r="D100" s="84"/>
      <c r="E100" s="34"/>
      <c r="F100" s="36"/>
      <c r="G100" s="54"/>
      <c r="H100" s="36"/>
      <c r="I100" s="83"/>
      <c r="J100" s="34"/>
      <c r="K100" s="34"/>
      <c r="L100" s="1"/>
    </row>
  </sheetData>
  <phoneticPr fontId="0" type="noConversion"/>
  <pageMargins left="0.25" right="0.25" top="0.25" bottom="0.25" header="0.5" footer="0.5"/>
  <pageSetup scale="65" fitToWidth="0" fitToHeight="0" orientation="portrait" r:id="rId1"/>
  <headerFooter alignWithMargins="0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view="pageBreakPreview" zoomScale="85" zoomScaleNormal="75" zoomScaleSheetLayoutView="85" workbookViewId="0">
      <selection activeCell="N55" sqref="N55"/>
    </sheetView>
  </sheetViews>
  <sheetFormatPr defaultRowHeight="12.75" x14ac:dyDescent="0.2"/>
  <cols>
    <col min="1" max="1" width="13.140625" customWidth="1"/>
    <col min="2" max="2" width="16.42578125" customWidth="1"/>
    <col min="3" max="3" width="15.140625" customWidth="1"/>
    <col min="4" max="4" width="16.570312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31.5703125" customWidth="1"/>
    <col min="14" max="14" width="4.140625" customWidth="1"/>
    <col min="15" max="15" width="13.140625" customWidth="1"/>
    <col min="16" max="16" width="14.5703125" customWidth="1"/>
    <col min="17" max="17" width="15.42578125" customWidth="1"/>
    <col min="18" max="18" width="5.5703125" customWidth="1"/>
    <col min="19" max="19" width="6.85546875" customWidth="1"/>
    <col min="20" max="20" width="7.140625" customWidth="1"/>
    <col min="21" max="21" width="6.85546875" customWidth="1"/>
    <col min="22" max="22" width="5.140625" customWidth="1"/>
    <col min="23" max="23" width="16" customWidth="1"/>
    <col min="24" max="24" width="16.42578125" customWidth="1"/>
    <col min="25" max="25" width="17.42578125" customWidth="1"/>
    <col min="26" max="26" width="6.85546875" customWidth="1"/>
    <col min="27" max="27" width="6.5703125" customWidth="1"/>
    <col min="28" max="28" width="6.85546875" customWidth="1"/>
    <col min="29" max="29" width="5.85546875" customWidth="1"/>
    <col min="30" max="30" width="5" customWidth="1"/>
  </cols>
  <sheetData>
    <row r="1" spans="1:30" ht="25.5" x14ac:dyDescent="0.35">
      <c r="A1" s="30"/>
      <c r="B1" s="30"/>
      <c r="C1" s="165"/>
      <c r="D1" s="165"/>
      <c r="E1" s="165"/>
      <c r="F1" s="165"/>
      <c r="G1" s="166" t="s">
        <v>286</v>
      </c>
      <c r="H1" s="166"/>
      <c r="I1" s="166"/>
      <c r="J1" s="166"/>
      <c r="K1" s="166"/>
      <c r="L1" s="30"/>
      <c r="M1" s="30"/>
      <c r="N1" s="16"/>
      <c r="O1" s="16"/>
      <c r="P1" s="16"/>
      <c r="Q1" s="168"/>
      <c r="R1" s="168"/>
      <c r="S1" s="168"/>
      <c r="T1" s="168"/>
      <c r="U1" s="169" t="s">
        <v>225</v>
      </c>
      <c r="V1" s="168"/>
      <c r="W1" s="168"/>
      <c r="X1" s="168"/>
      <c r="Y1" s="16"/>
      <c r="Z1" s="16"/>
      <c r="AA1" s="16"/>
      <c r="AB1" s="16"/>
      <c r="AC1" s="16"/>
      <c r="AD1" s="16"/>
    </row>
    <row r="2" spans="1:30" ht="20.45" customHeight="1" x14ac:dyDescent="0.4">
      <c r="A2" s="14"/>
      <c r="B2" s="167" t="s">
        <v>752</v>
      </c>
      <c r="C2" s="166"/>
      <c r="D2" s="30"/>
      <c r="E2" s="30"/>
      <c r="F2" s="30"/>
      <c r="G2" s="32" t="s">
        <v>387</v>
      </c>
      <c r="H2" s="31"/>
      <c r="I2" s="31"/>
      <c r="J2" s="31"/>
      <c r="K2" s="31"/>
      <c r="L2" s="30"/>
      <c r="M2" s="33">
        <v>41026</v>
      </c>
      <c r="N2" s="16"/>
      <c r="AD2" s="16"/>
    </row>
    <row r="3" spans="1:30" ht="25.5" x14ac:dyDescent="0.35">
      <c r="A3" s="4"/>
      <c r="B3" s="170"/>
      <c r="C3" s="170"/>
      <c r="D3" s="30"/>
      <c r="E3" s="25" t="s">
        <v>584</v>
      </c>
      <c r="F3" s="22"/>
      <c r="G3" s="22"/>
      <c r="H3" s="191"/>
      <c r="I3" s="30"/>
      <c r="J3" s="22"/>
      <c r="K3" s="23" t="s">
        <v>224</v>
      </c>
      <c r="L3" s="22"/>
      <c r="M3" s="23" t="s">
        <v>585</v>
      </c>
      <c r="N3" s="16"/>
      <c r="O3" s="57" t="s">
        <v>262</v>
      </c>
      <c r="P3" s="57"/>
      <c r="Q3" s="57" t="s">
        <v>246</v>
      </c>
      <c r="R3" s="173"/>
      <c r="S3" s="173" t="s">
        <v>264</v>
      </c>
      <c r="T3" s="173" t="s">
        <v>263</v>
      </c>
      <c r="U3" s="173" t="s">
        <v>265</v>
      </c>
      <c r="V3" s="173" t="s">
        <v>266</v>
      </c>
      <c r="W3" s="173" t="s">
        <v>267</v>
      </c>
      <c r="Y3" s="129" t="s">
        <v>586</v>
      </c>
      <c r="AD3" s="16"/>
    </row>
    <row r="4" spans="1:30" ht="18.75" x14ac:dyDescent="0.3">
      <c r="A4" s="7"/>
      <c r="B4" s="170" t="s">
        <v>755</v>
      </c>
      <c r="C4" s="170"/>
      <c r="D4" s="23" t="s">
        <v>279</v>
      </c>
      <c r="E4" s="23" t="s">
        <v>280</v>
      </c>
      <c r="F4" s="23" t="s">
        <v>281</v>
      </c>
      <c r="G4" s="23" t="s">
        <v>282</v>
      </c>
      <c r="H4" s="23" t="s">
        <v>263</v>
      </c>
      <c r="I4" s="37" t="s">
        <v>247</v>
      </c>
      <c r="J4" s="23" t="s">
        <v>282</v>
      </c>
      <c r="K4" s="23" t="s">
        <v>263</v>
      </c>
      <c r="L4" s="23" t="s">
        <v>287</v>
      </c>
      <c r="M4" s="23" t="s">
        <v>244</v>
      </c>
      <c r="N4" s="82"/>
      <c r="O4" s="44" t="s">
        <v>223</v>
      </c>
      <c r="P4" s="44" t="s">
        <v>275</v>
      </c>
      <c r="Q4" s="44" t="s">
        <v>243</v>
      </c>
      <c r="R4" s="7"/>
      <c r="S4" s="11">
        <v>29</v>
      </c>
      <c r="T4" s="9">
        <v>52</v>
      </c>
      <c r="U4" s="9">
        <v>5</v>
      </c>
      <c r="V4" s="9">
        <v>0</v>
      </c>
      <c r="W4" s="194">
        <f t="shared" ref="W4:W12" si="0">T4/S4</f>
        <v>1.7931034482758621</v>
      </c>
      <c r="X4" s="16"/>
      <c r="Y4" s="16"/>
      <c r="Z4" s="15" t="s">
        <v>279</v>
      </c>
      <c r="AA4" s="15" t="s">
        <v>280</v>
      </c>
      <c r="AB4" s="15" t="s">
        <v>281</v>
      </c>
      <c r="AC4" s="15" t="s">
        <v>587</v>
      </c>
      <c r="AD4" s="16"/>
    </row>
    <row r="5" spans="1:30" ht="18.75" x14ac:dyDescent="0.3">
      <c r="A5" s="9"/>
      <c r="B5" s="35" t="s">
        <v>344</v>
      </c>
      <c r="C5" s="25"/>
      <c r="D5" s="23">
        <v>6</v>
      </c>
      <c r="E5" s="23">
        <v>2</v>
      </c>
      <c r="F5" s="23">
        <v>0</v>
      </c>
      <c r="G5" s="23">
        <v>21</v>
      </c>
      <c r="H5" s="23">
        <v>16</v>
      </c>
      <c r="I5" s="37">
        <f t="shared" ref="I5:I11" si="1">D5*2+F5*1</f>
        <v>12</v>
      </c>
      <c r="J5" s="23">
        <f>47+G5</f>
        <v>68</v>
      </c>
      <c r="K5" s="23">
        <f>60+H5</f>
        <v>76</v>
      </c>
      <c r="L5" s="23">
        <v>111</v>
      </c>
      <c r="M5" s="114">
        <v>28</v>
      </c>
      <c r="N5" s="82"/>
      <c r="O5" s="44" t="s">
        <v>321</v>
      </c>
      <c r="P5" s="44" t="s">
        <v>785</v>
      </c>
      <c r="Q5" s="44" t="s">
        <v>306</v>
      </c>
      <c r="R5" s="4"/>
      <c r="S5" s="11">
        <v>29</v>
      </c>
      <c r="T5" s="9">
        <v>53</v>
      </c>
      <c r="U5" s="9">
        <v>7</v>
      </c>
      <c r="V5" s="9">
        <v>2</v>
      </c>
      <c r="W5" s="194">
        <f t="shared" si="0"/>
        <v>1.8275862068965518</v>
      </c>
      <c r="X5" s="35" t="s">
        <v>312</v>
      </c>
      <c r="Y5" s="25"/>
      <c r="Z5" s="23">
        <v>12</v>
      </c>
      <c r="AA5" s="23">
        <v>5</v>
      </c>
      <c r="AB5" s="23">
        <v>6</v>
      </c>
      <c r="AC5" s="37">
        <f t="shared" ref="AC5:AC12" si="2">Z5*2+AB5</f>
        <v>30</v>
      </c>
      <c r="AD5" s="16"/>
    </row>
    <row r="6" spans="1:30" ht="18.75" x14ac:dyDescent="0.3">
      <c r="A6" s="9"/>
      <c r="B6" s="35" t="s">
        <v>278</v>
      </c>
      <c r="C6" s="25"/>
      <c r="D6" s="23">
        <v>4</v>
      </c>
      <c r="E6" s="23">
        <v>2</v>
      </c>
      <c r="F6" s="23">
        <v>2</v>
      </c>
      <c r="G6" s="23">
        <v>21</v>
      </c>
      <c r="H6" s="23">
        <v>14</v>
      </c>
      <c r="I6" s="37">
        <f t="shared" si="1"/>
        <v>10</v>
      </c>
      <c r="J6" s="23">
        <f>47+G6</f>
        <v>68</v>
      </c>
      <c r="K6" s="23">
        <f>62+H6</f>
        <v>76</v>
      </c>
      <c r="L6" s="23">
        <v>98</v>
      </c>
      <c r="M6" s="114">
        <v>31</v>
      </c>
      <c r="N6" s="82"/>
      <c r="O6" s="44" t="s">
        <v>255</v>
      </c>
      <c r="P6" s="44" t="s">
        <v>285</v>
      </c>
      <c r="Q6" s="44" t="s">
        <v>305</v>
      </c>
      <c r="R6" s="7"/>
      <c r="S6" s="11">
        <v>31</v>
      </c>
      <c r="T6" s="9">
        <v>68</v>
      </c>
      <c r="U6" s="9">
        <v>6</v>
      </c>
      <c r="V6" s="9">
        <v>2</v>
      </c>
      <c r="W6" s="145">
        <f t="shared" si="0"/>
        <v>2.193548387096774</v>
      </c>
      <c r="X6" s="35" t="s">
        <v>277</v>
      </c>
      <c r="Y6" s="25"/>
      <c r="Z6" s="23">
        <v>11</v>
      </c>
      <c r="AA6" s="23">
        <v>5</v>
      </c>
      <c r="AB6" s="23">
        <v>7</v>
      </c>
      <c r="AC6" s="37">
        <f t="shared" si="2"/>
        <v>29</v>
      </c>
      <c r="AD6" s="16"/>
    </row>
    <row r="7" spans="1:30" ht="18.75" x14ac:dyDescent="0.3">
      <c r="A7" s="9"/>
      <c r="B7" s="35" t="s">
        <v>784</v>
      </c>
      <c r="C7" s="25"/>
      <c r="D7" s="23">
        <v>4</v>
      </c>
      <c r="E7" s="23">
        <v>2</v>
      </c>
      <c r="F7" s="23">
        <v>2</v>
      </c>
      <c r="G7" s="23">
        <v>21</v>
      </c>
      <c r="H7" s="23">
        <v>17</v>
      </c>
      <c r="I7" s="37">
        <f t="shared" si="1"/>
        <v>10</v>
      </c>
      <c r="J7" s="23">
        <f>79+G7</f>
        <v>100</v>
      </c>
      <c r="K7" s="23">
        <f>53+H7</f>
        <v>70</v>
      </c>
      <c r="L7" s="23">
        <v>160</v>
      </c>
      <c r="M7" s="23">
        <v>43</v>
      </c>
      <c r="N7" s="82"/>
      <c r="O7" s="44" t="s">
        <v>252</v>
      </c>
      <c r="P7" s="44" t="s">
        <v>304</v>
      </c>
      <c r="Q7" s="44" t="s">
        <v>319</v>
      </c>
      <c r="R7" s="7"/>
      <c r="S7" s="11">
        <v>31</v>
      </c>
      <c r="T7" s="9">
        <v>69</v>
      </c>
      <c r="U7" s="9">
        <v>4</v>
      </c>
      <c r="V7" s="9">
        <v>2</v>
      </c>
      <c r="W7" s="145">
        <f t="shared" si="0"/>
        <v>2.225806451612903</v>
      </c>
      <c r="X7" s="35" t="s">
        <v>313</v>
      </c>
      <c r="Y7" s="25"/>
      <c r="Z7" s="23">
        <v>10</v>
      </c>
      <c r="AA7" s="23">
        <v>9</v>
      </c>
      <c r="AB7" s="23">
        <v>4</v>
      </c>
      <c r="AC7" s="37">
        <f t="shared" si="2"/>
        <v>24</v>
      </c>
      <c r="AD7" s="16"/>
    </row>
    <row r="8" spans="1:30" ht="18.75" x14ac:dyDescent="0.3">
      <c r="A8" s="9"/>
      <c r="B8" s="35" t="s">
        <v>313</v>
      </c>
      <c r="C8" s="25"/>
      <c r="D8" s="23">
        <v>4</v>
      </c>
      <c r="E8" s="23">
        <v>3</v>
      </c>
      <c r="F8" s="23">
        <v>1</v>
      </c>
      <c r="G8" s="23">
        <v>19</v>
      </c>
      <c r="H8" s="23">
        <v>16</v>
      </c>
      <c r="I8" s="37">
        <f t="shared" si="1"/>
        <v>9</v>
      </c>
      <c r="J8" s="23">
        <f>53+G8</f>
        <v>72</v>
      </c>
      <c r="K8" s="23">
        <f>44+H8</f>
        <v>60</v>
      </c>
      <c r="L8" s="23">
        <v>113</v>
      </c>
      <c r="M8" s="23">
        <v>26</v>
      </c>
      <c r="N8" s="61"/>
      <c r="O8" s="44" t="s">
        <v>210</v>
      </c>
      <c r="P8" s="44" t="s">
        <v>317</v>
      </c>
      <c r="Q8" s="44" t="s">
        <v>358</v>
      </c>
      <c r="R8" s="4"/>
      <c r="S8" s="11">
        <v>27</v>
      </c>
      <c r="T8" s="9">
        <v>65</v>
      </c>
      <c r="U8" s="9">
        <v>1</v>
      </c>
      <c r="V8" s="9">
        <v>0</v>
      </c>
      <c r="W8" s="145">
        <f t="shared" si="0"/>
        <v>2.4074074074074074</v>
      </c>
      <c r="X8" s="35" t="s">
        <v>318</v>
      </c>
      <c r="Y8" s="25"/>
      <c r="Z8" s="23">
        <v>10</v>
      </c>
      <c r="AA8" s="23">
        <v>9</v>
      </c>
      <c r="AB8" s="23">
        <v>4</v>
      </c>
      <c r="AC8" s="37">
        <f t="shared" si="2"/>
        <v>24</v>
      </c>
      <c r="AD8" s="16"/>
    </row>
    <row r="9" spans="1:30" ht="18.75" x14ac:dyDescent="0.3">
      <c r="A9" s="9"/>
      <c r="B9" s="35" t="s">
        <v>583</v>
      </c>
      <c r="C9" s="25"/>
      <c r="D9" s="23">
        <v>3</v>
      </c>
      <c r="E9" s="23">
        <v>3</v>
      </c>
      <c r="F9" s="23">
        <v>2</v>
      </c>
      <c r="G9" s="23">
        <v>15</v>
      </c>
      <c r="H9" s="23">
        <v>13</v>
      </c>
      <c r="I9" s="37">
        <f t="shared" si="1"/>
        <v>8</v>
      </c>
      <c r="J9" s="23">
        <f>56+G9</f>
        <v>71</v>
      </c>
      <c r="K9" s="23">
        <f>40+H9</f>
        <v>53</v>
      </c>
      <c r="L9" s="23">
        <v>125</v>
      </c>
      <c r="M9" s="114">
        <v>28</v>
      </c>
      <c r="N9" s="15"/>
      <c r="O9" s="44" t="s">
        <v>255</v>
      </c>
      <c r="P9" s="44" t="s">
        <v>371</v>
      </c>
      <c r="Q9" s="44" t="s">
        <v>242</v>
      </c>
      <c r="R9" s="4"/>
      <c r="S9" s="11">
        <v>30</v>
      </c>
      <c r="T9" s="9">
        <v>75</v>
      </c>
      <c r="U9" s="9">
        <v>3</v>
      </c>
      <c r="V9" s="9">
        <v>1</v>
      </c>
      <c r="W9" s="145">
        <f t="shared" si="0"/>
        <v>2.5</v>
      </c>
      <c r="X9" s="35" t="s">
        <v>278</v>
      </c>
      <c r="Y9" s="25"/>
      <c r="Z9" s="23">
        <v>8</v>
      </c>
      <c r="AA9" s="23">
        <v>11</v>
      </c>
      <c r="AB9" s="23">
        <v>4</v>
      </c>
      <c r="AC9" s="37">
        <f t="shared" si="2"/>
        <v>20</v>
      </c>
      <c r="AD9" s="16"/>
    </row>
    <row r="10" spans="1:30" ht="18.75" x14ac:dyDescent="0.3">
      <c r="A10" s="9"/>
      <c r="B10" s="35" t="s">
        <v>276</v>
      </c>
      <c r="C10" s="25"/>
      <c r="D10" s="23">
        <v>3</v>
      </c>
      <c r="E10" s="23">
        <v>4</v>
      </c>
      <c r="F10" s="23">
        <v>1</v>
      </c>
      <c r="G10" s="23">
        <v>16</v>
      </c>
      <c r="H10" s="23">
        <v>20</v>
      </c>
      <c r="I10" s="37">
        <f t="shared" si="1"/>
        <v>7</v>
      </c>
      <c r="J10" s="23">
        <f>61+G10</f>
        <v>77</v>
      </c>
      <c r="K10" s="23">
        <f>68+H10</f>
        <v>88</v>
      </c>
      <c r="L10" s="23">
        <v>114</v>
      </c>
      <c r="M10" s="114">
        <v>34</v>
      </c>
      <c r="N10" s="82"/>
      <c r="O10" s="44" t="s">
        <v>291</v>
      </c>
      <c r="P10" s="44" t="s">
        <v>329</v>
      </c>
      <c r="Q10" s="44" t="s">
        <v>356</v>
      </c>
      <c r="R10" s="4"/>
      <c r="S10" s="11">
        <v>18</v>
      </c>
      <c r="T10" s="9">
        <v>50</v>
      </c>
      <c r="U10" s="9">
        <v>1</v>
      </c>
      <c r="V10" s="9">
        <v>0</v>
      </c>
      <c r="W10" s="145">
        <f t="shared" si="0"/>
        <v>2.7777777777777777</v>
      </c>
      <c r="X10" s="35" t="s">
        <v>363</v>
      </c>
      <c r="Y10" s="25"/>
      <c r="Z10" s="23">
        <v>7</v>
      </c>
      <c r="AA10" s="23">
        <v>10</v>
      </c>
      <c r="AB10" s="23">
        <v>6</v>
      </c>
      <c r="AC10" s="37">
        <f t="shared" si="2"/>
        <v>20</v>
      </c>
      <c r="AD10" s="16"/>
    </row>
    <row r="11" spans="1:30" ht="18.75" x14ac:dyDescent="0.3">
      <c r="A11" s="9"/>
      <c r="B11" s="35" t="s">
        <v>346</v>
      </c>
      <c r="C11" s="25"/>
      <c r="D11" s="23">
        <v>2</v>
      </c>
      <c r="E11" s="23">
        <v>4</v>
      </c>
      <c r="F11" s="23">
        <v>2</v>
      </c>
      <c r="G11" s="23">
        <v>14</v>
      </c>
      <c r="H11" s="23">
        <v>18</v>
      </c>
      <c r="I11" s="37">
        <f t="shared" si="1"/>
        <v>6</v>
      </c>
      <c r="J11" s="23">
        <f>49+G11</f>
        <v>63</v>
      </c>
      <c r="K11" s="23">
        <f>60+H11</f>
        <v>78</v>
      </c>
      <c r="L11" s="23">
        <v>93</v>
      </c>
      <c r="M11" s="114">
        <v>37</v>
      </c>
      <c r="N11" s="82"/>
      <c r="O11" s="51" t="s">
        <v>355</v>
      </c>
      <c r="P11" s="44" t="s">
        <v>284</v>
      </c>
      <c r="Q11" s="44" t="s">
        <v>283</v>
      </c>
      <c r="R11" s="7"/>
      <c r="S11" s="11">
        <v>29</v>
      </c>
      <c r="T11" s="9">
        <v>81</v>
      </c>
      <c r="U11" s="9">
        <v>1</v>
      </c>
      <c r="V11" s="9">
        <v>2</v>
      </c>
      <c r="W11" s="145">
        <f t="shared" si="0"/>
        <v>2.7931034482758621</v>
      </c>
      <c r="X11" s="35" t="s">
        <v>364</v>
      </c>
      <c r="Y11" s="25"/>
      <c r="Z11" s="23">
        <v>7</v>
      </c>
      <c r="AA11" s="23">
        <v>11</v>
      </c>
      <c r="AB11" s="23">
        <v>5</v>
      </c>
      <c r="AC11" s="37">
        <f t="shared" si="2"/>
        <v>19</v>
      </c>
      <c r="AD11" s="16"/>
    </row>
    <row r="12" spans="1:30" ht="19.5" thickBot="1" x14ac:dyDescent="0.35">
      <c r="A12" s="9"/>
      <c r="B12" s="35" t="s">
        <v>318</v>
      </c>
      <c r="C12" s="25"/>
      <c r="D12" s="23">
        <v>0</v>
      </c>
      <c r="E12" s="23">
        <v>6</v>
      </c>
      <c r="F12" s="23">
        <v>2</v>
      </c>
      <c r="G12" s="23">
        <v>11</v>
      </c>
      <c r="H12" s="23">
        <v>24</v>
      </c>
      <c r="I12" s="37">
        <f>D12*2+F12*1</f>
        <v>2</v>
      </c>
      <c r="J12" s="23">
        <f>42+G12</f>
        <v>53</v>
      </c>
      <c r="K12" s="23">
        <f>47+H12</f>
        <v>71</v>
      </c>
      <c r="L12" s="23">
        <v>87</v>
      </c>
      <c r="M12" s="53">
        <v>34</v>
      </c>
      <c r="N12" s="82"/>
      <c r="O12" s="44" t="s">
        <v>297</v>
      </c>
      <c r="P12" s="44" t="s">
        <v>203</v>
      </c>
      <c r="Q12" s="44"/>
      <c r="R12" s="4"/>
      <c r="S12" s="11">
        <v>24</v>
      </c>
      <c r="T12" s="9">
        <v>50</v>
      </c>
      <c r="U12" s="9">
        <v>4</v>
      </c>
      <c r="V12" s="9">
        <v>0</v>
      </c>
      <c r="W12" s="145">
        <f t="shared" si="0"/>
        <v>2.0833333333333335</v>
      </c>
      <c r="X12" s="35" t="s">
        <v>276</v>
      </c>
      <c r="Y12" s="25"/>
      <c r="Z12" s="23">
        <v>7</v>
      </c>
      <c r="AA12" s="23">
        <v>12</v>
      </c>
      <c r="AB12" s="23">
        <v>4</v>
      </c>
      <c r="AC12" s="37">
        <f t="shared" si="2"/>
        <v>18</v>
      </c>
      <c r="AD12" s="16"/>
    </row>
    <row r="13" spans="1:30" ht="18.75" thickBot="1" x14ac:dyDescent="0.3">
      <c r="A13" s="4"/>
      <c r="B13" s="65"/>
      <c r="C13" s="65"/>
      <c r="D13" s="65">
        <f t="shared" ref="D13:M13" si="3">SUM(D5:D12)</f>
        <v>26</v>
      </c>
      <c r="E13" s="65">
        <f t="shared" si="3"/>
        <v>26</v>
      </c>
      <c r="F13" s="65">
        <f t="shared" si="3"/>
        <v>12</v>
      </c>
      <c r="G13" s="65">
        <f t="shared" si="3"/>
        <v>138</v>
      </c>
      <c r="H13" s="65">
        <f t="shared" si="3"/>
        <v>138</v>
      </c>
      <c r="I13" s="65"/>
      <c r="J13" s="65">
        <f t="shared" si="3"/>
        <v>572</v>
      </c>
      <c r="K13" s="65">
        <f t="shared" si="3"/>
        <v>572</v>
      </c>
      <c r="L13" s="65">
        <f t="shared" si="3"/>
        <v>901</v>
      </c>
      <c r="M13" s="65">
        <f t="shared" si="3"/>
        <v>261</v>
      </c>
      <c r="N13" s="16"/>
      <c r="O13" s="16"/>
      <c r="P13" s="16"/>
      <c r="Q13" s="57" t="s">
        <v>224</v>
      </c>
      <c r="R13" s="14"/>
      <c r="S13" s="17">
        <f>SUM(S4:S12)</f>
        <v>248</v>
      </c>
      <c r="T13" s="17">
        <f>SUM(T4:T12)</f>
        <v>563</v>
      </c>
      <c r="U13" s="17">
        <f>SUM(U4:U12)</f>
        <v>32</v>
      </c>
      <c r="V13" s="17">
        <f>SUM(V4:V12)</f>
        <v>9</v>
      </c>
      <c r="W13" s="18">
        <f>(T13+V13)/S13</f>
        <v>2.306451612903226</v>
      </c>
      <c r="X13" s="16"/>
      <c r="Y13" s="16"/>
      <c r="Z13" s="65">
        <f>SUM(Z5:Z12)</f>
        <v>72</v>
      </c>
      <c r="AA13" s="65">
        <f>SUM(AA5:AA12)</f>
        <v>72</v>
      </c>
      <c r="AB13" s="65">
        <f>SUM(AB5:AB12)</f>
        <v>40</v>
      </c>
      <c r="AC13" s="65"/>
      <c r="AD13" s="16"/>
    </row>
    <row r="14" spans="1:30" ht="18.75" thickTop="1" x14ac:dyDescent="0.25">
      <c r="A14" s="147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6"/>
      <c r="O14" s="2"/>
      <c r="P14" s="3"/>
      <c r="Q14" s="2"/>
      <c r="V14" s="9"/>
      <c r="AD14" s="16"/>
    </row>
    <row r="15" spans="1:30" ht="18.75" x14ac:dyDescent="0.3">
      <c r="A15" s="74" t="s">
        <v>753</v>
      </c>
      <c r="B15" s="74"/>
      <c r="C15" s="164"/>
      <c r="D15" s="78"/>
      <c r="E15" s="71" t="s">
        <v>239</v>
      </c>
      <c r="F15" s="70"/>
      <c r="G15" s="70"/>
      <c r="H15" s="70"/>
      <c r="I15" s="70"/>
      <c r="J15" s="72"/>
      <c r="K15" s="70"/>
      <c r="L15" s="70"/>
      <c r="M15" s="70"/>
      <c r="N15" s="16"/>
      <c r="AD15" s="16"/>
    </row>
    <row r="16" spans="1:30" ht="18.75" x14ac:dyDescent="0.3">
      <c r="A16" s="49" t="s">
        <v>227</v>
      </c>
      <c r="B16" s="35" t="s">
        <v>344</v>
      </c>
      <c r="C16" s="69"/>
      <c r="D16" s="23">
        <v>2</v>
      </c>
      <c r="E16" s="9">
        <v>1</v>
      </c>
      <c r="F16" s="44" t="s">
        <v>769</v>
      </c>
      <c r="J16" s="4"/>
      <c r="N16" s="16"/>
      <c r="P16" s="170" t="s">
        <v>552</v>
      </c>
      <c r="Q16" s="171"/>
      <c r="R16" s="171"/>
      <c r="S16" s="170"/>
      <c r="T16" s="170"/>
      <c r="U16" s="170" t="s">
        <v>348</v>
      </c>
      <c r="V16" s="170"/>
      <c r="W16" s="170"/>
      <c r="X16" s="170"/>
      <c r="Y16" s="170" t="s">
        <v>349</v>
      </c>
      <c r="Z16" s="20"/>
      <c r="AD16" s="16"/>
    </row>
    <row r="17" spans="1:30" ht="18" x14ac:dyDescent="0.25">
      <c r="A17" s="42" t="s">
        <v>226</v>
      </c>
      <c r="B17" s="44" t="s">
        <v>272</v>
      </c>
      <c r="C17" s="44"/>
      <c r="D17" s="23"/>
      <c r="E17" s="9">
        <v>2</v>
      </c>
      <c r="F17" s="44" t="s">
        <v>770</v>
      </c>
      <c r="J17" s="4"/>
      <c r="N17" s="16"/>
      <c r="P17" s="44" t="s">
        <v>272</v>
      </c>
      <c r="Q17" s="22"/>
      <c r="R17" s="44"/>
      <c r="S17" s="44"/>
      <c r="T17" s="44" t="s">
        <v>536</v>
      </c>
      <c r="U17" s="44"/>
      <c r="V17" s="23"/>
      <c r="W17" s="44"/>
      <c r="X17" s="44"/>
      <c r="Y17" s="44" t="s">
        <v>272</v>
      </c>
      <c r="Z17" s="44"/>
      <c r="AD17" s="16"/>
    </row>
    <row r="18" spans="1:30" ht="15.75" x14ac:dyDescent="0.25">
      <c r="A18" s="42"/>
      <c r="B18" s="44"/>
      <c r="C18" s="44"/>
      <c r="D18" s="51"/>
      <c r="E18" s="9"/>
      <c r="F18" s="44"/>
      <c r="J18" s="4"/>
      <c r="N18" s="16"/>
      <c r="P18" s="44"/>
      <c r="S18" s="44"/>
      <c r="T18" s="44" t="s">
        <v>757</v>
      </c>
      <c r="U18" s="44"/>
      <c r="X18" s="44"/>
      <c r="Y18" s="44"/>
      <c r="AD18" s="16"/>
    </row>
    <row r="19" spans="1:30" ht="18.75" x14ac:dyDescent="0.3">
      <c r="A19" s="42" t="s">
        <v>326</v>
      </c>
      <c r="B19" s="35" t="s">
        <v>278</v>
      </c>
      <c r="C19" s="92"/>
      <c r="D19" s="113">
        <v>1</v>
      </c>
      <c r="E19" s="9">
        <v>1</v>
      </c>
      <c r="F19" s="44" t="s">
        <v>771</v>
      </c>
      <c r="N19" s="16"/>
      <c r="P19" s="35"/>
      <c r="U19" s="44"/>
      <c r="Y19" s="44"/>
      <c r="AD19" s="16"/>
    </row>
    <row r="20" spans="1:30" ht="18" x14ac:dyDescent="0.25">
      <c r="A20" s="91" t="s">
        <v>226</v>
      </c>
      <c r="B20" s="44" t="s">
        <v>272</v>
      </c>
      <c r="C20" s="44"/>
      <c r="D20" s="113"/>
      <c r="E20" s="9"/>
      <c r="F20" s="44"/>
      <c r="N20" s="63"/>
      <c r="O20" s="168"/>
      <c r="P20" s="168"/>
      <c r="Q20" s="168"/>
      <c r="R20" s="168"/>
      <c r="S20" s="168"/>
      <c r="T20" s="168"/>
      <c r="U20" s="172" t="s">
        <v>236</v>
      </c>
      <c r="V20" s="168"/>
      <c r="W20" s="168"/>
      <c r="X20" s="168"/>
      <c r="Y20" s="168"/>
      <c r="Z20" s="168"/>
      <c r="AA20" s="168"/>
      <c r="AB20" s="168"/>
      <c r="AC20" s="175" t="s">
        <v>236</v>
      </c>
      <c r="AD20" s="62"/>
    </row>
    <row r="21" spans="1:30" ht="15.75" x14ac:dyDescent="0.25">
      <c r="N21" s="15"/>
      <c r="O21" s="57" t="s">
        <v>208</v>
      </c>
      <c r="P21" s="57"/>
      <c r="Q21" s="173" t="s">
        <v>246</v>
      </c>
      <c r="R21" s="173" t="s">
        <v>240</v>
      </c>
      <c r="S21" s="173" t="s">
        <v>241</v>
      </c>
      <c r="T21" s="173" t="s">
        <v>247</v>
      </c>
      <c r="U21" s="174" t="s">
        <v>237</v>
      </c>
      <c r="V21" s="168"/>
      <c r="W21" s="57" t="s">
        <v>208</v>
      </c>
      <c r="X21" s="57"/>
      <c r="Y21" s="173" t="s">
        <v>246</v>
      </c>
      <c r="Z21" s="173" t="s">
        <v>240</v>
      </c>
      <c r="AA21" s="173" t="s">
        <v>241</v>
      </c>
      <c r="AB21" s="173" t="s">
        <v>247</v>
      </c>
      <c r="AC21" s="174" t="s">
        <v>237</v>
      </c>
      <c r="AD21" s="61"/>
    </row>
    <row r="22" spans="1:30" ht="18.75" x14ac:dyDescent="0.3">
      <c r="A22" s="73"/>
      <c r="B22" s="156"/>
      <c r="C22" s="75"/>
      <c r="D22" s="148"/>
      <c r="E22" s="71" t="s">
        <v>239</v>
      </c>
      <c r="F22" s="71"/>
      <c r="G22" s="70"/>
      <c r="H22" s="70"/>
      <c r="I22" s="70"/>
      <c r="J22" s="72"/>
      <c r="K22" s="70"/>
      <c r="L22" s="70"/>
      <c r="M22" s="70"/>
      <c r="N22" s="63"/>
      <c r="O22" s="44" t="s">
        <v>460</v>
      </c>
      <c r="P22" s="44" t="s">
        <v>299</v>
      </c>
      <c r="Q22" s="44" t="s">
        <v>243</v>
      </c>
      <c r="R22" s="9">
        <v>23</v>
      </c>
      <c r="S22" s="9">
        <v>24</v>
      </c>
      <c r="T22" s="15">
        <f>SUM(R22:S22)</f>
        <v>47</v>
      </c>
      <c r="U22" s="9">
        <v>1</v>
      </c>
      <c r="V22" s="63"/>
      <c r="W22" s="44" t="s">
        <v>542</v>
      </c>
      <c r="X22" s="44" t="s">
        <v>289</v>
      </c>
      <c r="Y22" s="44" t="s">
        <v>306</v>
      </c>
      <c r="Z22" s="9">
        <v>8</v>
      </c>
      <c r="AA22" s="11">
        <v>3</v>
      </c>
      <c r="AB22" s="15">
        <f t="shared" ref="AB22:AB62" si="4">SUM(Z22:AA22)</f>
        <v>11</v>
      </c>
      <c r="AC22" s="9"/>
      <c r="AD22" s="15"/>
    </row>
    <row r="23" spans="1:30" ht="18.75" x14ac:dyDescent="0.3">
      <c r="A23" s="49" t="s">
        <v>228</v>
      </c>
      <c r="B23" s="35" t="s">
        <v>313</v>
      </c>
      <c r="D23" s="23">
        <v>1</v>
      </c>
      <c r="E23" s="8">
        <v>1</v>
      </c>
      <c r="F23" s="44" t="s">
        <v>772</v>
      </c>
      <c r="G23" s="44"/>
      <c r="M23" s="39"/>
      <c r="N23" s="15"/>
      <c r="O23" s="44" t="s">
        <v>465</v>
      </c>
      <c r="P23" s="44" t="s">
        <v>304</v>
      </c>
      <c r="Q23" s="44" t="s">
        <v>306</v>
      </c>
      <c r="R23" s="9">
        <v>23</v>
      </c>
      <c r="S23" s="9">
        <v>21</v>
      </c>
      <c r="T23" s="15">
        <f>SUM(R23:S23)</f>
        <v>44</v>
      </c>
      <c r="U23" s="9">
        <v>5</v>
      </c>
      <c r="V23" s="15"/>
      <c r="W23" s="44" t="s">
        <v>730</v>
      </c>
      <c r="X23" s="44" t="s">
        <v>258</v>
      </c>
      <c r="Y23" s="44" t="s">
        <v>242</v>
      </c>
      <c r="Z23" s="9">
        <v>5</v>
      </c>
      <c r="AA23" s="11">
        <v>6</v>
      </c>
      <c r="AB23" s="15">
        <f t="shared" ref="AB23:AB30" si="5">SUM(Z23:AA23)</f>
        <v>11</v>
      </c>
      <c r="AC23" s="9">
        <v>3</v>
      </c>
      <c r="AD23" s="15"/>
    </row>
    <row r="24" spans="1:30" ht="15.75" x14ac:dyDescent="0.25">
      <c r="A24" s="52" t="s">
        <v>226</v>
      </c>
      <c r="B24" s="44" t="s">
        <v>773</v>
      </c>
      <c r="C24" s="44" t="s">
        <v>366</v>
      </c>
      <c r="E24" s="8"/>
      <c r="F24" s="44"/>
      <c r="N24" s="63"/>
      <c r="O24" s="44" t="s">
        <v>471</v>
      </c>
      <c r="P24" s="44" t="s">
        <v>384</v>
      </c>
      <c r="Q24" s="44" t="s">
        <v>305</v>
      </c>
      <c r="R24" s="9">
        <v>21</v>
      </c>
      <c r="S24" s="9">
        <v>19</v>
      </c>
      <c r="T24" s="15">
        <f>SUM(R24:S24)</f>
        <v>40</v>
      </c>
      <c r="U24" s="9">
        <v>5</v>
      </c>
      <c r="V24" s="63"/>
      <c r="W24" s="44" t="s">
        <v>566</v>
      </c>
      <c r="X24" s="51" t="s">
        <v>217</v>
      </c>
      <c r="Y24" s="51" t="s">
        <v>356</v>
      </c>
      <c r="Z24" s="9">
        <v>5</v>
      </c>
      <c r="AA24" s="9">
        <v>6</v>
      </c>
      <c r="AB24" s="15">
        <f t="shared" si="5"/>
        <v>11</v>
      </c>
      <c r="AC24" s="9">
        <v>1</v>
      </c>
      <c r="AD24" s="15"/>
    </row>
    <row r="25" spans="1:30" ht="15.75" x14ac:dyDescent="0.25">
      <c r="E25" s="8"/>
      <c r="F25" s="44"/>
      <c r="N25" s="15"/>
      <c r="O25" s="157" t="s">
        <v>472</v>
      </c>
      <c r="P25" s="44" t="s">
        <v>320</v>
      </c>
      <c r="Q25" s="44" t="s">
        <v>305</v>
      </c>
      <c r="R25" s="9">
        <v>26</v>
      </c>
      <c r="S25" s="11">
        <v>13</v>
      </c>
      <c r="T25" s="15">
        <f>SUM(R25:S25)</f>
        <v>39</v>
      </c>
      <c r="U25" s="9">
        <v>3</v>
      </c>
      <c r="V25" s="63"/>
      <c r="W25" s="44" t="s">
        <v>490</v>
      </c>
      <c r="X25" s="44" t="s">
        <v>302</v>
      </c>
      <c r="Y25" s="44" t="s">
        <v>306</v>
      </c>
      <c r="Z25" s="9">
        <v>3</v>
      </c>
      <c r="AA25" s="11">
        <v>8</v>
      </c>
      <c r="AB25" s="15">
        <f t="shared" si="5"/>
        <v>11</v>
      </c>
      <c r="AC25" s="9">
        <v>1</v>
      </c>
      <c r="AD25" s="15"/>
    </row>
    <row r="26" spans="1:30" ht="18.75" x14ac:dyDescent="0.3">
      <c r="A26" s="42"/>
      <c r="B26" s="35" t="s">
        <v>784</v>
      </c>
      <c r="D26" s="23">
        <v>1</v>
      </c>
      <c r="E26" s="93">
        <v>1</v>
      </c>
      <c r="F26" s="44" t="s">
        <v>774</v>
      </c>
      <c r="N26" s="63"/>
      <c r="O26" s="44" t="s">
        <v>505</v>
      </c>
      <c r="P26" s="44" t="s">
        <v>293</v>
      </c>
      <c r="Q26" s="44" t="s">
        <v>242</v>
      </c>
      <c r="R26" s="9">
        <v>30</v>
      </c>
      <c r="S26" s="9">
        <v>6</v>
      </c>
      <c r="T26" s="15">
        <f t="shared" ref="T26:T34" si="6">SUM(R26:S26)</f>
        <v>36</v>
      </c>
      <c r="U26" s="9">
        <v>1</v>
      </c>
      <c r="V26" s="15"/>
      <c r="W26" s="44" t="s">
        <v>512</v>
      </c>
      <c r="X26" s="44" t="s">
        <v>303</v>
      </c>
      <c r="Y26" s="44" t="s">
        <v>242</v>
      </c>
      <c r="Z26" s="9">
        <v>3</v>
      </c>
      <c r="AA26" s="9">
        <v>8</v>
      </c>
      <c r="AB26" s="15">
        <f t="shared" si="5"/>
        <v>11</v>
      </c>
      <c r="AC26" s="9">
        <v>1</v>
      </c>
      <c r="AD26" s="15"/>
    </row>
    <row r="27" spans="1:30" ht="15.75" x14ac:dyDescent="0.25">
      <c r="A27" s="52" t="s">
        <v>226</v>
      </c>
      <c r="B27" s="44" t="s">
        <v>272</v>
      </c>
      <c r="C27" s="44"/>
      <c r="E27" s="93"/>
      <c r="F27" s="44"/>
      <c r="N27" s="15"/>
      <c r="O27" s="44" t="s">
        <v>461</v>
      </c>
      <c r="P27" s="44" t="s">
        <v>299</v>
      </c>
      <c r="Q27" s="44" t="s">
        <v>243</v>
      </c>
      <c r="R27" s="9">
        <v>17</v>
      </c>
      <c r="S27" s="9">
        <v>19</v>
      </c>
      <c r="T27" s="15">
        <f t="shared" si="6"/>
        <v>36</v>
      </c>
      <c r="U27" s="9">
        <v>3</v>
      </c>
      <c r="V27" s="63"/>
      <c r="W27" s="44" t="s">
        <v>684</v>
      </c>
      <c r="X27" s="51" t="s">
        <v>298</v>
      </c>
      <c r="Y27" s="51" t="s">
        <v>319</v>
      </c>
      <c r="Z27" s="9">
        <v>3</v>
      </c>
      <c r="AA27" s="11">
        <v>8</v>
      </c>
      <c r="AB27" s="15">
        <f t="shared" si="5"/>
        <v>11</v>
      </c>
      <c r="AC27" s="9">
        <v>1</v>
      </c>
      <c r="AD27" s="15"/>
    </row>
    <row r="28" spans="1:30" ht="15.75" x14ac:dyDescent="0.25">
      <c r="N28" s="63"/>
      <c r="O28" s="44" t="s">
        <v>469</v>
      </c>
      <c r="P28" s="159" t="s">
        <v>383</v>
      </c>
      <c r="Q28" s="51" t="s">
        <v>305</v>
      </c>
      <c r="R28" s="9">
        <v>21</v>
      </c>
      <c r="S28" s="9">
        <v>13</v>
      </c>
      <c r="T28" s="15">
        <f t="shared" si="6"/>
        <v>34</v>
      </c>
      <c r="U28" s="9">
        <v>4</v>
      </c>
      <c r="V28" s="15"/>
      <c r="W28" s="56" t="s">
        <v>548</v>
      </c>
      <c r="X28" s="56" t="s">
        <v>310</v>
      </c>
      <c r="Y28" s="160" t="s">
        <v>243</v>
      </c>
      <c r="Z28" s="11">
        <v>3</v>
      </c>
      <c r="AA28" s="9">
        <v>8</v>
      </c>
      <c r="AB28" s="15">
        <f t="shared" si="5"/>
        <v>11</v>
      </c>
      <c r="AC28" s="9">
        <v>2</v>
      </c>
      <c r="AD28" s="15"/>
    </row>
    <row r="29" spans="1:30" ht="18.75" x14ac:dyDescent="0.3">
      <c r="A29" s="76" t="s">
        <v>327</v>
      </c>
      <c r="B29" s="156"/>
      <c r="C29" s="155"/>
      <c r="D29" s="148"/>
      <c r="E29" s="71" t="s">
        <v>239</v>
      </c>
      <c r="F29" s="71"/>
      <c r="G29" s="78"/>
      <c r="H29" s="78"/>
      <c r="I29" s="78"/>
      <c r="J29" s="79"/>
      <c r="K29" s="78"/>
      <c r="L29" s="78"/>
      <c r="M29" s="78"/>
      <c r="N29" s="63"/>
      <c r="O29" s="44" t="s">
        <v>456</v>
      </c>
      <c r="P29" s="44" t="s">
        <v>292</v>
      </c>
      <c r="Q29" s="44" t="s">
        <v>356</v>
      </c>
      <c r="R29" s="9">
        <v>15</v>
      </c>
      <c r="S29" s="11">
        <v>18</v>
      </c>
      <c r="T29" s="15">
        <f t="shared" si="6"/>
        <v>33</v>
      </c>
      <c r="U29" s="9">
        <v>2</v>
      </c>
      <c r="V29" s="63"/>
      <c r="W29" s="44" t="s">
        <v>682</v>
      </c>
      <c r="X29" s="44" t="s">
        <v>333</v>
      </c>
      <c r="Y29" s="44" t="s">
        <v>305</v>
      </c>
      <c r="Z29" s="9">
        <v>1</v>
      </c>
      <c r="AA29" s="9">
        <v>10</v>
      </c>
      <c r="AB29" s="15">
        <f t="shared" si="5"/>
        <v>11</v>
      </c>
      <c r="AC29" s="9">
        <v>6</v>
      </c>
      <c r="AD29" s="15"/>
    </row>
    <row r="30" spans="1:30" ht="18.75" x14ac:dyDescent="0.3">
      <c r="A30" s="49" t="s">
        <v>229</v>
      </c>
      <c r="B30" s="35" t="s">
        <v>346</v>
      </c>
      <c r="D30" s="23">
        <v>1</v>
      </c>
      <c r="E30" s="8">
        <v>1</v>
      </c>
      <c r="F30" s="44" t="s">
        <v>576</v>
      </c>
      <c r="G30" s="158"/>
      <c r="H30" s="158"/>
      <c r="I30" s="94"/>
      <c r="J30" s="94"/>
      <c r="K30" s="94"/>
      <c r="L30" s="94"/>
      <c r="M30" s="94"/>
      <c r="N30" s="63"/>
      <c r="O30" s="44" t="s">
        <v>470</v>
      </c>
      <c r="P30" s="44" t="s">
        <v>300</v>
      </c>
      <c r="Q30" s="44" t="s">
        <v>305</v>
      </c>
      <c r="R30" s="9">
        <v>6</v>
      </c>
      <c r="S30" s="11">
        <v>26</v>
      </c>
      <c r="T30" s="15">
        <f t="shared" si="6"/>
        <v>32</v>
      </c>
      <c r="U30" s="9">
        <v>1</v>
      </c>
      <c r="V30" s="15"/>
      <c r="W30" s="44" t="s">
        <v>500</v>
      </c>
      <c r="X30" s="44" t="s">
        <v>309</v>
      </c>
      <c r="Y30" s="44" t="s">
        <v>306</v>
      </c>
      <c r="Z30" s="9">
        <v>1</v>
      </c>
      <c r="AA30" s="9">
        <v>10</v>
      </c>
      <c r="AB30" s="15">
        <f t="shared" si="5"/>
        <v>11</v>
      </c>
      <c r="AC30" s="9">
        <v>5</v>
      </c>
      <c r="AD30" s="15"/>
    </row>
    <row r="31" spans="1:30" ht="15.75" x14ac:dyDescent="0.25">
      <c r="A31" s="42" t="s">
        <v>226</v>
      </c>
      <c r="B31" s="44" t="s">
        <v>612</v>
      </c>
      <c r="C31" s="44" t="s">
        <v>369</v>
      </c>
      <c r="D31" s="9"/>
      <c r="E31" s="8"/>
      <c r="F31" s="44"/>
      <c r="N31" s="15"/>
      <c r="O31" s="44" t="s">
        <v>476</v>
      </c>
      <c r="P31" s="44" t="s">
        <v>293</v>
      </c>
      <c r="Q31" s="44" t="s">
        <v>358</v>
      </c>
      <c r="R31" s="8">
        <v>19</v>
      </c>
      <c r="S31" s="12">
        <v>11</v>
      </c>
      <c r="T31" s="15">
        <f t="shared" si="6"/>
        <v>30</v>
      </c>
      <c r="U31" s="9">
        <v>1</v>
      </c>
      <c r="V31" s="15"/>
      <c r="W31" s="44" t="s">
        <v>549</v>
      </c>
      <c r="X31" s="44" t="s">
        <v>204</v>
      </c>
      <c r="Y31" s="44" t="s">
        <v>242</v>
      </c>
      <c r="Z31" s="9">
        <v>2</v>
      </c>
      <c r="AA31" s="11">
        <v>8</v>
      </c>
      <c r="AB31" s="15">
        <f t="shared" si="4"/>
        <v>10</v>
      </c>
      <c r="AC31" s="9">
        <v>7</v>
      </c>
      <c r="AD31" s="15"/>
    </row>
    <row r="32" spans="1:30" ht="15.75" x14ac:dyDescent="0.25">
      <c r="N32" s="63"/>
      <c r="O32" s="44" t="s">
        <v>453</v>
      </c>
      <c r="P32" s="44" t="s">
        <v>379</v>
      </c>
      <c r="Q32" s="51" t="s">
        <v>250</v>
      </c>
      <c r="R32" s="9">
        <v>18</v>
      </c>
      <c r="S32" s="9">
        <v>12</v>
      </c>
      <c r="T32" s="15">
        <f t="shared" si="6"/>
        <v>30</v>
      </c>
      <c r="U32" s="9">
        <v>1</v>
      </c>
      <c r="V32" s="63"/>
      <c r="W32" s="44" t="s">
        <v>503</v>
      </c>
      <c r="X32" s="44" t="s">
        <v>234</v>
      </c>
      <c r="Y32" s="44" t="s">
        <v>306</v>
      </c>
      <c r="Z32" s="9">
        <v>1</v>
      </c>
      <c r="AA32" s="11">
        <v>8</v>
      </c>
      <c r="AB32" s="15">
        <f t="shared" si="4"/>
        <v>9</v>
      </c>
      <c r="AC32" s="9">
        <v>1</v>
      </c>
      <c r="AD32" s="15"/>
    </row>
    <row r="33" spans="1:30" ht="15.75" customHeight="1" x14ac:dyDescent="0.3">
      <c r="A33" s="52"/>
      <c r="B33" s="35" t="s">
        <v>583</v>
      </c>
      <c r="C33" s="46"/>
      <c r="D33" s="114">
        <v>3</v>
      </c>
      <c r="E33" s="8">
        <v>1</v>
      </c>
      <c r="F33" s="44" t="s">
        <v>775</v>
      </c>
      <c r="N33" s="15"/>
      <c r="O33" s="44" t="s">
        <v>475</v>
      </c>
      <c r="P33" s="44" t="s">
        <v>256</v>
      </c>
      <c r="Q33" s="44" t="s">
        <v>358</v>
      </c>
      <c r="R33" s="9">
        <v>14</v>
      </c>
      <c r="S33" s="9">
        <v>17</v>
      </c>
      <c r="T33" s="15">
        <f t="shared" si="6"/>
        <v>31</v>
      </c>
      <c r="U33" s="9">
        <v>9</v>
      </c>
      <c r="V33" s="15"/>
      <c r="W33" s="44" t="s">
        <v>514</v>
      </c>
      <c r="X33" s="44" t="s">
        <v>214</v>
      </c>
      <c r="Y33" s="44" t="s">
        <v>305</v>
      </c>
      <c r="Z33" s="9">
        <v>1</v>
      </c>
      <c r="AA33" s="11">
        <v>8</v>
      </c>
      <c r="AB33" s="15">
        <f t="shared" si="4"/>
        <v>9</v>
      </c>
      <c r="AC33" s="9">
        <v>1</v>
      </c>
      <c r="AD33" s="15"/>
    </row>
    <row r="34" spans="1:30" ht="18" x14ac:dyDescent="0.25">
      <c r="A34" s="52" t="s">
        <v>226</v>
      </c>
      <c r="B34" s="44" t="s">
        <v>367</v>
      </c>
      <c r="C34" s="60" t="s">
        <v>369</v>
      </c>
      <c r="D34" s="114"/>
      <c r="E34" s="93">
        <v>2</v>
      </c>
      <c r="F34" s="44" t="s">
        <v>776</v>
      </c>
      <c r="N34" s="15"/>
      <c r="O34" s="44" t="s">
        <v>478</v>
      </c>
      <c r="P34" s="44" t="s">
        <v>253</v>
      </c>
      <c r="Q34" s="44" t="s">
        <v>319</v>
      </c>
      <c r="R34" s="9">
        <v>20</v>
      </c>
      <c r="S34" s="11">
        <v>9</v>
      </c>
      <c r="T34" s="15">
        <f t="shared" si="6"/>
        <v>29</v>
      </c>
      <c r="U34" s="9">
        <v>5</v>
      </c>
      <c r="V34" s="63"/>
      <c r="W34" s="44" t="s">
        <v>499</v>
      </c>
      <c r="X34" s="44" t="s">
        <v>218</v>
      </c>
      <c r="Y34" s="51" t="s">
        <v>306</v>
      </c>
      <c r="Z34" s="9"/>
      <c r="AA34" s="9">
        <v>9</v>
      </c>
      <c r="AB34" s="15">
        <f t="shared" si="4"/>
        <v>9</v>
      </c>
      <c r="AC34" s="9"/>
      <c r="AD34" s="15"/>
    </row>
    <row r="35" spans="1:30" ht="15.75" x14ac:dyDescent="0.25">
      <c r="E35" s="93">
        <v>2</v>
      </c>
      <c r="F35" s="44" t="s">
        <v>777</v>
      </c>
      <c r="N35" s="63"/>
      <c r="O35" s="44" t="s">
        <v>597</v>
      </c>
      <c r="P35" s="51" t="s">
        <v>598</v>
      </c>
      <c r="Q35" s="51" t="s">
        <v>356</v>
      </c>
      <c r="R35" s="9">
        <v>19</v>
      </c>
      <c r="S35" s="11">
        <v>10</v>
      </c>
      <c r="T35" s="15">
        <f>SUM(R35:S35)</f>
        <v>29</v>
      </c>
      <c r="U35" s="9">
        <v>7</v>
      </c>
      <c r="V35" s="15"/>
      <c r="W35" s="44" t="s">
        <v>493</v>
      </c>
      <c r="X35" s="159" t="s">
        <v>216</v>
      </c>
      <c r="Y35" s="51" t="s">
        <v>358</v>
      </c>
      <c r="Z35" s="9">
        <v>3</v>
      </c>
      <c r="AA35" s="9">
        <v>5</v>
      </c>
      <c r="AB35" s="15">
        <f t="shared" si="4"/>
        <v>8</v>
      </c>
      <c r="AC35" s="9">
        <v>3</v>
      </c>
      <c r="AD35" s="15"/>
    </row>
    <row r="36" spans="1:30" ht="15.75" x14ac:dyDescent="0.25">
      <c r="N36" s="63"/>
      <c r="O36" s="44" t="s">
        <v>473</v>
      </c>
      <c r="P36" s="159" t="s">
        <v>274</v>
      </c>
      <c r="Q36" s="51" t="s">
        <v>305</v>
      </c>
      <c r="R36" s="11">
        <v>10</v>
      </c>
      <c r="S36" s="9">
        <v>19</v>
      </c>
      <c r="T36" s="15">
        <f>SUM(R36:S36)</f>
        <v>29</v>
      </c>
      <c r="U36" s="9">
        <v>5</v>
      </c>
      <c r="V36" s="63"/>
      <c r="W36" s="44" t="s">
        <v>557</v>
      </c>
      <c r="X36" s="44" t="s">
        <v>324</v>
      </c>
      <c r="Y36" s="44" t="s">
        <v>243</v>
      </c>
      <c r="Z36" s="9">
        <v>3</v>
      </c>
      <c r="AA36" s="9">
        <v>5</v>
      </c>
      <c r="AB36" s="15">
        <f t="shared" si="4"/>
        <v>8</v>
      </c>
      <c r="AC36" s="9"/>
      <c r="AD36" s="15"/>
    </row>
    <row r="37" spans="1:30" ht="18.75" x14ac:dyDescent="0.3">
      <c r="A37" s="76"/>
      <c r="B37" s="156"/>
      <c r="C37" s="71"/>
      <c r="D37" s="148"/>
      <c r="E37" s="71" t="s">
        <v>239</v>
      </c>
      <c r="F37" s="77"/>
      <c r="G37" s="78"/>
      <c r="H37" s="78"/>
      <c r="I37" s="78"/>
      <c r="J37" s="79"/>
      <c r="K37" s="78"/>
      <c r="L37" s="78"/>
      <c r="M37" s="78"/>
      <c r="N37" s="15"/>
      <c r="O37" s="56" t="s">
        <v>458</v>
      </c>
      <c r="P37" s="56" t="s">
        <v>381</v>
      </c>
      <c r="Q37" s="160" t="s">
        <v>250</v>
      </c>
      <c r="R37" s="11">
        <v>11</v>
      </c>
      <c r="S37" s="9">
        <v>11</v>
      </c>
      <c r="T37" s="15">
        <f>SUM(R37:S37)</f>
        <v>22</v>
      </c>
      <c r="U37" s="9">
        <v>2</v>
      </c>
      <c r="V37" s="15"/>
      <c r="W37" s="44" t="s">
        <v>510</v>
      </c>
      <c r="X37" s="51" t="s">
        <v>361</v>
      </c>
      <c r="Y37" s="51" t="s">
        <v>242</v>
      </c>
      <c r="Z37" s="9">
        <v>1</v>
      </c>
      <c r="AA37" s="9">
        <v>7</v>
      </c>
      <c r="AB37" s="15">
        <f t="shared" si="4"/>
        <v>8</v>
      </c>
      <c r="AC37" s="9">
        <v>1</v>
      </c>
      <c r="AD37" s="15"/>
    </row>
    <row r="38" spans="1:30" ht="18.75" x14ac:dyDescent="0.3">
      <c r="A38" s="49" t="s">
        <v>230</v>
      </c>
      <c r="B38" s="35" t="s">
        <v>276</v>
      </c>
      <c r="C38" s="44"/>
      <c r="D38" s="23">
        <v>5</v>
      </c>
      <c r="E38" s="9">
        <v>1</v>
      </c>
      <c r="F38" s="44" t="s">
        <v>778</v>
      </c>
      <c r="G38" s="43"/>
      <c r="H38" s="47"/>
      <c r="I38" s="47"/>
      <c r="J38" s="48"/>
      <c r="K38" s="47"/>
      <c r="L38" s="47"/>
      <c r="M38" s="47"/>
      <c r="N38" s="63"/>
      <c r="O38" s="44" t="s">
        <v>506</v>
      </c>
      <c r="P38" s="44" t="s">
        <v>219</v>
      </c>
      <c r="Q38" s="44" t="s">
        <v>242</v>
      </c>
      <c r="R38" s="9">
        <v>9</v>
      </c>
      <c r="S38" s="11">
        <v>13</v>
      </c>
      <c r="T38" s="15">
        <f>SUM(R38:S38)</f>
        <v>22</v>
      </c>
      <c r="U38" s="9">
        <v>2</v>
      </c>
      <c r="V38" s="63"/>
      <c r="W38" s="44" t="s">
        <v>511</v>
      </c>
      <c r="X38" s="44" t="s">
        <v>213</v>
      </c>
      <c r="Y38" s="44" t="s">
        <v>242</v>
      </c>
      <c r="Z38" s="9">
        <v>1</v>
      </c>
      <c r="AA38" s="11">
        <v>7</v>
      </c>
      <c r="AB38" s="15">
        <f t="shared" si="4"/>
        <v>8</v>
      </c>
      <c r="AC38" s="9">
        <v>1</v>
      </c>
      <c r="AD38" s="15"/>
    </row>
    <row r="39" spans="1:30" ht="18" x14ac:dyDescent="0.25">
      <c r="A39" s="52" t="s">
        <v>226</v>
      </c>
      <c r="B39" s="56" t="s">
        <v>272</v>
      </c>
      <c r="C39" s="46"/>
      <c r="D39" s="23"/>
      <c r="E39" s="9">
        <v>1</v>
      </c>
      <c r="F39" s="44" t="s">
        <v>779</v>
      </c>
      <c r="G39" s="43"/>
      <c r="H39" s="47"/>
      <c r="I39" s="43"/>
      <c r="J39" s="45"/>
      <c r="K39" s="47"/>
      <c r="L39" s="47"/>
      <c r="M39" s="39"/>
      <c r="N39" s="15"/>
      <c r="O39" s="44" t="s">
        <v>467</v>
      </c>
      <c r="P39" s="44" t="s">
        <v>301</v>
      </c>
      <c r="Q39" s="44" t="s">
        <v>306</v>
      </c>
      <c r="R39" s="11">
        <v>9</v>
      </c>
      <c r="S39" s="11">
        <v>13</v>
      </c>
      <c r="T39" s="15">
        <f>SUM(R39:S39)</f>
        <v>22</v>
      </c>
      <c r="U39" s="150">
        <v>1</v>
      </c>
      <c r="V39" s="15"/>
      <c r="W39" s="44" t="s">
        <v>497</v>
      </c>
      <c r="X39" s="44" t="s">
        <v>211</v>
      </c>
      <c r="Y39" s="44" t="s">
        <v>243</v>
      </c>
      <c r="Z39" s="9"/>
      <c r="AA39" s="9">
        <v>8</v>
      </c>
      <c r="AB39" s="15">
        <f t="shared" si="4"/>
        <v>8</v>
      </c>
      <c r="AC39" s="9">
        <v>3</v>
      </c>
      <c r="AD39" s="15"/>
    </row>
    <row r="40" spans="1:30" ht="15.75" x14ac:dyDescent="0.25">
      <c r="E40" s="9">
        <v>1</v>
      </c>
      <c r="F40" s="44" t="s">
        <v>780</v>
      </c>
      <c r="N40" s="63"/>
      <c r="O40" s="44" t="s">
        <v>457</v>
      </c>
      <c r="P40" s="44" t="s">
        <v>250</v>
      </c>
      <c r="Q40" s="44" t="s">
        <v>250</v>
      </c>
      <c r="R40" s="9">
        <v>9</v>
      </c>
      <c r="S40" s="11">
        <v>13</v>
      </c>
      <c r="T40" s="15">
        <f t="shared" ref="T40:T58" si="7">SUM(R40:S40)</f>
        <v>22</v>
      </c>
      <c r="U40" s="11">
        <v>4</v>
      </c>
      <c r="V40" s="63"/>
      <c r="W40" s="44" t="s">
        <v>484</v>
      </c>
      <c r="X40" s="44" t="s">
        <v>215</v>
      </c>
      <c r="Y40" s="44" t="s">
        <v>306</v>
      </c>
      <c r="Z40" s="9">
        <v>2</v>
      </c>
      <c r="AA40" s="9">
        <v>5</v>
      </c>
      <c r="AB40" s="15">
        <f t="shared" si="4"/>
        <v>7</v>
      </c>
      <c r="AC40" s="9">
        <v>2</v>
      </c>
      <c r="AD40" s="15"/>
    </row>
    <row r="41" spans="1:30" ht="15.75" x14ac:dyDescent="0.25">
      <c r="B41" s="44"/>
      <c r="C41" s="60"/>
      <c r="E41" s="93">
        <v>1</v>
      </c>
      <c r="F41" s="44" t="s">
        <v>781</v>
      </c>
      <c r="N41" s="63"/>
      <c r="O41" s="44" t="s">
        <v>454</v>
      </c>
      <c r="P41" s="44" t="s">
        <v>251</v>
      </c>
      <c r="Q41" s="44" t="s">
        <v>250</v>
      </c>
      <c r="R41" s="9">
        <v>9</v>
      </c>
      <c r="S41" s="9">
        <v>12</v>
      </c>
      <c r="T41" s="15">
        <f t="shared" si="7"/>
        <v>21</v>
      </c>
      <c r="U41" s="9">
        <v>3</v>
      </c>
      <c r="V41" s="15"/>
      <c r="W41" s="44" t="s">
        <v>488</v>
      </c>
      <c r="X41" s="44" t="s">
        <v>325</v>
      </c>
      <c r="Y41" s="44" t="s">
        <v>306</v>
      </c>
      <c r="Z41" s="9"/>
      <c r="AA41" s="9">
        <v>7</v>
      </c>
      <c r="AB41" s="15">
        <f t="shared" si="4"/>
        <v>7</v>
      </c>
      <c r="AC41" s="9">
        <v>4</v>
      </c>
      <c r="AD41" s="15"/>
    </row>
    <row r="42" spans="1:30" ht="15.75" x14ac:dyDescent="0.25">
      <c r="E42" s="93">
        <v>1</v>
      </c>
      <c r="F42" s="44" t="s">
        <v>782</v>
      </c>
      <c r="N42" s="15"/>
      <c r="O42" s="44" t="s">
        <v>462</v>
      </c>
      <c r="P42" s="44" t="s">
        <v>367</v>
      </c>
      <c r="Q42" s="44" t="s">
        <v>243</v>
      </c>
      <c r="R42" s="9">
        <v>7</v>
      </c>
      <c r="S42" s="11">
        <v>14</v>
      </c>
      <c r="T42" s="15">
        <f t="shared" si="7"/>
        <v>21</v>
      </c>
      <c r="U42" s="9">
        <v>2</v>
      </c>
      <c r="V42" s="63"/>
      <c r="W42" s="44" t="s">
        <v>482</v>
      </c>
      <c r="X42" s="44" t="s">
        <v>295</v>
      </c>
      <c r="Y42" s="44" t="s">
        <v>250</v>
      </c>
      <c r="Z42" s="9">
        <v>2</v>
      </c>
      <c r="AA42" s="9">
        <v>4</v>
      </c>
      <c r="AB42" s="15">
        <f t="shared" si="4"/>
        <v>6</v>
      </c>
      <c r="AC42" s="9">
        <v>1</v>
      </c>
      <c r="AD42" s="15"/>
    </row>
    <row r="43" spans="1:30" ht="15.75" x14ac:dyDescent="0.25">
      <c r="N43" s="15"/>
      <c r="O43" s="44" t="s">
        <v>455</v>
      </c>
      <c r="P43" s="51" t="s">
        <v>254</v>
      </c>
      <c r="Q43" s="51" t="s">
        <v>250</v>
      </c>
      <c r="R43" s="9">
        <v>7</v>
      </c>
      <c r="S43" s="11">
        <v>12</v>
      </c>
      <c r="T43" s="15">
        <f t="shared" si="7"/>
        <v>19</v>
      </c>
      <c r="U43" s="9">
        <v>2</v>
      </c>
      <c r="V43" s="15"/>
      <c r="W43" s="44" t="s">
        <v>550</v>
      </c>
      <c r="X43" s="44" t="s">
        <v>257</v>
      </c>
      <c r="Y43" s="44" t="s">
        <v>250</v>
      </c>
      <c r="Z43" s="9">
        <v>2</v>
      </c>
      <c r="AA43" s="9">
        <v>4</v>
      </c>
      <c r="AB43" s="15">
        <f t="shared" si="4"/>
        <v>6</v>
      </c>
      <c r="AC43" s="9">
        <v>2</v>
      </c>
      <c r="AD43" s="15"/>
    </row>
    <row r="44" spans="1:30" ht="18.75" x14ac:dyDescent="0.3">
      <c r="B44" s="35" t="s">
        <v>318</v>
      </c>
      <c r="C44" s="59"/>
      <c r="D44" s="24">
        <v>1</v>
      </c>
      <c r="E44" s="9">
        <v>2</v>
      </c>
      <c r="F44" s="44" t="s">
        <v>783</v>
      </c>
      <c r="N44" s="63"/>
      <c r="O44" s="44" t="s">
        <v>547</v>
      </c>
      <c r="P44" s="51" t="s">
        <v>205</v>
      </c>
      <c r="Q44" s="51" t="s">
        <v>319</v>
      </c>
      <c r="R44" s="9">
        <v>7</v>
      </c>
      <c r="S44" s="11">
        <v>12</v>
      </c>
      <c r="T44" s="15">
        <f t="shared" si="7"/>
        <v>19</v>
      </c>
      <c r="U44" s="9"/>
      <c r="V44" s="63"/>
      <c r="W44" s="44" t="s">
        <v>490</v>
      </c>
      <c r="X44" s="44" t="s">
        <v>328</v>
      </c>
      <c r="Y44" s="46" t="s">
        <v>319</v>
      </c>
      <c r="Z44" s="9">
        <v>1</v>
      </c>
      <c r="AA44" s="11">
        <v>5</v>
      </c>
      <c r="AB44" s="15">
        <f t="shared" si="4"/>
        <v>6</v>
      </c>
      <c r="AC44" s="11">
        <v>3</v>
      </c>
      <c r="AD44" s="15"/>
    </row>
    <row r="45" spans="1:30" ht="18" x14ac:dyDescent="0.25">
      <c r="A45" s="91" t="s">
        <v>226</v>
      </c>
      <c r="B45" s="88" t="s">
        <v>359</v>
      </c>
      <c r="C45" s="46" t="s">
        <v>366</v>
      </c>
      <c r="D45" s="24"/>
      <c r="E45" s="9"/>
      <c r="N45" s="63"/>
      <c r="O45" s="56" t="s">
        <v>507</v>
      </c>
      <c r="P45" s="56" t="s">
        <v>260</v>
      </c>
      <c r="Q45" s="160" t="s">
        <v>242</v>
      </c>
      <c r="R45" s="11">
        <v>3</v>
      </c>
      <c r="S45" s="11">
        <v>16</v>
      </c>
      <c r="T45" s="15">
        <f t="shared" si="7"/>
        <v>19</v>
      </c>
      <c r="U45" s="9"/>
      <c r="V45" s="15"/>
      <c r="W45" s="44" t="s">
        <v>489</v>
      </c>
      <c r="X45" s="159" t="s">
        <v>308</v>
      </c>
      <c r="Y45" s="51" t="s">
        <v>356</v>
      </c>
      <c r="Z45" s="9"/>
      <c r="AA45" s="9">
        <v>6</v>
      </c>
      <c r="AB45" s="15">
        <f t="shared" si="4"/>
        <v>6</v>
      </c>
      <c r="AC45" s="11">
        <v>2</v>
      </c>
      <c r="AD45" s="15"/>
    </row>
    <row r="46" spans="1:30" ht="15.75" x14ac:dyDescent="0.25">
      <c r="N46" s="63"/>
      <c r="O46" s="44" t="s">
        <v>591</v>
      </c>
      <c r="P46" s="159" t="s">
        <v>370</v>
      </c>
      <c r="Q46" s="51" t="s">
        <v>356</v>
      </c>
      <c r="R46" s="9">
        <v>10</v>
      </c>
      <c r="S46" s="9">
        <v>8</v>
      </c>
      <c r="T46" s="15">
        <f t="shared" si="7"/>
        <v>18</v>
      </c>
      <c r="U46" s="9">
        <v>3</v>
      </c>
      <c r="V46" s="63"/>
      <c r="W46" s="44" t="s">
        <v>495</v>
      </c>
      <c r="X46" s="44" t="s">
        <v>311</v>
      </c>
      <c r="Y46" s="44" t="s">
        <v>243</v>
      </c>
      <c r="Z46" s="9"/>
      <c r="AA46" s="9">
        <v>6</v>
      </c>
      <c r="AB46" s="15">
        <f t="shared" si="4"/>
        <v>6</v>
      </c>
      <c r="AC46" s="9">
        <v>9</v>
      </c>
      <c r="AD46" s="15"/>
    </row>
    <row r="47" spans="1:30" ht="18" x14ac:dyDescent="0.25">
      <c r="A47" s="107"/>
      <c r="B47" s="108"/>
      <c r="C47" s="108"/>
      <c r="D47" s="149"/>
      <c r="E47" s="109"/>
      <c r="F47" s="108"/>
      <c r="G47" s="110"/>
      <c r="H47" s="110"/>
      <c r="I47" s="110"/>
      <c r="J47" s="111"/>
      <c r="K47" s="110"/>
      <c r="L47" s="110"/>
      <c r="M47" s="109"/>
      <c r="N47" s="15"/>
      <c r="O47" s="46" t="s">
        <v>558</v>
      </c>
      <c r="P47" s="46" t="s">
        <v>386</v>
      </c>
      <c r="Q47" s="46" t="s">
        <v>319</v>
      </c>
      <c r="R47" s="11">
        <v>4</v>
      </c>
      <c r="S47" s="9">
        <v>14</v>
      </c>
      <c r="T47" s="15">
        <f t="shared" si="7"/>
        <v>18</v>
      </c>
      <c r="U47" s="9">
        <v>2</v>
      </c>
      <c r="V47" s="15"/>
      <c r="W47" s="44" t="s">
        <v>496</v>
      </c>
      <c r="X47" s="44" t="s">
        <v>756</v>
      </c>
      <c r="Y47" s="44" t="s">
        <v>358</v>
      </c>
      <c r="Z47" s="9"/>
      <c r="AA47" s="11">
        <v>6</v>
      </c>
      <c r="AB47" s="15">
        <f t="shared" si="4"/>
        <v>6</v>
      </c>
      <c r="AC47" s="9">
        <v>5</v>
      </c>
      <c r="AD47" s="15"/>
    </row>
    <row r="48" spans="1:30" ht="18.75" x14ac:dyDescent="0.3">
      <c r="C48" s="44" t="s">
        <v>579</v>
      </c>
      <c r="D48" s="102">
        <f>SUM(D16:D47)</f>
        <v>15</v>
      </c>
      <c r="E48" s="22"/>
      <c r="F48" s="44" t="s">
        <v>642</v>
      </c>
      <c r="G48" s="35"/>
      <c r="H48" s="50"/>
      <c r="I48" s="64">
        <v>4</v>
      </c>
      <c r="J48" s="23"/>
      <c r="N48" s="15"/>
      <c r="O48" s="44" t="s">
        <v>541</v>
      </c>
      <c r="P48" s="51" t="s">
        <v>294</v>
      </c>
      <c r="Q48" s="51" t="s">
        <v>243</v>
      </c>
      <c r="R48" s="9">
        <v>2</v>
      </c>
      <c r="S48" s="9">
        <v>16</v>
      </c>
      <c r="T48" s="15">
        <f t="shared" si="7"/>
        <v>18</v>
      </c>
      <c r="U48" s="9">
        <v>4</v>
      </c>
      <c r="V48" s="63"/>
      <c r="W48" s="44" t="s">
        <v>488</v>
      </c>
      <c r="X48" s="44" t="s">
        <v>382</v>
      </c>
      <c r="Y48" s="44" t="s">
        <v>356</v>
      </c>
      <c r="Z48" s="9"/>
      <c r="AA48" s="11">
        <v>6</v>
      </c>
      <c r="AB48" s="15">
        <f t="shared" si="4"/>
        <v>6</v>
      </c>
      <c r="AC48" s="9"/>
      <c r="AD48" s="15"/>
    </row>
    <row r="49" spans="1:30" ht="15.75" x14ac:dyDescent="0.25">
      <c r="N49" s="63"/>
      <c r="O49" s="44" t="s">
        <v>459</v>
      </c>
      <c r="P49" s="44" t="s">
        <v>254</v>
      </c>
      <c r="Q49" s="44" t="s">
        <v>250</v>
      </c>
      <c r="R49" s="9">
        <v>7</v>
      </c>
      <c r="S49" s="11">
        <v>10</v>
      </c>
      <c r="T49" s="15">
        <f t="shared" si="7"/>
        <v>17</v>
      </c>
      <c r="U49" s="9">
        <v>3</v>
      </c>
      <c r="V49" s="15"/>
      <c r="W49" s="44" t="s">
        <v>502</v>
      </c>
      <c r="X49" s="44" t="s">
        <v>323</v>
      </c>
      <c r="Y49" s="44" t="s">
        <v>358</v>
      </c>
      <c r="Z49" s="9"/>
      <c r="AA49" s="9">
        <v>6</v>
      </c>
      <c r="AB49" s="15">
        <f>SUM(Z49:AA49)</f>
        <v>6</v>
      </c>
      <c r="AC49" s="9">
        <v>4</v>
      </c>
      <c r="AD49" s="15"/>
    </row>
    <row r="50" spans="1:30" ht="15.75" x14ac:dyDescent="0.25">
      <c r="N50" s="63"/>
      <c r="O50" s="44" t="s">
        <v>686</v>
      </c>
      <c r="P50" s="44" t="s">
        <v>544</v>
      </c>
      <c r="Q50" s="46" t="s">
        <v>306</v>
      </c>
      <c r="R50" s="9">
        <v>7</v>
      </c>
      <c r="S50" s="11">
        <v>9</v>
      </c>
      <c r="T50" s="15">
        <f t="shared" si="7"/>
        <v>16</v>
      </c>
      <c r="U50" s="11">
        <v>2</v>
      </c>
      <c r="V50" s="15"/>
      <c r="W50" s="44" t="s">
        <v>498</v>
      </c>
      <c r="X50" s="51" t="s">
        <v>787</v>
      </c>
      <c r="Y50" s="51" t="s">
        <v>250</v>
      </c>
      <c r="Z50" s="9"/>
      <c r="AA50" s="9">
        <v>6</v>
      </c>
      <c r="AB50" s="15">
        <f>SUM(Z50:AA50)</f>
        <v>6</v>
      </c>
      <c r="AC50" s="9"/>
      <c r="AD50" s="15"/>
    </row>
    <row r="51" spans="1:30" ht="15.75" x14ac:dyDescent="0.25">
      <c r="N51" s="15"/>
      <c r="O51" s="44" t="s">
        <v>463</v>
      </c>
      <c r="P51" s="44" t="s">
        <v>261</v>
      </c>
      <c r="Q51" s="44" t="s">
        <v>356</v>
      </c>
      <c r="R51" s="9">
        <v>5</v>
      </c>
      <c r="S51" s="9">
        <v>11</v>
      </c>
      <c r="T51" s="15">
        <f t="shared" si="7"/>
        <v>16</v>
      </c>
      <c r="U51" s="9">
        <v>2</v>
      </c>
      <c r="V51" s="63"/>
      <c r="W51" s="44" t="s">
        <v>494</v>
      </c>
      <c r="X51" s="44" t="s">
        <v>232</v>
      </c>
      <c r="Y51" s="44" t="s">
        <v>250</v>
      </c>
      <c r="Z51" s="9"/>
      <c r="AA51" s="9">
        <v>5</v>
      </c>
      <c r="AB51" s="15">
        <f>SUM(Z51:AA51)</f>
        <v>5</v>
      </c>
      <c r="AC51" s="9">
        <v>6</v>
      </c>
      <c r="AD51" s="15"/>
    </row>
    <row r="52" spans="1:30" ht="15.75" x14ac:dyDescent="0.25">
      <c r="N52" s="63"/>
      <c r="O52" s="44" t="s">
        <v>474</v>
      </c>
      <c r="P52" s="44" t="s">
        <v>420</v>
      </c>
      <c r="Q52" s="44" t="s">
        <v>305</v>
      </c>
      <c r="R52" s="9">
        <v>3</v>
      </c>
      <c r="S52" s="11">
        <v>13</v>
      </c>
      <c r="T52" s="15">
        <f t="shared" si="7"/>
        <v>16</v>
      </c>
      <c r="U52" s="9">
        <v>4</v>
      </c>
      <c r="V52" s="63"/>
      <c r="W52" s="44" t="s">
        <v>485</v>
      </c>
      <c r="X52" s="44" t="s">
        <v>359</v>
      </c>
      <c r="Y52" s="44" t="s">
        <v>319</v>
      </c>
      <c r="Z52" s="9"/>
      <c r="AA52" s="9">
        <v>5</v>
      </c>
      <c r="AB52" s="15">
        <f t="shared" si="4"/>
        <v>5</v>
      </c>
      <c r="AC52" s="9">
        <v>2</v>
      </c>
      <c r="AD52" s="15"/>
    </row>
    <row r="53" spans="1:30" ht="15.75" x14ac:dyDescent="0.25">
      <c r="N53" s="15"/>
      <c r="O53" s="44" t="s">
        <v>508</v>
      </c>
      <c r="P53" s="44" t="s">
        <v>238</v>
      </c>
      <c r="Q53" s="44" t="s">
        <v>356</v>
      </c>
      <c r="R53" s="9">
        <v>1</v>
      </c>
      <c r="S53" s="11">
        <v>15</v>
      </c>
      <c r="T53" s="15">
        <f t="shared" si="7"/>
        <v>16</v>
      </c>
      <c r="U53" s="9">
        <v>7</v>
      </c>
      <c r="V53" s="15"/>
      <c r="W53" s="44" t="s">
        <v>481</v>
      </c>
      <c r="X53" s="44" t="s">
        <v>385</v>
      </c>
      <c r="Y53" s="44" t="s">
        <v>319</v>
      </c>
      <c r="Z53" s="9"/>
      <c r="AA53" s="9">
        <v>4</v>
      </c>
      <c r="AB53" s="15">
        <f t="shared" si="4"/>
        <v>4</v>
      </c>
      <c r="AC53" s="9">
        <v>3</v>
      </c>
      <c r="AD53" s="15"/>
    </row>
    <row r="54" spans="1:30" ht="18.75" x14ac:dyDescent="0.3">
      <c r="B54" s="35"/>
      <c r="I54" s="35"/>
      <c r="J54" s="195"/>
      <c r="K54" s="195"/>
      <c r="L54" s="195"/>
      <c r="N54" s="15"/>
      <c r="O54" s="44" t="s">
        <v>509</v>
      </c>
      <c r="P54" s="161" t="s">
        <v>314</v>
      </c>
      <c r="Q54" s="44" t="s">
        <v>356</v>
      </c>
      <c r="R54" s="9">
        <v>7</v>
      </c>
      <c r="S54" s="11">
        <v>8</v>
      </c>
      <c r="T54" s="15">
        <f t="shared" si="7"/>
        <v>15</v>
      </c>
      <c r="U54" s="9">
        <v>1</v>
      </c>
      <c r="V54" s="63"/>
      <c r="W54" s="44" t="s">
        <v>501</v>
      </c>
      <c r="X54" s="88" t="s">
        <v>362</v>
      </c>
      <c r="Y54" s="44" t="s">
        <v>358</v>
      </c>
      <c r="Z54" s="9">
        <v>1</v>
      </c>
      <c r="AA54" s="11">
        <v>2</v>
      </c>
      <c r="AB54" s="15">
        <f t="shared" si="4"/>
        <v>3</v>
      </c>
      <c r="AC54" s="9">
        <v>1</v>
      </c>
      <c r="AD54" s="15"/>
    </row>
    <row r="55" spans="1:30" ht="18.75" x14ac:dyDescent="0.3">
      <c r="A55" s="4"/>
      <c r="B55" s="35"/>
      <c r="I55" s="35"/>
      <c r="J55" s="195"/>
      <c r="K55" s="195"/>
      <c r="L55" s="195"/>
      <c r="N55" s="63"/>
      <c r="O55" s="44" t="s">
        <v>569</v>
      </c>
      <c r="P55" s="159" t="s">
        <v>429</v>
      </c>
      <c r="Q55" s="51" t="s">
        <v>243</v>
      </c>
      <c r="R55" s="9">
        <v>7</v>
      </c>
      <c r="S55" s="9">
        <v>8</v>
      </c>
      <c r="T55" s="15">
        <f t="shared" si="7"/>
        <v>15</v>
      </c>
      <c r="U55" s="9">
        <v>2</v>
      </c>
      <c r="V55" s="15"/>
      <c r="W55" s="56" t="s">
        <v>555</v>
      </c>
      <c r="X55" s="56" t="s">
        <v>329</v>
      </c>
      <c r="Y55" s="160" t="s">
        <v>356</v>
      </c>
      <c r="Z55" s="11"/>
      <c r="AA55" s="9">
        <v>3</v>
      </c>
      <c r="AB55" s="15">
        <f t="shared" si="4"/>
        <v>3</v>
      </c>
      <c r="AC55" s="9"/>
      <c r="AD55" s="15"/>
    </row>
    <row r="56" spans="1:30" ht="18.75" x14ac:dyDescent="0.3">
      <c r="A56" s="4"/>
      <c r="B56" s="35"/>
      <c r="N56" s="15"/>
      <c r="O56" s="44" t="s">
        <v>468</v>
      </c>
      <c r="P56" s="44" t="s">
        <v>209</v>
      </c>
      <c r="Q56" s="44" t="s">
        <v>319</v>
      </c>
      <c r="R56" s="9">
        <v>6</v>
      </c>
      <c r="S56" s="11">
        <v>9</v>
      </c>
      <c r="T56" s="15">
        <f t="shared" si="7"/>
        <v>15</v>
      </c>
      <c r="U56" s="9">
        <v>9</v>
      </c>
      <c r="V56" s="63"/>
      <c r="W56" s="46" t="s">
        <v>504</v>
      </c>
      <c r="X56" s="46" t="s">
        <v>249</v>
      </c>
      <c r="Y56" s="46" t="s">
        <v>306</v>
      </c>
      <c r="Z56" s="9"/>
      <c r="AA56" s="11">
        <v>2</v>
      </c>
      <c r="AB56" s="15">
        <f t="shared" si="4"/>
        <v>2</v>
      </c>
      <c r="AC56" s="9">
        <v>1</v>
      </c>
      <c r="AD56" s="15"/>
    </row>
    <row r="57" spans="1:30" ht="15.75" x14ac:dyDescent="0.25">
      <c r="A57" s="4"/>
      <c r="K57" s="180"/>
      <c r="L57" s="180"/>
      <c r="N57" s="63"/>
      <c r="O57" s="44" t="s">
        <v>546</v>
      </c>
      <c r="P57" s="44" t="s">
        <v>248</v>
      </c>
      <c r="Q57" s="44" t="s">
        <v>358</v>
      </c>
      <c r="R57" s="9">
        <v>4</v>
      </c>
      <c r="S57" s="9">
        <v>11</v>
      </c>
      <c r="T57" s="15">
        <f t="shared" si="7"/>
        <v>15</v>
      </c>
      <c r="U57" s="9">
        <v>1</v>
      </c>
      <c r="V57" s="15"/>
      <c r="W57" s="44" t="s">
        <v>513</v>
      </c>
      <c r="X57" s="44" t="s">
        <v>220</v>
      </c>
      <c r="Y57" s="44" t="s">
        <v>242</v>
      </c>
      <c r="Z57" s="9"/>
      <c r="AA57" s="9">
        <v>2</v>
      </c>
      <c r="AB57" s="15">
        <f t="shared" si="4"/>
        <v>2</v>
      </c>
      <c r="AC57" s="9">
        <v>7</v>
      </c>
      <c r="AD57" s="15"/>
    </row>
    <row r="58" spans="1:30" ht="15.75" x14ac:dyDescent="0.25">
      <c r="A58" s="4"/>
      <c r="N58" s="15"/>
      <c r="O58" s="44" t="s">
        <v>577</v>
      </c>
      <c r="P58" s="44" t="s">
        <v>290</v>
      </c>
      <c r="Q58" s="44" t="s">
        <v>242</v>
      </c>
      <c r="R58" s="9">
        <v>1</v>
      </c>
      <c r="S58" s="11">
        <v>14</v>
      </c>
      <c r="T58" s="15">
        <f t="shared" si="7"/>
        <v>15</v>
      </c>
      <c r="U58" s="9">
        <v>2</v>
      </c>
      <c r="V58" s="63"/>
      <c r="W58" s="44" t="s">
        <v>487</v>
      </c>
      <c r="X58" s="44" t="s">
        <v>259</v>
      </c>
      <c r="Y58" s="44" t="s">
        <v>358</v>
      </c>
      <c r="Z58" s="9"/>
      <c r="AA58" s="11">
        <v>2</v>
      </c>
      <c r="AB58" s="15">
        <f t="shared" si="4"/>
        <v>2</v>
      </c>
      <c r="AC58" s="9">
        <v>1</v>
      </c>
      <c r="AD58" s="15"/>
    </row>
    <row r="59" spans="1:30" ht="18.75" x14ac:dyDescent="0.3">
      <c r="A59" s="4"/>
      <c r="D59" s="192" t="s">
        <v>721</v>
      </c>
      <c r="E59" s="43"/>
      <c r="F59" s="43"/>
      <c r="G59" s="43"/>
      <c r="H59" s="43"/>
      <c r="I59" s="43"/>
      <c r="J59" s="43"/>
      <c r="K59" s="180"/>
      <c r="L59" s="192" t="s">
        <v>754</v>
      </c>
      <c r="N59" s="63"/>
      <c r="O59" s="44" t="s">
        <v>559</v>
      </c>
      <c r="P59" s="88" t="s">
        <v>288</v>
      </c>
      <c r="Q59" s="44" t="s">
        <v>356</v>
      </c>
      <c r="R59" s="9">
        <v>2</v>
      </c>
      <c r="S59" s="11">
        <v>12</v>
      </c>
      <c r="T59" s="15">
        <f>SUM(R59:S59)</f>
        <v>14</v>
      </c>
      <c r="U59" s="9">
        <v>1</v>
      </c>
      <c r="V59" s="15"/>
      <c r="W59" s="44" t="s">
        <v>483</v>
      </c>
      <c r="X59" s="44" t="s">
        <v>307</v>
      </c>
      <c r="Y59" s="51" t="s">
        <v>319</v>
      </c>
      <c r="Z59" s="9"/>
      <c r="AA59" s="9">
        <v>1</v>
      </c>
      <c r="AB59" s="15">
        <f t="shared" si="4"/>
        <v>1</v>
      </c>
      <c r="AC59" s="9"/>
      <c r="AD59" s="15"/>
    </row>
    <row r="60" spans="1:30" ht="18.75" x14ac:dyDescent="0.3">
      <c r="A60" s="4"/>
      <c r="B60" s="163" t="s">
        <v>269</v>
      </c>
      <c r="C60" s="20"/>
      <c r="D60" s="21">
        <v>41162</v>
      </c>
      <c r="E60" s="57"/>
      <c r="F60" s="57"/>
      <c r="G60" s="57"/>
      <c r="H60" s="29"/>
      <c r="I60" s="29"/>
      <c r="J60" s="163" t="s">
        <v>271</v>
      </c>
      <c r="K60" s="20"/>
      <c r="L60" s="21">
        <v>41169</v>
      </c>
      <c r="N60" s="15"/>
      <c r="O60" s="44" t="s">
        <v>700</v>
      </c>
      <c r="P60" s="88" t="s">
        <v>221</v>
      </c>
      <c r="Q60" s="44" t="s">
        <v>305</v>
      </c>
      <c r="R60" s="11">
        <v>1</v>
      </c>
      <c r="S60" s="11">
        <v>12</v>
      </c>
      <c r="T60" s="15">
        <f t="shared" ref="T60:T65" si="8">SUM(R60:S60)</f>
        <v>13</v>
      </c>
      <c r="U60" s="9">
        <v>2</v>
      </c>
      <c r="V60" s="63"/>
      <c r="W60" s="44" t="s">
        <v>491</v>
      </c>
      <c r="X60" s="44" t="s">
        <v>285</v>
      </c>
      <c r="Y60" s="44" t="s">
        <v>305</v>
      </c>
      <c r="Z60" s="9"/>
      <c r="AA60" s="11">
        <v>1</v>
      </c>
      <c r="AB60" s="15">
        <f t="shared" si="4"/>
        <v>1</v>
      </c>
      <c r="AC60" s="9">
        <v>1</v>
      </c>
      <c r="AD60" s="15"/>
    </row>
    <row r="61" spans="1:30" ht="18.75" x14ac:dyDescent="0.3">
      <c r="B61" s="162" t="s">
        <v>270</v>
      </c>
      <c r="C61" s="162" t="s">
        <v>268</v>
      </c>
      <c r="D61" s="162" t="s">
        <v>296</v>
      </c>
      <c r="E61" s="44"/>
      <c r="F61" s="44"/>
      <c r="G61" s="44"/>
      <c r="H61" s="50"/>
      <c r="I61" s="50"/>
      <c r="J61" s="162" t="s">
        <v>270</v>
      </c>
      <c r="K61" s="162" t="s">
        <v>268</v>
      </c>
      <c r="L61" s="162" t="s">
        <v>296</v>
      </c>
      <c r="M61" s="42"/>
      <c r="N61" s="63"/>
      <c r="O61" s="44" t="s">
        <v>560</v>
      </c>
      <c r="P61" s="44" t="s">
        <v>399</v>
      </c>
      <c r="Q61" s="44" t="s">
        <v>305</v>
      </c>
      <c r="R61" s="9"/>
      <c r="S61" s="9">
        <v>13</v>
      </c>
      <c r="T61" s="15">
        <f t="shared" si="8"/>
        <v>13</v>
      </c>
      <c r="U61" s="9">
        <v>2</v>
      </c>
      <c r="V61" s="15"/>
      <c r="W61" s="44" t="s">
        <v>590</v>
      </c>
      <c r="X61" s="44" t="s">
        <v>371</v>
      </c>
      <c r="Y61" s="46" t="s">
        <v>242</v>
      </c>
      <c r="Z61" s="9"/>
      <c r="AA61" s="11">
        <v>1</v>
      </c>
      <c r="AB61" s="15">
        <f t="shared" si="4"/>
        <v>1</v>
      </c>
      <c r="AC61" s="11"/>
      <c r="AD61" s="15"/>
    </row>
    <row r="62" spans="1:30" ht="18.75" x14ac:dyDescent="0.3">
      <c r="B62" s="26">
        <v>0.38541666666666669</v>
      </c>
      <c r="C62" s="23" t="s">
        <v>315</v>
      </c>
      <c r="D62" s="193" t="s">
        <v>425</v>
      </c>
      <c r="E62" s="44"/>
      <c r="F62" s="44"/>
      <c r="G62" s="44"/>
      <c r="H62" s="22"/>
      <c r="I62" s="22"/>
      <c r="J62" s="26">
        <v>0.38541666666666669</v>
      </c>
      <c r="K62" s="23" t="s">
        <v>315</v>
      </c>
      <c r="L62" s="193" t="s">
        <v>350</v>
      </c>
      <c r="M62" s="42"/>
      <c r="N62" s="63"/>
      <c r="O62" s="46" t="s">
        <v>492</v>
      </c>
      <c r="P62" s="60" t="s">
        <v>378</v>
      </c>
      <c r="Q62" s="60" t="s">
        <v>243</v>
      </c>
      <c r="R62" s="9">
        <v>6</v>
      </c>
      <c r="S62" s="11">
        <v>6</v>
      </c>
      <c r="T62" s="15">
        <f t="shared" si="8"/>
        <v>12</v>
      </c>
      <c r="U62" s="9"/>
      <c r="V62" s="63"/>
      <c r="W62" s="44" t="s">
        <v>486</v>
      </c>
      <c r="X62" s="44" t="s">
        <v>245</v>
      </c>
      <c r="Y62" s="44" t="s">
        <v>356</v>
      </c>
      <c r="Z62" s="11"/>
      <c r="AA62" s="11"/>
      <c r="AB62" s="15">
        <f t="shared" si="4"/>
        <v>0</v>
      </c>
      <c r="AC62" s="9">
        <v>1</v>
      </c>
      <c r="AD62" s="15"/>
    </row>
    <row r="63" spans="1:30" ht="19.5" customHeight="1" x14ac:dyDescent="0.3">
      <c r="B63" s="26">
        <v>0.38541666666666669</v>
      </c>
      <c r="C63" s="23" t="s">
        <v>316</v>
      </c>
      <c r="D63" s="193" t="s">
        <v>518</v>
      </c>
      <c r="E63" s="44"/>
      <c r="F63" s="44"/>
      <c r="G63" s="44"/>
      <c r="H63" s="22"/>
      <c r="I63" s="22"/>
      <c r="J63" s="26">
        <v>0.38541666666666669</v>
      </c>
      <c r="K63" s="23" t="s">
        <v>316</v>
      </c>
      <c r="L63" s="193" t="s">
        <v>351</v>
      </c>
      <c r="M63" s="42"/>
      <c r="N63" s="15"/>
      <c r="O63" s="44" t="s">
        <v>529</v>
      </c>
      <c r="P63" s="44" t="s">
        <v>212</v>
      </c>
      <c r="Q63" s="44" t="s">
        <v>319</v>
      </c>
      <c r="R63" s="9">
        <v>4</v>
      </c>
      <c r="S63" s="9">
        <v>8</v>
      </c>
      <c r="T63" s="15">
        <f t="shared" si="8"/>
        <v>12</v>
      </c>
      <c r="U63" s="9">
        <v>5</v>
      </c>
      <c r="V63" s="15"/>
      <c r="W63" s="44"/>
      <c r="X63" s="51"/>
      <c r="Y63" s="51"/>
      <c r="Z63" s="9"/>
      <c r="AA63" s="9"/>
      <c r="AB63" s="15"/>
      <c r="AC63" s="9"/>
      <c r="AD63" s="15"/>
    </row>
    <row r="64" spans="1:30" ht="18.75" x14ac:dyDescent="0.3">
      <c r="B64" s="26">
        <v>0.42708333333333331</v>
      </c>
      <c r="C64" s="23" t="s">
        <v>315</v>
      </c>
      <c r="D64" s="193" t="s">
        <v>519</v>
      </c>
      <c r="E64" s="44"/>
      <c r="F64" s="44"/>
      <c r="G64" s="44"/>
      <c r="H64" s="22"/>
      <c r="I64" s="22"/>
      <c r="J64" s="26">
        <v>0.42708333333333331</v>
      </c>
      <c r="K64" s="23" t="s">
        <v>315</v>
      </c>
      <c r="L64" s="193" t="s">
        <v>352</v>
      </c>
      <c r="M64" s="42"/>
      <c r="N64" s="15"/>
      <c r="O64" s="44" t="s">
        <v>696</v>
      </c>
      <c r="P64" s="51" t="s">
        <v>786</v>
      </c>
      <c r="Q64" s="51" t="s">
        <v>358</v>
      </c>
      <c r="R64" s="9">
        <v>4</v>
      </c>
      <c r="S64" s="9">
        <v>8</v>
      </c>
      <c r="T64" s="15">
        <f t="shared" si="8"/>
        <v>12</v>
      </c>
      <c r="U64" s="9">
        <v>1</v>
      </c>
      <c r="V64" s="15"/>
      <c r="W64" s="46"/>
      <c r="X64" s="60"/>
      <c r="Y64" s="60"/>
      <c r="Z64" s="9"/>
      <c r="AA64" s="11"/>
      <c r="AB64" s="15"/>
      <c r="AC64" s="9"/>
      <c r="AD64" s="63"/>
    </row>
    <row r="65" spans="1:30" ht="18" customHeight="1" x14ac:dyDescent="0.25">
      <c r="B65" s="26">
        <v>0.42708333333333331</v>
      </c>
      <c r="C65" s="23" t="s">
        <v>316</v>
      </c>
      <c r="D65" s="27" t="s">
        <v>520</v>
      </c>
      <c r="J65" s="26">
        <v>0.42708333333333331</v>
      </c>
      <c r="K65" s="23" t="s">
        <v>316</v>
      </c>
      <c r="L65" s="27" t="s">
        <v>353</v>
      </c>
      <c r="M65" s="42"/>
      <c r="N65" s="63"/>
      <c r="O65" s="56" t="s">
        <v>699</v>
      </c>
      <c r="P65" s="56" t="s">
        <v>376</v>
      </c>
      <c r="Q65" s="160" t="s">
        <v>358</v>
      </c>
      <c r="R65" s="9">
        <v>2</v>
      </c>
      <c r="S65" s="9">
        <v>10</v>
      </c>
      <c r="T65" s="15">
        <f t="shared" si="8"/>
        <v>12</v>
      </c>
      <c r="U65" s="9">
        <v>3</v>
      </c>
      <c r="V65" s="15"/>
      <c r="W65" s="44"/>
      <c r="X65" s="44"/>
      <c r="Y65" s="44"/>
      <c r="Z65" s="9"/>
      <c r="AA65" s="11"/>
      <c r="AB65" s="15"/>
      <c r="AC65" s="9"/>
      <c r="AD65" s="63"/>
    </row>
    <row r="66" spans="1:30" ht="18.95" customHeight="1" thickBot="1" x14ac:dyDescent="0.3">
      <c r="C66" s="177"/>
      <c r="D66" s="176"/>
      <c r="E66" s="189"/>
      <c r="F66" s="190"/>
      <c r="G66" s="189"/>
      <c r="H66" s="190"/>
      <c r="I66" s="189"/>
      <c r="J66" s="190"/>
      <c r="K66" s="189"/>
      <c r="N66" s="63"/>
      <c r="O66" s="44"/>
      <c r="P66" s="88"/>
      <c r="Q66" s="44"/>
      <c r="R66" s="9"/>
      <c r="S66" s="11"/>
      <c r="T66" s="15"/>
      <c r="U66" s="9"/>
      <c r="V66" s="15"/>
      <c r="W66" s="44" t="s">
        <v>526</v>
      </c>
      <c r="X66" s="159"/>
      <c r="Y66" s="51"/>
      <c r="Z66" s="9">
        <v>84</v>
      </c>
      <c r="AA66" s="9">
        <v>112</v>
      </c>
      <c r="AB66" s="15">
        <f>SUM(Z66:AA66)</f>
        <v>196</v>
      </c>
      <c r="AC66" s="11">
        <v>44</v>
      </c>
      <c r="AD66" s="151"/>
    </row>
    <row r="67" spans="1:30" ht="16.5" thickBot="1" x14ac:dyDescent="0.3">
      <c r="A67" s="151"/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6"/>
      <c r="P67" s="16"/>
      <c r="Q67" s="16"/>
      <c r="R67" s="17">
        <f>SUM(R22:R65)</f>
        <v>436</v>
      </c>
      <c r="S67" s="17">
        <f>SUM(S22:S65)</f>
        <v>568</v>
      </c>
      <c r="T67" s="17">
        <f>SUM(T22:T65)</f>
        <v>1004</v>
      </c>
      <c r="U67" s="17">
        <f>SUM(U22:U65)</f>
        <v>125</v>
      </c>
      <c r="V67" s="15"/>
      <c r="W67" s="57" t="s">
        <v>235</v>
      </c>
      <c r="X67" s="57"/>
      <c r="Y67" s="57"/>
      <c r="Z67" s="17">
        <f>SUM(Z22:Z66)+R67</f>
        <v>572</v>
      </c>
      <c r="AA67" s="17">
        <f>SUM(AA22:AA66)+S67</f>
        <v>901</v>
      </c>
      <c r="AB67" s="17">
        <f>SUM(AB22:AB66)+T67</f>
        <v>1473</v>
      </c>
      <c r="AC67" s="17">
        <f>SUM(AC22:AC66)+U67</f>
        <v>261</v>
      </c>
      <c r="AD67" s="151"/>
    </row>
    <row r="68" spans="1:30" ht="13.5" thickTop="1" x14ac:dyDescent="0.2"/>
    <row r="69" spans="1:30" ht="18" x14ac:dyDescent="0.25">
      <c r="A69" s="36"/>
      <c r="B69" s="176"/>
      <c r="C69" s="177"/>
      <c r="D69" s="27"/>
      <c r="E69" s="177"/>
      <c r="F69" s="178"/>
      <c r="G69" s="177"/>
      <c r="H69" s="178"/>
      <c r="I69" s="177"/>
      <c r="J69" s="36"/>
      <c r="K69" s="36"/>
    </row>
    <row r="70" spans="1:30" ht="18" x14ac:dyDescent="0.25">
      <c r="A70" s="36"/>
      <c r="B70" s="36"/>
      <c r="C70" s="36"/>
      <c r="D70" s="27"/>
      <c r="E70" s="189"/>
      <c r="F70" s="190"/>
      <c r="G70" s="189"/>
      <c r="H70" s="190"/>
      <c r="I70" s="189"/>
      <c r="J70" s="190"/>
      <c r="K70" s="189"/>
    </row>
    <row r="71" spans="1:30" ht="18" x14ac:dyDescent="0.25">
      <c r="A71" s="36"/>
      <c r="B71" s="36"/>
      <c r="C71" s="152"/>
      <c r="D71" s="27"/>
      <c r="E71" s="152"/>
      <c r="F71" s="153"/>
      <c r="G71" s="152"/>
      <c r="H71" s="153"/>
      <c r="I71" s="152"/>
      <c r="J71" s="36"/>
      <c r="K71" s="36"/>
    </row>
    <row r="72" spans="1:30" ht="18" x14ac:dyDescent="0.25">
      <c r="A72" s="36"/>
      <c r="B72" s="36"/>
      <c r="C72" s="36"/>
      <c r="D72" s="27"/>
      <c r="E72" s="36"/>
      <c r="F72" s="36"/>
      <c r="G72" s="36"/>
      <c r="H72" s="36"/>
      <c r="I72" s="36"/>
      <c r="J72" s="36"/>
      <c r="K72" s="36"/>
    </row>
    <row r="73" spans="1:30" ht="18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30" ht="18" x14ac:dyDescent="0.25">
      <c r="A74" s="36"/>
      <c r="B74" s="84"/>
      <c r="C74" s="36"/>
      <c r="D74" s="36"/>
      <c r="E74" s="34"/>
      <c r="F74" s="36"/>
      <c r="G74" s="36"/>
      <c r="H74" s="36"/>
      <c r="I74" s="83"/>
      <c r="J74" s="83"/>
      <c r="K74" s="83"/>
    </row>
    <row r="75" spans="1:30" ht="18" x14ac:dyDescent="0.25">
      <c r="A75" s="36"/>
      <c r="B75" s="84"/>
      <c r="C75" s="38"/>
      <c r="D75" s="38"/>
      <c r="E75" s="34"/>
      <c r="F75" s="36"/>
      <c r="G75" s="54"/>
      <c r="H75" s="36"/>
      <c r="I75" s="83"/>
      <c r="J75" s="83"/>
      <c r="K75" s="83"/>
      <c r="O75" s="5"/>
      <c r="P75" s="5"/>
      <c r="Q75" s="7"/>
    </row>
    <row r="76" spans="1:30" ht="18" x14ac:dyDescent="0.25">
      <c r="A76" s="36"/>
      <c r="B76" s="84"/>
      <c r="C76" s="36"/>
      <c r="D76" s="34"/>
      <c r="E76" s="34"/>
      <c r="F76" s="83"/>
      <c r="G76" s="36"/>
      <c r="H76" s="83"/>
      <c r="I76" s="83"/>
      <c r="J76" s="83"/>
      <c r="K76" s="83"/>
      <c r="O76" s="7"/>
      <c r="P76" s="7"/>
      <c r="Q76" s="7"/>
    </row>
    <row r="77" spans="1:30" ht="18" x14ac:dyDescent="0.25">
      <c r="A77" s="36"/>
      <c r="B77" s="84"/>
      <c r="C77" s="36"/>
      <c r="D77" s="34"/>
      <c r="E77" s="34"/>
      <c r="F77" s="36"/>
      <c r="G77" s="54"/>
      <c r="H77" s="36"/>
      <c r="I77" s="83"/>
      <c r="J77" s="83"/>
      <c r="K77" s="83"/>
      <c r="O77" s="7"/>
      <c r="P77" s="7"/>
      <c r="Q77" s="7"/>
    </row>
    <row r="78" spans="1:30" ht="18" x14ac:dyDescent="0.25">
      <c r="A78" s="36"/>
      <c r="B78" s="84"/>
      <c r="C78" s="34"/>
      <c r="D78" s="34"/>
      <c r="E78" s="34"/>
      <c r="F78" s="36"/>
      <c r="G78" s="54"/>
      <c r="H78" s="36"/>
      <c r="I78" s="83"/>
      <c r="J78" s="83"/>
      <c r="K78" s="83"/>
    </row>
    <row r="79" spans="1:30" ht="18" x14ac:dyDescent="0.25">
      <c r="A79" s="36"/>
      <c r="B79" s="84"/>
      <c r="C79" s="34"/>
      <c r="D79" s="34"/>
      <c r="E79" s="34"/>
      <c r="F79" s="36"/>
      <c r="G79" s="54"/>
      <c r="H79" s="36"/>
      <c r="I79" s="83"/>
      <c r="J79" s="83"/>
      <c r="K79" s="83"/>
    </row>
    <row r="80" spans="1:30" ht="23.25" x14ac:dyDescent="0.35">
      <c r="A80" s="86"/>
      <c r="B80" s="89"/>
      <c r="C80" s="34"/>
      <c r="D80" s="34"/>
      <c r="E80" s="34"/>
      <c r="F80" s="36"/>
      <c r="G80" s="54"/>
      <c r="H80" s="36"/>
      <c r="I80" s="83"/>
      <c r="J80" s="83"/>
      <c r="K80" s="83"/>
    </row>
    <row r="81" spans="1:12" ht="18" x14ac:dyDescent="0.25">
      <c r="A81" s="36"/>
      <c r="B81" s="84"/>
      <c r="C81" s="36"/>
      <c r="D81" s="84"/>
      <c r="E81" s="34"/>
      <c r="F81" s="83"/>
      <c r="G81" s="36"/>
      <c r="H81" s="36"/>
      <c r="I81" s="83"/>
      <c r="J81" s="34"/>
      <c r="K81" s="83"/>
    </row>
    <row r="82" spans="1:12" ht="18" x14ac:dyDescent="0.25">
      <c r="A82" s="36"/>
      <c r="B82" s="34"/>
      <c r="C82" s="34"/>
      <c r="D82" s="34"/>
      <c r="E82" s="34"/>
      <c r="F82" s="34"/>
      <c r="G82" s="36"/>
      <c r="H82" s="34"/>
      <c r="I82" s="34"/>
      <c r="J82" s="34"/>
      <c r="K82" s="83"/>
    </row>
    <row r="83" spans="1:12" ht="18" x14ac:dyDescent="0.25">
      <c r="A83" s="36"/>
      <c r="B83" s="84"/>
      <c r="C83" s="84"/>
      <c r="D83" s="84"/>
      <c r="E83" s="83"/>
      <c r="F83" s="83"/>
      <c r="G83" s="36"/>
      <c r="H83" s="83"/>
      <c r="I83" s="83"/>
      <c r="J83" s="34"/>
      <c r="K83" s="83"/>
    </row>
    <row r="84" spans="1:12" ht="18" x14ac:dyDescent="0.25">
      <c r="A84" s="83"/>
      <c r="B84" s="34"/>
      <c r="C84" s="84"/>
      <c r="D84" s="84"/>
      <c r="E84" s="34"/>
      <c r="F84" s="36"/>
      <c r="G84" s="54"/>
      <c r="H84" s="36"/>
      <c r="I84" s="83"/>
      <c r="J84" s="83"/>
      <c r="K84" s="83"/>
    </row>
    <row r="85" spans="1:12" ht="23.25" x14ac:dyDescent="0.35">
      <c r="A85" s="83"/>
      <c r="B85" s="58"/>
      <c r="C85" s="89"/>
      <c r="D85" s="89"/>
      <c r="E85" s="58"/>
      <c r="F85" s="36"/>
      <c r="G85" s="54"/>
      <c r="H85" s="36"/>
      <c r="I85" s="83"/>
      <c r="J85" s="83"/>
      <c r="K85" s="83"/>
    </row>
    <row r="86" spans="1:12" ht="18" x14ac:dyDescent="0.25">
      <c r="A86" s="83"/>
      <c r="B86" s="34"/>
      <c r="C86" s="84"/>
      <c r="D86" s="84"/>
      <c r="E86" s="34"/>
      <c r="F86" s="36"/>
      <c r="G86" s="54"/>
      <c r="H86" s="36"/>
      <c r="I86" s="83"/>
      <c r="J86" s="83"/>
      <c r="K86" s="83"/>
    </row>
    <row r="87" spans="1:12" ht="18" x14ac:dyDescent="0.25">
      <c r="A87" s="36"/>
      <c r="B87" s="34"/>
      <c r="C87" s="34"/>
      <c r="D87" s="34"/>
      <c r="E87" s="34"/>
      <c r="F87" s="36"/>
      <c r="G87" s="54"/>
      <c r="H87" s="36"/>
      <c r="I87" s="83"/>
      <c r="J87" s="34"/>
      <c r="K87" s="34"/>
      <c r="L87" s="1"/>
    </row>
    <row r="88" spans="1:12" ht="18" x14ac:dyDescent="0.25">
      <c r="A88" s="36"/>
      <c r="B88" s="34"/>
      <c r="C88" s="87"/>
      <c r="D88" s="34"/>
      <c r="E88" s="34"/>
      <c r="F88" s="36"/>
      <c r="G88" s="54"/>
      <c r="H88" s="36"/>
      <c r="I88" s="83"/>
      <c r="J88" s="34"/>
      <c r="K88" s="34"/>
      <c r="L88" s="1"/>
    </row>
    <row r="89" spans="1:12" ht="18" x14ac:dyDescent="0.25">
      <c r="A89" s="36"/>
      <c r="B89" s="34"/>
      <c r="C89" s="87"/>
      <c r="D89" s="84"/>
      <c r="E89" s="36"/>
      <c r="F89" s="36"/>
      <c r="G89" s="54"/>
      <c r="H89" s="36"/>
      <c r="I89" s="83"/>
      <c r="J89" s="34"/>
      <c r="K89" s="34"/>
      <c r="L89" s="1"/>
    </row>
    <row r="90" spans="1:12" ht="18" x14ac:dyDescent="0.25">
      <c r="A90" s="36"/>
      <c r="B90" s="34"/>
      <c r="C90" s="87"/>
      <c r="D90" s="84"/>
      <c r="E90" s="36"/>
      <c r="F90" s="36"/>
      <c r="G90" s="54"/>
      <c r="H90" s="36"/>
      <c r="I90" s="83"/>
      <c r="J90" s="34"/>
      <c r="K90" s="34"/>
      <c r="L90" s="1"/>
    </row>
    <row r="91" spans="1:12" ht="18" x14ac:dyDescent="0.25">
      <c r="A91" s="36"/>
      <c r="B91" s="34"/>
      <c r="C91" s="87"/>
      <c r="D91" s="84"/>
      <c r="E91" s="34"/>
      <c r="F91" s="36"/>
      <c r="G91" s="54"/>
      <c r="H91" s="36"/>
      <c r="I91" s="83"/>
      <c r="J91" s="34"/>
      <c r="K91" s="34"/>
      <c r="L91" s="1"/>
    </row>
    <row r="92" spans="1:12" ht="18" x14ac:dyDescent="0.25">
      <c r="A92" s="95"/>
      <c r="B92" s="96"/>
      <c r="C92" s="97"/>
      <c r="D92" s="98"/>
      <c r="E92" s="95"/>
      <c r="F92" s="95"/>
      <c r="G92" s="95"/>
      <c r="H92" s="95"/>
      <c r="I92" s="99"/>
      <c r="J92" s="96"/>
      <c r="K92" s="96"/>
      <c r="L92" s="100"/>
    </row>
    <row r="93" spans="1:12" ht="18" x14ac:dyDescent="0.25">
      <c r="A93" s="36"/>
      <c r="B93" s="34"/>
      <c r="C93" s="87"/>
      <c r="D93" s="84"/>
      <c r="E93" s="36"/>
      <c r="F93" s="36"/>
      <c r="G93" s="54"/>
      <c r="H93" s="36"/>
      <c r="I93" s="83"/>
      <c r="J93" s="34"/>
      <c r="K93" s="34"/>
      <c r="L93" s="1"/>
    </row>
    <row r="94" spans="1:12" ht="18" x14ac:dyDescent="0.25">
      <c r="A94" s="36"/>
      <c r="B94" s="34"/>
      <c r="C94" s="87"/>
      <c r="D94" s="84"/>
      <c r="E94" s="34"/>
      <c r="F94" s="36"/>
      <c r="G94" s="54"/>
      <c r="H94" s="36"/>
      <c r="I94" s="83"/>
      <c r="J94" s="34"/>
      <c r="K94" s="34"/>
      <c r="L94" s="1"/>
    </row>
  </sheetData>
  <phoneticPr fontId="0" type="noConversion"/>
  <pageMargins left="0" right="0" top="0" bottom="0" header="0.5" footer="0.5"/>
  <pageSetup scale="65" fitToWidth="3" fitToHeight="3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view="pageBreakPreview" topLeftCell="A7" zoomScale="78" zoomScaleNormal="75" zoomScaleSheetLayoutView="78" workbookViewId="0">
      <selection activeCell="M19" sqref="M19"/>
    </sheetView>
  </sheetViews>
  <sheetFormatPr defaultRowHeight="12.75" x14ac:dyDescent="0.2"/>
  <cols>
    <col min="1" max="1" width="13.140625" customWidth="1"/>
    <col min="2" max="2" width="16.42578125" customWidth="1"/>
    <col min="3" max="3" width="15.42578125" customWidth="1"/>
    <col min="4" max="4" width="15.14062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26.42578125" customWidth="1"/>
    <col min="14" max="14" width="0.85546875" customWidth="1"/>
    <col min="15" max="15" width="3" customWidth="1"/>
    <col min="16" max="16" width="14.7109375" customWidth="1"/>
    <col min="17" max="17" width="15" customWidth="1"/>
    <col min="18" max="18" width="15.42578125" customWidth="1"/>
    <col min="19" max="19" width="7" customWidth="1"/>
    <col min="20" max="20" width="6.85546875" customWidth="1"/>
    <col min="21" max="21" width="7.140625" customWidth="1"/>
    <col min="22" max="22" width="6.85546875" customWidth="1"/>
    <col min="23" max="23" width="4.7109375" customWidth="1"/>
    <col min="24" max="24" width="12.85546875" customWidth="1"/>
    <col min="25" max="25" width="19.28515625" customWidth="1"/>
    <col min="26" max="26" width="15.5703125" customWidth="1"/>
    <col min="27" max="27" width="7.42578125" customWidth="1"/>
    <col min="28" max="28" width="6.5703125" customWidth="1"/>
    <col min="29" max="29" width="6.85546875" customWidth="1"/>
    <col min="30" max="30" width="6.5703125" customWidth="1"/>
    <col min="31" max="31" width="3.42578125" customWidth="1"/>
  </cols>
  <sheetData>
    <row r="1" spans="1:31" ht="24" customHeight="1" x14ac:dyDescent="0.35">
      <c r="A1" s="30"/>
      <c r="B1" s="215"/>
      <c r="C1" s="215"/>
      <c r="D1" s="215"/>
      <c r="E1" s="215"/>
      <c r="F1" s="215"/>
      <c r="G1" s="216" t="s">
        <v>286</v>
      </c>
      <c r="H1" s="216"/>
      <c r="I1" s="216"/>
      <c r="J1" s="216"/>
      <c r="K1" s="216"/>
      <c r="L1" s="215"/>
      <c r="M1" s="215"/>
      <c r="O1" s="16"/>
      <c r="P1" s="144" t="s">
        <v>262</v>
      </c>
      <c r="Q1" s="144"/>
      <c r="R1" s="144" t="s">
        <v>246</v>
      </c>
      <c r="S1" s="232" t="s">
        <v>287</v>
      </c>
      <c r="T1" s="15" t="s">
        <v>264</v>
      </c>
      <c r="U1" s="15" t="s">
        <v>263</v>
      </c>
      <c r="V1" s="15" t="s">
        <v>265</v>
      </c>
      <c r="W1" s="15" t="s">
        <v>266</v>
      </c>
      <c r="X1" s="15" t="s">
        <v>267</v>
      </c>
      <c r="Y1" s="173"/>
      <c r="Z1" s="16"/>
      <c r="AA1" s="16"/>
      <c r="AB1" s="16"/>
      <c r="AC1" s="16"/>
      <c r="AD1" s="16"/>
      <c r="AE1" s="16"/>
    </row>
    <row r="2" spans="1:31" ht="18.600000000000001" customHeight="1" x14ac:dyDescent="0.3">
      <c r="A2" s="14"/>
      <c r="B2" s="217" t="s">
        <v>439</v>
      </c>
      <c r="C2" s="216"/>
      <c r="D2" s="215"/>
      <c r="E2" s="215"/>
      <c r="F2" s="215"/>
      <c r="G2" s="218" t="s">
        <v>797</v>
      </c>
      <c r="H2" s="216"/>
      <c r="I2" s="216"/>
      <c r="J2" s="216"/>
      <c r="K2" s="216"/>
      <c r="L2" s="215"/>
      <c r="M2" s="219">
        <v>41232</v>
      </c>
      <c r="O2" s="15"/>
      <c r="P2" s="44" t="s">
        <v>223</v>
      </c>
      <c r="Q2" s="44" t="s">
        <v>275</v>
      </c>
      <c r="R2" s="44" t="s">
        <v>243</v>
      </c>
      <c r="S2" s="42"/>
      <c r="T2" s="199">
        <v>10</v>
      </c>
      <c r="U2" s="42">
        <v>18</v>
      </c>
      <c r="V2" s="42">
        <v>1</v>
      </c>
      <c r="W2" s="42">
        <v>0</v>
      </c>
      <c r="X2" s="212">
        <f>U2/T2</f>
        <v>1.8</v>
      </c>
      <c r="AE2" s="16"/>
    </row>
    <row r="3" spans="1:31" ht="18" x14ac:dyDescent="0.25">
      <c r="A3" s="4"/>
      <c r="B3" s="4"/>
      <c r="C3" s="25"/>
      <c r="D3" s="25"/>
      <c r="E3" s="23" t="s">
        <v>279</v>
      </c>
      <c r="F3" s="23" t="s">
        <v>280</v>
      </c>
      <c r="G3" s="23" t="s">
        <v>281</v>
      </c>
      <c r="H3" s="23" t="s">
        <v>282</v>
      </c>
      <c r="I3" s="23" t="s">
        <v>263</v>
      </c>
      <c r="J3" s="23" t="s">
        <v>247</v>
      </c>
      <c r="K3" s="23" t="s">
        <v>287</v>
      </c>
      <c r="L3" s="23" t="s">
        <v>244</v>
      </c>
      <c r="M3" s="4"/>
      <c r="O3" s="15"/>
      <c r="P3" s="44" t="s">
        <v>255</v>
      </c>
      <c r="Q3" s="44" t="s">
        <v>285</v>
      </c>
      <c r="R3" s="44" t="s">
        <v>242</v>
      </c>
      <c r="S3" s="42"/>
      <c r="T3" s="199">
        <v>10</v>
      </c>
      <c r="U3" s="42">
        <v>18</v>
      </c>
      <c r="V3" s="42">
        <v>1</v>
      </c>
      <c r="W3" s="42">
        <v>0</v>
      </c>
      <c r="X3" s="212">
        <f t="shared" ref="X3:X9" si="0">U3/T3</f>
        <v>1.8</v>
      </c>
      <c r="AE3" s="16"/>
    </row>
    <row r="4" spans="1:31" ht="18.75" x14ac:dyDescent="0.3">
      <c r="A4" s="7"/>
      <c r="B4" s="9"/>
      <c r="C4" s="35" t="s">
        <v>278</v>
      </c>
      <c r="D4" s="25"/>
      <c r="E4" s="23">
        <v>6</v>
      </c>
      <c r="F4" s="23">
        <v>1</v>
      </c>
      <c r="G4" s="23">
        <v>3</v>
      </c>
      <c r="H4" s="23">
        <v>32</v>
      </c>
      <c r="I4" s="23">
        <v>18</v>
      </c>
      <c r="J4" s="37">
        <f t="shared" ref="J4:J11" si="1">E4*2+G4*1</f>
        <v>15</v>
      </c>
      <c r="K4" s="234">
        <v>46</v>
      </c>
      <c r="L4" s="114">
        <v>5</v>
      </c>
      <c r="M4" s="7"/>
      <c r="N4" s="1"/>
      <c r="O4" s="15"/>
      <c r="P4" s="44" t="s">
        <v>321</v>
      </c>
      <c r="Q4" s="44" t="s">
        <v>785</v>
      </c>
      <c r="R4" s="44" t="s">
        <v>306</v>
      </c>
      <c r="S4" s="42">
        <v>1</v>
      </c>
      <c r="T4" s="199">
        <v>10</v>
      </c>
      <c r="U4" s="42">
        <v>21</v>
      </c>
      <c r="V4" s="42">
        <v>3</v>
      </c>
      <c r="W4" s="42">
        <v>0</v>
      </c>
      <c r="X4" s="212">
        <f t="shared" si="0"/>
        <v>2.1</v>
      </c>
      <c r="Y4" s="42"/>
      <c r="AE4" s="16"/>
    </row>
    <row r="5" spans="1:31" ht="18.75" x14ac:dyDescent="0.3">
      <c r="A5" s="9"/>
      <c r="B5" s="9"/>
      <c r="C5" s="35" t="s">
        <v>313</v>
      </c>
      <c r="D5" s="25"/>
      <c r="E5" s="23">
        <v>5</v>
      </c>
      <c r="F5" s="23">
        <v>4</v>
      </c>
      <c r="G5" s="23">
        <v>1</v>
      </c>
      <c r="H5" s="23">
        <v>23</v>
      </c>
      <c r="I5" s="23">
        <v>21</v>
      </c>
      <c r="J5" s="37">
        <f t="shared" si="1"/>
        <v>11</v>
      </c>
      <c r="K5" s="234">
        <v>36</v>
      </c>
      <c r="L5" s="23">
        <v>11</v>
      </c>
      <c r="M5" s="7"/>
      <c r="O5" s="15"/>
      <c r="P5" s="44" t="s">
        <v>210</v>
      </c>
      <c r="Q5" s="44" t="s">
        <v>317</v>
      </c>
      <c r="R5" s="44" t="s">
        <v>283</v>
      </c>
      <c r="S5" s="42"/>
      <c r="T5" s="199">
        <v>8</v>
      </c>
      <c r="U5" s="42">
        <v>17</v>
      </c>
      <c r="V5" s="42">
        <v>1</v>
      </c>
      <c r="W5" s="42">
        <v>1</v>
      </c>
      <c r="X5" s="212">
        <f t="shared" si="0"/>
        <v>2.125</v>
      </c>
      <c r="Z5" s="9"/>
      <c r="AE5" s="16"/>
    </row>
    <row r="6" spans="1:31" ht="18.75" x14ac:dyDescent="0.3">
      <c r="B6" s="9"/>
      <c r="C6" s="35" t="s">
        <v>346</v>
      </c>
      <c r="E6" s="23">
        <v>4</v>
      </c>
      <c r="F6" s="23">
        <v>3</v>
      </c>
      <c r="G6" s="23">
        <v>3</v>
      </c>
      <c r="H6" s="23">
        <v>27</v>
      </c>
      <c r="I6" s="23">
        <v>26</v>
      </c>
      <c r="J6" s="37">
        <f t="shared" si="1"/>
        <v>11</v>
      </c>
      <c r="K6" s="234">
        <v>43</v>
      </c>
      <c r="L6" s="114">
        <v>8</v>
      </c>
      <c r="M6" s="7"/>
      <c r="O6" s="15"/>
      <c r="P6" s="44" t="s">
        <v>788</v>
      </c>
      <c r="Q6" s="44" t="s">
        <v>789</v>
      </c>
      <c r="R6" s="44" t="s">
        <v>319</v>
      </c>
      <c r="S6" s="42"/>
      <c r="T6" s="199">
        <v>5</v>
      </c>
      <c r="U6" s="42">
        <v>12</v>
      </c>
      <c r="V6" s="42">
        <v>1</v>
      </c>
      <c r="W6" s="42">
        <v>0</v>
      </c>
      <c r="X6" s="212">
        <f t="shared" si="0"/>
        <v>2.4</v>
      </c>
      <c r="AE6" s="16"/>
    </row>
    <row r="7" spans="1:31" ht="18.75" x14ac:dyDescent="0.3">
      <c r="B7" s="9"/>
      <c r="C7" s="35" t="s">
        <v>583</v>
      </c>
      <c r="D7" s="25"/>
      <c r="E7" s="23">
        <v>4</v>
      </c>
      <c r="F7" s="23">
        <v>4</v>
      </c>
      <c r="G7" s="23">
        <v>2</v>
      </c>
      <c r="H7" s="23">
        <v>16</v>
      </c>
      <c r="I7" s="23">
        <v>18</v>
      </c>
      <c r="J7" s="37">
        <f t="shared" si="1"/>
        <v>10</v>
      </c>
      <c r="K7" s="234">
        <v>27</v>
      </c>
      <c r="L7" s="114">
        <v>12</v>
      </c>
      <c r="M7" s="7"/>
      <c r="N7" s="9"/>
      <c r="O7" s="15"/>
      <c r="P7" s="44" t="s">
        <v>291</v>
      </c>
      <c r="Q7" s="44" t="s">
        <v>329</v>
      </c>
      <c r="R7" s="44" t="s">
        <v>358</v>
      </c>
      <c r="S7" s="42">
        <v>1</v>
      </c>
      <c r="T7" s="199">
        <v>9</v>
      </c>
      <c r="U7" s="42">
        <v>23</v>
      </c>
      <c r="V7" s="42">
        <v>1</v>
      </c>
      <c r="W7" s="42">
        <v>0</v>
      </c>
      <c r="X7" s="212">
        <f t="shared" si="0"/>
        <v>2.5555555555555554</v>
      </c>
      <c r="AE7" s="16"/>
    </row>
    <row r="8" spans="1:31" ht="18.75" x14ac:dyDescent="0.3">
      <c r="A8" s="9"/>
      <c r="B8" s="9"/>
      <c r="C8" s="35" t="s">
        <v>318</v>
      </c>
      <c r="D8" s="25"/>
      <c r="E8" s="23">
        <v>3</v>
      </c>
      <c r="F8" s="23">
        <v>3</v>
      </c>
      <c r="G8" s="23">
        <v>4</v>
      </c>
      <c r="H8" s="23">
        <v>21</v>
      </c>
      <c r="I8" s="23">
        <v>24</v>
      </c>
      <c r="J8" s="37">
        <f t="shared" si="1"/>
        <v>10</v>
      </c>
      <c r="K8" s="234">
        <v>28</v>
      </c>
      <c r="L8" s="23">
        <v>6</v>
      </c>
      <c r="M8" s="7"/>
      <c r="O8" s="15"/>
      <c r="P8" s="51" t="s">
        <v>355</v>
      </c>
      <c r="Q8" s="44" t="s">
        <v>284</v>
      </c>
      <c r="R8" s="44" t="s">
        <v>305</v>
      </c>
      <c r="S8" s="42">
        <v>1</v>
      </c>
      <c r="T8" s="199">
        <v>10</v>
      </c>
      <c r="U8" s="42">
        <v>26</v>
      </c>
      <c r="V8" s="42">
        <v>0</v>
      </c>
      <c r="W8" s="42">
        <v>1</v>
      </c>
      <c r="X8" s="212">
        <f t="shared" si="0"/>
        <v>2.6</v>
      </c>
      <c r="AE8" s="16"/>
    </row>
    <row r="9" spans="1:31" ht="18.75" x14ac:dyDescent="0.3">
      <c r="A9" s="9"/>
      <c r="B9" s="9"/>
      <c r="C9" s="35" t="s">
        <v>784</v>
      </c>
      <c r="E9" s="23">
        <v>4</v>
      </c>
      <c r="F9" s="23">
        <v>5</v>
      </c>
      <c r="G9" s="23">
        <v>1</v>
      </c>
      <c r="H9" s="23">
        <v>29</v>
      </c>
      <c r="I9" s="23">
        <v>27</v>
      </c>
      <c r="J9" s="37">
        <f t="shared" si="1"/>
        <v>9</v>
      </c>
      <c r="K9" s="234">
        <v>47</v>
      </c>
      <c r="L9" s="23">
        <v>2</v>
      </c>
      <c r="M9" s="7"/>
      <c r="O9" s="15"/>
      <c r="P9" s="44" t="s">
        <v>252</v>
      </c>
      <c r="Q9" s="44" t="s">
        <v>304</v>
      </c>
      <c r="R9" s="44" t="s">
        <v>356</v>
      </c>
      <c r="S9" s="42"/>
      <c r="T9" s="199">
        <v>8</v>
      </c>
      <c r="U9" s="42">
        <v>21</v>
      </c>
      <c r="V9" s="42">
        <v>1</v>
      </c>
      <c r="W9" s="42">
        <v>0</v>
      </c>
      <c r="X9" s="212">
        <f t="shared" si="0"/>
        <v>2.625</v>
      </c>
      <c r="AE9" s="16"/>
    </row>
    <row r="10" spans="1:31" ht="19.5" thickBot="1" x14ac:dyDescent="0.35">
      <c r="A10" s="9"/>
      <c r="B10" s="9"/>
      <c r="C10" s="35" t="s">
        <v>276</v>
      </c>
      <c r="D10" s="25"/>
      <c r="E10" s="23">
        <v>2</v>
      </c>
      <c r="F10" s="23">
        <v>5</v>
      </c>
      <c r="G10" s="23">
        <v>3</v>
      </c>
      <c r="H10" s="23">
        <v>15</v>
      </c>
      <c r="I10" s="23">
        <v>21</v>
      </c>
      <c r="J10" s="37">
        <f t="shared" si="1"/>
        <v>7</v>
      </c>
      <c r="K10" s="234">
        <v>20</v>
      </c>
      <c r="L10" s="114">
        <v>6</v>
      </c>
      <c r="M10" s="7"/>
      <c r="O10" s="82"/>
      <c r="P10" s="44" t="s">
        <v>297</v>
      </c>
      <c r="Q10" s="44" t="s">
        <v>203</v>
      </c>
      <c r="R10" s="44"/>
      <c r="S10" s="42">
        <v>1</v>
      </c>
      <c r="T10" s="199">
        <v>10</v>
      </c>
      <c r="U10" s="42">
        <v>20</v>
      </c>
      <c r="V10" s="42">
        <v>1</v>
      </c>
      <c r="W10" s="42">
        <v>1</v>
      </c>
      <c r="X10" s="212">
        <f>U10/T10</f>
        <v>2</v>
      </c>
      <c r="AE10" s="16"/>
    </row>
    <row r="11" spans="1:31" ht="19.5" thickBot="1" x14ac:dyDescent="0.35">
      <c r="A11" s="9"/>
      <c r="B11" s="9"/>
      <c r="C11" s="35" t="s">
        <v>344</v>
      </c>
      <c r="D11" s="69"/>
      <c r="E11" s="23">
        <v>1</v>
      </c>
      <c r="F11" s="23">
        <v>4</v>
      </c>
      <c r="G11" s="23">
        <v>5</v>
      </c>
      <c r="H11" s="23">
        <v>16</v>
      </c>
      <c r="I11" s="23">
        <v>24</v>
      </c>
      <c r="J11" s="37">
        <f t="shared" si="1"/>
        <v>7</v>
      </c>
      <c r="K11" s="234">
        <v>31</v>
      </c>
      <c r="L11" s="53">
        <v>10</v>
      </c>
      <c r="M11" s="7"/>
      <c r="O11" s="82"/>
      <c r="P11" s="16"/>
      <c r="Q11" s="208" t="s">
        <v>224</v>
      </c>
      <c r="R11" s="173" t="s">
        <v>1005</v>
      </c>
      <c r="S11" s="173">
        <f>SUM(S2:S10)</f>
        <v>4</v>
      </c>
      <c r="T11" s="207">
        <f>SUM(T2:T10)</f>
        <v>80</v>
      </c>
      <c r="U11" s="207">
        <f>SUM(U2:U10)</f>
        <v>176</v>
      </c>
      <c r="V11" s="207">
        <f>SUM(V2:V10)</f>
        <v>10</v>
      </c>
      <c r="W11" s="207">
        <f>SUM(W2:W10)</f>
        <v>3</v>
      </c>
      <c r="X11" s="214">
        <f>(U11+W11)/T11</f>
        <v>2.2374999999999998</v>
      </c>
      <c r="AE11" s="16"/>
    </row>
    <row r="12" spans="1:31" ht="18.75" thickBot="1" x14ac:dyDescent="0.3">
      <c r="A12" s="9"/>
      <c r="B12" s="9"/>
      <c r="C12" s="22"/>
      <c r="D12" s="22"/>
      <c r="E12" s="146">
        <f>SUM(E4:E11)</f>
        <v>29</v>
      </c>
      <c r="F12" s="146">
        <f>SUM(F4:F11)</f>
        <v>29</v>
      </c>
      <c r="G12" s="146">
        <f>SUM(G4:G11)</f>
        <v>22</v>
      </c>
      <c r="H12" s="65">
        <f>SUM(H4:H11)</f>
        <v>179</v>
      </c>
      <c r="I12" s="65">
        <f>SUM(I4:I11)</f>
        <v>179</v>
      </c>
      <c r="J12" s="28"/>
      <c r="K12" s="65">
        <f>SUM(K4:K11)</f>
        <v>278</v>
      </c>
      <c r="L12" s="65">
        <f>SUM(L4:L11)</f>
        <v>60</v>
      </c>
      <c r="M12" s="7"/>
      <c r="O12" s="82"/>
      <c r="AE12" s="16"/>
    </row>
    <row r="13" spans="1:31" ht="16.5" thickTop="1" x14ac:dyDescent="0.25">
      <c r="A13" s="4"/>
      <c r="B13" s="4"/>
      <c r="M13" s="4"/>
      <c r="O13" s="232"/>
      <c r="P13" s="57" t="s">
        <v>208</v>
      </c>
      <c r="Q13" s="57"/>
      <c r="R13" s="173" t="s">
        <v>880</v>
      </c>
      <c r="S13" s="173" t="s">
        <v>240</v>
      </c>
      <c r="T13" s="173" t="s">
        <v>241</v>
      </c>
      <c r="U13" s="173" t="s">
        <v>247</v>
      </c>
      <c r="V13" s="173" t="s">
        <v>803</v>
      </c>
      <c r="W13" s="168"/>
      <c r="X13" s="57" t="s">
        <v>208</v>
      </c>
      <c r="Y13" s="57"/>
      <c r="Z13" s="173" t="s">
        <v>246</v>
      </c>
      <c r="AA13" s="173" t="s">
        <v>240</v>
      </c>
      <c r="AB13" s="173" t="s">
        <v>241</v>
      </c>
      <c r="AC13" s="173" t="s">
        <v>247</v>
      </c>
      <c r="AD13" s="173" t="s">
        <v>803</v>
      </c>
      <c r="AE13" s="16"/>
    </row>
    <row r="14" spans="1:31" ht="15.6" customHeight="1" x14ac:dyDescent="0.3">
      <c r="A14" s="74" t="s">
        <v>88</v>
      </c>
      <c r="B14" s="74"/>
      <c r="C14" s="164"/>
      <c r="D14" s="78"/>
      <c r="E14" s="71" t="s">
        <v>239</v>
      </c>
      <c r="F14" s="70"/>
      <c r="G14" s="70"/>
      <c r="H14" s="70"/>
      <c r="I14" s="70"/>
      <c r="J14" s="72"/>
      <c r="K14" s="70"/>
      <c r="L14" s="70"/>
      <c r="M14" s="70"/>
      <c r="O14" s="232"/>
      <c r="P14" s="44" t="s">
        <v>849</v>
      </c>
      <c r="Q14" s="44" t="s">
        <v>256</v>
      </c>
      <c r="R14" s="51" t="s">
        <v>319</v>
      </c>
      <c r="S14" s="199">
        <v>3</v>
      </c>
      <c r="T14" s="199">
        <v>5</v>
      </c>
      <c r="U14" s="173">
        <f t="shared" ref="U14:U24" si="2">SUM(S14:T14)</f>
        <v>8</v>
      </c>
      <c r="V14" s="42"/>
      <c r="W14" s="173"/>
      <c r="X14" s="44" t="s">
        <v>869</v>
      </c>
      <c r="Y14" s="159" t="s">
        <v>383</v>
      </c>
      <c r="Z14" s="44" t="s">
        <v>306</v>
      </c>
      <c r="AA14" s="42">
        <v>7</v>
      </c>
      <c r="AB14" s="199">
        <v>3</v>
      </c>
      <c r="AC14" s="173">
        <f t="shared" ref="AC14:AC24" si="3">SUM(AA14:AB14)</f>
        <v>10</v>
      </c>
      <c r="AD14" s="42">
        <v>3</v>
      </c>
      <c r="AE14" s="16"/>
    </row>
    <row r="15" spans="1:31" ht="15.6" customHeight="1" x14ac:dyDescent="0.3">
      <c r="A15" s="49" t="s">
        <v>227</v>
      </c>
      <c r="B15" s="35" t="s">
        <v>363</v>
      </c>
      <c r="C15" s="69"/>
      <c r="D15" s="23">
        <v>0</v>
      </c>
      <c r="E15" s="8"/>
      <c r="F15" s="44"/>
      <c r="G15" s="55"/>
      <c r="J15" s="4"/>
      <c r="O15" s="232"/>
      <c r="P15" s="44" t="s">
        <v>844</v>
      </c>
      <c r="Q15" s="51" t="s">
        <v>298</v>
      </c>
      <c r="R15" s="44" t="s">
        <v>319</v>
      </c>
      <c r="S15" s="42">
        <v>5</v>
      </c>
      <c r="T15" s="42">
        <v>2</v>
      </c>
      <c r="U15" s="173">
        <f t="shared" si="2"/>
        <v>7</v>
      </c>
      <c r="V15" s="42">
        <v>1</v>
      </c>
      <c r="W15" s="173"/>
      <c r="X15" s="44" t="s">
        <v>862</v>
      </c>
      <c r="Y15" s="51" t="s">
        <v>205</v>
      </c>
      <c r="Z15" s="44" t="s">
        <v>306</v>
      </c>
      <c r="AA15" s="42">
        <v>4</v>
      </c>
      <c r="AB15" s="199">
        <v>5</v>
      </c>
      <c r="AC15" s="173">
        <f t="shared" si="3"/>
        <v>9</v>
      </c>
      <c r="AD15" s="42"/>
      <c r="AE15" s="16"/>
    </row>
    <row r="16" spans="1:31" ht="15.6" customHeight="1" x14ac:dyDescent="0.25">
      <c r="A16" s="42" t="s">
        <v>226</v>
      </c>
      <c r="B16" s="44" t="s">
        <v>209</v>
      </c>
      <c r="C16" s="44" t="s">
        <v>404</v>
      </c>
      <c r="D16" s="23"/>
      <c r="E16" s="9"/>
      <c r="F16" s="44"/>
      <c r="G16" s="55"/>
      <c r="J16" s="4"/>
      <c r="O16" s="232"/>
      <c r="P16" s="44" t="s">
        <v>848</v>
      </c>
      <c r="Q16" s="44" t="s">
        <v>379</v>
      </c>
      <c r="R16" s="44" t="s">
        <v>319</v>
      </c>
      <c r="S16" s="42">
        <v>4</v>
      </c>
      <c r="T16" s="42">
        <v>3</v>
      </c>
      <c r="U16" s="173">
        <f t="shared" si="2"/>
        <v>7</v>
      </c>
      <c r="V16" s="42"/>
      <c r="W16" s="173"/>
      <c r="X16" s="44" t="s">
        <v>870</v>
      </c>
      <c r="Y16" s="44" t="s">
        <v>301</v>
      </c>
      <c r="Z16" s="44" t="s">
        <v>306</v>
      </c>
      <c r="AA16" s="42">
        <v>3</v>
      </c>
      <c r="AB16" s="42">
        <v>6</v>
      </c>
      <c r="AC16" s="173">
        <f t="shared" si="3"/>
        <v>9</v>
      </c>
      <c r="AD16" s="42"/>
      <c r="AE16" s="16"/>
    </row>
    <row r="17" spans="1:31" ht="15.6" customHeight="1" x14ac:dyDescent="0.25">
      <c r="A17" s="42"/>
      <c r="B17" s="44" t="s">
        <v>209</v>
      </c>
      <c r="C17" s="44" t="s">
        <v>433</v>
      </c>
      <c r="D17" s="51"/>
      <c r="E17" s="9"/>
      <c r="F17" s="44"/>
      <c r="G17" s="55"/>
      <c r="J17" s="4"/>
      <c r="N17" s="8"/>
      <c r="O17" s="232"/>
      <c r="P17" s="157" t="s">
        <v>1008</v>
      </c>
      <c r="Q17" s="56" t="s">
        <v>381</v>
      </c>
      <c r="R17" s="160" t="s">
        <v>319</v>
      </c>
      <c r="S17" s="42">
        <v>3</v>
      </c>
      <c r="T17" s="42">
        <v>3</v>
      </c>
      <c r="U17" s="173">
        <f t="shared" si="2"/>
        <v>6</v>
      </c>
      <c r="V17" s="42">
        <v>1</v>
      </c>
      <c r="W17" s="173"/>
      <c r="X17" s="44" t="s">
        <v>867</v>
      </c>
      <c r="Y17" s="44" t="s">
        <v>232</v>
      </c>
      <c r="Z17" s="51" t="s">
        <v>306</v>
      </c>
      <c r="AA17" s="42">
        <v>3</v>
      </c>
      <c r="AB17" s="42">
        <v>4</v>
      </c>
      <c r="AC17" s="173">
        <f t="shared" si="3"/>
        <v>7</v>
      </c>
      <c r="AD17" s="42">
        <v>2</v>
      </c>
      <c r="AE17" s="16"/>
    </row>
    <row r="18" spans="1:31" ht="15.6" customHeight="1" x14ac:dyDescent="0.25">
      <c r="B18" s="44" t="s">
        <v>538</v>
      </c>
      <c r="C18" s="44" t="s">
        <v>366</v>
      </c>
      <c r="H18" s="55"/>
      <c r="I18" s="55"/>
      <c r="J18" s="90"/>
      <c r="K18" s="55"/>
      <c r="L18" s="55"/>
      <c r="M18" s="55"/>
      <c r="N18" s="9"/>
      <c r="O18" s="233"/>
      <c r="P18" s="44" t="s">
        <v>1010</v>
      </c>
      <c r="Q18" s="51" t="s">
        <v>791</v>
      </c>
      <c r="R18" s="51" t="s">
        <v>319</v>
      </c>
      <c r="S18" s="42">
        <v>2</v>
      </c>
      <c r="T18" s="42">
        <v>2</v>
      </c>
      <c r="U18" s="173">
        <f t="shared" si="2"/>
        <v>4</v>
      </c>
      <c r="V18" s="42"/>
      <c r="W18" s="173"/>
      <c r="X18" s="44" t="s">
        <v>863</v>
      </c>
      <c r="Y18" s="44" t="s">
        <v>293</v>
      </c>
      <c r="Z18" s="44" t="s">
        <v>306</v>
      </c>
      <c r="AA18" s="199">
        <v>2</v>
      </c>
      <c r="AB18" s="199">
        <v>3</v>
      </c>
      <c r="AC18" s="173">
        <f t="shared" si="3"/>
        <v>5</v>
      </c>
      <c r="AD18" s="202"/>
      <c r="AE18" s="16"/>
    </row>
    <row r="19" spans="1:31" ht="15.6" customHeight="1" x14ac:dyDescent="0.25">
      <c r="B19" s="44" t="s">
        <v>238</v>
      </c>
      <c r="C19" s="44" t="s">
        <v>108</v>
      </c>
      <c r="M19" s="55"/>
      <c r="N19" s="9"/>
      <c r="O19" s="232"/>
      <c r="P19" s="44" t="s">
        <v>845</v>
      </c>
      <c r="Q19" s="44" t="s">
        <v>420</v>
      </c>
      <c r="R19" s="51" t="s">
        <v>319</v>
      </c>
      <c r="S19" s="42"/>
      <c r="T19" s="42">
        <v>4</v>
      </c>
      <c r="U19" s="173">
        <f t="shared" si="2"/>
        <v>4</v>
      </c>
      <c r="V19" s="199"/>
      <c r="W19" s="173"/>
      <c r="X19" s="44" t="s">
        <v>866</v>
      </c>
      <c r="Y19" s="44" t="s">
        <v>311</v>
      </c>
      <c r="Z19" s="160" t="s">
        <v>306</v>
      </c>
      <c r="AA19" s="42"/>
      <c r="AB19" s="42">
        <v>5</v>
      </c>
      <c r="AC19" s="173">
        <f t="shared" si="3"/>
        <v>5</v>
      </c>
      <c r="AD19" s="42">
        <v>3</v>
      </c>
      <c r="AE19" s="16"/>
    </row>
    <row r="20" spans="1:31" ht="15.6" customHeight="1" x14ac:dyDescent="0.25">
      <c r="B20" s="44" t="s">
        <v>538</v>
      </c>
      <c r="C20" s="44" t="s">
        <v>369</v>
      </c>
      <c r="N20" s="8"/>
      <c r="O20" s="232"/>
      <c r="P20" s="44" t="s">
        <v>843</v>
      </c>
      <c r="Q20" s="44" t="s">
        <v>385</v>
      </c>
      <c r="R20" s="44" t="s">
        <v>319</v>
      </c>
      <c r="S20" s="42"/>
      <c r="T20" s="199">
        <v>3</v>
      </c>
      <c r="U20" s="173">
        <f t="shared" si="2"/>
        <v>3</v>
      </c>
      <c r="V20" s="42">
        <v>1</v>
      </c>
      <c r="W20" s="173"/>
      <c r="X20" s="56" t="s">
        <v>868</v>
      </c>
      <c r="Y20" s="56" t="s">
        <v>310</v>
      </c>
      <c r="Z20" s="44" t="s">
        <v>306</v>
      </c>
      <c r="AA20" s="42">
        <v>1</v>
      </c>
      <c r="AB20" s="199">
        <v>1</v>
      </c>
      <c r="AC20" s="173">
        <f t="shared" si="3"/>
        <v>2</v>
      </c>
      <c r="AD20" s="42"/>
      <c r="AE20" s="62"/>
    </row>
    <row r="21" spans="1:31" ht="15.6" customHeight="1" x14ac:dyDescent="0.25">
      <c r="N21" s="8"/>
      <c r="O21" s="232"/>
      <c r="P21" s="44" t="s">
        <v>850</v>
      </c>
      <c r="Q21" s="51" t="s">
        <v>361</v>
      </c>
      <c r="R21" s="51" t="s">
        <v>319</v>
      </c>
      <c r="S21" s="42"/>
      <c r="T21" s="199">
        <v>3</v>
      </c>
      <c r="U21" s="173">
        <f t="shared" si="2"/>
        <v>3</v>
      </c>
      <c r="V21" s="42"/>
      <c r="W21" s="173"/>
      <c r="X21" s="44" t="s">
        <v>861</v>
      </c>
      <c r="Y21" s="44" t="s">
        <v>323</v>
      </c>
      <c r="Z21" s="44" t="s">
        <v>306</v>
      </c>
      <c r="AA21" s="42"/>
      <c r="AB21" s="42">
        <v>2</v>
      </c>
      <c r="AC21" s="173">
        <f t="shared" si="3"/>
        <v>2</v>
      </c>
      <c r="AD21" s="42"/>
      <c r="AE21" s="61"/>
    </row>
    <row r="22" spans="1:31" ht="15.6" customHeight="1" x14ac:dyDescent="0.3">
      <c r="A22" s="42" t="s">
        <v>326</v>
      </c>
      <c r="B22" s="35" t="s">
        <v>313</v>
      </c>
      <c r="C22" s="92"/>
      <c r="D22" s="113">
        <v>4</v>
      </c>
      <c r="E22" s="9">
        <v>1</v>
      </c>
      <c r="F22" s="44" t="s">
        <v>104</v>
      </c>
      <c r="N22" s="9"/>
      <c r="O22" s="232"/>
      <c r="P22" s="56" t="s">
        <v>1009</v>
      </c>
      <c r="Q22" s="56" t="s">
        <v>376</v>
      </c>
      <c r="R22" s="160" t="s">
        <v>319</v>
      </c>
      <c r="S22" s="199">
        <v>1</v>
      </c>
      <c r="T22" s="42">
        <v>1</v>
      </c>
      <c r="U22" s="173">
        <f t="shared" si="2"/>
        <v>2</v>
      </c>
      <c r="V22" s="42">
        <v>2</v>
      </c>
      <c r="W22" s="173"/>
      <c r="X22" s="44" t="s">
        <v>864</v>
      </c>
      <c r="Y22" s="159" t="s">
        <v>308</v>
      </c>
      <c r="Z22" s="51" t="s">
        <v>306</v>
      </c>
      <c r="AA22" s="199"/>
      <c r="AB22" s="199">
        <v>1</v>
      </c>
      <c r="AC22" s="173">
        <f t="shared" si="3"/>
        <v>1</v>
      </c>
      <c r="AD22" s="42"/>
      <c r="AE22" s="15"/>
    </row>
    <row r="23" spans="1:31" ht="15.6" customHeight="1" x14ac:dyDescent="0.25">
      <c r="A23" s="91" t="s">
        <v>226</v>
      </c>
      <c r="B23" s="44" t="s">
        <v>413</v>
      </c>
      <c r="C23" s="44" t="s">
        <v>369</v>
      </c>
      <c r="D23" s="113"/>
      <c r="E23" s="9">
        <v>1</v>
      </c>
      <c r="F23" s="44" t="s">
        <v>105</v>
      </c>
      <c r="N23" s="8"/>
      <c r="O23" s="233"/>
      <c r="P23" s="44" t="s">
        <v>847</v>
      </c>
      <c r="Q23" s="44" t="s">
        <v>220</v>
      </c>
      <c r="R23" s="44" t="s">
        <v>319</v>
      </c>
      <c r="S23" s="42"/>
      <c r="T23" s="42"/>
      <c r="U23" s="173">
        <f t="shared" si="2"/>
        <v>0</v>
      </c>
      <c r="V23" s="42">
        <v>1</v>
      </c>
      <c r="W23" s="173"/>
      <c r="X23" s="44" t="s">
        <v>865</v>
      </c>
      <c r="Y23" s="44" t="s">
        <v>309</v>
      </c>
      <c r="Z23" s="51" t="s">
        <v>306</v>
      </c>
      <c r="AA23" s="42"/>
      <c r="AB23" s="199"/>
      <c r="AC23" s="173">
        <f t="shared" si="3"/>
        <v>0</v>
      </c>
      <c r="AD23" s="42"/>
      <c r="AE23" s="15"/>
    </row>
    <row r="24" spans="1:31" ht="15.6" customHeight="1" x14ac:dyDescent="0.25">
      <c r="B24" s="44" t="s">
        <v>383</v>
      </c>
      <c r="C24" s="44" t="s">
        <v>404</v>
      </c>
      <c r="E24" s="9">
        <v>2</v>
      </c>
      <c r="F24" s="44" t="s">
        <v>106</v>
      </c>
      <c r="N24" s="9"/>
      <c r="O24" s="233"/>
      <c r="P24" s="157" t="s">
        <v>805</v>
      </c>
      <c r="Q24" s="220"/>
      <c r="R24" s="220" t="s">
        <v>319</v>
      </c>
      <c r="S24" s="221">
        <v>3</v>
      </c>
      <c r="T24" s="221">
        <v>2</v>
      </c>
      <c r="U24" s="173">
        <f t="shared" si="2"/>
        <v>5</v>
      </c>
      <c r="V24" s="42"/>
      <c r="W24" s="173"/>
      <c r="X24" s="157" t="s">
        <v>805</v>
      </c>
      <c r="Y24" s="157"/>
      <c r="Z24" s="157" t="s">
        <v>306</v>
      </c>
      <c r="AA24" s="221">
        <v>3</v>
      </c>
      <c r="AB24" s="221">
        <v>6</v>
      </c>
      <c r="AC24" s="173">
        <f t="shared" si="3"/>
        <v>9</v>
      </c>
      <c r="AD24" s="42">
        <v>3</v>
      </c>
      <c r="AE24" s="15"/>
    </row>
    <row r="25" spans="1:31" ht="15.6" customHeight="1" x14ac:dyDescent="0.25">
      <c r="B25" s="44"/>
      <c r="C25" s="44"/>
      <c r="E25" s="9">
        <v>2</v>
      </c>
      <c r="F25" s="44" t="s">
        <v>107</v>
      </c>
      <c r="N25" s="9"/>
      <c r="O25" s="233"/>
      <c r="P25" s="224" t="s">
        <v>935</v>
      </c>
      <c r="Q25" s="225"/>
      <c r="R25" s="225"/>
      <c r="S25" s="226">
        <f>SUM(S14:S24)</f>
        <v>21</v>
      </c>
      <c r="T25" s="226">
        <f>SUM(T14:T24)</f>
        <v>28</v>
      </c>
      <c r="U25" s="226">
        <f>SUM(U14:U24)</f>
        <v>49</v>
      </c>
      <c r="V25" s="226">
        <f>SUM(V14:V24)</f>
        <v>6</v>
      </c>
      <c r="W25" s="173"/>
      <c r="X25" s="224" t="s">
        <v>936</v>
      </c>
      <c r="Y25" s="224"/>
      <c r="Z25" s="224"/>
      <c r="AA25" s="226">
        <f>SUM(AA14:AA24)</f>
        <v>23</v>
      </c>
      <c r="AB25" s="226">
        <f>SUM(AB14:AB24)</f>
        <v>36</v>
      </c>
      <c r="AC25" s="226">
        <f>SUM(AC14:AC24)</f>
        <v>59</v>
      </c>
      <c r="AD25" s="226">
        <f>SUM(AD14:AD24)</f>
        <v>11</v>
      </c>
      <c r="AE25" s="15"/>
    </row>
    <row r="26" spans="1:31" ht="15.6" customHeight="1" x14ac:dyDescent="0.25">
      <c r="N26" s="9"/>
      <c r="O26" s="233"/>
      <c r="P26" s="157" t="s">
        <v>860</v>
      </c>
      <c r="Q26" s="44" t="s">
        <v>320</v>
      </c>
      <c r="R26" s="44" t="s">
        <v>305</v>
      </c>
      <c r="S26" s="42">
        <v>9</v>
      </c>
      <c r="T26" s="42">
        <v>6</v>
      </c>
      <c r="U26" s="173">
        <f t="shared" ref="U26:U35" si="4">SUM(S26:T26)</f>
        <v>15</v>
      </c>
      <c r="V26" s="42"/>
      <c r="W26" s="173"/>
      <c r="X26" s="46" t="s">
        <v>878</v>
      </c>
      <c r="Y26" s="46" t="s">
        <v>794</v>
      </c>
      <c r="Z26" s="44" t="s">
        <v>243</v>
      </c>
      <c r="AA26" s="42">
        <v>5</v>
      </c>
      <c r="AB26" s="42">
        <v>5</v>
      </c>
      <c r="AC26" s="173">
        <f t="shared" ref="AC26:AC35" si="5">SUM(AA26:AB26)</f>
        <v>10</v>
      </c>
      <c r="AD26" s="42">
        <v>4</v>
      </c>
      <c r="AE26" s="15"/>
    </row>
    <row r="27" spans="1:31" ht="15.6" customHeight="1" x14ac:dyDescent="0.3">
      <c r="A27" s="73"/>
      <c r="B27" s="156"/>
      <c r="C27" s="75"/>
      <c r="D27" s="148"/>
      <c r="E27" s="71" t="s">
        <v>239</v>
      </c>
      <c r="F27" s="71"/>
      <c r="G27" s="70"/>
      <c r="H27" s="70"/>
      <c r="I27" s="70"/>
      <c r="J27" s="72"/>
      <c r="K27" s="70"/>
      <c r="L27" s="70"/>
      <c r="M27" s="70"/>
      <c r="N27" s="9"/>
      <c r="O27" s="232"/>
      <c r="P27" s="157" t="s">
        <v>859</v>
      </c>
      <c r="Q27" s="44" t="s">
        <v>792</v>
      </c>
      <c r="R27" s="44" t="s">
        <v>305</v>
      </c>
      <c r="S27" s="42">
        <v>8</v>
      </c>
      <c r="T27" s="42">
        <v>3</v>
      </c>
      <c r="U27" s="173">
        <f t="shared" si="4"/>
        <v>11</v>
      </c>
      <c r="V27" s="42"/>
      <c r="W27" s="173"/>
      <c r="X27" s="44" t="s">
        <v>926</v>
      </c>
      <c r="Y27" s="44" t="s">
        <v>289</v>
      </c>
      <c r="Z27" s="44" t="s">
        <v>243</v>
      </c>
      <c r="AA27" s="42">
        <v>3</v>
      </c>
      <c r="AB27" s="199">
        <v>3</v>
      </c>
      <c r="AC27" s="173">
        <f t="shared" si="5"/>
        <v>6</v>
      </c>
      <c r="AD27" s="42">
        <v>2</v>
      </c>
      <c r="AE27" s="15"/>
    </row>
    <row r="28" spans="1:31" ht="15.6" customHeight="1" x14ac:dyDescent="0.3">
      <c r="A28" s="49" t="s">
        <v>228</v>
      </c>
      <c r="B28" s="35" t="s">
        <v>278</v>
      </c>
      <c r="D28" s="23">
        <v>4</v>
      </c>
      <c r="E28" s="8">
        <v>1</v>
      </c>
      <c r="F28" s="44" t="s">
        <v>99</v>
      </c>
      <c r="M28" s="39"/>
      <c r="N28" s="9"/>
      <c r="O28" s="232"/>
      <c r="P28" s="44" t="s">
        <v>856</v>
      </c>
      <c r="Q28" s="44" t="s">
        <v>261</v>
      </c>
      <c r="R28" s="44" t="s">
        <v>305</v>
      </c>
      <c r="S28" s="42">
        <v>3</v>
      </c>
      <c r="T28" s="42">
        <v>5</v>
      </c>
      <c r="U28" s="173">
        <f t="shared" si="4"/>
        <v>8</v>
      </c>
      <c r="V28" s="42"/>
      <c r="W28" s="173"/>
      <c r="X28" s="44" t="s">
        <v>879</v>
      </c>
      <c r="Y28" s="44" t="s">
        <v>303</v>
      </c>
      <c r="Z28" s="44" t="s">
        <v>243</v>
      </c>
      <c r="AA28" s="42"/>
      <c r="AB28" s="199">
        <v>6</v>
      </c>
      <c r="AC28" s="173">
        <f t="shared" si="5"/>
        <v>6</v>
      </c>
      <c r="AD28" s="42"/>
      <c r="AE28" s="15"/>
    </row>
    <row r="29" spans="1:31" ht="15.6" customHeight="1" x14ac:dyDescent="0.25">
      <c r="A29" s="52" t="s">
        <v>226</v>
      </c>
      <c r="B29" s="44" t="s">
        <v>272</v>
      </c>
      <c r="C29" s="44"/>
      <c r="E29" s="8">
        <v>2</v>
      </c>
      <c r="F29" s="44" t="s">
        <v>100</v>
      </c>
      <c r="N29" s="9"/>
      <c r="O29" s="232"/>
      <c r="P29" s="44" t="s">
        <v>901</v>
      </c>
      <c r="Q29" s="44" t="s">
        <v>790</v>
      </c>
      <c r="R29" s="44" t="s">
        <v>305</v>
      </c>
      <c r="S29" s="42">
        <v>4</v>
      </c>
      <c r="T29" s="199">
        <v>3</v>
      </c>
      <c r="U29" s="173">
        <f>SUM(S29:T29)</f>
        <v>7</v>
      </c>
      <c r="V29" s="42"/>
      <c r="W29" s="173"/>
      <c r="X29" s="44" t="s">
        <v>873</v>
      </c>
      <c r="Y29" s="44" t="s">
        <v>219</v>
      </c>
      <c r="Z29" s="44" t="s">
        <v>243</v>
      </c>
      <c r="AA29" s="42">
        <v>5</v>
      </c>
      <c r="AB29" s="42"/>
      <c r="AC29" s="173">
        <f t="shared" si="5"/>
        <v>5</v>
      </c>
      <c r="AD29" s="42"/>
      <c r="AE29" s="15"/>
    </row>
    <row r="30" spans="1:31" ht="15.6" customHeight="1" x14ac:dyDescent="0.25">
      <c r="B30" s="44"/>
      <c r="C30" s="44"/>
      <c r="E30" s="8">
        <v>2</v>
      </c>
      <c r="F30" s="44" t="s">
        <v>101</v>
      </c>
      <c r="N30" s="9"/>
      <c r="O30" s="232"/>
      <c r="P30" s="44" t="s">
        <v>853</v>
      </c>
      <c r="Q30" s="159" t="s">
        <v>274</v>
      </c>
      <c r="R30" s="51" t="s">
        <v>305</v>
      </c>
      <c r="S30" s="42">
        <v>2</v>
      </c>
      <c r="T30" s="42">
        <v>5</v>
      </c>
      <c r="U30" s="173">
        <f>SUM(S30:T30)</f>
        <v>7</v>
      </c>
      <c r="V30" s="42"/>
      <c r="W30" s="173"/>
      <c r="X30" s="44" t="s">
        <v>875</v>
      </c>
      <c r="Y30" s="44" t="s">
        <v>328</v>
      </c>
      <c r="Z30" s="44" t="s">
        <v>243</v>
      </c>
      <c r="AA30" s="42">
        <v>1</v>
      </c>
      <c r="AB30" s="42">
        <v>4</v>
      </c>
      <c r="AC30" s="173">
        <f t="shared" si="5"/>
        <v>5</v>
      </c>
      <c r="AD30" s="42">
        <v>1</v>
      </c>
      <c r="AE30" s="15"/>
    </row>
    <row r="31" spans="1:31" ht="15.6" customHeight="1" x14ac:dyDescent="0.25">
      <c r="E31" s="8">
        <v>2</v>
      </c>
      <c r="F31" s="44" t="s">
        <v>100</v>
      </c>
      <c r="N31" s="9"/>
      <c r="O31" s="232"/>
      <c r="P31" s="44" t="s">
        <v>858</v>
      </c>
      <c r="Q31" s="44" t="s">
        <v>333</v>
      </c>
      <c r="R31" s="44" t="s">
        <v>305</v>
      </c>
      <c r="S31" s="42">
        <v>2</v>
      </c>
      <c r="T31" s="42">
        <v>4</v>
      </c>
      <c r="U31" s="173">
        <f t="shared" si="4"/>
        <v>6</v>
      </c>
      <c r="V31" s="42"/>
      <c r="W31" s="173"/>
      <c r="X31" s="44" t="s">
        <v>864</v>
      </c>
      <c r="Y31" s="51" t="s">
        <v>914</v>
      </c>
      <c r="Z31" s="51" t="s">
        <v>243</v>
      </c>
      <c r="AA31" s="42"/>
      <c r="AB31" s="42">
        <v>3</v>
      </c>
      <c r="AC31" s="173">
        <f>SUM(AA31:AB31)</f>
        <v>3</v>
      </c>
      <c r="AD31" s="42">
        <v>2</v>
      </c>
      <c r="AE31" s="15"/>
    </row>
    <row r="32" spans="1:31" ht="15.6" customHeight="1" x14ac:dyDescent="0.25">
      <c r="E32" s="9"/>
      <c r="F32" s="44"/>
      <c r="G32" s="39"/>
      <c r="K32" s="39"/>
      <c r="L32" s="39"/>
      <c r="M32" s="39"/>
      <c r="N32" s="8"/>
      <c r="O32" s="233"/>
      <c r="P32" s="44" t="s">
        <v>852</v>
      </c>
      <c r="Q32" s="44" t="s">
        <v>234</v>
      </c>
      <c r="R32" s="44" t="s">
        <v>305</v>
      </c>
      <c r="S32" s="42"/>
      <c r="T32" s="42">
        <v>5</v>
      </c>
      <c r="U32" s="173">
        <f t="shared" si="4"/>
        <v>5</v>
      </c>
      <c r="V32" s="42"/>
      <c r="W32" s="173"/>
      <c r="X32" s="44" t="s">
        <v>874</v>
      </c>
      <c r="Y32" s="44" t="s">
        <v>212</v>
      </c>
      <c r="Z32" s="44" t="s">
        <v>243</v>
      </c>
      <c r="AA32" s="42"/>
      <c r="AB32" s="199">
        <v>2</v>
      </c>
      <c r="AC32" s="173">
        <f>SUM(AA32:AB32)</f>
        <v>2</v>
      </c>
      <c r="AD32" s="42"/>
      <c r="AE32" s="15"/>
    </row>
    <row r="33" spans="1:31" ht="15.6" customHeight="1" x14ac:dyDescent="0.3">
      <c r="A33" s="42"/>
      <c r="B33" s="35" t="s">
        <v>318</v>
      </c>
      <c r="C33" s="106"/>
      <c r="D33" s="23">
        <v>2</v>
      </c>
      <c r="E33" s="9">
        <v>2</v>
      </c>
      <c r="F33" s="44" t="s">
        <v>102</v>
      </c>
      <c r="N33" s="9"/>
      <c r="O33" s="232"/>
      <c r="P33" s="44" t="s">
        <v>855</v>
      </c>
      <c r="Q33" s="88" t="s">
        <v>221</v>
      </c>
      <c r="R33" s="44" t="s">
        <v>305</v>
      </c>
      <c r="S33" s="42"/>
      <c r="T33" s="42">
        <v>4</v>
      </c>
      <c r="U33" s="173">
        <f t="shared" si="4"/>
        <v>4</v>
      </c>
      <c r="V33" s="42">
        <v>1</v>
      </c>
      <c r="W33" s="173"/>
      <c r="X33" s="44" t="s">
        <v>876</v>
      </c>
      <c r="Y33" s="44" t="s">
        <v>367</v>
      </c>
      <c r="Z33" s="44" t="s">
        <v>243</v>
      </c>
      <c r="AA33" s="42"/>
      <c r="AB33" s="42">
        <v>2</v>
      </c>
      <c r="AC33" s="173">
        <f>SUM(AA33:AB33)</f>
        <v>2</v>
      </c>
      <c r="AD33" s="42">
        <v>1</v>
      </c>
      <c r="AE33" s="15"/>
    </row>
    <row r="34" spans="1:31" ht="15.6" customHeight="1" x14ac:dyDescent="0.25">
      <c r="A34" s="52" t="s">
        <v>226</v>
      </c>
      <c r="B34" s="44" t="s">
        <v>376</v>
      </c>
      <c r="C34" s="44" t="s">
        <v>394</v>
      </c>
      <c r="D34" s="23"/>
      <c r="E34" s="9">
        <v>2</v>
      </c>
      <c r="F34" s="44" t="s">
        <v>103</v>
      </c>
      <c r="N34" s="9"/>
      <c r="O34" s="233"/>
      <c r="P34" s="44" t="s">
        <v>854</v>
      </c>
      <c r="Q34" s="44" t="s">
        <v>214</v>
      </c>
      <c r="R34" s="44" t="s">
        <v>305</v>
      </c>
      <c r="S34" s="199"/>
      <c r="T34" s="42">
        <v>4</v>
      </c>
      <c r="U34" s="173">
        <f t="shared" si="4"/>
        <v>4</v>
      </c>
      <c r="V34" s="42"/>
      <c r="W34" s="173"/>
      <c r="X34" s="44" t="s">
        <v>877</v>
      </c>
      <c r="Y34" s="51" t="s">
        <v>786</v>
      </c>
      <c r="Z34" s="51" t="s">
        <v>243</v>
      </c>
      <c r="AA34" s="42"/>
      <c r="AB34" s="199">
        <v>1</v>
      </c>
      <c r="AC34" s="173">
        <f t="shared" si="5"/>
        <v>1</v>
      </c>
      <c r="AD34" s="42"/>
      <c r="AE34" s="15"/>
    </row>
    <row r="35" spans="1:31" ht="15.6" customHeight="1" x14ac:dyDescent="0.25">
      <c r="B35" s="44" t="s">
        <v>385</v>
      </c>
      <c r="C35" s="44" t="s">
        <v>404</v>
      </c>
      <c r="N35" s="9"/>
      <c r="O35" s="233"/>
      <c r="P35" s="44" t="s">
        <v>857</v>
      </c>
      <c r="Q35" s="44" t="s">
        <v>222</v>
      </c>
      <c r="R35" s="44" t="s">
        <v>305</v>
      </c>
      <c r="S35" s="43"/>
      <c r="T35" s="42">
        <v>1</v>
      </c>
      <c r="U35" s="173">
        <f t="shared" si="4"/>
        <v>1</v>
      </c>
      <c r="V35" s="42"/>
      <c r="W35" s="173"/>
      <c r="X35" s="44" t="s">
        <v>872</v>
      </c>
      <c r="Y35" s="44" t="s">
        <v>211</v>
      </c>
      <c r="Z35" s="44" t="s">
        <v>243</v>
      </c>
      <c r="AA35" s="42"/>
      <c r="AB35" s="42"/>
      <c r="AC35" s="173">
        <f t="shared" si="5"/>
        <v>0</v>
      </c>
      <c r="AD35" s="42">
        <v>1</v>
      </c>
      <c r="AE35" s="15"/>
    </row>
    <row r="36" spans="1:31" ht="15.6" customHeight="1" x14ac:dyDescent="0.25">
      <c r="N36" s="9"/>
      <c r="O36" s="232"/>
      <c r="P36" s="157" t="s">
        <v>805</v>
      </c>
      <c r="Q36" s="157"/>
      <c r="R36" s="157" t="s">
        <v>305</v>
      </c>
      <c r="S36" s="221">
        <v>1</v>
      </c>
      <c r="T36" s="221">
        <v>7</v>
      </c>
      <c r="U36" s="173">
        <f>SUM(S36:T36)</f>
        <v>8</v>
      </c>
      <c r="V36" s="42">
        <v>1</v>
      </c>
      <c r="W36" s="173"/>
      <c r="X36" s="157" t="s">
        <v>805</v>
      </c>
      <c r="Y36" s="157"/>
      <c r="Z36" s="223" t="s">
        <v>243</v>
      </c>
      <c r="AA36" s="221">
        <v>2</v>
      </c>
      <c r="AB36" s="221">
        <v>1</v>
      </c>
      <c r="AC36" s="173">
        <f>SUM(AA36:AB36)</f>
        <v>3</v>
      </c>
      <c r="AD36" s="42">
        <v>1</v>
      </c>
      <c r="AE36" s="15"/>
    </row>
    <row r="37" spans="1:31" ht="15.6" customHeight="1" x14ac:dyDescent="0.3">
      <c r="A37" s="76" t="s">
        <v>327</v>
      </c>
      <c r="B37" s="156"/>
      <c r="C37" s="155"/>
      <c r="D37" s="148"/>
      <c r="E37" s="71" t="s">
        <v>239</v>
      </c>
      <c r="F37" s="71"/>
      <c r="G37" s="78"/>
      <c r="H37" s="78"/>
      <c r="I37" s="78"/>
      <c r="J37" s="79"/>
      <c r="K37" s="78"/>
      <c r="L37" s="78"/>
      <c r="M37" s="78"/>
      <c r="N37" s="9"/>
      <c r="O37" s="233"/>
      <c r="P37" s="224" t="s">
        <v>937</v>
      </c>
      <c r="Q37" s="224"/>
      <c r="R37" s="224"/>
      <c r="S37" s="226">
        <f>SUM(S26:S36)</f>
        <v>29</v>
      </c>
      <c r="T37" s="226">
        <f>SUM(T26:T36)</f>
        <v>47</v>
      </c>
      <c r="U37" s="226">
        <f>SUM(U26:U36)</f>
        <v>76</v>
      </c>
      <c r="V37" s="226">
        <f>SUM(V26:V36)</f>
        <v>2</v>
      </c>
      <c r="W37" s="173"/>
      <c r="X37" s="224" t="s">
        <v>938</v>
      </c>
      <c r="Y37" s="224"/>
      <c r="Z37" s="227"/>
      <c r="AA37" s="226">
        <f>SUM(AA26:AA36)</f>
        <v>16</v>
      </c>
      <c r="AB37" s="226">
        <f>SUM(AB26:AB36)</f>
        <v>27</v>
      </c>
      <c r="AC37" s="226">
        <f>SUM(AC26:AC36)</f>
        <v>43</v>
      </c>
      <c r="AD37" s="226">
        <f>SUM(AD26:AD36)</f>
        <v>12</v>
      </c>
      <c r="AE37" s="15"/>
    </row>
    <row r="38" spans="1:31" ht="15.6" customHeight="1" x14ac:dyDescent="0.3">
      <c r="A38" s="49" t="s">
        <v>229</v>
      </c>
      <c r="B38" s="35" t="s">
        <v>276</v>
      </c>
      <c r="D38" s="23">
        <v>2</v>
      </c>
      <c r="E38" s="8">
        <v>1</v>
      </c>
      <c r="F38" s="157" t="s">
        <v>97</v>
      </c>
      <c r="G38" s="158"/>
      <c r="H38" s="158"/>
      <c r="I38" s="94"/>
      <c r="J38" s="94"/>
      <c r="K38" s="94"/>
      <c r="L38" s="94"/>
      <c r="M38" s="94"/>
      <c r="N38" s="8"/>
      <c r="O38" s="233"/>
      <c r="P38" s="44" t="s">
        <v>811</v>
      </c>
      <c r="Q38" s="44" t="s">
        <v>299</v>
      </c>
      <c r="R38" s="51" t="s">
        <v>250</v>
      </c>
      <c r="S38" s="199">
        <v>4</v>
      </c>
      <c r="T38" s="199">
        <v>5</v>
      </c>
      <c r="U38" s="173">
        <f t="shared" ref="U38:U47" si="6">SUM(S38:T38)</f>
        <v>9</v>
      </c>
      <c r="V38" s="42"/>
      <c r="W38" s="173"/>
      <c r="X38" s="44" t="s">
        <v>827</v>
      </c>
      <c r="Y38" s="44" t="s">
        <v>304</v>
      </c>
      <c r="Z38" s="44" t="s">
        <v>242</v>
      </c>
      <c r="AA38" s="42">
        <v>6</v>
      </c>
      <c r="AB38" s="199">
        <v>9</v>
      </c>
      <c r="AC38" s="173">
        <f t="shared" ref="AC38:AC48" si="7">SUM(AA38:AB38)</f>
        <v>15</v>
      </c>
      <c r="AD38" s="42"/>
      <c r="AE38" s="15"/>
    </row>
    <row r="39" spans="1:31" ht="15.6" customHeight="1" x14ac:dyDescent="0.25">
      <c r="A39" s="42" t="s">
        <v>226</v>
      </c>
      <c r="B39" s="44" t="s">
        <v>272</v>
      </c>
      <c r="C39" s="44"/>
      <c r="D39" s="9"/>
      <c r="E39" s="8">
        <v>2</v>
      </c>
      <c r="F39" s="157" t="s">
        <v>98</v>
      </c>
      <c r="N39" s="9"/>
      <c r="O39" s="233"/>
      <c r="P39" s="44" t="s">
        <v>810</v>
      </c>
      <c r="Q39" s="44" t="s">
        <v>299</v>
      </c>
      <c r="R39" s="51" t="s">
        <v>250</v>
      </c>
      <c r="S39" s="42">
        <v>5</v>
      </c>
      <c r="T39" s="199">
        <v>2</v>
      </c>
      <c r="U39" s="173">
        <f t="shared" si="6"/>
        <v>7</v>
      </c>
      <c r="V39" s="42"/>
      <c r="W39" s="173"/>
      <c r="X39" s="44" t="s">
        <v>943</v>
      </c>
      <c r="Y39" s="44" t="s">
        <v>908</v>
      </c>
      <c r="Z39" s="44" t="s">
        <v>242</v>
      </c>
      <c r="AA39" s="42">
        <v>11</v>
      </c>
      <c r="AB39" s="199">
        <v>3</v>
      </c>
      <c r="AC39" s="173">
        <f t="shared" si="7"/>
        <v>14</v>
      </c>
      <c r="AD39" s="42"/>
      <c r="AE39" s="15"/>
    </row>
    <row r="40" spans="1:31" ht="15.6" customHeight="1" x14ac:dyDescent="0.25">
      <c r="E40" s="8"/>
      <c r="F40" s="157"/>
      <c r="N40" s="8"/>
      <c r="O40" s="233"/>
      <c r="P40" s="44" t="s">
        <v>807</v>
      </c>
      <c r="Q40" s="159" t="s">
        <v>370</v>
      </c>
      <c r="R40" s="44" t="s">
        <v>250</v>
      </c>
      <c r="S40" s="42">
        <v>2</v>
      </c>
      <c r="T40" s="42">
        <v>3</v>
      </c>
      <c r="U40" s="173">
        <f t="shared" si="6"/>
        <v>5</v>
      </c>
      <c r="V40" s="42">
        <v>2</v>
      </c>
      <c r="W40" s="173"/>
      <c r="X40" s="46" t="s">
        <v>829</v>
      </c>
      <c r="Y40" s="46" t="s">
        <v>249</v>
      </c>
      <c r="Z40" s="160" t="s">
        <v>242</v>
      </c>
      <c r="AA40" s="42">
        <v>8</v>
      </c>
      <c r="AB40" s="42">
        <v>5</v>
      </c>
      <c r="AC40" s="173">
        <f t="shared" si="7"/>
        <v>13</v>
      </c>
      <c r="AD40" s="42">
        <v>1</v>
      </c>
      <c r="AE40" s="15"/>
    </row>
    <row r="41" spans="1:31" ht="15.6" customHeight="1" x14ac:dyDescent="0.3">
      <c r="A41" s="52"/>
      <c r="B41" s="35" t="s">
        <v>364</v>
      </c>
      <c r="C41" s="46"/>
      <c r="D41" s="114">
        <v>5</v>
      </c>
      <c r="E41" s="93">
        <v>1</v>
      </c>
      <c r="F41" s="44" t="s">
        <v>92</v>
      </c>
      <c r="N41" s="9"/>
      <c r="O41" s="232"/>
      <c r="P41" s="44" t="s">
        <v>814</v>
      </c>
      <c r="Q41" s="44" t="s">
        <v>325</v>
      </c>
      <c r="R41" s="44" t="s">
        <v>250</v>
      </c>
      <c r="S41" s="52">
        <v>1</v>
      </c>
      <c r="T41" s="91">
        <v>2</v>
      </c>
      <c r="U41" s="173">
        <f>SUM(S41:T41)</f>
        <v>3</v>
      </c>
      <c r="V41" s="42"/>
      <c r="W41" s="173"/>
      <c r="X41" s="56" t="s">
        <v>825</v>
      </c>
      <c r="Y41" s="56" t="s">
        <v>260</v>
      </c>
      <c r="Z41" s="46" t="s">
        <v>242</v>
      </c>
      <c r="AA41" s="42">
        <v>1</v>
      </c>
      <c r="AB41" s="42">
        <v>10</v>
      </c>
      <c r="AC41" s="173">
        <f t="shared" si="7"/>
        <v>11</v>
      </c>
      <c r="AD41" s="42"/>
      <c r="AE41" s="15"/>
    </row>
    <row r="42" spans="1:31" ht="15.6" customHeight="1" x14ac:dyDescent="0.25">
      <c r="A42" s="52" t="s">
        <v>226</v>
      </c>
      <c r="B42" s="44" t="s">
        <v>272</v>
      </c>
      <c r="C42" s="52"/>
      <c r="D42" s="114"/>
      <c r="E42" s="93">
        <v>1</v>
      </c>
      <c r="F42" s="44" t="s">
        <v>93</v>
      </c>
      <c r="N42" s="9"/>
      <c r="O42" s="232"/>
      <c r="P42" s="44" t="s">
        <v>812</v>
      </c>
      <c r="Q42" s="44" t="s">
        <v>215</v>
      </c>
      <c r="R42" s="44" t="s">
        <v>250</v>
      </c>
      <c r="S42" s="42"/>
      <c r="T42" s="199">
        <v>3</v>
      </c>
      <c r="U42" s="173">
        <f>SUM(S42:T42)</f>
        <v>3</v>
      </c>
      <c r="V42" s="42">
        <v>1</v>
      </c>
      <c r="W42" s="173"/>
      <c r="X42" s="44" t="s">
        <v>832</v>
      </c>
      <c r="Y42" s="44" t="s">
        <v>359</v>
      </c>
      <c r="Z42" s="44" t="s">
        <v>242</v>
      </c>
      <c r="AA42" s="42">
        <v>1</v>
      </c>
      <c r="AB42" s="42">
        <v>6</v>
      </c>
      <c r="AC42" s="173">
        <f t="shared" si="7"/>
        <v>7</v>
      </c>
      <c r="AD42" s="42"/>
      <c r="AE42" s="15"/>
    </row>
    <row r="43" spans="1:31" ht="15.6" customHeight="1" x14ac:dyDescent="0.25">
      <c r="E43" s="93">
        <v>2</v>
      </c>
      <c r="F43" s="44" t="s">
        <v>94</v>
      </c>
      <c r="N43" s="8"/>
      <c r="O43" s="232"/>
      <c r="P43" s="44" t="s">
        <v>809</v>
      </c>
      <c r="Q43" s="44" t="s">
        <v>251</v>
      </c>
      <c r="R43" s="44" t="s">
        <v>250</v>
      </c>
      <c r="S43" s="42"/>
      <c r="T43" s="42">
        <v>3</v>
      </c>
      <c r="U43" s="173">
        <f>SUM(S43:T43)</f>
        <v>3</v>
      </c>
      <c r="V43" s="42">
        <v>1</v>
      </c>
      <c r="W43" s="173"/>
      <c r="X43" s="44" t="s">
        <v>828</v>
      </c>
      <c r="Y43" s="44" t="s">
        <v>258</v>
      </c>
      <c r="Z43" s="44" t="s">
        <v>242</v>
      </c>
      <c r="AA43" s="42">
        <v>1</v>
      </c>
      <c r="AB43" s="199">
        <v>5</v>
      </c>
      <c r="AC43" s="173">
        <f t="shared" si="7"/>
        <v>6</v>
      </c>
      <c r="AD43" s="42">
        <v>1</v>
      </c>
      <c r="AE43" s="15"/>
    </row>
    <row r="44" spans="1:31" ht="15.6" customHeight="1" x14ac:dyDescent="0.25">
      <c r="E44" s="93">
        <v>2</v>
      </c>
      <c r="F44" s="44" t="s">
        <v>95</v>
      </c>
      <c r="N44" s="9"/>
      <c r="O44" s="233"/>
      <c r="P44" s="44" t="s">
        <v>813</v>
      </c>
      <c r="Q44" s="44" t="s">
        <v>259</v>
      </c>
      <c r="R44" s="51" t="s">
        <v>250</v>
      </c>
      <c r="S44" s="199">
        <v>1</v>
      </c>
      <c r="T44" s="42">
        <v>1</v>
      </c>
      <c r="U44" s="173">
        <f>SUM(S44:T44)</f>
        <v>2</v>
      </c>
      <c r="V44" s="42"/>
      <c r="W44" s="173"/>
      <c r="X44" s="44" t="s">
        <v>831</v>
      </c>
      <c r="Y44" s="44" t="s">
        <v>382</v>
      </c>
      <c r="Z44" s="44" t="s">
        <v>242</v>
      </c>
      <c r="AA44" s="42"/>
      <c r="AB44" s="42">
        <v>3</v>
      </c>
      <c r="AC44" s="173">
        <f t="shared" si="7"/>
        <v>3</v>
      </c>
      <c r="AD44" s="42">
        <v>1</v>
      </c>
      <c r="AE44" s="15"/>
    </row>
    <row r="45" spans="1:31" ht="15.6" customHeight="1" x14ac:dyDescent="0.25">
      <c r="B45" s="44"/>
      <c r="C45" s="42"/>
      <c r="E45" s="93">
        <v>2</v>
      </c>
      <c r="F45" s="44" t="s">
        <v>96</v>
      </c>
      <c r="N45" s="9"/>
      <c r="O45" s="232"/>
      <c r="P45" s="44" t="s">
        <v>806</v>
      </c>
      <c r="Q45" s="51" t="s">
        <v>787</v>
      </c>
      <c r="R45" s="44" t="s">
        <v>250</v>
      </c>
      <c r="S45" s="42">
        <v>1</v>
      </c>
      <c r="T45" s="199"/>
      <c r="U45" s="173">
        <f t="shared" si="6"/>
        <v>1</v>
      </c>
      <c r="V45" s="42"/>
      <c r="W45" s="173"/>
      <c r="X45" s="44" t="s">
        <v>830</v>
      </c>
      <c r="Y45" s="88" t="s">
        <v>288</v>
      </c>
      <c r="Z45" s="44" t="s">
        <v>242</v>
      </c>
      <c r="AA45" s="42"/>
      <c r="AB45" s="199">
        <v>2</v>
      </c>
      <c r="AC45" s="173">
        <f t="shared" si="7"/>
        <v>2</v>
      </c>
      <c r="AD45" s="42"/>
      <c r="AE45" s="15"/>
    </row>
    <row r="46" spans="1:31" ht="15.6" customHeight="1" x14ac:dyDescent="0.25">
      <c r="N46" s="8"/>
      <c r="O46" s="233"/>
      <c r="P46" s="44" t="s">
        <v>815</v>
      </c>
      <c r="Q46" s="159" t="s">
        <v>380</v>
      </c>
      <c r="R46" s="44" t="s">
        <v>250</v>
      </c>
      <c r="S46" s="42">
        <v>1</v>
      </c>
      <c r="T46" s="42"/>
      <c r="U46" s="173">
        <f t="shared" si="6"/>
        <v>1</v>
      </c>
      <c r="V46" s="42">
        <v>1</v>
      </c>
      <c r="W46" s="173"/>
      <c r="X46" s="44" t="s">
        <v>833</v>
      </c>
      <c r="Y46" s="44" t="s">
        <v>204</v>
      </c>
      <c r="Z46" s="44" t="s">
        <v>242</v>
      </c>
      <c r="AA46" s="42"/>
      <c r="AB46" s="42">
        <v>2</v>
      </c>
      <c r="AC46" s="173">
        <f t="shared" si="7"/>
        <v>2</v>
      </c>
      <c r="AD46" s="42">
        <v>2</v>
      </c>
      <c r="AE46" s="15"/>
    </row>
    <row r="47" spans="1:31" ht="15.6" customHeight="1" x14ac:dyDescent="0.3">
      <c r="A47" s="76"/>
      <c r="B47" s="156"/>
      <c r="C47" s="71"/>
      <c r="D47" s="148"/>
      <c r="E47" s="71" t="s">
        <v>239</v>
      </c>
      <c r="F47" s="77"/>
      <c r="G47" s="78"/>
      <c r="H47" s="78"/>
      <c r="I47" s="78"/>
      <c r="J47" s="79"/>
      <c r="K47" s="78"/>
      <c r="L47" s="78"/>
      <c r="M47" s="78"/>
      <c r="N47" s="8"/>
      <c r="O47" s="233"/>
      <c r="P47" s="44" t="s">
        <v>808</v>
      </c>
      <c r="Q47" s="44" t="s">
        <v>250</v>
      </c>
      <c r="R47" s="44" t="s">
        <v>250</v>
      </c>
      <c r="S47" s="42"/>
      <c r="T47" s="199"/>
      <c r="U47" s="173">
        <f t="shared" si="6"/>
        <v>0</v>
      </c>
      <c r="V47" s="42"/>
      <c r="W47" s="173"/>
      <c r="X47" s="44" t="s">
        <v>826</v>
      </c>
      <c r="Y47" s="44" t="s">
        <v>218</v>
      </c>
      <c r="Z47" s="51" t="s">
        <v>242</v>
      </c>
      <c r="AA47" s="42">
        <v>1</v>
      </c>
      <c r="AB47" s="199"/>
      <c r="AC47" s="173">
        <f t="shared" si="7"/>
        <v>1</v>
      </c>
      <c r="AD47" s="42"/>
      <c r="AE47" s="15"/>
    </row>
    <row r="48" spans="1:31" ht="15.6" customHeight="1" x14ac:dyDescent="0.3">
      <c r="A48" s="49" t="s">
        <v>230</v>
      </c>
      <c r="B48" s="35" t="s">
        <v>312</v>
      </c>
      <c r="C48" s="44"/>
      <c r="D48" s="23">
        <v>3</v>
      </c>
      <c r="E48" s="9">
        <v>1</v>
      </c>
      <c r="F48" s="44" t="s">
        <v>89</v>
      </c>
      <c r="G48" s="43"/>
      <c r="H48" s="47"/>
      <c r="I48" s="47"/>
      <c r="J48" s="48"/>
      <c r="K48" s="47"/>
      <c r="L48" s="47"/>
      <c r="M48" s="47"/>
      <c r="N48" s="9"/>
      <c r="O48" s="232"/>
      <c r="P48" s="157" t="s">
        <v>805</v>
      </c>
      <c r="Q48" s="157"/>
      <c r="R48" s="157" t="s">
        <v>250</v>
      </c>
      <c r="S48" s="221"/>
      <c r="T48" s="221">
        <v>1</v>
      </c>
      <c r="U48" s="173">
        <f>SUM(S48:T48)</f>
        <v>1</v>
      </c>
      <c r="V48" s="42">
        <v>1</v>
      </c>
      <c r="W48" s="173"/>
      <c r="X48" s="157" t="s">
        <v>805</v>
      </c>
      <c r="Y48" s="157"/>
      <c r="Z48" s="157" t="s">
        <v>242</v>
      </c>
      <c r="AA48" s="221">
        <v>3</v>
      </c>
      <c r="AB48" s="221">
        <v>1</v>
      </c>
      <c r="AC48" s="173">
        <f t="shared" si="7"/>
        <v>4</v>
      </c>
      <c r="AD48" s="42"/>
      <c r="AE48" s="15"/>
    </row>
    <row r="49" spans="1:31" ht="15.6" customHeight="1" x14ac:dyDescent="0.25">
      <c r="A49" s="52" t="s">
        <v>226</v>
      </c>
      <c r="B49" s="56" t="s">
        <v>221</v>
      </c>
      <c r="C49" s="46" t="s">
        <v>369</v>
      </c>
      <c r="D49" s="23"/>
      <c r="E49" s="9">
        <v>1</v>
      </c>
      <c r="F49" s="44" t="s">
        <v>90</v>
      </c>
      <c r="G49" s="43"/>
      <c r="H49" s="47"/>
      <c r="I49" s="43"/>
      <c r="J49" s="45"/>
      <c r="K49" s="47"/>
      <c r="L49" s="47"/>
      <c r="M49" s="39"/>
      <c r="N49" s="9"/>
      <c r="O49" s="233"/>
      <c r="P49" s="224" t="s">
        <v>939</v>
      </c>
      <c r="Q49" s="224"/>
      <c r="R49" s="224"/>
      <c r="S49" s="226">
        <f>SUM(S38:S48)</f>
        <v>15</v>
      </c>
      <c r="T49" s="226">
        <f>SUM(T38:T48)</f>
        <v>20</v>
      </c>
      <c r="U49" s="226">
        <f>SUM(U38:U48)</f>
        <v>35</v>
      </c>
      <c r="V49" s="226">
        <f>SUM(V38:V48)</f>
        <v>6</v>
      </c>
      <c r="W49" s="173"/>
      <c r="X49" s="224" t="s">
        <v>940</v>
      </c>
      <c r="Y49" s="224"/>
      <c r="Z49" s="224"/>
      <c r="AA49" s="226">
        <f>SUM(AA38:AA48)</f>
        <v>32</v>
      </c>
      <c r="AB49" s="226">
        <f>SUM(AB38:AB48)</f>
        <v>46</v>
      </c>
      <c r="AC49" s="226">
        <f>SUM(AC38:AC48)</f>
        <v>78</v>
      </c>
      <c r="AD49" s="226">
        <f>SUM(AD38:AD48)</f>
        <v>5</v>
      </c>
      <c r="AE49" s="15"/>
    </row>
    <row r="50" spans="1:31" ht="15.6" customHeight="1" x14ac:dyDescent="0.25">
      <c r="B50" s="56"/>
      <c r="C50" s="46"/>
      <c r="E50" s="9">
        <v>1</v>
      </c>
      <c r="F50" s="44" t="s">
        <v>89</v>
      </c>
      <c r="N50" s="8"/>
      <c r="O50" s="233"/>
      <c r="P50" s="44" t="s">
        <v>820</v>
      </c>
      <c r="Q50" s="44" t="s">
        <v>254</v>
      </c>
      <c r="R50" s="44" t="s">
        <v>356</v>
      </c>
      <c r="S50" s="42">
        <v>1</v>
      </c>
      <c r="T50" s="199">
        <v>6</v>
      </c>
      <c r="U50" s="173">
        <f t="shared" ref="U50:U59" si="8">SUM(S50:T50)</f>
        <v>7</v>
      </c>
      <c r="V50" s="42">
        <v>1</v>
      </c>
      <c r="W50" s="173"/>
      <c r="X50" s="44" t="s">
        <v>842</v>
      </c>
      <c r="Y50" s="44" t="s">
        <v>598</v>
      </c>
      <c r="Z50" s="44" t="s">
        <v>358</v>
      </c>
      <c r="AA50" s="42">
        <v>4</v>
      </c>
      <c r="AB50" s="199">
        <v>5</v>
      </c>
      <c r="AC50" s="173">
        <f>SUM(AA50:AB50)</f>
        <v>9</v>
      </c>
      <c r="AD50" s="42"/>
      <c r="AE50" s="15"/>
    </row>
    <row r="51" spans="1:31" ht="15.6" customHeight="1" x14ac:dyDescent="0.25">
      <c r="G51" s="94"/>
      <c r="H51" s="94"/>
      <c r="I51" s="94"/>
      <c r="J51" s="94"/>
      <c r="K51" s="94"/>
      <c r="L51" s="94"/>
      <c r="N51" s="9"/>
      <c r="O51" s="232"/>
      <c r="P51" s="44" t="s">
        <v>822</v>
      </c>
      <c r="Q51" s="44" t="s">
        <v>238</v>
      </c>
      <c r="R51" s="44" t="s">
        <v>356</v>
      </c>
      <c r="S51" s="42">
        <v>3</v>
      </c>
      <c r="T51" s="42">
        <v>3</v>
      </c>
      <c r="U51" s="173">
        <f t="shared" si="8"/>
        <v>6</v>
      </c>
      <c r="V51" s="42">
        <v>1</v>
      </c>
      <c r="W51" s="173"/>
      <c r="X51" s="44" t="s">
        <v>837</v>
      </c>
      <c r="Y51" s="44" t="s">
        <v>798</v>
      </c>
      <c r="Z51" s="44" t="s">
        <v>358</v>
      </c>
      <c r="AA51" s="42">
        <v>3</v>
      </c>
      <c r="AB51" s="42">
        <v>5</v>
      </c>
      <c r="AC51" s="173">
        <f t="shared" ref="AC51:AC57" si="9">SUM(AA51:AB51)</f>
        <v>8</v>
      </c>
      <c r="AD51" s="199">
        <v>2</v>
      </c>
      <c r="AE51" s="15"/>
    </row>
    <row r="52" spans="1:31" ht="15.6" customHeight="1" x14ac:dyDescent="0.3">
      <c r="B52" s="35" t="s">
        <v>277</v>
      </c>
      <c r="C52" s="59"/>
      <c r="D52" s="24">
        <v>1</v>
      </c>
      <c r="E52" s="9">
        <v>2</v>
      </c>
      <c r="F52" s="44" t="s">
        <v>91</v>
      </c>
      <c r="G52" s="94"/>
      <c r="H52" s="94"/>
      <c r="I52" s="94"/>
      <c r="J52" s="94"/>
      <c r="K52" s="94"/>
      <c r="L52" s="94"/>
      <c r="N52" s="9"/>
      <c r="O52" s="232"/>
      <c r="P52" s="44" t="s">
        <v>823</v>
      </c>
      <c r="Q52" s="44" t="s">
        <v>292</v>
      </c>
      <c r="R52" s="44" t="s">
        <v>356</v>
      </c>
      <c r="S52" s="42">
        <v>2</v>
      </c>
      <c r="T52" s="199">
        <v>4</v>
      </c>
      <c r="U52" s="173">
        <f t="shared" si="8"/>
        <v>6</v>
      </c>
      <c r="V52" s="43"/>
      <c r="W52" s="173"/>
      <c r="X52" s="44" t="s">
        <v>839</v>
      </c>
      <c r="Y52" s="44" t="s">
        <v>295</v>
      </c>
      <c r="Z52" s="44" t="s">
        <v>358</v>
      </c>
      <c r="AA52" s="42"/>
      <c r="AB52" s="42">
        <v>7</v>
      </c>
      <c r="AC52" s="173">
        <f t="shared" si="9"/>
        <v>7</v>
      </c>
      <c r="AD52" s="42"/>
      <c r="AE52" s="15"/>
    </row>
    <row r="53" spans="1:31" ht="15.6" customHeight="1" x14ac:dyDescent="0.25">
      <c r="A53" s="91" t="s">
        <v>226</v>
      </c>
      <c r="B53" s="88" t="s">
        <v>794</v>
      </c>
      <c r="C53" s="46" t="s">
        <v>433</v>
      </c>
      <c r="D53" s="24"/>
      <c r="E53" s="9"/>
      <c r="F53" s="157"/>
      <c r="N53" s="9"/>
      <c r="O53" s="232"/>
      <c r="P53" s="44" t="s">
        <v>818</v>
      </c>
      <c r="Q53" s="44" t="s">
        <v>209</v>
      </c>
      <c r="R53" s="44" t="s">
        <v>356</v>
      </c>
      <c r="S53" s="42"/>
      <c r="T53" s="199">
        <v>6</v>
      </c>
      <c r="U53" s="173">
        <f t="shared" si="8"/>
        <v>6</v>
      </c>
      <c r="V53" s="42">
        <v>3</v>
      </c>
      <c r="W53" s="173"/>
      <c r="X53" s="44" t="s">
        <v>836</v>
      </c>
      <c r="Y53" s="159" t="s">
        <v>216</v>
      </c>
      <c r="Z53" s="44" t="s">
        <v>358</v>
      </c>
      <c r="AA53" s="42">
        <v>3</v>
      </c>
      <c r="AB53" s="199">
        <v>3</v>
      </c>
      <c r="AC53" s="173">
        <f t="shared" si="9"/>
        <v>6</v>
      </c>
      <c r="AD53" s="42">
        <v>4</v>
      </c>
      <c r="AE53" s="15"/>
    </row>
    <row r="54" spans="1:31" ht="15.6" customHeight="1" x14ac:dyDescent="0.25">
      <c r="N54" s="8"/>
      <c r="O54" s="232"/>
      <c r="P54" s="44" t="s">
        <v>819</v>
      </c>
      <c r="Q54" s="51" t="s">
        <v>217</v>
      </c>
      <c r="R54" s="51" t="s">
        <v>356</v>
      </c>
      <c r="S54" s="42">
        <v>2</v>
      </c>
      <c r="T54" s="199">
        <v>3</v>
      </c>
      <c r="U54" s="173">
        <f t="shared" si="8"/>
        <v>5</v>
      </c>
      <c r="V54" s="42"/>
      <c r="W54" s="173"/>
      <c r="X54" s="44" t="s">
        <v>925</v>
      </c>
      <c r="Y54" s="44" t="s">
        <v>300</v>
      </c>
      <c r="Z54" s="44" t="s">
        <v>358</v>
      </c>
      <c r="AA54" s="42">
        <v>3</v>
      </c>
      <c r="AB54" s="42">
        <v>3</v>
      </c>
      <c r="AC54" s="173">
        <f t="shared" si="9"/>
        <v>6</v>
      </c>
      <c r="AD54" s="199"/>
      <c r="AE54" s="15"/>
    </row>
    <row r="55" spans="1:31" ht="15.6" customHeight="1" x14ac:dyDescent="0.25">
      <c r="A55" s="107"/>
      <c r="B55" s="108"/>
      <c r="C55" s="108"/>
      <c r="D55" s="149"/>
      <c r="E55" s="109"/>
      <c r="F55" s="108"/>
      <c r="G55" s="110"/>
      <c r="H55" s="110"/>
      <c r="I55" s="110"/>
      <c r="J55" s="111"/>
      <c r="K55" s="110"/>
      <c r="L55" s="110"/>
      <c r="M55" s="109"/>
      <c r="N55" s="8"/>
      <c r="O55" s="233"/>
      <c r="P55" s="44" t="s">
        <v>821</v>
      </c>
      <c r="Q55" s="51" t="s">
        <v>254</v>
      </c>
      <c r="R55" s="51" t="s">
        <v>356</v>
      </c>
      <c r="S55" s="42">
        <v>2</v>
      </c>
      <c r="T55" s="42">
        <v>2</v>
      </c>
      <c r="U55" s="173">
        <f t="shared" si="8"/>
        <v>4</v>
      </c>
      <c r="V55" s="42">
        <v>2</v>
      </c>
      <c r="W55" s="173"/>
      <c r="X55" s="44" t="s">
        <v>834</v>
      </c>
      <c r="Y55" s="161" t="s">
        <v>314</v>
      </c>
      <c r="Z55" s="44" t="s">
        <v>358</v>
      </c>
      <c r="AA55" s="42">
        <v>2</v>
      </c>
      <c r="AB55" s="199">
        <v>4</v>
      </c>
      <c r="AC55" s="173">
        <f t="shared" si="9"/>
        <v>6</v>
      </c>
      <c r="AD55" s="42">
        <v>1</v>
      </c>
      <c r="AE55" s="15"/>
    </row>
    <row r="56" spans="1:31" ht="15.6" customHeight="1" x14ac:dyDescent="0.3">
      <c r="C56" s="44" t="s">
        <v>231</v>
      </c>
      <c r="D56" s="102">
        <f>SUM(D15:D55)</f>
        <v>21</v>
      </c>
      <c r="E56" s="22"/>
      <c r="F56" s="44" t="s">
        <v>233</v>
      </c>
      <c r="G56" s="35"/>
      <c r="H56" s="50"/>
      <c r="I56" s="64">
        <v>11</v>
      </c>
      <c r="J56" s="23"/>
      <c r="K56" s="56"/>
      <c r="L56" s="59"/>
      <c r="N56" s="8"/>
      <c r="O56" s="233"/>
      <c r="P56" s="44" t="s">
        <v>918</v>
      </c>
      <c r="Q56" s="159" t="s">
        <v>691</v>
      </c>
      <c r="R56" s="44" t="s">
        <v>356</v>
      </c>
      <c r="S56" s="42">
        <v>2</v>
      </c>
      <c r="T56" s="42">
        <v>2</v>
      </c>
      <c r="U56" s="173">
        <f t="shared" si="8"/>
        <v>4</v>
      </c>
      <c r="V56" s="42">
        <v>1</v>
      </c>
      <c r="W56" s="173"/>
      <c r="X56" s="44" t="s">
        <v>835</v>
      </c>
      <c r="Y56" s="88" t="s">
        <v>309</v>
      </c>
      <c r="Z56" s="44" t="s">
        <v>358</v>
      </c>
      <c r="AA56" s="42">
        <v>2</v>
      </c>
      <c r="AB56" s="199">
        <v>4</v>
      </c>
      <c r="AC56" s="173">
        <f t="shared" si="9"/>
        <v>6</v>
      </c>
      <c r="AD56" s="42"/>
      <c r="AE56" s="15"/>
    </row>
    <row r="57" spans="1:31" ht="15.6" customHeight="1" x14ac:dyDescent="0.3">
      <c r="C57" s="35"/>
      <c r="D57" s="25"/>
      <c r="E57" s="23"/>
      <c r="F57" s="23"/>
      <c r="G57" s="23"/>
      <c r="H57" s="23"/>
      <c r="I57" s="23"/>
      <c r="J57" s="23"/>
      <c r="K57" s="23"/>
      <c r="L57" s="23"/>
      <c r="N57" s="9"/>
      <c r="O57" s="233"/>
      <c r="P57" s="44" t="s">
        <v>882</v>
      </c>
      <c r="Q57" s="44" t="s">
        <v>756</v>
      </c>
      <c r="R57" s="44" t="s">
        <v>356</v>
      </c>
      <c r="S57" s="42">
        <v>1</v>
      </c>
      <c r="T57" s="42">
        <v>2</v>
      </c>
      <c r="U57" s="173">
        <f t="shared" si="8"/>
        <v>3</v>
      </c>
      <c r="V57" s="42">
        <v>1</v>
      </c>
      <c r="W57" s="173"/>
      <c r="X57" s="44" t="s">
        <v>840</v>
      </c>
      <c r="Y57" s="44" t="s">
        <v>293</v>
      </c>
      <c r="Z57" s="51" t="s">
        <v>358</v>
      </c>
      <c r="AA57" s="199">
        <v>4</v>
      </c>
      <c r="AB57" s="42">
        <v>1</v>
      </c>
      <c r="AC57" s="173">
        <f t="shared" si="9"/>
        <v>5</v>
      </c>
      <c r="AD57" s="43"/>
      <c r="AE57" s="15"/>
    </row>
    <row r="58" spans="1:31" ht="15.6" customHeight="1" x14ac:dyDescent="0.25">
      <c r="D58" s="201" t="s">
        <v>112</v>
      </c>
      <c r="E58" s="179"/>
      <c r="F58" s="179"/>
      <c r="G58" s="179"/>
      <c r="N58" s="9"/>
      <c r="O58" s="232"/>
      <c r="P58" s="44" t="s">
        <v>816</v>
      </c>
      <c r="Q58" s="44" t="s">
        <v>213</v>
      </c>
      <c r="R58" s="44" t="s">
        <v>356</v>
      </c>
      <c r="S58" s="42">
        <v>1</v>
      </c>
      <c r="T58" s="199">
        <v>1</v>
      </c>
      <c r="U58" s="173">
        <f t="shared" si="8"/>
        <v>2</v>
      </c>
      <c r="V58" s="42"/>
      <c r="W58" s="173"/>
      <c r="X58" s="44" t="s">
        <v>841</v>
      </c>
      <c r="Y58" s="44" t="s">
        <v>248</v>
      </c>
      <c r="Z58" s="44" t="s">
        <v>358</v>
      </c>
      <c r="AA58" s="42">
        <v>1</v>
      </c>
      <c r="AB58" s="199">
        <v>3</v>
      </c>
      <c r="AC58" s="173">
        <f>SUM(AA58:AB58)</f>
        <v>4</v>
      </c>
      <c r="AD58" s="43"/>
      <c r="AE58" s="15"/>
    </row>
    <row r="59" spans="1:31" ht="15.6" customHeight="1" x14ac:dyDescent="0.25">
      <c r="D59" s="201" t="s">
        <v>112</v>
      </c>
      <c r="E59" s="179"/>
      <c r="F59" s="179"/>
      <c r="G59" s="179"/>
      <c r="H59" s="23"/>
      <c r="I59" s="23"/>
      <c r="J59" s="23"/>
      <c r="K59" s="23"/>
      <c r="L59" s="23"/>
      <c r="N59" s="9"/>
      <c r="O59" s="233"/>
      <c r="P59" s="44" t="s">
        <v>817</v>
      </c>
      <c r="Q59" s="44" t="s">
        <v>257</v>
      </c>
      <c r="R59" s="44" t="s">
        <v>356</v>
      </c>
      <c r="S59" s="42"/>
      <c r="T59" s="199">
        <v>1</v>
      </c>
      <c r="U59" s="173">
        <f t="shared" si="8"/>
        <v>1</v>
      </c>
      <c r="V59" s="42">
        <v>1</v>
      </c>
      <c r="W59" s="173"/>
      <c r="X59" s="44" t="s">
        <v>838</v>
      </c>
      <c r="Y59" s="44" t="s">
        <v>290</v>
      </c>
      <c r="Z59" s="44" t="s">
        <v>358</v>
      </c>
      <c r="AA59" s="42"/>
      <c r="AB59" s="199">
        <v>2</v>
      </c>
      <c r="AC59" s="173">
        <f>SUM(AA59:AB59)</f>
        <v>2</v>
      </c>
      <c r="AD59" s="43"/>
      <c r="AE59" s="15"/>
    </row>
    <row r="60" spans="1:31" ht="15.6" customHeight="1" x14ac:dyDescent="0.25">
      <c r="N60" s="9"/>
      <c r="O60" s="63"/>
      <c r="P60" s="157" t="s">
        <v>805</v>
      </c>
      <c r="Q60" s="157"/>
      <c r="R60" s="157" t="s">
        <v>356</v>
      </c>
      <c r="S60" s="221">
        <v>2</v>
      </c>
      <c r="T60" s="221">
        <v>1</v>
      </c>
      <c r="U60" s="173">
        <f>SUM(S60:T60)</f>
        <v>3</v>
      </c>
      <c r="V60" s="43"/>
      <c r="W60" s="173"/>
      <c r="X60" s="157" t="s">
        <v>804</v>
      </c>
      <c r="Y60" s="222"/>
      <c r="Z60" s="157" t="s">
        <v>358</v>
      </c>
      <c r="AA60" s="221">
        <v>5</v>
      </c>
      <c r="AB60" s="221">
        <v>6</v>
      </c>
      <c r="AC60" s="173">
        <f>SUM(AA60:AB60)</f>
        <v>11</v>
      </c>
      <c r="AD60" s="42">
        <v>1</v>
      </c>
      <c r="AE60" s="15"/>
    </row>
    <row r="61" spans="1:31" ht="15.6" customHeight="1" thickBot="1" x14ac:dyDescent="0.35">
      <c r="A61" s="171"/>
      <c r="B61" s="170"/>
      <c r="C61" s="170" t="s">
        <v>1007</v>
      </c>
      <c r="D61" s="49" t="s">
        <v>246</v>
      </c>
      <c r="E61" s="49" t="s">
        <v>240</v>
      </c>
      <c r="F61" s="49" t="s">
        <v>241</v>
      </c>
      <c r="G61" s="170" t="s">
        <v>247</v>
      </c>
      <c r="H61" s="170" t="s">
        <v>803</v>
      </c>
      <c r="I61" s="170"/>
      <c r="J61" s="170"/>
      <c r="K61" s="170"/>
      <c r="L61" s="170"/>
      <c r="M61" s="170"/>
      <c r="N61" s="9"/>
      <c r="O61" s="63"/>
      <c r="P61" s="224" t="s">
        <v>942</v>
      </c>
      <c r="Q61" s="224"/>
      <c r="R61" s="224"/>
      <c r="S61" s="226">
        <f>SUM(S50:S60)</f>
        <v>16</v>
      </c>
      <c r="T61" s="226">
        <f>SUM(T50:T60)</f>
        <v>31</v>
      </c>
      <c r="U61" s="226">
        <f>SUM(U50:U60)</f>
        <v>47</v>
      </c>
      <c r="V61" s="226">
        <f>SUM(V50:V60)</f>
        <v>10</v>
      </c>
      <c r="W61" s="173"/>
      <c r="X61" s="224" t="s">
        <v>941</v>
      </c>
      <c r="Y61" s="228"/>
      <c r="Z61" s="225"/>
      <c r="AA61" s="226">
        <f>SUM(AA50:AA60)</f>
        <v>27</v>
      </c>
      <c r="AB61" s="226">
        <f>SUM(AB50:AB60)</f>
        <v>43</v>
      </c>
      <c r="AC61" s="226">
        <f>SUM(AA61:AB61)</f>
        <v>70</v>
      </c>
      <c r="AD61" s="226">
        <f>SUM(AD50:AD60)</f>
        <v>8</v>
      </c>
      <c r="AE61" s="15"/>
    </row>
    <row r="62" spans="1:31" ht="15.6" customHeight="1" thickBot="1" x14ac:dyDescent="0.35">
      <c r="B62" s="42"/>
      <c r="C62" s="44" t="s">
        <v>320</v>
      </c>
      <c r="D62" s="44" t="s">
        <v>305</v>
      </c>
      <c r="E62" s="42">
        <v>9</v>
      </c>
      <c r="F62" s="42">
        <v>6</v>
      </c>
      <c r="G62" s="173">
        <f t="shared" ref="G62:G73" si="10">SUM(E62:F62)</f>
        <v>15</v>
      </c>
      <c r="H62" s="42"/>
      <c r="I62" s="44"/>
      <c r="J62" s="44"/>
      <c r="K62" s="64"/>
      <c r="L62" s="170" t="s">
        <v>802</v>
      </c>
      <c r="N62" s="9"/>
      <c r="O62" s="15"/>
      <c r="P62" s="168"/>
      <c r="Q62" s="168"/>
      <c r="R62" s="168"/>
      <c r="S62" s="207">
        <f>S25+S37+S49+S61</f>
        <v>81</v>
      </c>
      <c r="T62" s="207">
        <f>T25+T37+T49+T61</f>
        <v>126</v>
      </c>
      <c r="U62" s="207">
        <f>U25+U37+U49+U61</f>
        <v>207</v>
      </c>
      <c r="V62" s="207">
        <f>V25+V37+V49+V61</f>
        <v>24</v>
      </c>
      <c r="W62" s="173"/>
      <c r="X62" s="208"/>
      <c r="Y62" s="57"/>
      <c r="Z62" s="57"/>
      <c r="AA62" s="207">
        <f>AA25+AA37+AA49+AA61</f>
        <v>98</v>
      </c>
      <c r="AB62" s="207">
        <f>AB25+AB37+AB49+AB61</f>
        <v>152</v>
      </c>
      <c r="AC62" s="207">
        <f>AC25+AC37+AC49+AC61</f>
        <v>250</v>
      </c>
      <c r="AD62" s="207">
        <f>AD25+AD37+AD49+AD61</f>
        <v>36</v>
      </c>
      <c r="AE62" s="15"/>
    </row>
    <row r="63" spans="1:31" ht="15.6" customHeight="1" thickTop="1" thickBot="1" x14ac:dyDescent="0.3">
      <c r="B63" s="42"/>
      <c r="C63" s="44" t="s">
        <v>304</v>
      </c>
      <c r="D63" s="44" t="s">
        <v>242</v>
      </c>
      <c r="E63" s="42">
        <v>6</v>
      </c>
      <c r="F63" s="199">
        <v>9</v>
      </c>
      <c r="G63" s="173">
        <f t="shared" si="10"/>
        <v>15</v>
      </c>
      <c r="H63" s="42"/>
      <c r="I63" s="44"/>
      <c r="J63" s="44"/>
      <c r="K63" s="44"/>
      <c r="L63" s="44" t="s">
        <v>785</v>
      </c>
      <c r="M63" s="44" t="s">
        <v>306</v>
      </c>
      <c r="N63" s="9"/>
      <c r="O63" s="63"/>
      <c r="P63" s="43"/>
      <c r="Q63" s="43"/>
      <c r="R63" s="43"/>
      <c r="S63" s="43"/>
      <c r="T63" s="43"/>
      <c r="U63" s="43"/>
      <c r="V63" s="43"/>
      <c r="W63" s="43"/>
      <c r="X63" s="209" t="s">
        <v>799</v>
      </c>
      <c r="Y63" s="201"/>
      <c r="Z63" s="201"/>
      <c r="AA63" s="210">
        <f>S62+AA62</f>
        <v>179</v>
      </c>
      <c r="AB63" s="210">
        <f>T62+AB62</f>
        <v>278</v>
      </c>
      <c r="AC63" s="210">
        <f>U62+AC62</f>
        <v>457</v>
      </c>
      <c r="AD63" s="210">
        <f>V62+AD62</f>
        <v>60</v>
      </c>
      <c r="AE63" s="15"/>
    </row>
    <row r="64" spans="1:31" ht="15.6" customHeight="1" thickTop="1" x14ac:dyDescent="0.25">
      <c r="B64" s="42"/>
      <c r="C64" s="44" t="s">
        <v>908</v>
      </c>
      <c r="D64" s="44" t="s">
        <v>242</v>
      </c>
      <c r="E64" s="42">
        <v>11</v>
      </c>
      <c r="F64" s="199">
        <v>3</v>
      </c>
      <c r="G64" s="173">
        <f t="shared" si="10"/>
        <v>14</v>
      </c>
      <c r="H64" s="42"/>
      <c r="I64" s="44"/>
      <c r="J64" s="44"/>
      <c r="K64" s="44"/>
      <c r="N64" s="9"/>
      <c r="O64" s="16"/>
      <c r="AE64" s="211"/>
    </row>
    <row r="65" spans="1:31" ht="15.6" customHeight="1" x14ac:dyDescent="0.2">
      <c r="B65" s="42"/>
      <c r="C65" s="46" t="s">
        <v>249</v>
      </c>
      <c r="D65" s="160" t="s">
        <v>242</v>
      </c>
      <c r="E65" s="42">
        <v>8</v>
      </c>
      <c r="F65" s="42">
        <v>5</v>
      </c>
      <c r="G65" s="173">
        <f t="shared" si="10"/>
        <v>13</v>
      </c>
      <c r="H65" s="42">
        <v>1</v>
      </c>
      <c r="I65" s="44"/>
      <c r="J65" s="43"/>
      <c r="K65" s="43"/>
      <c r="L65" s="44"/>
      <c r="M65" s="44"/>
      <c r="O65" s="16"/>
      <c r="AE65" s="211"/>
    </row>
    <row r="66" spans="1:31" ht="15.6" customHeight="1" x14ac:dyDescent="0.3">
      <c r="B66" s="42"/>
      <c r="C66" s="44" t="s">
        <v>792</v>
      </c>
      <c r="D66" s="44" t="s">
        <v>305</v>
      </c>
      <c r="E66" s="42">
        <v>8</v>
      </c>
      <c r="F66" s="42">
        <v>3</v>
      </c>
      <c r="G66" s="173">
        <f t="shared" si="10"/>
        <v>11</v>
      </c>
      <c r="H66" s="42"/>
      <c r="I66" s="43"/>
      <c r="J66" s="43"/>
      <c r="K66" s="43"/>
      <c r="L66" s="170" t="s">
        <v>273</v>
      </c>
      <c r="M66" s="43"/>
      <c r="O66" s="16"/>
      <c r="P66" s="163" t="s">
        <v>110</v>
      </c>
      <c r="Q66" s="49" t="s">
        <v>1002</v>
      </c>
      <c r="R66" s="192">
        <v>41232</v>
      </c>
      <c r="S66" s="57"/>
      <c r="T66" s="57"/>
      <c r="U66" s="57"/>
      <c r="V66" s="171"/>
      <c r="W66" s="171"/>
      <c r="X66" s="163" t="s">
        <v>111</v>
      </c>
      <c r="Y66" s="49" t="s">
        <v>1002</v>
      </c>
      <c r="Z66" s="192">
        <v>41239</v>
      </c>
      <c r="AA66" s="211"/>
      <c r="AB66" s="211"/>
      <c r="AC66" s="211"/>
      <c r="AD66" s="211"/>
      <c r="AE66" s="211"/>
    </row>
    <row r="67" spans="1:31" ht="15.6" customHeight="1" x14ac:dyDescent="0.3">
      <c r="B67" s="42"/>
      <c r="C67" s="56" t="s">
        <v>260</v>
      </c>
      <c r="D67" s="46" t="s">
        <v>242</v>
      </c>
      <c r="E67" s="42">
        <v>1</v>
      </c>
      <c r="F67" s="42">
        <v>10</v>
      </c>
      <c r="G67" s="173">
        <f t="shared" si="10"/>
        <v>11</v>
      </c>
      <c r="H67" s="42"/>
      <c r="I67" s="43"/>
      <c r="J67" s="43"/>
      <c r="K67" s="43"/>
      <c r="L67" s="44" t="s">
        <v>320</v>
      </c>
      <c r="M67" s="44" t="s">
        <v>305</v>
      </c>
      <c r="O67" s="16"/>
      <c r="P67" s="162" t="s">
        <v>270</v>
      </c>
      <c r="Q67" s="162" t="s">
        <v>268</v>
      </c>
      <c r="R67" s="162" t="s">
        <v>296</v>
      </c>
      <c r="S67" s="44"/>
      <c r="T67" s="44"/>
      <c r="U67" s="44"/>
      <c r="V67" s="50"/>
      <c r="W67" s="50"/>
      <c r="X67" s="162" t="s">
        <v>270</v>
      </c>
      <c r="Y67" s="162" t="s">
        <v>268</v>
      </c>
      <c r="Z67" s="162" t="s">
        <v>296</v>
      </c>
      <c r="AA67" s="43"/>
      <c r="AB67" s="43"/>
      <c r="AC67" s="43"/>
      <c r="AD67" s="43"/>
      <c r="AE67" s="211"/>
    </row>
    <row r="68" spans="1:31" ht="15.6" customHeight="1" x14ac:dyDescent="0.3">
      <c r="B68" s="42"/>
      <c r="C68" s="159" t="s">
        <v>383</v>
      </c>
      <c r="D68" s="44" t="s">
        <v>306</v>
      </c>
      <c r="E68" s="42">
        <v>7</v>
      </c>
      <c r="F68" s="199">
        <v>3</v>
      </c>
      <c r="G68" s="173">
        <f t="shared" si="10"/>
        <v>10</v>
      </c>
      <c r="H68" s="42">
        <v>3</v>
      </c>
      <c r="I68" s="43"/>
      <c r="J68" s="43"/>
      <c r="K68" s="43"/>
      <c r="M68" s="43"/>
      <c r="O68" s="16"/>
      <c r="P68" s="198">
        <v>0.38541666666666669</v>
      </c>
      <c r="Q68" s="64" t="s">
        <v>315</v>
      </c>
      <c r="R68" s="193" t="s">
        <v>390</v>
      </c>
      <c r="S68" s="44"/>
      <c r="T68" s="44"/>
      <c r="U68" s="44"/>
      <c r="V68" s="50"/>
      <c r="W68" s="50"/>
      <c r="X68" s="198">
        <v>0.38541666666666669</v>
      </c>
      <c r="Y68" s="64" t="s">
        <v>315</v>
      </c>
      <c r="Z68" s="27" t="s">
        <v>440</v>
      </c>
      <c r="AA68" s="52"/>
      <c r="AB68" s="91"/>
      <c r="AC68" s="42"/>
      <c r="AD68" s="43"/>
      <c r="AE68" s="211"/>
    </row>
    <row r="69" spans="1:31" ht="15.6" customHeight="1" x14ac:dyDescent="0.3">
      <c r="B69" s="42"/>
      <c r="C69" s="46" t="s">
        <v>794</v>
      </c>
      <c r="D69" s="44" t="s">
        <v>243</v>
      </c>
      <c r="E69" s="42">
        <v>5</v>
      </c>
      <c r="F69" s="42">
        <v>5</v>
      </c>
      <c r="G69" s="173">
        <f t="shared" si="10"/>
        <v>10</v>
      </c>
      <c r="H69" s="42">
        <v>4</v>
      </c>
      <c r="I69" s="43"/>
      <c r="J69" s="43"/>
      <c r="K69" s="43"/>
      <c r="L69" s="43"/>
      <c r="M69" s="43"/>
      <c r="O69" s="16"/>
      <c r="P69" s="198">
        <v>0.38541666666666669</v>
      </c>
      <c r="Q69" s="64" t="s">
        <v>316</v>
      </c>
      <c r="R69" s="193" t="s">
        <v>392</v>
      </c>
      <c r="S69" s="44"/>
      <c r="T69" s="44"/>
      <c r="U69" s="44"/>
      <c r="V69" s="50"/>
      <c r="W69" s="50"/>
      <c r="X69" s="198">
        <v>0.38541666666666669</v>
      </c>
      <c r="Y69" s="64" t="s">
        <v>316</v>
      </c>
      <c r="Z69" s="27" t="s">
        <v>441</v>
      </c>
      <c r="AA69" s="42"/>
      <c r="AB69" s="199"/>
      <c r="AC69" s="42"/>
      <c r="AD69" s="43"/>
      <c r="AE69" s="211"/>
    </row>
    <row r="70" spans="1:31" ht="15.6" customHeight="1" x14ac:dyDescent="0.3">
      <c r="B70" s="42"/>
      <c r="C70" s="44" t="s">
        <v>598</v>
      </c>
      <c r="D70" s="44" t="s">
        <v>358</v>
      </c>
      <c r="E70" s="42">
        <v>4</v>
      </c>
      <c r="F70" s="199">
        <v>5</v>
      </c>
      <c r="G70" s="173">
        <f t="shared" si="10"/>
        <v>9</v>
      </c>
      <c r="H70" s="42"/>
      <c r="I70" s="43"/>
      <c r="J70" s="43"/>
      <c r="K70" s="43"/>
      <c r="L70" s="170" t="s">
        <v>348</v>
      </c>
      <c r="M70" s="43"/>
      <c r="O70" s="16"/>
      <c r="P70" s="198">
        <v>0.42708333333333331</v>
      </c>
      <c r="Q70" s="64" t="s">
        <v>315</v>
      </c>
      <c r="R70" s="193" t="s">
        <v>389</v>
      </c>
      <c r="S70" s="44"/>
      <c r="T70" s="44"/>
      <c r="U70" s="44"/>
      <c r="V70" s="50"/>
      <c r="W70" s="50"/>
      <c r="X70" s="198">
        <v>0.42708333333333331</v>
      </c>
      <c r="Y70" s="64" t="s">
        <v>315</v>
      </c>
      <c r="Z70" s="27" t="s">
        <v>402</v>
      </c>
      <c r="AA70" s="42"/>
      <c r="AB70" s="42"/>
      <c r="AC70" s="42"/>
      <c r="AD70" s="43"/>
      <c r="AE70" s="211"/>
    </row>
    <row r="71" spans="1:31" ht="18.75" x14ac:dyDescent="0.3">
      <c r="B71" s="42"/>
      <c r="C71" s="51" t="s">
        <v>205</v>
      </c>
      <c r="D71" s="44" t="s">
        <v>306</v>
      </c>
      <c r="E71" s="42">
        <v>4</v>
      </c>
      <c r="F71" s="199">
        <v>5</v>
      </c>
      <c r="G71" s="173">
        <f t="shared" si="10"/>
        <v>9</v>
      </c>
      <c r="H71" s="42"/>
      <c r="I71" s="43"/>
      <c r="J71" s="43"/>
      <c r="K71" s="43"/>
      <c r="L71" s="159" t="s">
        <v>109</v>
      </c>
      <c r="M71" s="51" t="s">
        <v>306</v>
      </c>
      <c r="O71" s="16"/>
      <c r="P71" s="198">
        <v>0.42708333333333331</v>
      </c>
      <c r="Q71" s="64" t="s">
        <v>316</v>
      </c>
      <c r="R71" s="193" t="s">
        <v>438</v>
      </c>
      <c r="S71" s="43"/>
      <c r="T71" s="43"/>
      <c r="U71" s="43"/>
      <c r="V71" s="43"/>
      <c r="W71" s="43"/>
      <c r="X71" s="198">
        <v>0.42708333333333331</v>
      </c>
      <c r="Y71" s="64" t="s">
        <v>316</v>
      </c>
      <c r="Z71" s="27" t="s">
        <v>442</v>
      </c>
      <c r="AA71" s="43"/>
      <c r="AB71" s="43"/>
      <c r="AC71" s="43"/>
      <c r="AD71" s="43"/>
      <c r="AE71" s="211"/>
    </row>
    <row r="72" spans="1:31" ht="15" x14ac:dyDescent="0.2">
      <c r="B72" s="42"/>
      <c r="C72" s="44" t="s">
        <v>299</v>
      </c>
      <c r="D72" s="51" t="s">
        <v>250</v>
      </c>
      <c r="E72" s="199">
        <v>4</v>
      </c>
      <c r="F72" s="199">
        <v>5</v>
      </c>
      <c r="G72" s="173">
        <f t="shared" si="10"/>
        <v>9</v>
      </c>
      <c r="H72" s="42"/>
      <c r="I72" s="43"/>
      <c r="J72" s="43"/>
      <c r="K72" s="43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211"/>
    </row>
    <row r="73" spans="1:31" ht="15.75" x14ac:dyDescent="0.25">
      <c r="B73" s="42"/>
      <c r="C73" s="44" t="s">
        <v>301</v>
      </c>
      <c r="D73" s="44" t="s">
        <v>306</v>
      </c>
      <c r="E73" s="42">
        <v>3</v>
      </c>
      <c r="F73" s="42">
        <v>6</v>
      </c>
      <c r="G73" s="173">
        <f t="shared" si="10"/>
        <v>9</v>
      </c>
      <c r="H73" s="199"/>
      <c r="I73" s="43"/>
      <c r="J73" s="43"/>
      <c r="K73" s="43"/>
      <c r="L73" s="43"/>
      <c r="M73" s="44"/>
      <c r="O73" s="94"/>
      <c r="P73" s="143"/>
      <c r="Q73" s="143"/>
      <c r="R73" s="143"/>
      <c r="S73" s="104"/>
      <c r="T73" s="104"/>
      <c r="U73" s="104"/>
      <c r="V73" s="104"/>
    </row>
    <row r="74" spans="1:31" ht="15.75" x14ac:dyDescent="0.25">
      <c r="A74" s="151"/>
      <c r="B74" s="151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P74" s="40"/>
      <c r="Q74" s="40"/>
      <c r="R74" s="40"/>
    </row>
    <row r="75" spans="1:31" ht="18" x14ac:dyDescent="0.25">
      <c r="A75" s="36"/>
      <c r="B75" s="84"/>
      <c r="C75" s="36"/>
      <c r="D75" s="36"/>
      <c r="E75" s="34"/>
      <c r="F75" s="83"/>
      <c r="G75" s="36"/>
      <c r="H75" s="36"/>
      <c r="I75" s="36"/>
      <c r="J75" s="85"/>
      <c r="K75" s="83"/>
      <c r="P75" s="7"/>
      <c r="Q75" s="6"/>
      <c r="R75" s="10"/>
    </row>
    <row r="76" spans="1:31" ht="18" x14ac:dyDescent="0.25">
      <c r="A76" s="36"/>
      <c r="B76" s="84"/>
      <c r="C76" s="36"/>
      <c r="D76" s="36"/>
      <c r="E76" s="34"/>
      <c r="F76" s="83"/>
      <c r="G76" s="54"/>
      <c r="H76" s="36"/>
      <c r="I76" s="36"/>
      <c r="J76" s="85"/>
      <c r="K76" s="83"/>
      <c r="P76" s="5"/>
      <c r="Q76" s="5"/>
      <c r="R76" s="7"/>
    </row>
    <row r="77" spans="1:31" ht="18" x14ac:dyDescent="0.25">
      <c r="A77" s="36"/>
      <c r="B77" s="84"/>
      <c r="C77" s="36"/>
      <c r="D77" s="36"/>
      <c r="E77" s="34"/>
      <c r="F77" s="83"/>
      <c r="G77" s="54"/>
      <c r="H77" s="36"/>
      <c r="I77" s="83"/>
      <c r="J77" s="83"/>
      <c r="K77" s="83"/>
      <c r="P77" s="67"/>
      <c r="Q77" s="67"/>
      <c r="R77" s="40"/>
    </row>
    <row r="78" spans="1:31" ht="18" x14ac:dyDescent="0.25">
      <c r="A78" s="36"/>
      <c r="B78" s="84"/>
      <c r="C78" s="36"/>
      <c r="D78" s="36"/>
      <c r="E78" s="34"/>
      <c r="F78" s="83"/>
      <c r="G78" s="54"/>
      <c r="H78" s="36"/>
      <c r="I78" s="83"/>
      <c r="J78" s="83"/>
      <c r="K78" s="83"/>
      <c r="P78" s="7"/>
      <c r="Q78" s="7"/>
      <c r="R78" s="7"/>
    </row>
    <row r="79" spans="1:31" ht="18" x14ac:dyDescent="0.25">
      <c r="A79" s="36"/>
      <c r="B79" s="84"/>
      <c r="C79" s="36"/>
      <c r="D79" s="36"/>
      <c r="E79" s="34"/>
      <c r="F79" s="83"/>
      <c r="G79" s="36"/>
      <c r="H79" s="83"/>
      <c r="I79" s="83"/>
      <c r="J79" s="34"/>
      <c r="K79" s="83"/>
      <c r="P79" s="5"/>
      <c r="Q79" s="5"/>
      <c r="R79" s="7"/>
    </row>
    <row r="80" spans="1:31" ht="18" x14ac:dyDescent="0.25">
      <c r="A80" s="36"/>
      <c r="B80" s="84"/>
      <c r="C80" s="36"/>
      <c r="D80" s="36"/>
      <c r="E80" s="34"/>
      <c r="F80" s="36"/>
      <c r="G80" s="36"/>
      <c r="H80" s="36"/>
      <c r="I80" s="83"/>
      <c r="J80" s="83"/>
      <c r="K80" s="83"/>
      <c r="P80" s="5"/>
      <c r="Q80" s="5"/>
      <c r="R80" s="7"/>
    </row>
    <row r="81" spans="1:18" ht="18" x14ac:dyDescent="0.25">
      <c r="A81" s="36"/>
      <c r="B81" s="84"/>
      <c r="C81" s="38"/>
      <c r="D81" s="38"/>
      <c r="E81" s="34"/>
      <c r="F81" s="36"/>
      <c r="G81" s="54"/>
      <c r="H81" s="36"/>
      <c r="I81" s="83"/>
      <c r="J81" s="83"/>
      <c r="K81" s="83"/>
      <c r="P81" s="5"/>
      <c r="Q81" s="5"/>
      <c r="R81" s="7"/>
    </row>
    <row r="82" spans="1:18" ht="18" x14ac:dyDescent="0.25">
      <c r="A82" s="36"/>
      <c r="B82" s="84"/>
      <c r="C82" s="36"/>
      <c r="D82" s="34"/>
      <c r="E82" s="34"/>
      <c r="F82" s="83"/>
      <c r="G82" s="36"/>
      <c r="H82" s="83"/>
      <c r="I82" s="83"/>
      <c r="J82" s="83"/>
      <c r="K82" s="83"/>
      <c r="P82" s="7"/>
      <c r="Q82" s="7"/>
      <c r="R82" s="7"/>
    </row>
    <row r="83" spans="1:18" ht="18" x14ac:dyDescent="0.25">
      <c r="A83" s="36"/>
      <c r="B83" s="84"/>
      <c r="C83" s="36"/>
      <c r="D83" s="34"/>
      <c r="E83" s="34"/>
      <c r="F83" s="36"/>
      <c r="G83" s="54"/>
      <c r="H83" s="36"/>
      <c r="I83" s="83"/>
      <c r="J83" s="83"/>
      <c r="K83" s="83"/>
      <c r="P83" s="7"/>
      <c r="Q83" s="7"/>
      <c r="R83" s="7"/>
    </row>
    <row r="84" spans="1:18" ht="18" x14ac:dyDescent="0.25">
      <c r="A84" s="36"/>
      <c r="B84" s="84"/>
      <c r="C84" s="34"/>
      <c r="D84" s="34"/>
      <c r="E84" s="34"/>
      <c r="F84" s="36"/>
      <c r="G84" s="54"/>
      <c r="H84" s="36"/>
      <c r="I84" s="83"/>
      <c r="J84" s="83"/>
      <c r="K84" s="83"/>
    </row>
    <row r="85" spans="1:18" ht="18" x14ac:dyDescent="0.25">
      <c r="A85" s="36"/>
      <c r="B85" s="84"/>
      <c r="C85" s="34"/>
      <c r="D85" s="34"/>
      <c r="E85" s="34"/>
      <c r="F85" s="36"/>
      <c r="G85" s="54"/>
      <c r="H85" s="36"/>
      <c r="I85" s="83"/>
      <c r="J85" s="83"/>
      <c r="K85" s="83"/>
    </row>
    <row r="86" spans="1:18" ht="23.25" x14ac:dyDescent="0.35">
      <c r="A86" s="86"/>
      <c r="B86" s="89"/>
      <c r="C86" s="34"/>
      <c r="D86" s="34"/>
      <c r="E86" s="34"/>
      <c r="F86" s="36"/>
      <c r="G86" s="54"/>
      <c r="H86" s="36"/>
      <c r="I86" s="83"/>
      <c r="J86" s="83"/>
      <c r="K86" s="83"/>
    </row>
    <row r="87" spans="1:18" ht="18" x14ac:dyDescent="0.25">
      <c r="A87" s="36"/>
      <c r="B87" s="84"/>
      <c r="C87" s="36"/>
      <c r="D87" s="84"/>
      <c r="E87" s="34"/>
      <c r="F87" s="83"/>
      <c r="G87" s="36"/>
      <c r="H87" s="36"/>
      <c r="I87" s="83"/>
      <c r="J87" s="34"/>
      <c r="K87" s="83"/>
    </row>
    <row r="88" spans="1:18" ht="18" x14ac:dyDescent="0.25">
      <c r="A88" s="36"/>
      <c r="B88" s="34"/>
      <c r="C88" s="34"/>
      <c r="D88" s="34"/>
      <c r="E88" s="34"/>
      <c r="F88" s="34"/>
      <c r="G88" s="36"/>
      <c r="H88" s="34"/>
      <c r="I88" s="34"/>
      <c r="J88" s="34"/>
      <c r="K88" s="83"/>
    </row>
    <row r="89" spans="1:18" ht="18" x14ac:dyDescent="0.25">
      <c r="A89" s="36"/>
      <c r="B89" s="84"/>
      <c r="C89" s="84"/>
      <c r="D89" s="84"/>
      <c r="E89" s="83"/>
      <c r="F89" s="83"/>
      <c r="G89" s="36"/>
      <c r="H89" s="83"/>
      <c r="I89" s="83"/>
      <c r="J89" s="34"/>
      <c r="K89" s="83"/>
    </row>
    <row r="90" spans="1:18" ht="18" x14ac:dyDescent="0.25">
      <c r="A90" s="83"/>
      <c r="B90" s="34"/>
      <c r="C90" s="84"/>
      <c r="D90" s="84"/>
      <c r="E90" s="34"/>
      <c r="F90" s="36"/>
      <c r="G90" s="54"/>
      <c r="H90" s="36"/>
      <c r="I90" s="83"/>
      <c r="J90" s="83"/>
      <c r="K90" s="83"/>
    </row>
    <row r="91" spans="1:18" ht="23.25" x14ac:dyDescent="0.35">
      <c r="A91" s="83"/>
      <c r="B91" s="58"/>
      <c r="C91" s="89"/>
      <c r="D91" s="89"/>
      <c r="E91" s="58"/>
      <c r="F91" s="36"/>
      <c r="G91" s="54"/>
      <c r="H91" s="36"/>
      <c r="I91" s="83"/>
      <c r="J91" s="83"/>
      <c r="K91" s="83"/>
    </row>
    <row r="92" spans="1:18" ht="18" x14ac:dyDescent="0.25">
      <c r="A92" s="83"/>
      <c r="B92" s="34"/>
      <c r="C92" s="84"/>
      <c r="D92" s="84"/>
      <c r="E92" s="34"/>
      <c r="F92" s="36"/>
      <c r="G92" s="54"/>
      <c r="H92" s="36"/>
      <c r="I92" s="83"/>
      <c r="J92" s="83"/>
      <c r="K92" s="83"/>
    </row>
    <row r="93" spans="1:18" ht="18" x14ac:dyDescent="0.25">
      <c r="A93" s="36"/>
      <c r="B93" s="34"/>
      <c r="C93" s="34"/>
      <c r="D93" s="34"/>
      <c r="E93" s="34"/>
      <c r="F93" s="36"/>
      <c r="G93" s="54"/>
      <c r="H93" s="36"/>
      <c r="I93" s="83"/>
      <c r="J93" s="34"/>
      <c r="K93" s="34"/>
      <c r="L93" s="1"/>
    </row>
    <row r="94" spans="1:18" ht="18" x14ac:dyDescent="0.25">
      <c r="A94" s="36"/>
      <c r="B94" s="34"/>
      <c r="C94" s="87"/>
      <c r="D94" s="34"/>
      <c r="E94" s="34"/>
      <c r="F94" s="36"/>
      <c r="G94" s="54"/>
      <c r="H94" s="36"/>
      <c r="I94" s="83"/>
      <c r="J94" s="34"/>
      <c r="K94" s="34"/>
      <c r="L94" s="1"/>
    </row>
    <row r="95" spans="1:18" ht="18" x14ac:dyDescent="0.25">
      <c r="A95" s="36"/>
      <c r="B95" s="34"/>
      <c r="C95" s="87"/>
      <c r="D95" s="84"/>
      <c r="E95" s="36"/>
      <c r="F95" s="36"/>
      <c r="G95" s="54"/>
      <c r="H95" s="36"/>
      <c r="I95" s="83"/>
      <c r="J95" s="34"/>
      <c r="K95" s="34"/>
      <c r="L95" s="1"/>
    </row>
    <row r="96" spans="1:18" ht="18" x14ac:dyDescent="0.25">
      <c r="A96" s="36"/>
      <c r="B96" s="34"/>
      <c r="C96" s="87"/>
      <c r="D96" s="84"/>
      <c r="E96" s="36"/>
      <c r="F96" s="36"/>
      <c r="G96" s="54"/>
      <c r="H96" s="36"/>
      <c r="I96" s="83"/>
      <c r="J96" s="34"/>
      <c r="K96" s="34"/>
      <c r="L96" s="1"/>
    </row>
    <row r="97" spans="1:12" ht="18" x14ac:dyDescent="0.25">
      <c r="A97" s="36"/>
      <c r="B97" s="34"/>
      <c r="C97" s="87"/>
      <c r="D97" s="84"/>
      <c r="E97" s="34"/>
      <c r="F97" s="36"/>
      <c r="G97" s="54"/>
      <c r="H97" s="36"/>
      <c r="I97" s="83"/>
      <c r="J97" s="34"/>
      <c r="K97" s="34"/>
      <c r="L97" s="1"/>
    </row>
    <row r="98" spans="1:12" ht="18" x14ac:dyDescent="0.25">
      <c r="A98" s="95"/>
      <c r="B98" s="96"/>
      <c r="C98" s="97"/>
      <c r="D98" s="98"/>
      <c r="E98" s="95"/>
      <c r="F98" s="95"/>
      <c r="G98" s="95"/>
      <c r="H98" s="95"/>
      <c r="I98" s="99"/>
      <c r="J98" s="96"/>
      <c r="K98" s="96"/>
      <c r="L98" s="100"/>
    </row>
    <row r="99" spans="1:12" ht="18" x14ac:dyDescent="0.25">
      <c r="A99" s="36"/>
      <c r="B99" s="34"/>
      <c r="C99" s="87"/>
      <c r="D99" s="84"/>
      <c r="E99" s="36"/>
      <c r="F99" s="36"/>
      <c r="G99" s="54"/>
      <c r="H99" s="36"/>
      <c r="I99" s="83"/>
      <c r="J99" s="34"/>
      <c r="K99" s="34"/>
      <c r="L99" s="1"/>
    </row>
    <row r="100" spans="1:12" ht="18" x14ac:dyDescent="0.25">
      <c r="A100" s="36"/>
      <c r="B100" s="34"/>
      <c r="C100" s="87"/>
      <c r="D100" s="84"/>
      <c r="E100" s="34"/>
      <c r="F100" s="36"/>
      <c r="G100" s="54"/>
      <c r="H100" s="36"/>
      <c r="I100" s="83"/>
      <c r="J100" s="34"/>
      <c r="K100" s="34"/>
      <c r="L100" s="1"/>
    </row>
  </sheetData>
  <phoneticPr fontId="0" type="noConversion"/>
  <pageMargins left="0.25" right="0.25" top="0.25" bottom="0.25" header="0.5" footer="0.5"/>
  <pageSetup scale="65" fitToWidth="0" fitToHeight="0" orientation="portrait" r:id="rId1"/>
  <headerFooter alignWithMargins="0"/>
  <colBreaks count="1" manualBreakCount="1">
    <brk id="13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view="pageBreakPreview" topLeftCell="A31" zoomScale="78" zoomScaleNormal="75" zoomScaleSheetLayoutView="78" workbookViewId="0">
      <selection activeCell="M29" sqref="M29"/>
    </sheetView>
  </sheetViews>
  <sheetFormatPr defaultRowHeight="12.75" x14ac:dyDescent="0.2"/>
  <cols>
    <col min="1" max="1" width="13.140625" customWidth="1"/>
    <col min="2" max="2" width="16.42578125" customWidth="1"/>
    <col min="3" max="3" width="15.42578125" customWidth="1"/>
    <col min="4" max="4" width="15.14062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26.42578125" customWidth="1"/>
    <col min="14" max="14" width="0.85546875" customWidth="1"/>
    <col min="15" max="15" width="3" customWidth="1"/>
    <col min="16" max="16" width="14.7109375" customWidth="1"/>
    <col min="17" max="17" width="15" customWidth="1"/>
    <col min="18" max="18" width="15.42578125" customWidth="1"/>
    <col min="19" max="19" width="7" customWidth="1"/>
    <col min="20" max="20" width="6.85546875" customWidth="1"/>
    <col min="21" max="21" width="7.140625" customWidth="1"/>
    <col min="22" max="22" width="6.85546875" customWidth="1"/>
    <col min="23" max="23" width="4.7109375" customWidth="1"/>
    <col min="24" max="24" width="12.85546875" customWidth="1"/>
    <col min="25" max="25" width="19.28515625" customWidth="1"/>
    <col min="26" max="26" width="15.5703125" customWidth="1"/>
    <col min="27" max="27" width="7.42578125" customWidth="1"/>
    <col min="28" max="28" width="6.5703125" customWidth="1"/>
    <col min="29" max="29" width="6.85546875" customWidth="1"/>
    <col min="30" max="30" width="6.5703125" customWidth="1"/>
    <col min="31" max="31" width="3.42578125" customWidth="1"/>
  </cols>
  <sheetData>
    <row r="1" spans="1:31" ht="24" customHeight="1" x14ac:dyDescent="0.35">
      <c r="A1" s="30"/>
      <c r="B1" s="215"/>
      <c r="C1" s="215"/>
      <c r="D1" s="215"/>
      <c r="E1" s="215"/>
      <c r="F1" s="215"/>
      <c r="G1" s="216" t="s">
        <v>286</v>
      </c>
      <c r="H1" s="216"/>
      <c r="I1" s="216"/>
      <c r="J1" s="216"/>
      <c r="K1" s="216"/>
      <c r="L1" s="215"/>
      <c r="M1" s="215"/>
      <c r="O1" s="16"/>
      <c r="P1" s="144" t="s">
        <v>262</v>
      </c>
      <c r="Q1" s="144"/>
      <c r="R1" s="144" t="s">
        <v>246</v>
      </c>
      <c r="S1" s="232" t="s">
        <v>287</v>
      </c>
      <c r="T1" s="15" t="s">
        <v>264</v>
      </c>
      <c r="U1" s="15" t="s">
        <v>263</v>
      </c>
      <c r="V1" s="15" t="s">
        <v>265</v>
      </c>
      <c r="W1" s="15" t="s">
        <v>266</v>
      </c>
      <c r="X1" s="15" t="s">
        <v>267</v>
      </c>
      <c r="Y1" s="173"/>
      <c r="Z1" s="16"/>
      <c r="AA1" s="16"/>
      <c r="AB1" s="16"/>
      <c r="AC1" s="16"/>
      <c r="AD1" s="16"/>
      <c r="AE1" s="16"/>
    </row>
    <row r="2" spans="1:31" ht="18.600000000000001" customHeight="1" x14ac:dyDescent="0.3">
      <c r="A2" s="14"/>
      <c r="B2" s="217" t="s">
        <v>437</v>
      </c>
      <c r="C2" s="216"/>
      <c r="D2" s="215"/>
      <c r="E2" s="215"/>
      <c r="F2" s="215"/>
      <c r="G2" s="218" t="s">
        <v>797</v>
      </c>
      <c r="H2" s="216"/>
      <c r="I2" s="216"/>
      <c r="J2" s="216"/>
      <c r="K2" s="216"/>
      <c r="L2" s="215"/>
      <c r="M2" s="219">
        <v>41225</v>
      </c>
      <c r="O2" s="15"/>
      <c r="P2" s="44" t="s">
        <v>223</v>
      </c>
      <c r="Q2" s="44" t="s">
        <v>275</v>
      </c>
      <c r="R2" s="44" t="s">
        <v>243</v>
      </c>
      <c r="S2" s="42"/>
      <c r="T2" s="199">
        <v>9</v>
      </c>
      <c r="U2" s="42">
        <v>15</v>
      </c>
      <c r="V2" s="42">
        <v>1</v>
      </c>
      <c r="W2" s="42">
        <v>0</v>
      </c>
      <c r="X2" s="212">
        <f t="shared" ref="X2:X7" si="0">U2/T2</f>
        <v>1.6666666666666667</v>
      </c>
      <c r="AE2" s="16"/>
    </row>
    <row r="3" spans="1:31" ht="18" x14ac:dyDescent="0.25">
      <c r="A3" s="4"/>
      <c r="B3" s="4"/>
      <c r="C3" s="25"/>
      <c r="D3" s="25"/>
      <c r="E3" s="23" t="s">
        <v>279</v>
      </c>
      <c r="F3" s="23" t="s">
        <v>280</v>
      </c>
      <c r="G3" s="23" t="s">
        <v>281</v>
      </c>
      <c r="H3" s="23" t="s">
        <v>282</v>
      </c>
      <c r="I3" s="23" t="s">
        <v>263</v>
      </c>
      <c r="J3" s="23" t="s">
        <v>247</v>
      </c>
      <c r="K3" s="23" t="s">
        <v>287</v>
      </c>
      <c r="L3" s="23" t="s">
        <v>244</v>
      </c>
      <c r="M3" s="4"/>
      <c r="O3" s="15"/>
      <c r="P3" s="44" t="s">
        <v>255</v>
      </c>
      <c r="Q3" s="44" t="s">
        <v>285</v>
      </c>
      <c r="R3" s="44" t="s">
        <v>242</v>
      </c>
      <c r="S3" s="42"/>
      <c r="T3" s="199">
        <v>9</v>
      </c>
      <c r="U3" s="42">
        <v>16</v>
      </c>
      <c r="V3" s="42">
        <v>1</v>
      </c>
      <c r="W3" s="42">
        <v>0</v>
      </c>
      <c r="X3" s="212">
        <f t="shared" si="0"/>
        <v>1.7777777777777777</v>
      </c>
      <c r="AE3" s="16"/>
    </row>
    <row r="4" spans="1:31" ht="18.75" x14ac:dyDescent="0.3">
      <c r="A4" s="7"/>
      <c r="B4" s="9"/>
      <c r="C4" s="35" t="s">
        <v>278</v>
      </c>
      <c r="D4" s="25"/>
      <c r="E4" s="23">
        <v>5</v>
      </c>
      <c r="F4" s="23">
        <v>1</v>
      </c>
      <c r="G4" s="23">
        <v>3</v>
      </c>
      <c r="H4" s="23">
        <v>28</v>
      </c>
      <c r="I4" s="23">
        <v>16</v>
      </c>
      <c r="J4" s="37">
        <f t="shared" ref="J4:J11" si="1">E4*2+G4*1</f>
        <v>13</v>
      </c>
      <c r="K4" s="234">
        <v>44</v>
      </c>
      <c r="L4" s="114">
        <v>5</v>
      </c>
      <c r="M4" s="7"/>
      <c r="N4" s="1"/>
      <c r="O4" s="15"/>
      <c r="P4" s="44" t="s">
        <v>210</v>
      </c>
      <c r="Q4" s="44" t="s">
        <v>317</v>
      </c>
      <c r="R4" s="44" t="s">
        <v>283</v>
      </c>
      <c r="S4" s="42"/>
      <c r="T4" s="199">
        <v>7</v>
      </c>
      <c r="U4" s="42">
        <v>13</v>
      </c>
      <c r="V4" s="42">
        <v>1</v>
      </c>
      <c r="W4" s="42">
        <v>0</v>
      </c>
      <c r="X4" s="212">
        <f t="shared" si="0"/>
        <v>1.8571428571428572</v>
      </c>
      <c r="Y4" s="42"/>
      <c r="AE4" s="16"/>
    </row>
    <row r="5" spans="1:31" ht="18.75" x14ac:dyDescent="0.3">
      <c r="A5" s="9"/>
      <c r="B5" s="9"/>
      <c r="C5" s="35" t="s">
        <v>583</v>
      </c>
      <c r="D5" s="25"/>
      <c r="E5" s="23">
        <v>4</v>
      </c>
      <c r="F5" s="23">
        <v>3</v>
      </c>
      <c r="G5" s="23">
        <v>2</v>
      </c>
      <c r="H5" s="23">
        <v>15</v>
      </c>
      <c r="I5" s="23">
        <v>15</v>
      </c>
      <c r="J5" s="37">
        <f t="shared" si="1"/>
        <v>10</v>
      </c>
      <c r="K5" s="234">
        <v>26</v>
      </c>
      <c r="L5" s="114">
        <v>11</v>
      </c>
      <c r="M5" s="7"/>
      <c r="O5" s="15"/>
      <c r="P5" s="44" t="s">
        <v>321</v>
      </c>
      <c r="Q5" s="44" t="s">
        <v>785</v>
      </c>
      <c r="R5" s="44" t="s">
        <v>306</v>
      </c>
      <c r="S5" s="42">
        <v>1</v>
      </c>
      <c r="T5" s="199">
        <v>9</v>
      </c>
      <c r="U5" s="42">
        <v>21</v>
      </c>
      <c r="V5" s="42">
        <v>2</v>
      </c>
      <c r="W5" s="42">
        <v>0</v>
      </c>
      <c r="X5" s="212">
        <f t="shared" si="0"/>
        <v>2.3333333333333335</v>
      </c>
      <c r="Z5" s="9"/>
      <c r="AE5" s="16"/>
    </row>
    <row r="6" spans="1:31" ht="18.75" x14ac:dyDescent="0.3">
      <c r="B6" s="9"/>
      <c r="C6" s="35" t="s">
        <v>318</v>
      </c>
      <c r="D6" s="25"/>
      <c r="E6" s="23">
        <v>3</v>
      </c>
      <c r="F6" s="23">
        <v>2</v>
      </c>
      <c r="G6" s="23">
        <v>4</v>
      </c>
      <c r="H6" s="23">
        <v>19</v>
      </c>
      <c r="I6" s="23">
        <v>20</v>
      </c>
      <c r="J6" s="37">
        <f t="shared" si="1"/>
        <v>10</v>
      </c>
      <c r="K6" s="234">
        <v>25</v>
      </c>
      <c r="L6" s="23">
        <v>4</v>
      </c>
      <c r="M6" s="7"/>
      <c r="O6" s="15"/>
      <c r="P6" s="44" t="s">
        <v>788</v>
      </c>
      <c r="Q6" s="44" t="s">
        <v>789</v>
      </c>
      <c r="R6" s="44" t="s">
        <v>319</v>
      </c>
      <c r="S6" s="42"/>
      <c r="T6" s="199">
        <v>5</v>
      </c>
      <c r="U6" s="42">
        <v>12</v>
      </c>
      <c r="V6" s="42">
        <v>1</v>
      </c>
      <c r="W6" s="42">
        <v>0</v>
      </c>
      <c r="X6" s="212">
        <f t="shared" si="0"/>
        <v>2.4</v>
      </c>
      <c r="AE6" s="16"/>
    </row>
    <row r="7" spans="1:31" ht="18.75" x14ac:dyDescent="0.3">
      <c r="B7" s="9"/>
      <c r="C7" s="35" t="s">
        <v>313</v>
      </c>
      <c r="D7" s="25"/>
      <c r="E7" s="23">
        <v>4</v>
      </c>
      <c r="F7" s="23">
        <v>4</v>
      </c>
      <c r="G7" s="23">
        <v>1</v>
      </c>
      <c r="H7" s="23">
        <v>19</v>
      </c>
      <c r="I7" s="23">
        <v>21</v>
      </c>
      <c r="J7" s="37">
        <f t="shared" si="1"/>
        <v>9</v>
      </c>
      <c r="K7" s="234">
        <v>29</v>
      </c>
      <c r="L7" s="23">
        <v>10</v>
      </c>
      <c r="M7" s="7"/>
      <c r="N7" s="9"/>
      <c r="O7" s="15"/>
      <c r="P7" s="44" t="s">
        <v>252</v>
      </c>
      <c r="Q7" s="44" t="s">
        <v>304</v>
      </c>
      <c r="R7" s="44" t="s">
        <v>356</v>
      </c>
      <c r="S7" s="42"/>
      <c r="T7" s="199">
        <v>7</v>
      </c>
      <c r="U7" s="42">
        <v>17</v>
      </c>
      <c r="V7" s="42">
        <v>1</v>
      </c>
      <c r="W7" s="42">
        <v>0</v>
      </c>
      <c r="X7" s="212">
        <f t="shared" si="0"/>
        <v>2.4285714285714284</v>
      </c>
      <c r="AE7" s="16"/>
    </row>
    <row r="8" spans="1:31" ht="18.75" x14ac:dyDescent="0.3">
      <c r="A8" s="9"/>
      <c r="B8" s="9"/>
      <c r="C8" s="35" t="s">
        <v>346</v>
      </c>
      <c r="E8" s="23">
        <v>3</v>
      </c>
      <c r="F8" s="23">
        <v>3</v>
      </c>
      <c r="G8" s="23">
        <v>3</v>
      </c>
      <c r="H8" s="23">
        <v>22</v>
      </c>
      <c r="I8" s="23">
        <v>24</v>
      </c>
      <c r="J8" s="37">
        <f t="shared" si="1"/>
        <v>9</v>
      </c>
      <c r="K8" s="234">
        <v>33</v>
      </c>
      <c r="L8" s="114">
        <v>8</v>
      </c>
      <c r="M8" s="7"/>
      <c r="O8" s="15"/>
      <c r="P8" s="44" t="s">
        <v>291</v>
      </c>
      <c r="Q8" s="44" t="s">
        <v>329</v>
      </c>
      <c r="R8" s="44" t="s">
        <v>358</v>
      </c>
      <c r="S8" s="42"/>
      <c r="T8" s="199">
        <v>8</v>
      </c>
      <c r="U8" s="42">
        <v>21</v>
      </c>
      <c r="V8" s="42">
        <v>1</v>
      </c>
      <c r="W8" s="42">
        <v>0</v>
      </c>
      <c r="X8" s="212">
        <f>U8/T8</f>
        <v>2.625</v>
      </c>
      <c r="AE8" s="16"/>
    </row>
    <row r="9" spans="1:31" ht="18.75" x14ac:dyDescent="0.3">
      <c r="A9" s="9"/>
      <c r="B9" s="9"/>
      <c r="C9" s="35" t="s">
        <v>784</v>
      </c>
      <c r="E9" s="23">
        <v>3</v>
      </c>
      <c r="F9" s="23">
        <v>5</v>
      </c>
      <c r="G9" s="23">
        <v>1</v>
      </c>
      <c r="H9" s="23">
        <v>26</v>
      </c>
      <c r="I9" s="23">
        <v>26</v>
      </c>
      <c r="J9" s="37">
        <f t="shared" si="1"/>
        <v>7</v>
      </c>
      <c r="K9" s="234">
        <v>45</v>
      </c>
      <c r="L9" s="23">
        <v>1</v>
      </c>
      <c r="M9" s="7"/>
      <c r="O9" s="15"/>
      <c r="P9" s="51" t="s">
        <v>355</v>
      </c>
      <c r="Q9" s="44" t="s">
        <v>284</v>
      </c>
      <c r="R9" s="44" t="s">
        <v>305</v>
      </c>
      <c r="S9" s="42">
        <v>1</v>
      </c>
      <c r="T9" s="199">
        <v>9</v>
      </c>
      <c r="U9" s="42">
        <v>25</v>
      </c>
      <c r="V9" s="42">
        <v>0</v>
      </c>
      <c r="W9" s="42">
        <v>1</v>
      </c>
      <c r="X9" s="212">
        <f>U9/T9</f>
        <v>2.7777777777777777</v>
      </c>
      <c r="AE9" s="16"/>
    </row>
    <row r="10" spans="1:31" ht="19.5" thickBot="1" x14ac:dyDescent="0.35">
      <c r="A10" s="9"/>
      <c r="B10" s="9"/>
      <c r="C10" s="35" t="s">
        <v>276</v>
      </c>
      <c r="D10" s="25"/>
      <c r="E10" s="23">
        <v>2</v>
      </c>
      <c r="F10" s="23">
        <v>4</v>
      </c>
      <c r="G10" s="23">
        <v>3</v>
      </c>
      <c r="H10" s="23">
        <v>13</v>
      </c>
      <c r="I10" s="23">
        <v>16</v>
      </c>
      <c r="J10" s="37">
        <f t="shared" si="1"/>
        <v>7</v>
      </c>
      <c r="K10" s="234">
        <v>17</v>
      </c>
      <c r="L10" s="114">
        <v>6</v>
      </c>
      <c r="M10" s="7"/>
      <c r="O10" s="82"/>
      <c r="P10" s="44" t="s">
        <v>297</v>
      </c>
      <c r="Q10" s="44" t="s">
        <v>203</v>
      </c>
      <c r="R10" s="44"/>
      <c r="S10" s="42">
        <v>1</v>
      </c>
      <c r="T10" s="199">
        <v>9</v>
      </c>
      <c r="U10" s="42">
        <v>16</v>
      </c>
      <c r="V10" s="42">
        <v>1</v>
      </c>
      <c r="W10" s="42">
        <v>1</v>
      </c>
      <c r="X10" s="212">
        <f>U10/T10</f>
        <v>1.7777777777777777</v>
      </c>
      <c r="AE10" s="16"/>
    </row>
    <row r="11" spans="1:31" ht="19.5" thickBot="1" x14ac:dyDescent="0.35">
      <c r="A11" s="9"/>
      <c r="B11" s="9"/>
      <c r="C11" s="35" t="s">
        <v>344</v>
      </c>
      <c r="D11" s="69"/>
      <c r="E11" s="23">
        <v>1</v>
      </c>
      <c r="F11" s="23">
        <v>3</v>
      </c>
      <c r="G11" s="23">
        <v>5</v>
      </c>
      <c r="H11" s="23">
        <v>16</v>
      </c>
      <c r="I11" s="23">
        <v>20</v>
      </c>
      <c r="J11" s="37">
        <f t="shared" si="1"/>
        <v>7</v>
      </c>
      <c r="K11" s="234">
        <v>31</v>
      </c>
      <c r="L11" s="53">
        <v>5</v>
      </c>
      <c r="M11" s="7"/>
      <c r="O11" s="82"/>
      <c r="P11" s="16"/>
      <c r="Q11" s="208" t="s">
        <v>224</v>
      </c>
      <c r="R11" s="173" t="s">
        <v>1005</v>
      </c>
      <c r="S11" s="173">
        <f>SUM(S2:S10)</f>
        <v>3</v>
      </c>
      <c r="T11" s="207">
        <f>SUM(T2:T10)</f>
        <v>72</v>
      </c>
      <c r="U11" s="207">
        <f>SUM(U2:U10)</f>
        <v>156</v>
      </c>
      <c r="V11" s="207">
        <f>SUM(V2:V10)</f>
        <v>9</v>
      </c>
      <c r="W11" s="207">
        <f>SUM(W2:W10)</f>
        <v>2</v>
      </c>
      <c r="X11" s="214">
        <f>(U11+W11)/T11</f>
        <v>2.1944444444444446</v>
      </c>
      <c r="AE11" s="16"/>
    </row>
    <row r="12" spans="1:31" ht="18.75" thickBot="1" x14ac:dyDescent="0.3">
      <c r="A12" s="9"/>
      <c r="B12" s="9"/>
      <c r="C12" s="22"/>
      <c r="D12" s="22"/>
      <c r="E12" s="146">
        <f>SUM(E4:E11)</f>
        <v>25</v>
      </c>
      <c r="F12" s="146">
        <f>SUM(F4:F11)</f>
        <v>25</v>
      </c>
      <c r="G12" s="146">
        <f>SUM(G4:G11)</f>
        <v>22</v>
      </c>
      <c r="H12" s="65">
        <f>SUM(H4:H11)</f>
        <v>158</v>
      </c>
      <c r="I12" s="65">
        <f>SUM(I4:I11)</f>
        <v>158</v>
      </c>
      <c r="J12" s="28"/>
      <c r="K12" s="65">
        <f>SUM(K4:K11)</f>
        <v>250</v>
      </c>
      <c r="L12" s="65">
        <f>SUM(L4:L11)</f>
        <v>50</v>
      </c>
      <c r="M12" s="7"/>
      <c r="O12" s="82"/>
      <c r="AE12" s="16"/>
    </row>
    <row r="13" spans="1:31" ht="16.5" thickTop="1" x14ac:dyDescent="0.25">
      <c r="A13" s="4"/>
      <c r="B13" s="4"/>
      <c r="M13" s="4"/>
      <c r="O13" s="232"/>
      <c r="P13" s="57" t="s">
        <v>208</v>
      </c>
      <c r="Q13" s="57"/>
      <c r="R13" s="173" t="s">
        <v>880</v>
      </c>
      <c r="S13" s="173" t="s">
        <v>240</v>
      </c>
      <c r="T13" s="173" t="s">
        <v>241</v>
      </c>
      <c r="U13" s="173" t="s">
        <v>247</v>
      </c>
      <c r="V13" s="173" t="s">
        <v>803</v>
      </c>
      <c r="W13" s="168"/>
      <c r="X13" s="57" t="s">
        <v>208</v>
      </c>
      <c r="Y13" s="57"/>
      <c r="Z13" s="173" t="s">
        <v>246</v>
      </c>
      <c r="AA13" s="173" t="s">
        <v>240</v>
      </c>
      <c r="AB13" s="173" t="s">
        <v>241</v>
      </c>
      <c r="AC13" s="173" t="s">
        <v>247</v>
      </c>
      <c r="AD13" s="173" t="s">
        <v>803</v>
      </c>
      <c r="AE13" s="16"/>
    </row>
    <row r="14" spans="1:31" ht="15.6" customHeight="1" x14ac:dyDescent="0.3">
      <c r="A14" s="74" t="s">
        <v>65</v>
      </c>
      <c r="B14" s="101"/>
      <c r="C14" s="81"/>
      <c r="D14" s="70"/>
      <c r="E14" s="71" t="s">
        <v>239</v>
      </c>
      <c r="F14" s="70"/>
      <c r="G14" s="70"/>
      <c r="H14" s="70"/>
      <c r="I14" s="70"/>
      <c r="J14" s="72"/>
      <c r="K14" s="70"/>
      <c r="L14" s="70"/>
      <c r="M14" s="70"/>
      <c r="O14" s="232"/>
      <c r="P14" s="44" t="s">
        <v>849</v>
      </c>
      <c r="Q14" s="44" t="s">
        <v>256</v>
      </c>
      <c r="R14" s="51" t="s">
        <v>319</v>
      </c>
      <c r="S14" s="199">
        <v>3</v>
      </c>
      <c r="T14" s="199">
        <v>5</v>
      </c>
      <c r="U14" s="173">
        <f t="shared" ref="U14:U24" si="2">SUM(S14:T14)</f>
        <v>8</v>
      </c>
      <c r="V14" s="42"/>
      <c r="W14" s="173"/>
      <c r="X14" s="44" t="s">
        <v>862</v>
      </c>
      <c r="Y14" s="51" t="s">
        <v>205</v>
      </c>
      <c r="Z14" s="44" t="s">
        <v>306</v>
      </c>
      <c r="AA14" s="42">
        <v>4</v>
      </c>
      <c r="AB14" s="199">
        <v>4</v>
      </c>
      <c r="AC14" s="173">
        <f>SUM(AA14:AB14)</f>
        <v>8</v>
      </c>
      <c r="AD14" s="42"/>
      <c r="AE14" s="16"/>
    </row>
    <row r="15" spans="1:31" ht="15.6" customHeight="1" x14ac:dyDescent="0.3">
      <c r="A15" s="49" t="s">
        <v>227</v>
      </c>
      <c r="B15" s="35" t="s">
        <v>364</v>
      </c>
      <c r="C15" s="69"/>
      <c r="D15" s="23">
        <v>5</v>
      </c>
      <c r="E15" s="8">
        <v>1</v>
      </c>
      <c r="F15" s="44" t="s">
        <v>82</v>
      </c>
      <c r="G15" s="55"/>
      <c r="J15" s="4"/>
      <c r="O15" s="232"/>
      <c r="P15" s="44" t="s">
        <v>844</v>
      </c>
      <c r="Q15" s="51" t="s">
        <v>298</v>
      </c>
      <c r="R15" s="44" t="s">
        <v>319</v>
      </c>
      <c r="S15" s="42">
        <v>5</v>
      </c>
      <c r="T15" s="42">
        <v>2</v>
      </c>
      <c r="U15" s="173">
        <f t="shared" si="2"/>
        <v>7</v>
      </c>
      <c r="V15" s="42">
        <v>1</v>
      </c>
      <c r="W15" s="173"/>
      <c r="X15" s="44" t="s">
        <v>867</v>
      </c>
      <c r="Y15" s="44" t="s">
        <v>232</v>
      </c>
      <c r="Z15" s="51" t="s">
        <v>306</v>
      </c>
      <c r="AA15" s="42">
        <v>3</v>
      </c>
      <c r="AB15" s="42">
        <v>4</v>
      </c>
      <c r="AC15" s="173">
        <f>SUM(AA15:AB15)</f>
        <v>7</v>
      </c>
      <c r="AD15" s="42">
        <v>2</v>
      </c>
      <c r="AE15" s="16"/>
    </row>
    <row r="16" spans="1:31" ht="15.6" customHeight="1" x14ac:dyDescent="0.25">
      <c r="A16" s="42" t="s">
        <v>226</v>
      </c>
      <c r="B16" s="56" t="s">
        <v>798</v>
      </c>
      <c r="C16" s="44" t="s">
        <v>394</v>
      </c>
      <c r="D16" s="23"/>
      <c r="E16" s="8">
        <v>1</v>
      </c>
      <c r="F16" s="44" t="s">
        <v>83</v>
      </c>
      <c r="G16" s="55"/>
      <c r="J16" s="4"/>
      <c r="O16" s="232"/>
      <c r="P16" s="44" t="s">
        <v>848</v>
      </c>
      <c r="Q16" s="44" t="s">
        <v>379</v>
      </c>
      <c r="R16" s="44" t="s">
        <v>319</v>
      </c>
      <c r="S16" s="42">
        <v>3</v>
      </c>
      <c r="T16" s="42">
        <v>3</v>
      </c>
      <c r="U16" s="173">
        <f t="shared" si="2"/>
        <v>6</v>
      </c>
      <c r="V16" s="42"/>
      <c r="W16" s="173"/>
      <c r="X16" s="44" t="s">
        <v>869</v>
      </c>
      <c r="Y16" s="159" t="s">
        <v>383</v>
      </c>
      <c r="Z16" s="44" t="s">
        <v>306</v>
      </c>
      <c r="AA16" s="42">
        <v>5</v>
      </c>
      <c r="AB16" s="199">
        <v>2</v>
      </c>
      <c r="AC16" s="173">
        <f t="shared" ref="AC16:AC23" si="3">SUM(AA16:AB16)</f>
        <v>7</v>
      </c>
      <c r="AD16" s="42">
        <v>2</v>
      </c>
      <c r="AE16" s="16"/>
    </row>
    <row r="17" spans="1:31" ht="15.6" customHeight="1" x14ac:dyDescent="0.25">
      <c r="A17" s="42"/>
      <c r="B17" s="56" t="s">
        <v>798</v>
      </c>
      <c r="C17" s="44" t="s">
        <v>369</v>
      </c>
      <c r="D17" s="51"/>
      <c r="E17" s="8">
        <v>2</v>
      </c>
      <c r="F17" s="44" t="s">
        <v>84</v>
      </c>
      <c r="G17" s="55"/>
      <c r="J17" s="4"/>
      <c r="N17" s="8"/>
      <c r="O17" s="232"/>
      <c r="P17" s="157" t="s">
        <v>1008</v>
      </c>
      <c r="Q17" s="56" t="s">
        <v>381</v>
      </c>
      <c r="R17" s="160" t="s">
        <v>319</v>
      </c>
      <c r="S17" s="42">
        <v>3</v>
      </c>
      <c r="T17" s="42">
        <v>3</v>
      </c>
      <c r="U17" s="173">
        <f t="shared" si="2"/>
        <v>6</v>
      </c>
      <c r="V17" s="42">
        <v>1</v>
      </c>
      <c r="W17" s="173"/>
      <c r="X17" s="44" t="s">
        <v>870</v>
      </c>
      <c r="Y17" s="44" t="s">
        <v>301</v>
      </c>
      <c r="Z17" s="44" t="s">
        <v>306</v>
      </c>
      <c r="AA17" s="42">
        <v>3</v>
      </c>
      <c r="AB17" s="42">
        <v>3</v>
      </c>
      <c r="AC17" s="173">
        <f t="shared" si="3"/>
        <v>6</v>
      </c>
      <c r="AD17" s="42"/>
      <c r="AE17" s="16"/>
    </row>
    <row r="18" spans="1:31" ht="15.6" customHeight="1" x14ac:dyDescent="0.25">
      <c r="E18" s="8">
        <v>2</v>
      </c>
      <c r="F18" s="44" t="s">
        <v>85</v>
      </c>
      <c r="H18" s="55"/>
      <c r="I18" s="55"/>
      <c r="J18" s="90"/>
      <c r="K18" s="55"/>
      <c r="L18" s="55"/>
      <c r="M18" s="55"/>
      <c r="N18" s="9"/>
      <c r="O18" s="233"/>
      <c r="P18" s="44" t="s">
        <v>1010</v>
      </c>
      <c r="Q18" s="51" t="s">
        <v>791</v>
      </c>
      <c r="R18" s="51" t="s">
        <v>319</v>
      </c>
      <c r="S18" s="42">
        <v>2</v>
      </c>
      <c r="T18" s="42">
        <v>2</v>
      </c>
      <c r="U18" s="173">
        <f t="shared" si="2"/>
        <v>4</v>
      </c>
      <c r="V18" s="42"/>
      <c r="W18" s="173"/>
      <c r="X18" s="44" t="s">
        <v>863</v>
      </c>
      <c r="Y18" s="44" t="s">
        <v>293</v>
      </c>
      <c r="Z18" s="44" t="s">
        <v>306</v>
      </c>
      <c r="AA18" s="199">
        <v>2</v>
      </c>
      <c r="AB18" s="199">
        <v>3</v>
      </c>
      <c r="AC18" s="173">
        <f t="shared" si="3"/>
        <v>5</v>
      </c>
      <c r="AD18" s="202"/>
      <c r="AE18" s="16"/>
    </row>
    <row r="19" spans="1:31" ht="15.6" customHeight="1" x14ac:dyDescent="0.25">
      <c r="E19" s="8">
        <v>2</v>
      </c>
      <c r="F19" s="44" t="s">
        <v>86</v>
      </c>
      <c r="M19" s="55"/>
      <c r="N19" s="9"/>
      <c r="O19" s="232"/>
      <c r="P19" s="44" t="s">
        <v>845</v>
      </c>
      <c r="Q19" s="44" t="s">
        <v>420</v>
      </c>
      <c r="R19" s="51" t="s">
        <v>319</v>
      </c>
      <c r="S19" s="42"/>
      <c r="T19" s="42">
        <v>4</v>
      </c>
      <c r="U19" s="173">
        <f t="shared" si="2"/>
        <v>4</v>
      </c>
      <c r="V19" s="199"/>
      <c r="W19" s="173"/>
      <c r="X19" s="44" t="s">
        <v>866</v>
      </c>
      <c r="Y19" s="44" t="s">
        <v>311</v>
      </c>
      <c r="Z19" s="160" t="s">
        <v>306</v>
      </c>
      <c r="AA19" s="42"/>
      <c r="AB19" s="42">
        <v>5</v>
      </c>
      <c r="AC19" s="173">
        <f t="shared" si="3"/>
        <v>5</v>
      </c>
      <c r="AD19" s="42">
        <v>3</v>
      </c>
      <c r="AE19" s="16"/>
    </row>
    <row r="20" spans="1:31" ht="15.6" customHeight="1" x14ac:dyDescent="0.25">
      <c r="N20" s="8"/>
      <c r="O20" s="232"/>
      <c r="P20" s="44" t="s">
        <v>843</v>
      </c>
      <c r="Q20" s="44" t="s">
        <v>385</v>
      </c>
      <c r="R20" s="44" t="s">
        <v>319</v>
      </c>
      <c r="S20" s="42"/>
      <c r="T20" s="199">
        <v>2</v>
      </c>
      <c r="U20" s="173">
        <f t="shared" si="2"/>
        <v>2</v>
      </c>
      <c r="V20" s="42"/>
      <c r="W20" s="173"/>
      <c r="X20" s="56" t="s">
        <v>868</v>
      </c>
      <c r="Y20" s="56" t="s">
        <v>310</v>
      </c>
      <c r="Z20" s="44" t="s">
        <v>306</v>
      </c>
      <c r="AA20" s="42">
        <v>1</v>
      </c>
      <c r="AB20" s="199">
        <v>1</v>
      </c>
      <c r="AC20" s="173">
        <f t="shared" si="3"/>
        <v>2</v>
      </c>
      <c r="AD20" s="42"/>
      <c r="AE20" s="62"/>
    </row>
    <row r="21" spans="1:31" ht="15.6" customHeight="1" x14ac:dyDescent="0.3">
      <c r="A21" s="42" t="s">
        <v>326</v>
      </c>
      <c r="B21" s="35" t="s">
        <v>313</v>
      </c>
      <c r="C21" s="92"/>
      <c r="D21" s="113">
        <v>3</v>
      </c>
      <c r="E21" s="9">
        <v>1</v>
      </c>
      <c r="F21" s="44" t="s">
        <v>80</v>
      </c>
      <c r="N21" s="8"/>
      <c r="O21" s="232"/>
      <c r="P21" s="44" t="s">
        <v>850</v>
      </c>
      <c r="Q21" s="51" t="s">
        <v>361</v>
      </c>
      <c r="R21" s="51" t="s">
        <v>319</v>
      </c>
      <c r="S21" s="42"/>
      <c r="T21" s="199">
        <v>2</v>
      </c>
      <c r="U21" s="173">
        <f t="shared" si="2"/>
        <v>2</v>
      </c>
      <c r="V21" s="42"/>
      <c r="W21" s="173"/>
      <c r="X21" s="44" t="s">
        <v>861</v>
      </c>
      <c r="Y21" s="44" t="s">
        <v>323</v>
      </c>
      <c r="Z21" s="44" t="s">
        <v>306</v>
      </c>
      <c r="AA21" s="42"/>
      <c r="AB21" s="42">
        <v>1</v>
      </c>
      <c r="AC21" s="173">
        <f t="shared" si="3"/>
        <v>1</v>
      </c>
      <c r="AD21" s="42"/>
      <c r="AE21" s="61"/>
    </row>
    <row r="22" spans="1:31" ht="15.6" customHeight="1" x14ac:dyDescent="0.25">
      <c r="A22" s="91" t="s">
        <v>226</v>
      </c>
      <c r="B22" s="80" t="s">
        <v>368</v>
      </c>
      <c r="C22" s="44" t="s">
        <v>345</v>
      </c>
      <c r="D22" s="113"/>
      <c r="E22" s="9">
        <v>1</v>
      </c>
      <c r="F22" s="44" t="s">
        <v>890</v>
      </c>
      <c r="N22" s="9"/>
      <c r="O22" s="232"/>
      <c r="P22" s="56" t="s">
        <v>1009</v>
      </c>
      <c r="Q22" s="56" t="s">
        <v>376</v>
      </c>
      <c r="R22" s="160" t="s">
        <v>319</v>
      </c>
      <c r="S22" s="199">
        <v>1</v>
      </c>
      <c r="T22" s="42"/>
      <c r="U22" s="173">
        <f t="shared" si="2"/>
        <v>1</v>
      </c>
      <c r="V22" s="42">
        <v>1</v>
      </c>
      <c r="W22" s="173"/>
      <c r="X22" s="44" t="s">
        <v>864</v>
      </c>
      <c r="Y22" s="159" t="s">
        <v>308</v>
      </c>
      <c r="Z22" s="51" t="s">
        <v>306</v>
      </c>
      <c r="AA22" s="199"/>
      <c r="AB22" s="199">
        <v>1</v>
      </c>
      <c r="AC22" s="173">
        <f t="shared" si="3"/>
        <v>1</v>
      </c>
      <c r="AD22" s="42"/>
      <c r="AE22" s="15"/>
    </row>
    <row r="23" spans="1:31" ht="15.6" customHeight="1" x14ac:dyDescent="0.25">
      <c r="B23" s="44"/>
      <c r="C23" s="44"/>
      <c r="E23" s="9">
        <v>2</v>
      </c>
      <c r="F23" s="44" t="s">
        <v>81</v>
      </c>
      <c r="N23" s="8"/>
      <c r="O23" s="233"/>
      <c r="P23" s="44" t="s">
        <v>847</v>
      </c>
      <c r="Q23" s="44" t="s">
        <v>220</v>
      </c>
      <c r="R23" s="44" t="s">
        <v>319</v>
      </c>
      <c r="S23" s="42"/>
      <c r="T23" s="42"/>
      <c r="U23" s="173">
        <f t="shared" si="2"/>
        <v>0</v>
      </c>
      <c r="V23" s="42">
        <v>1</v>
      </c>
      <c r="W23" s="173"/>
      <c r="X23" s="44" t="s">
        <v>865</v>
      </c>
      <c r="Y23" s="44" t="s">
        <v>309</v>
      </c>
      <c r="Z23" s="51" t="s">
        <v>306</v>
      </c>
      <c r="AA23" s="42"/>
      <c r="AB23" s="199"/>
      <c r="AC23" s="173">
        <f t="shared" si="3"/>
        <v>0</v>
      </c>
      <c r="AD23" s="42"/>
      <c r="AE23" s="15"/>
    </row>
    <row r="24" spans="1:31" ht="15.6" customHeight="1" x14ac:dyDescent="0.25">
      <c r="N24" s="9"/>
      <c r="O24" s="233"/>
      <c r="P24" s="157" t="s">
        <v>805</v>
      </c>
      <c r="Q24" s="220"/>
      <c r="R24" s="220" t="s">
        <v>319</v>
      </c>
      <c r="S24" s="221">
        <v>2</v>
      </c>
      <c r="T24" s="221">
        <v>2</v>
      </c>
      <c r="U24" s="173">
        <f t="shared" si="2"/>
        <v>4</v>
      </c>
      <c r="V24" s="42"/>
      <c r="W24" s="173"/>
      <c r="X24" s="157" t="s">
        <v>805</v>
      </c>
      <c r="Y24" s="157"/>
      <c r="Z24" s="157" t="s">
        <v>306</v>
      </c>
      <c r="AA24" s="221">
        <v>1</v>
      </c>
      <c r="AB24" s="221">
        <v>5</v>
      </c>
      <c r="AC24" s="173">
        <f>SUM(AA24:AB24)</f>
        <v>6</v>
      </c>
      <c r="AD24" s="42">
        <v>3</v>
      </c>
      <c r="AE24" s="15"/>
    </row>
    <row r="25" spans="1:31" ht="15.6" customHeight="1" x14ac:dyDescent="0.3">
      <c r="A25" s="73"/>
      <c r="B25" s="156"/>
      <c r="C25" s="75"/>
      <c r="D25" s="148"/>
      <c r="E25" s="71" t="s">
        <v>239</v>
      </c>
      <c r="F25" s="71"/>
      <c r="G25" s="70"/>
      <c r="H25" s="70"/>
      <c r="I25" s="70"/>
      <c r="J25" s="72"/>
      <c r="K25" s="70"/>
      <c r="L25" s="70"/>
      <c r="M25" s="70"/>
      <c r="N25" s="9"/>
      <c r="O25" s="233"/>
      <c r="P25" s="224" t="s">
        <v>935</v>
      </c>
      <c r="Q25" s="225"/>
      <c r="R25" s="225"/>
      <c r="S25" s="226">
        <f>SUM(S14:S24)</f>
        <v>19</v>
      </c>
      <c r="T25" s="226">
        <f>SUM(T14:T24)</f>
        <v>25</v>
      </c>
      <c r="U25" s="226">
        <f>SUM(U14:U24)</f>
        <v>44</v>
      </c>
      <c r="V25" s="226">
        <f>SUM(V14:V24)</f>
        <v>4</v>
      </c>
      <c r="W25" s="173"/>
      <c r="X25" s="224" t="s">
        <v>936</v>
      </c>
      <c r="Y25" s="224"/>
      <c r="Z25" s="224"/>
      <c r="AA25" s="226">
        <f>SUM(AA14:AA24)</f>
        <v>19</v>
      </c>
      <c r="AB25" s="226">
        <f>SUM(AB14:AB24)</f>
        <v>29</v>
      </c>
      <c r="AC25" s="226">
        <f>SUM(AC14:AC24)</f>
        <v>48</v>
      </c>
      <c r="AD25" s="226">
        <f>SUM(AD14:AD24)</f>
        <v>10</v>
      </c>
      <c r="AE25" s="15"/>
    </row>
    <row r="26" spans="1:31" ht="15.6" customHeight="1" x14ac:dyDescent="0.3">
      <c r="A26" s="49" t="s">
        <v>228</v>
      </c>
      <c r="B26" s="35" t="s">
        <v>277</v>
      </c>
      <c r="D26" s="23">
        <v>1</v>
      </c>
      <c r="E26" s="8">
        <v>1</v>
      </c>
      <c r="F26" s="44" t="s">
        <v>78</v>
      </c>
      <c r="M26" s="39"/>
      <c r="N26" s="9"/>
      <c r="O26" s="233"/>
      <c r="P26" s="157" t="s">
        <v>860</v>
      </c>
      <c r="Q26" s="44" t="s">
        <v>320</v>
      </c>
      <c r="R26" s="44" t="s">
        <v>305</v>
      </c>
      <c r="S26" s="42">
        <v>6</v>
      </c>
      <c r="T26" s="42">
        <v>6</v>
      </c>
      <c r="U26" s="173">
        <f t="shared" ref="U26:U35" si="4">SUM(S26:T26)</f>
        <v>12</v>
      </c>
      <c r="V26" s="42"/>
      <c r="W26" s="173"/>
      <c r="X26" s="46" t="s">
        <v>878</v>
      </c>
      <c r="Y26" s="46" t="s">
        <v>794</v>
      </c>
      <c r="Z26" s="44" t="s">
        <v>243</v>
      </c>
      <c r="AA26" s="42">
        <v>4</v>
      </c>
      <c r="AB26" s="42">
        <v>5</v>
      </c>
      <c r="AC26" s="173">
        <f t="shared" ref="AC26:AC35" si="5">SUM(AA26:AB26)</f>
        <v>9</v>
      </c>
      <c r="AD26" s="42">
        <v>3</v>
      </c>
      <c r="AE26" s="15"/>
    </row>
    <row r="27" spans="1:31" ht="15.6" customHeight="1" x14ac:dyDescent="0.25">
      <c r="A27" s="52" t="s">
        <v>226</v>
      </c>
      <c r="B27" s="44" t="s">
        <v>211</v>
      </c>
      <c r="C27" s="44" t="s">
        <v>365</v>
      </c>
      <c r="E27" s="8"/>
      <c r="F27" s="44"/>
      <c r="N27" s="9"/>
      <c r="O27" s="232"/>
      <c r="P27" s="157" t="s">
        <v>859</v>
      </c>
      <c r="Q27" s="44" t="s">
        <v>792</v>
      </c>
      <c r="R27" s="44" t="s">
        <v>305</v>
      </c>
      <c r="S27" s="42">
        <v>8</v>
      </c>
      <c r="T27" s="42">
        <v>2</v>
      </c>
      <c r="U27" s="173">
        <f t="shared" si="4"/>
        <v>10</v>
      </c>
      <c r="V27" s="42"/>
      <c r="W27" s="173"/>
      <c r="X27" s="44" t="s">
        <v>926</v>
      </c>
      <c r="Y27" s="44" t="s">
        <v>289</v>
      </c>
      <c r="Z27" s="44" t="s">
        <v>243</v>
      </c>
      <c r="AA27" s="42">
        <v>3</v>
      </c>
      <c r="AB27" s="199">
        <v>3</v>
      </c>
      <c r="AC27" s="173">
        <f t="shared" si="5"/>
        <v>6</v>
      </c>
      <c r="AD27" s="42">
        <v>2</v>
      </c>
      <c r="AE27" s="15"/>
    </row>
    <row r="28" spans="1:31" ht="15.6" customHeight="1" x14ac:dyDescent="0.25">
      <c r="B28" s="44"/>
      <c r="C28" s="44"/>
      <c r="E28" s="93"/>
      <c r="F28" s="44"/>
      <c r="N28" s="9"/>
      <c r="O28" s="232"/>
      <c r="P28" s="44" t="s">
        <v>856</v>
      </c>
      <c r="Q28" s="44" t="s">
        <v>261</v>
      </c>
      <c r="R28" s="44" t="s">
        <v>305</v>
      </c>
      <c r="S28" s="42">
        <v>3</v>
      </c>
      <c r="T28" s="42">
        <v>5</v>
      </c>
      <c r="U28" s="173">
        <f t="shared" si="4"/>
        <v>8</v>
      </c>
      <c r="V28" s="42"/>
      <c r="W28" s="173"/>
      <c r="X28" s="44" t="s">
        <v>879</v>
      </c>
      <c r="Y28" s="44" t="s">
        <v>303</v>
      </c>
      <c r="Z28" s="44" t="s">
        <v>243</v>
      </c>
      <c r="AA28" s="42"/>
      <c r="AB28" s="199">
        <v>6</v>
      </c>
      <c r="AC28" s="173">
        <f t="shared" si="5"/>
        <v>6</v>
      </c>
      <c r="AD28" s="42"/>
      <c r="AE28" s="15"/>
    </row>
    <row r="29" spans="1:31" ht="15.6" customHeight="1" x14ac:dyDescent="0.3">
      <c r="A29" s="42"/>
      <c r="B29" s="35" t="s">
        <v>278</v>
      </c>
      <c r="C29" s="106"/>
      <c r="D29" s="23">
        <v>3</v>
      </c>
      <c r="E29" s="93">
        <v>1</v>
      </c>
      <c r="F29" s="44" t="s">
        <v>79</v>
      </c>
      <c r="N29" s="9"/>
      <c r="O29" s="232"/>
      <c r="P29" s="44" t="s">
        <v>901</v>
      </c>
      <c r="Q29" s="44" t="s">
        <v>790</v>
      </c>
      <c r="R29" s="44" t="s">
        <v>305</v>
      </c>
      <c r="S29" s="42">
        <v>4</v>
      </c>
      <c r="T29" s="199">
        <v>3</v>
      </c>
      <c r="U29" s="173">
        <f>SUM(S29:T29)</f>
        <v>7</v>
      </c>
      <c r="V29" s="42"/>
      <c r="W29" s="173"/>
      <c r="X29" s="44" t="s">
        <v>873</v>
      </c>
      <c r="Y29" s="44" t="s">
        <v>219</v>
      </c>
      <c r="Z29" s="44" t="s">
        <v>243</v>
      </c>
      <c r="AA29" s="42">
        <v>5</v>
      </c>
      <c r="AB29" s="42"/>
      <c r="AC29" s="173">
        <f t="shared" si="5"/>
        <v>5</v>
      </c>
      <c r="AD29" s="42"/>
      <c r="AE29" s="15"/>
    </row>
    <row r="30" spans="1:31" ht="15.6" customHeight="1" x14ac:dyDescent="0.25">
      <c r="A30" s="52" t="s">
        <v>226</v>
      </c>
      <c r="B30" s="44" t="s">
        <v>382</v>
      </c>
      <c r="C30" s="44" t="s">
        <v>369</v>
      </c>
      <c r="D30" s="23"/>
      <c r="E30" s="9">
        <v>1</v>
      </c>
      <c r="F30" s="44" t="s">
        <v>1003</v>
      </c>
      <c r="G30" s="39"/>
      <c r="K30" s="39"/>
      <c r="L30" s="39"/>
      <c r="M30" s="39"/>
      <c r="N30" s="9"/>
      <c r="O30" s="232"/>
      <c r="P30" s="44" t="s">
        <v>853</v>
      </c>
      <c r="Q30" s="159" t="s">
        <v>274</v>
      </c>
      <c r="R30" s="51" t="s">
        <v>305</v>
      </c>
      <c r="S30" s="42">
        <v>2</v>
      </c>
      <c r="T30" s="42">
        <v>5</v>
      </c>
      <c r="U30" s="173">
        <f>SUM(S30:T30)</f>
        <v>7</v>
      </c>
      <c r="V30" s="42"/>
      <c r="W30" s="173"/>
      <c r="X30" s="44" t="s">
        <v>875</v>
      </c>
      <c r="Y30" s="44" t="s">
        <v>328</v>
      </c>
      <c r="Z30" s="44" t="s">
        <v>243</v>
      </c>
      <c r="AA30" s="42">
        <v>1</v>
      </c>
      <c r="AB30" s="42">
        <v>3</v>
      </c>
      <c r="AC30" s="173">
        <f t="shared" si="5"/>
        <v>4</v>
      </c>
      <c r="AD30" s="42">
        <v>1</v>
      </c>
      <c r="AE30" s="15"/>
    </row>
    <row r="31" spans="1:31" ht="15.6" customHeight="1" x14ac:dyDescent="0.25">
      <c r="E31" s="9">
        <v>1</v>
      </c>
      <c r="F31" s="44" t="s">
        <v>5</v>
      </c>
      <c r="N31" s="9"/>
      <c r="O31" s="232"/>
      <c r="P31" s="44" t="s">
        <v>858</v>
      </c>
      <c r="Q31" s="44" t="s">
        <v>333</v>
      </c>
      <c r="R31" s="44" t="s">
        <v>305</v>
      </c>
      <c r="S31" s="42">
        <v>2</v>
      </c>
      <c r="T31" s="42">
        <v>4</v>
      </c>
      <c r="U31" s="173">
        <f t="shared" si="4"/>
        <v>6</v>
      </c>
      <c r="V31" s="42"/>
      <c r="W31" s="173"/>
      <c r="X31" s="44" t="s">
        <v>864</v>
      </c>
      <c r="Y31" s="51" t="s">
        <v>914</v>
      </c>
      <c r="Z31" s="51" t="s">
        <v>243</v>
      </c>
      <c r="AA31" s="42"/>
      <c r="AB31" s="42">
        <v>3</v>
      </c>
      <c r="AC31" s="173">
        <f>SUM(AA31:AB31)</f>
        <v>3</v>
      </c>
      <c r="AD31" s="42">
        <v>2</v>
      </c>
      <c r="AE31" s="15"/>
    </row>
    <row r="32" spans="1:31" ht="15.6" customHeight="1" x14ac:dyDescent="0.25">
      <c r="N32" s="8"/>
      <c r="O32" s="233"/>
      <c r="P32" s="44" t="s">
        <v>852</v>
      </c>
      <c r="Q32" s="44" t="s">
        <v>234</v>
      </c>
      <c r="R32" s="44" t="s">
        <v>305</v>
      </c>
      <c r="S32" s="42"/>
      <c r="T32" s="42">
        <v>4</v>
      </c>
      <c r="U32" s="173">
        <f t="shared" si="4"/>
        <v>4</v>
      </c>
      <c r="V32" s="42"/>
      <c r="W32" s="173"/>
      <c r="X32" s="44" t="s">
        <v>874</v>
      </c>
      <c r="Y32" s="44" t="s">
        <v>212</v>
      </c>
      <c r="Z32" s="44" t="s">
        <v>243</v>
      </c>
      <c r="AA32" s="42"/>
      <c r="AB32" s="199">
        <v>2</v>
      </c>
      <c r="AC32" s="173">
        <f>SUM(AA32:AB32)</f>
        <v>2</v>
      </c>
      <c r="AD32" s="42"/>
      <c r="AE32" s="15"/>
    </row>
    <row r="33" spans="1:31" ht="15.6" customHeight="1" x14ac:dyDescent="0.3">
      <c r="A33" s="76" t="s">
        <v>327</v>
      </c>
      <c r="B33" s="156"/>
      <c r="C33" s="155"/>
      <c r="D33" s="148"/>
      <c r="E33" s="71" t="s">
        <v>239</v>
      </c>
      <c r="F33" s="71"/>
      <c r="G33" s="78"/>
      <c r="H33" s="78"/>
      <c r="I33" s="78"/>
      <c r="J33" s="79"/>
      <c r="K33" s="78"/>
      <c r="L33" s="78"/>
      <c r="M33" s="78"/>
      <c r="N33" s="9"/>
      <c r="O33" s="232"/>
      <c r="P33" s="44" t="s">
        <v>855</v>
      </c>
      <c r="Q33" s="88" t="s">
        <v>221</v>
      </c>
      <c r="R33" s="44" t="s">
        <v>305</v>
      </c>
      <c r="S33" s="42"/>
      <c r="T33" s="42">
        <v>4</v>
      </c>
      <c r="U33" s="173">
        <f t="shared" si="4"/>
        <v>4</v>
      </c>
      <c r="V33" s="42"/>
      <c r="W33" s="173"/>
      <c r="X33" s="44" t="s">
        <v>876</v>
      </c>
      <c r="Y33" s="44" t="s">
        <v>367</v>
      </c>
      <c r="Z33" s="44" t="s">
        <v>243</v>
      </c>
      <c r="AA33" s="42"/>
      <c r="AB33" s="42">
        <v>2</v>
      </c>
      <c r="AC33" s="173">
        <f>SUM(AA33:AB33)</f>
        <v>2</v>
      </c>
      <c r="AD33" s="42">
        <v>1</v>
      </c>
      <c r="AE33" s="15"/>
    </row>
    <row r="34" spans="1:31" ht="15.6" customHeight="1" x14ac:dyDescent="0.3">
      <c r="A34" s="49" t="s">
        <v>229</v>
      </c>
      <c r="B34" s="35" t="s">
        <v>363</v>
      </c>
      <c r="D34" s="23">
        <v>3</v>
      </c>
      <c r="E34" s="8">
        <v>2</v>
      </c>
      <c r="F34" s="44" t="s">
        <v>74</v>
      </c>
      <c r="G34" s="158"/>
      <c r="H34" s="158"/>
      <c r="I34" s="94"/>
      <c r="J34" s="94"/>
      <c r="K34" s="94"/>
      <c r="L34" s="94"/>
      <c r="M34" s="94"/>
      <c r="N34" s="9"/>
      <c r="O34" s="233"/>
      <c r="P34" s="44" t="s">
        <v>854</v>
      </c>
      <c r="Q34" s="44" t="s">
        <v>214</v>
      </c>
      <c r="R34" s="44" t="s">
        <v>305</v>
      </c>
      <c r="S34" s="199"/>
      <c r="T34" s="42">
        <v>4</v>
      </c>
      <c r="U34" s="173">
        <f t="shared" si="4"/>
        <v>4</v>
      </c>
      <c r="V34" s="42"/>
      <c r="W34" s="173"/>
      <c r="X34" s="44" t="s">
        <v>877</v>
      </c>
      <c r="Y34" s="51" t="s">
        <v>786</v>
      </c>
      <c r="Z34" s="51" t="s">
        <v>243</v>
      </c>
      <c r="AA34" s="42"/>
      <c r="AB34" s="199">
        <v>1</v>
      </c>
      <c r="AC34" s="173">
        <f t="shared" si="5"/>
        <v>1</v>
      </c>
      <c r="AD34" s="42"/>
      <c r="AE34" s="15"/>
    </row>
    <row r="35" spans="1:31" ht="15.6" customHeight="1" x14ac:dyDescent="0.25">
      <c r="A35" s="42" t="s">
        <v>226</v>
      </c>
      <c r="B35" s="44" t="s">
        <v>525</v>
      </c>
      <c r="C35" s="44" t="s">
        <v>366</v>
      </c>
      <c r="D35" s="9"/>
      <c r="E35" s="8"/>
      <c r="F35" s="44" t="s">
        <v>75</v>
      </c>
      <c r="N35" s="9"/>
      <c r="O35" s="233"/>
      <c r="P35" s="44" t="s">
        <v>857</v>
      </c>
      <c r="Q35" s="44" t="s">
        <v>222</v>
      </c>
      <c r="R35" s="44" t="s">
        <v>305</v>
      </c>
      <c r="S35" s="43"/>
      <c r="T35" s="42">
        <v>1</v>
      </c>
      <c r="U35" s="173">
        <f t="shared" si="4"/>
        <v>1</v>
      </c>
      <c r="V35" s="42"/>
      <c r="W35" s="173"/>
      <c r="X35" s="44" t="s">
        <v>872</v>
      </c>
      <c r="Y35" s="44" t="s">
        <v>211</v>
      </c>
      <c r="Z35" s="44" t="s">
        <v>243</v>
      </c>
      <c r="AA35" s="42"/>
      <c r="AB35" s="42"/>
      <c r="AC35" s="173">
        <f t="shared" si="5"/>
        <v>0</v>
      </c>
      <c r="AD35" s="42">
        <v>1</v>
      </c>
      <c r="AE35" s="15"/>
    </row>
    <row r="36" spans="1:31" ht="15.6" customHeight="1" x14ac:dyDescent="0.25">
      <c r="F36" s="44" t="s">
        <v>76</v>
      </c>
      <c r="N36" s="9"/>
      <c r="O36" s="232"/>
      <c r="P36" s="157" t="s">
        <v>805</v>
      </c>
      <c r="Q36" s="157"/>
      <c r="R36" s="157" t="s">
        <v>305</v>
      </c>
      <c r="S36" s="221">
        <v>1</v>
      </c>
      <c r="T36" s="221">
        <v>7</v>
      </c>
      <c r="U36" s="173">
        <f>SUM(S36:T36)</f>
        <v>8</v>
      </c>
      <c r="V36" s="42">
        <v>1</v>
      </c>
      <c r="W36" s="173"/>
      <c r="X36" s="157" t="s">
        <v>805</v>
      </c>
      <c r="Y36" s="157"/>
      <c r="Z36" s="223" t="s">
        <v>243</v>
      </c>
      <c r="AA36" s="221">
        <v>2</v>
      </c>
      <c r="AB36" s="221">
        <v>1</v>
      </c>
      <c r="AC36" s="173">
        <f>SUM(AA36:AB36)</f>
        <v>3</v>
      </c>
      <c r="AD36" s="42">
        <v>1</v>
      </c>
      <c r="AE36" s="15"/>
    </row>
    <row r="37" spans="1:31" ht="15.6" customHeight="1" x14ac:dyDescent="0.3">
      <c r="A37" s="52"/>
      <c r="B37" s="35"/>
      <c r="C37" s="46"/>
      <c r="D37" s="114"/>
      <c r="E37" s="93"/>
      <c r="F37" s="44"/>
      <c r="N37" s="9"/>
      <c r="O37" s="233"/>
      <c r="P37" s="224" t="s">
        <v>937</v>
      </c>
      <c r="Q37" s="224"/>
      <c r="R37" s="224"/>
      <c r="S37" s="226">
        <f>SUM(S26:S36)</f>
        <v>26</v>
      </c>
      <c r="T37" s="226">
        <f>SUM(T26:T36)</f>
        <v>45</v>
      </c>
      <c r="U37" s="226">
        <f>SUM(U26:U36)</f>
        <v>71</v>
      </c>
      <c r="V37" s="226">
        <f>SUM(V36)</f>
        <v>1</v>
      </c>
      <c r="W37" s="173"/>
      <c r="X37" s="224" t="s">
        <v>938</v>
      </c>
      <c r="Y37" s="224"/>
      <c r="Z37" s="227"/>
      <c r="AA37" s="226">
        <f>SUM(AA26:AA36)</f>
        <v>15</v>
      </c>
      <c r="AB37" s="226">
        <f>SUM(AB26:AB36)</f>
        <v>26</v>
      </c>
      <c r="AC37" s="226">
        <f>SUM(AC26:AC36)</f>
        <v>41</v>
      </c>
      <c r="AD37" s="226">
        <f>SUM(AD26:AD36)</f>
        <v>11</v>
      </c>
      <c r="AE37" s="15"/>
    </row>
    <row r="38" spans="1:31" ht="15.6" customHeight="1" x14ac:dyDescent="0.3">
      <c r="A38" s="52"/>
      <c r="B38" s="35" t="s">
        <v>312</v>
      </c>
      <c r="C38" s="46"/>
      <c r="D38" s="114">
        <v>5</v>
      </c>
      <c r="E38" s="93">
        <v>1</v>
      </c>
      <c r="F38" s="44" t="s">
        <v>69</v>
      </c>
      <c r="N38" s="8"/>
      <c r="O38" s="233"/>
      <c r="P38" s="44" t="s">
        <v>811</v>
      </c>
      <c r="Q38" s="44" t="s">
        <v>299</v>
      </c>
      <c r="R38" s="51" t="s">
        <v>250</v>
      </c>
      <c r="S38" s="199">
        <v>4</v>
      </c>
      <c r="T38" s="199">
        <v>3</v>
      </c>
      <c r="U38" s="173">
        <f>SUM(S38:T38)</f>
        <v>7</v>
      </c>
      <c r="V38" s="42"/>
      <c r="W38" s="173"/>
      <c r="X38" s="44" t="s">
        <v>943</v>
      </c>
      <c r="Y38" s="44" t="s">
        <v>908</v>
      </c>
      <c r="Z38" s="44" t="s">
        <v>242</v>
      </c>
      <c r="AA38" s="42">
        <v>11</v>
      </c>
      <c r="AB38" s="199">
        <v>3</v>
      </c>
      <c r="AC38" s="173">
        <f t="shared" ref="AC38:AC44" si="6">SUM(AA38:AB38)</f>
        <v>14</v>
      </c>
      <c r="AD38" s="42"/>
      <c r="AE38" s="15"/>
    </row>
    <row r="39" spans="1:31" ht="15.6" customHeight="1" x14ac:dyDescent="0.25">
      <c r="A39" s="52" t="s">
        <v>226</v>
      </c>
      <c r="B39" s="44" t="s">
        <v>272</v>
      </c>
      <c r="C39" s="52"/>
      <c r="D39" s="114"/>
      <c r="E39" s="93">
        <v>1</v>
      </c>
      <c r="F39" s="44" t="s">
        <v>70</v>
      </c>
      <c r="N39" s="9"/>
      <c r="O39" s="233"/>
      <c r="P39" s="44" t="s">
        <v>810</v>
      </c>
      <c r="Q39" s="44" t="s">
        <v>299</v>
      </c>
      <c r="R39" s="51" t="s">
        <v>250</v>
      </c>
      <c r="S39" s="42">
        <v>4</v>
      </c>
      <c r="T39" s="199">
        <v>1</v>
      </c>
      <c r="U39" s="173">
        <f t="shared" ref="U39:U47" si="7">SUM(S39:T39)</f>
        <v>5</v>
      </c>
      <c r="V39" s="42"/>
      <c r="W39" s="173"/>
      <c r="X39" s="44" t="s">
        <v>827</v>
      </c>
      <c r="Y39" s="44" t="s">
        <v>304</v>
      </c>
      <c r="Z39" s="44" t="s">
        <v>242</v>
      </c>
      <c r="AA39" s="42">
        <v>5</v>
      </c>
      <c r="AB39" s="199">
        <v>8</v>
      </c>
      <c r="AC39" s="173">
        <f>SUM(AA39:AB39)</f>
        <v>13</v>
      </c>
      <c r="AD39" s="42"/>
      <c r="AE39" s="15"/>
    </row>
    <row r="40" spans="1:31" ht="15.6" customHeight="1" x14ac:dyDescent="0.25">
      <c r="E40" s="93">
        <v>1</v>
      </c>
      <c r="F40" s="44" t="s">
        <v>71</v>
      </c>
      <c r="N40" s="8"/>
      <c r="O40" s="233"/>
      <c r="P40" s="44" t="s">
        <v>807</v>
      </c>
      <c r="Q40" s="159" t="s">
        <v>370</v>
      </c>
      <c r="R40" s="44" t="s">
        <v>250</v>
      </c>
      <c r="S40" s="42">
        <v>2</v>
      </c>
      <c r="T40" s="42">
        <v>3</v>
      </c>
      <c r="U40" s="173">
        <f t="shared" si="7"/>
        <v>5</v>
      </c>
      <c r="V40" s="42">
        <v>2</v>
      </c>
      <c r="W40" s="173"/>
      <c r="X40" s="56" t="s">
        <v>825</v>
      </c>
      <c r="Y40" s="56" t="s">
        <v>260</v>
      </c>
      <c r="Z40" s="46" t="s">
        <v>242</v>
      </c>
      <c r="AA40" s="42">
        <v>1</v>
      </c>
      <c r="AB40" s="42">
        <v>10</v>
      </c>
      <c r="AC40" s="173">
        <f>SUM(AA40:AB40)</f>
        <v>11</v>
      </c>
      <c r="AD40" s="42"/>
      <c r="AE40" s="15"/>
    </row>
    <row r="41" spans="1:31" ht="15.6" customHeight="1" x14ac:dyDescent="0.25">
      <c r="E41" s="93">
        <v>2</v>
      </c>
      <c r="F41" s="44" t="s">
        <v>72</v>
      </c>
      <c r="N41" s="9"/>
      <c r="O41" s="232"/>
      <c r="P41" s="44" t="s">
        <v>812</v>
      </c>
      <c r="Q41" s="44" t="s">
        <v>215</v>
      </c>
      <c r="R41" s="44" t="s">
        <v>250</v>
      </c>
      <c r="S41" s="42"/>
      <c r="T41" s="199">
        <v>3</v>
      </c>
      <c r="U41" s="173">
        <f t="shared" si="7"/>
        <v>3</v>
      </c>
      <c r="V41" s="42">
        <v>1</v>
      </c>
      <c r="W41" s="173"/>
      <c r="X41" s="46" t="s">
        <v>829</v>
      </c>
      <c r="Y41" s="46" t="s">
        <v>249</v>
      </c>
      <c r="Z41" s="160" t="s">
        <v>242</v>
      </c>
      <c r="AA41" s="42">
        <v>6</v>
      </c>
      <c r="AB41" s="42">
        <v>4</v>
      </c>
      <c r="AC41" s="173">
        <f t="shared" si="6"/>
        <v>10</v>
      </c>
      <c r="AD41" s="42">
        <v>1</v>
      </c>
      <c r="AE41" s="15"/>
    </row>
    <row r="42" spans="1:31" ht="15.6" customHeight="1" x14ac:dyDescent="0.25">
      <c r="E42" s="93">
        <v>2</v>
      </c>
      <c r="F42" s="44" t="s">
        <v>73</v>
      </c>
      <c r="N42" s="9"/>
      <c r="O42" s="232"/>
      <c r="P42" s="44" t="s">
        <v>809</v>
      </c>
      <c r="Q42" s="44" t="s">
        <v>251</v>
      </c>
      <c r="R42" s="44" t="s">
        <v>250</v>
      </c>
      <c r="S42" s="42"/>
      <c r="T42" s="42">
        <v>3</v>
      </c>
      <c r="U42" s="173">
        <f t="shared" si="7"/>
        <v>3</v>
      </c>
      <c r="V42" s="42">
        <v>1</v>
      </c>
      <c r="W42" s="173"/>
      <c r="X42" s="44" t="s">
        <v>832</v>
      </c>
      <c r="Y42" s="44" t="s">
        <v>359</v>
      </c>
      <c r="Z42" s="44" t="s">
        <v>242</v>
      </c>
      <c r="AA42" s="42">
        <v>1</v>
      </c>
      <c r="AB42" s="42">
        <v>6</v>
      </c>
      <c r="AC42" s="173">
        <f t="shared" si="6"/>
        <v>7</v>
      </c>
      <c r="AD42" s="42"/>
      <c r="AE42" s="15"/>
    </row>
    <row r="43" spans="1:31" ht="15.6" customHeight="1" x14ac:dyDescent="0.25">
      <c r="N43" s="8"/>
      <c r="O43" s="233"/>
      <c r="P43" s="44" t="s">
        <v>813</v>
      </c>
      <c r="Q43" s="44" t="s">
        <v>259</v>
      </c>
      <c r="R43" s="51" t="s">
        <v>250</v>
      </c>
      <c r="S43" s="199">
        <v>1</v>
      </c>
      <c r="T43" s="42">
        <v>1</v>
      </c>
      <c r="U43" s="173">
        <f t="shared" si="7"/>
        <v>2</v>
      </c>
      <c r="V43" s="42"/>
      <c r="W43" s="173"/>
      <c r="X43" s="44" t="s">
        <v>828</v>
      </c>
      <c r="Y43" s="44" t="s">
        <v>258</v>
      </c>
      <c r="Z43" s="44" t="s">
        <v>242</v>
      </c>
      <c r="AA43" s="42"/>
      <c r="AB43" s="199">
        <v>5</v>
      </c>
      <c r="AC43" s="173">
        <f t="shared" si="6"/>
        <v>5</v>
      </c>
      <c r="AD43" s="42">
        <v>1</v>
      </c>
      <c r="AE43" s="15"/>
    </row>
    <row r="44" spans="1:31" ht="15.6" customHeight="1" x14ac:dyDescent="0.3">
      <c r="A44" s="76"/>
      <c r="B44" s="156"/>
      <c r="C44" s="71"/>
      <c r="D44" s="148"/>
      <c r="E44" s="71" t="s">
        <v>239</v>
      </c>
      <c r="F44" s="77"/>
      <c r="G44" s="78"/>
      <c r="H44" s="78"/>
      <c r="I44" s="78"/>
      <c r="J44" s="79"/>
      <c r="K44" s="78"/>
      <c r="L44" s="78"/>
      <c r="M44" s="78"/>
      <c r="N44" s="9"/>
      <c r="O44" s="232"/>
      <c r="P44" s="44" t="s">
        <v>814</v>
      </c>
      <c r="Q44" s="44" t="s">
        <v>325</v>
      </c>
      <c r="R44" s="44" t="s">
        <v>250</v>
      </c>
      <c r="S44" s="52"/>
      <c r="T44" s="91">
        <v>2</v>
      </c>
      <c r="U44" s="173">
        <f t="shared" si="7"/>
        <v>2</v>
      </c>
      <c r="V44" s="42"/>
      <c r="W44" s="173"/>
      <c r="X44" s="44" t="s">
        <v>831</v>
      </c>
      <c r="Y44" s="44" t="s">
        <v>382</v>
      </c>
      <c r="Z44" s="44" t="s">
        <v>242</v>
      </c>
      <c r="AA44" s="42"/>
      <c r="AB44" s="42">
        <v>3</v>
      </c>
      <c r="AC44" s="173">
        <f t="shared" si="6"/>
        <v>3</v>
      </c>
      <c r="AD44" s="42">
        <v>1</v>
      </c>
      <c r="AE44" s="15"/>
    </row>
    <row r="45" spans="1:31" ht="15.6" customHeight="1" x14ac:dyDescent="0.3">
      <c r="A45" s="49" t="s">
        <v>230</v>
      </c>
      <c r="B45" s="35" t="s">
        <v>318</v>
      </c>
      <c r="C45" s="44"/>
      <c r="D45" s="23">
        <v>1</v>
      </c>
      <c r="E45" s="9">
        <v>1</v>
      </c>
      <c r="F45" s="157" t="s">
        <v>87</v>
      </c>
      <c r="G45" s="43"/>
      <c r="H45" s="47"/>
      <c r="I45" s="47"/>
      <c r="J45" s="48"/>
      <c r="K45" s="47"/>
      <c r="L45" s="47"/>
      <c r="M45" s="47"/>
      <c r="N45" s="9"/>
      <c r="O45" s="232"/>
      <c r="P45" s="44" t="s">
        <v>806</v>
      </c>
      <c r="Q45" s="51" t="s">
        <v>787</v>
      </c>
      <c r="R45" s="44" t="s">
        <v>250</v>
      </c>
      <c r="S45" s="42">
        <v>1</v>
      </c>
      <c r="T45" s="199"/>
      <c r="U45" s="173">
        <f t="shared" si="7"/>
        <v>1</v>
      </c>
      <c r="V45" s="42"/>
      <c r="W45" s="173"/>
      <c r="X45" s="44" t="s">
        <v>830</v>
      </c>
      <c r="Y45" s="88" t="s">
        <v>288</v>
      </c>
      <c r="Z45" s="44" t="s">
        <v>242</v>
      </c>
      <c r="AA45" s="42"/>
      <c r="AB45" s="199">
        <v>2</v>
      </c>
      <c r="AC45" s="173">
        <f>SUM(AA45:AB45)</f>
        <v>2</v>
      </c>
      <c r="AD45" s="42"/>
      <c r="AE45" s="15"/>
    </row>
    <row r="46" spans="1:31" ht="15.6" customHeight="1" x14ac:dyDescent="0.25">
      <c r="A46" s="52" t="s">
        <v>226</v>
      </c>
      <c r="B46" s="56" t="s">
        <v>272</v>
      </c>
      <c r="C46" s="46"/>
      <c r="D46" s="23"/>
      <c r="E46" s="9"/>
      <c r="F46" s="157"/>
      <c r="G46" s="43"/>
      <c r="H46" s="47"/>
      <c r="I46" s="43"/>
      <c r="J46" s="45"/>
      <c r="K46" s="47"/>
      <c r="L46" s="47"/>
      <c r="M46" s="39"/>
      <c r="N46" s="8"/>
      <c r="O46" s="233"/>
      <c r="P46" s="44" t="s">
        <v>815</v>
      </c>
      <c r="Q46" s="159" t="s">
        <v>380</v>
      </c>
      <c r="R46" s="44" t="s">
        <v>250</v>
      </c>
      <c r="S46" s="42">
        <v>1</v>
      </c>
      <c r="T46" s="42"/>
      <c r="U46" s="173">
        <f t="shared" si="7"/>
        <v>1</v>
      </c>
      <c r="V46" s="42">
        <v>1</v>
      </c>
      <c r="W46" s="173"/>
      <c r="X46" s="44" t="s">
        <v>833</v>
      </c>
      <c r="Y46" s="44" t="s">
        <v>204</v>
      </c>
      <c r="Z46" s="44" t="s">
        <v>242</v>
      </c>
      <c r="AA46" s="42"/>
      <c r="AB46" s="42">
        <v>2</v>
      </c>
      <c r="AC46" s="173">
        <f>SUM(AA46:AB46)</f>
        <v>2</v>
      </c>
      <c r="AD46" s="42">
        <v>2</v>
      </c>
      <c r="AE46" s="15"/>
    </row>
    <row r="47" spans="1:31" ht="15.6" customHeight="1" x14ac:dyDescent="0.25">
      <c r="F47" s="157"/>
      <c r="N47" s="8"/>
      <c r="O47" s="233"/>
      <c r="P47" s="44" t="s">
        <v>808</v>
      </c>
      <c r="Q47" s="44" t="s">
        <v>250</v>
      </c>
      <c r="R47" s="44" t="s">
        <v>250</v>
      </c>
      <c r="S47" s="42"/>
      <c r="T47" s="199"/>
      <c r="U47" s="173">
        <f t="shared" si="7"/>
        <v>0</v>
      </c>
      <c r="V47" s="42"/>
      <c r="W47" s="173"/>
      <c r="X47" s="44" t="s">
        <v>826</v>
      </c>
      <c r="Y47" s="44" t="s">
        <v>218</v>
      </c>
      <c r="Z47" s="51" t="s">
        <v>242</v>
      </c>
      <c r="AA47" s="42">
        <v>1</v>
      </c>
      <c r="AB47" s="199"/>
      <c r="AC47" s="173">
        <f>SUM(AA47:AB47)</f>
        <v>1</v>
      </c>
      <c r="AD47" s="42"/>
      <c r="AE47" s="15"/>
    </row>
    <row r="48" spans="1:31" ht="15.6" customHeight="1" x14ac:dyDescent="0.3">
      <c r="B48" s="35" t="s">
        <v>276</v>
      </c>
      <c r="C48" s="59"/>
      <c r="D48" s="24">
        <v>4</v>
      </c>
      <c r="E48" s="9">
        <v>1</v>
      </c>
      <c r="F48" s="157" t="s">
        <v>66</v>
      </c>
      <c r="N48" s="9"/>
      <c r="O48" s="232"/>
      <c r="P48" s="157" t="s">
        <v>805</v>
      </c>
      <c r="Q48" s="157"/>
      <c r="R48" s="157" t="s">
        <v>250</v>
      </c>
      <c r="S48" s="221"/>
      <c r="T48" s="221">
        <v>1</v>
      </c>
      <c r="U48" s="173">
        <f>SUM(S48:T48)</f>
        <v>1</v>
      </c>
      <c r="V48" s="42">
        <v>1</v>
      </c>
      <c r="W48" s="173"/>
      <c r="X48" s="157" t="s">
        <v>805</v>
      </c>
      <c r="Y48" s="157"/>
      <c r="Z48" s="157" t="s">
        <v>242</v>
      </c>
      <c r="AA48" s="221">
        <v>3</v>
      </c>
      <c r="AB48" s="221">
        <v>1</v>
      </c>
      <c r="AC48" s="173">
        <f>SUM(AA48:AB48)</f>
        <v>4</v>
      </c>
      <c r="AD48" s="42"/>
      <c r="AE48" s="15"/>
    </row>
    <row r="49" spans="1:31" ht="15.6" customHeight="1" x14ac:dyDescent="0.25">
      <c r="A49" s="91" t="s">
        <v>226</v>
      </c>
      <c r="B49" s="88" t="s">
        <v>272</v>
      </c>
      <c r="C49" s="46"/>
      <c r="D49" s="24"/>
      <c r="E49" s="9">
        <v>1</v>
      </c>
      <c r="F49" s="157" t="s">
        <v>67</v>
      </c>
      <c r="N49" s="9"/>
      <c r="O49" s="233"/>
      <c r="P49" s="224" t="s">
        <v>939</v>
      </c>
      <c r="Q49" s="224"/>
      <c r="R49" s="224"/>
      <c r="S49" s="226">
        <f>SUM(S38:S48)</f>
        <v>13</v>
      </c>
      <c r="T49" s="226">
        <f>SUM(T38:T48)</f>
        <v>17</v>
      </c>
      <c r="U49" s="226">
        <f>SUM(U38:U48)</f>
        <v>30</v>
      </c>
      <c r="V49" s="226">
        <f>SUM(V38:V48)</f>
        <v>6</v>
      </c>
      <c r="W49" s="173"/>
      <c r="X49" s="224" t="s">
        <v>940</v>
      </c>
      <c r="Y49" s="224"/>
      <c r="Z49" s="224"/>
      <c r="AA49" s="226">
        <f>SUM(AA38:AA48)</f>
        <v>28</v>
      </c>
      <c r="AB49" s="226">
        <f>SUM(AB38:AB48)</f>
        <v>44</v>
      </c>
      <c r="AC49" s="226">
        <f>SUM(AC38:AC48)</f>
        <v>72</v>
      </c>
      <c r="AD49" s="226">
        <f>SUM(AD38:AD48)</f>
        <v>5</v>
      </c>
      <c r="AE49" s="15"/>
    </row>
    <row r="50" spans="1:31" ht="15.6" customHeight="1" x14ac:dyDescent="0.25">
      <c r="B50" s="88"/>
      <c r="C50" s="46"/>
      <c r="E50" s="9">
        <v>2</v>
      </c>
      <c r="F50" s="157" t="s">
        <v>68</v>
      </c>
      <c r="N50" s="8"/>
      <c r="O50" s="233"/>
      <c r="P50" s="44" t="s">
        <v>820</v>
      </c>
      <c r="Q50" s="44" t="s">
        <v>254</v>
      </c>
      <c r="R50" s="44" t="s">
        <v>356</v>
      </c>
      <c r="S50" s="42">
        <v>1</v>
      </c>
      <c r="T50" s="199">
        <v>6</v>
      </c>
      <c r="U50" s="173">
        <f t="shared" ref="U50:U59" si="8">SUM(S50:T50)</f>
        <v>7</v>
      </c>
      <c r="V50" s="42">
        <v>1</v>
      </c>
      <c r="W50" s="173"/>
      <c r="X50" s="44" t="s">
        <v>842</v>
      </c>
      <c r="Y50" s="44" t="s">
        <v>598</v>
      </c>
      <c r="Z50" s="44" t="s">
        <v>358</v>
      </c>
      <c r="AA50" s="42">
        <v>3</v>
      </c>
      <c r="AB50" s="199">
        <v>5</v>
      </c>
      <c r="AC50" s="173">
        <f t="shared" ref="AC50:AC59" si="9">SUM(AA50:AB50)</f>
        <v>8</v>
      </c>
      <c r="AD50" s="42"/>
      <c r="AE50" s="15"/>
    </row>
    <row r="51" spans="1:31" ht="15.6" customHeight="1" x14ac:dyDescent="0.25">
      <c r="B51" s="88"/>
      <c r="C51" s="46"/>
      <c r="E51" s="9">
        <v>2</v>
      </c>
      <c r="F51" s="157" t="s">
        <v>77</v>
      </c>
      <c r="N51" s="9"/>
      <c r="O51" s="232"/>
      <c r="P51" s="44" t="s">
        <v>822</v>
      </c>
      <c r="Q51" s="44" t="s">
        <v>238</v>
      </c>
      <c r="R51" s="44" t="s">
        <v>356</v>
      </c>
      <c r="S51" s="42">
        <v>3</v>
      </c>
      <c r="T51" s="42">
        <v>3</v>
      </c>
      <c r="U51" s="173">
        <f t="shared" si="8"/>
        <v>6</v>
      </c>
      <c r="V51" s="42"/>
      <c r="W51" s="173"/>
      <c r="X51" s="44" t="s">
        <v>839</v>
      </c>
      <c r="Y51" s="44" t="s">
        <v>295</v>
      </c>
      <c r="Z51" s="44" t="s">
        <v>358</v>
      </c>
      <c r="AA51" s="42"/>
      <c r="AB51" s="42">
        <v>7</v>
      </c>
      <c r="AC51" s="173">
        <f t="shared" si="9"/>
        <v>7</v>
      </c>
      <c r="AD51" s="42"/>
      <c r="AE51" s="15"/>
    </row>
    <row r="52" spans="1:31" ht="15.6" customHeight="1" x14ac:dyDescent="0.25">
      <c r="N52" s="9"/>
      <c r="O52" s="232"/>
      <c r="P52" s="44" t="s">
        <v>823</v>
      </c>
      <c r="Q52" s="44" t="s">
        <v>292</v>
      </c>
      <c r="R52" s="44" t="s">
        <v>356</v>
      </c>
      <c r="S52" s="42">
        <v>2</v>
      </c>
      <c r="T52" s="199">
        <v>4</v>
      </c>
      <c r="U52" s="173">
        <f t="shared" si="8"/>
        <v>6</v>
      </c>
      <c r="V52" s="43"/>
      <c r="W52" s="173"/>
      <c r="X52" s="44" t="s">
        <v>836</v>
      </c>
      <c r="Y52" s="159" t="s">
        <v>216</v>
      </c>
      <c r="Z52" s="44" t="s">
        <v>358</v>
      </c>
      <c r="AA52" s="42">
        <v>3</v>
      </c>
      <c r="AB52" s="199">
        <v>2</v>
      </c>
      <c r="AC52" s="173">
        <f t="shared" si="9"/>
        <v>5</v>
      </c>
      <c r="AD52" s="42">
        <v>4</v>
      </c>
      <c r="AE52" s="15"/>
    </row>
    <row r="53" spans="1:31" ht="15.6" customHeight="1" x14ac:dyDescent="0.25">
      <c r="A53" s="107"/>
      <c r="B53" s="108"/>
      <c r="C53" s="108"/>
      <c r="D53" s="149"/>
      <c r="E53" s="109"/>
      <c r="F53" s="108"/>
      <c r="G53" s="110"/>
      <c r="H53" s="110"/>
      <c r="I53" s="110"/>
      <c r="J53" s="111"/>
      <c r="K53" s="110"/>
      <c r="L53" s="110"/>
      <c r="M53" s="109"/>
      <c r="N53" s="9"/>
      <c r="O53" s="232"/>
      <c r="P53" s="44" t="s">
        <v>818</v>
      </c>
      <c r="Q53" s="44" t="s">
        <v>209</v>
      </c>
      <c r="R53" s="44" t="s">
        <v>356</v>
      </c>
      <c r="S53" s="42"/>
      <c r="T53" s="199">
        <v>6</v>
      </c>
      <c r="U53" s="173">
        <f t="shared" si="8"/>
        <v>6</v>
      </c>
      <c r="V53" s="42">
        <v>1</v>
      </c>
      <c r="W53" s="173"/>
      <c r="X53" s="44" t="s">
        <v>837</v>
      </c>
      <c r="Y53" s="44" t="s">
        <v>798</v>
      </c>
      <c r="Z53" s="44" t="s">
        <v>358</v>
      </c>
      <c r="AA53" s="42">
        <v>2</v>
      </c>
      <c r="AB53" s="42">
        <v>4</v>
      </c>
      <c r="AC53" s="173">
        <f t="shared" si="9"/>
        <v>6</v>
      </c>
      <c r="AD53" s="199">
        <v>2</v>
      </c>
      <c r="AE53" s="15"/>
    </row>
    <row r="54" spans="1:31" ht="15.6" customHeight="1" x14ac:dyDescent="0.3">
      <c r="C54" s="44" t="s">
        <v>231</v>
      </c>
      <c r="D54" s="102">
        <f>SUM(D15:D53)</f>
        <v>25</v>
      </c>
      <c r="E54" s="22"/>
      <c r="F54" s="44" t="s">
        <v>233</v>
      </c>
      <c r="G54" s="35"/>
      <c r="H54" s="50"/>
      <c r="I54" s="64">
        <v>6</v>
      </c>
      <c r="J54" s="23"/>
      <c r="K54" s="56"/>
      <c r="L54" s="59"/>
      <c r="N54" s="8"/>
      <c r="O54" s="232"/>
      <c r="P54" s="44" t="s">
        <v>819</v>
      </c>
      <c r="Q54" s="51" t="s">
        <v>217</v>
      </c>
      <c r="R54" s="51" t="s">
        <v>356</v>
      </c>
      <c r="S54" s="42">
        <v>2</v>
      </c>
      <c r="T54" s="199">
        <v>3</v>
      </c>
      <c r="U54" s="173">
        <f t="shared" si="8"/>
        <v>5</v>
      </c>
      <c r="V54" s="42"/>
      <c r="W54" s="173"/>
      <c r="X54" s="44" t="s">
        <v>834</v>
      </c>
      <c r="Y54" s="161" t="s">
        <v>314</v>
      </c>
      <c r="Z54" s="44" t="s">
        <v>358</v>
      </c>
      <c r="AA54" s="42">
        <v>2</v>
      </c>
      <c r="AB54" s="199">
        <v>3</v>
      </c>
      <c r="AC54" s="173">
        <f t="shared" si="9"/>
        <v>5</v>
      </c>
      <c r="AD54" s="42">
        <v>1</v>
      </c>
      <c r="AE54" s="15"/>
    </row>
    <row r="55" spans="1:31" ht="15.6" customHeight="1" x14ac:dyDescent="0.25">
      <c r="N55" s="8"/>
      <c r="O55" s="233"/>
      <c r="P55" s="44" t="s">
        <v>821</v>
      </c>
      <c r="Q55" s="51" t="s">
        <v>254</v>
      </c>
      <c r="R55" s="51" t="s">
        <v>356</v>
      </c>
      <c r="S55" s="42">
        <v>2</v>
      </c>
      <c r="T55" s="42">
        <v>2</v>
      </c>
      <c r="U55" s="173">
        <f t="shared" si="8"/>
        <v>4</v>
      </c>
      <c r="V55" s="42"/>
      <c r="W55" s="173"/>
      <c r="X55" s="44" t="s">
        <v>835</v>
      </c>
      <c r="Y55" s="88" t="s">
        <v>309</v>
      </c>
      <c r="Z55" s="44" t="s">
        <v>358</v>
      </c>
      <c r="AA55" s="42">
        <v>2</v>
      </c>
      <c r="AB55" s="199">
        <v>3</v>
      </c>
      <c r="AC55" s="173">
        <f t="shared" si="9"/>
        <v>5</v>
      </c>
      <c r="AD55" s="42"/>
      <c r="AE55" s="15"/>
    </row>
    <row r="56" spans="1:31" ht="15.6" customHeight="1" x14ac:dyDescent="0.3">
      <c r="C56" s="35"/>
      <c r="D56" s="25"/>
      <c r="E56" s="23"/>
      <c r="F56" s="23"/>
      <c r="G56" s="23"/>
      <c r="H56" s="23"/>
      <c r="I56" s="23"/>
      <c r="J56" s="23"/>
      <c r="K56" s="23"/>
      <c r="L56" s="23"/>
      <c r="N56" s="8"/>
      <c r="O56" s="233"/>
      <c r="P56" s="44" t="s">
        <v>918</v>
      </c>
      <c r="Q56" s="159" t="s">
        <v>691</v>
      </c>
      <c r="R56" s="44" t="s">
        <v>356</v>
      </c>
      <c r="S56" s="42">
        <v>2</v>
      </c>
      <c r="T56" s="42">
        <v>2</v>
      </c>
      <c r="U56" s="173">
        <f t="shared" si="8"/>
        <v>4</v>
      </c>
      <c r="V56" s="42">
        <v>1</v>
      </c>
      <c r="W56" s="173"/>
      <c r="X56" s="44" t="s">
        <v>840</v>
      </c>
      <c r="Y56" s="44" t="s">
        <v>293</v>
      </c>
      <c r="Z56" s="51" t="s">
        <v>358</v>
      </c>
      <c r="AA56" s="199">
        <v>2</v>
      </c>
      <c r="AB56" s="42"/>
      <c r="AC56" s="173">
        <f t="shared" si="9"/>
        <v>2</v>
      </c>
      <c r="AD56" s="43"/>
      <c r="AE56" s="15"/>
    </row>
    <row r="57" spans="1:31" ht="15.6" customHeight="1" x14ac:dyDescent="0.3">
      <c r="C57" s="35"/>
      <c r="D57" s="25"/>
      <c r="E57" s="23"/>
      <c r="F57" s="23"/>
      <c r="G57" s="23"/>
      <c r="H57" s="23"/>
      <c r="I57" s="23"/>
      <c r="J57" s="23"/>
      <c r="K57" s="23"/>
      <c r="L57" s="23"/>
      <c r="N57" s="9"/>
      <c r="O57" s="233"/>
      <c r="P57" s="44" t="s">
        <v>882</v>
      </c>
      <c r="Q57" s="44" t="s">
        <v>756</v>
      </c>
      <c r="R57" s="44" t="s">
        <v>356</v>
      </c>
      <c r="S57" s="42">
        <v>1</v>
      </c>
      <c r="T57" s="42">
        <v>2</v>
      </c>
      <c r="U57" s="173">
        <f t="shared" si="8"/>
        <v>3</v>
      </c>
      <c r="V57" s="42">
        <v>1</v>
      </c>
      <c r="W57" s="173"/>
      <c r="X57" s="44" t="s">
        <v>925</v>
      </c>
      <c r="Y57" s="44" t="s">
        <v>300</v>
      </c>
      <c r="Z57" s="44" t="s">
        <v>358</v>
      </c>
      <c r="AA57" s="42">
        <v>2</v>
      </c>
      <c r="AB57" s="42">
        <v>2</v>
      </c>
      <c r="AC57" s="173">
        <f t="shared" si="9"/>
        <v>4</v>
      </c>
      <c r="AD57" s="199"/>
      <c r="AE57" s="15"/>
    </row>
    <row r="58" spans="1:31" ht="15.6" customHeight="1" x14ac:dyDescent="0.25">
      <c r="N58" s="9"/>
      <c r="O58" s="232"/>
      <c r="P58" s="44" t="s">
        <v>816</v>
      </c>
      <c r="Q58" s="44" t="s">
        <v>213</v>
      </c>
      <c r="R58" s="44" t="s">
        <v>356</v>
      </c>
      <c r="S58" s="42">
        <v>1</v>
      </c>
      <c r="T58" s="199">
        <v>1</v>
      </c>
      <c r="U58" s="173">
        <f t="shared" si="8"/>
        <v>2</v>
      </c>
      <c r="V58" s="42"/>
      <c r="W58" s="173"/>
      <c r="X58" s="44" t="s">
        <v>841</v>
      </c>
      <c r="Y58" s="44" t="s">
        <v>248</v>
      </c>
      <c r="Z58" s="44" t="s">
        <v>358</v>
      </c>
      <c r="AA58" s="42">
        <v>1</v>
      </c>
      <c r="AB58" s="199">
        <v>1</v>
      </c>
      <c r="AC58" s="173">
        <f t="shared" si="9"/>
        <v>2</v>
      </c>
      <c r="AD58" s="43"/>
      <c r="AE58" s="15"/>
    </row>
    <row r="59" spans="1:31" ht="15.6" customHeight="1" x14ac:dyDescent="0.25">
      <c r="E59" s="23"/>
      <c r="F59" s="23"/>
      <c r="G59" s="23"/>
      <c r="H59" s="23"/>
      <c r="I59" s="23"/>
      <c r="J59" s="23"/>
      <c r="K59" s="23"/>
      <c r="L59" s="23"/>
      <c r="N59" s="9"/>
      <c r="O59" s="233"/>
      <c r="P59" s="44" t="s">
        <v>817</v>
      </c>
      <c r="Q59" s="44" t="s">
        <v>257</v>
      </c>
      <c r="R59" s="44" t="s">
        <v>356</v>
      </c>
      <c r="S59" s="42"/>
      <c r="T59" s="199">
        <v>1</v>
      </c>
      <c r="U59" s="173">
        <f t="shared" si="8"/>
        <v>1</v>
      </c>
      <c r="V59" s="42">
        <v>1</v>
      </c>
      <c r="W59" s="173"/>
      <c r="X59" s="44" t="s">
        <v>838</v>
      </c>
      <c r="Y59" s="44" t="s">
        <v>290</v>
      </c>
      <c r="Z59" s="44" t="s">
        <v>358</v>
      </c>
      <c r="AA59" s="42"/>
      <c r="AB59" s="199">
        <v>1</v>
      </c>
      <c r="AC59" s="173">
        <f t="shared" si="9"/>
        <v>1</v>
      </c>
      <c r="AD59" s="43"/>
      <c r="AE59" s="15"/>
    </row>
    <row r="60" spans="1:31" ht="15.6" customHeight="1" x14ac:dyDescent="0.3">
      <c r="A60" s="171"/>
      <c r="B60" s="170"/>
      <c r="C60" s="170" t="s">
        <v>1007</v>
      </c>
      <c r="D60" s="49" t="s">
        <v>246</v>
      </c>
      <c r="E60" s="49" t="s">
        <v>240</v>
      </c>
      <c r="F60" s="49" t="s">
        <v>241</v>
      </c>
      <c r="G60" s="170" t="s">
        <v>247</v>
      </c>
      <c r="H60" s="170" t="s">
        <v>803</v>
      </c>
      <c r="I60" s="170"/>
      <c r="J60" s="170"/>
      <c r="K60" s="170"/>
      <c r="L60" s="170" t="s">
        <v>802</v>
      </c>
      <c r="N60" s="9"/>
      <c r="O60" s="63"/>
      <c r="P60" s="157" t="s">
        <v>805</v>
      </c>
      <c r="Q60" s="157"/>
      <c r="R60" s="157" t="s">
        <v>356</v>
      </c>
      <c r="S60" s="221">
        <v>2</v>
      </c>
      <c r="T60" s="221">
        <v>1</v>
      </c>
      <c r="U60" s="173">
        <f>SUM(S60:T60)</f>
        <v>3</v>
      </c>
      <c r="V60" s="43"/>
      <c r="W60" s="173"/>
      <c r="X60" s="157" t="s">
        <v>804</v>
      </c>
      <c r="Y60" s="222"/>
      <c r="Z60" s="157" t="s">
        <v>358</v>
      </c>
      <c r="AA60" s="221">
        <v>5</v>
      </c>
      <c r="AB60" s="221">
        <v>5</v>
      </c>
      <c r="AC60" s="173">
        <f>SUM(AA60:AB60)</f>
        <v>10</v>
      </c>
      <c r="AD60" s="42">
        <v>1</v>
      </c>
      <c r="AE60" s="15"/>
    </row>
    <row r="61" spans="1:31" ht="15.6" customHeight="1" thickBot="1" x14ac:dyDescent="0.35">
      <c r="B61" s="42"/>
      <c r="C61" s="44" t="s">
        <v>908</v>
      </c>
      <c r="D61" s="44" t="s">
        <v>242</v>
      </c>
      <c r="E61" s="42">
        <v>11</v>
      </c>
      <c r="F61" s="199">
        <v>3</v>
      </c>
      <c r="G61" s="173">
        <f>SUM(E61:F61)</f>
        <v>14</v>
      </c>
      <c r="H61" s="42"/>
      <c r="I61" s="44"/>
      <c r="J61" s="44"/>
      <c r="K61" s="64"/>
      <c r="L61" s="44" t="s">
        <v>272</v>
      </c>
      <c r="M61" s="44"/>
      <c r="N61" s="9"/>
      <c r="O61" s="63"/>
      <c r="P61" s="224" t="s">
        <v>942</v>
      </c>
      <c r="Q61" s="224"/>
      <c r="R61" s="224"/>
      <c r="S61" s="226">
        <f>SUM(S50:S60)</f>
        <v>16</v>
      </c>
      <c r="T61" s="226">
        <f>SUM(T50:T60)</f>
        <v>31</v>
      </c>
      <c r="U61" s="226">
        <f>SUM(U50:U60)</f>
        <v>47</v>
      </c>
      <c r="V61" s="226">
        <f>SUM(V50:V60)</f>
        <v>5</v>
      </c>
      <c r="W61" s="173"/>
      <c r="X61" s="224" t="s">
        <v>941</v>
      </c>
      <c r="Y61" s="228"/>
      <c r="Z61" s="225"/>
      <c r="AA61" s="226">
        <f>SUM(AA50:AA60)</f>
        <v>22</v>
      </c>
      <c r="AB61" s="226">
        <f>SUM(AB50:AB60)</f>
        <v>33</v>
      </c>
      <c r="AC61" s="226">
        <f>SUM(AA61:AB61)</f>
        <v>55</v>
      </c>
      <c r="AD61" s="226">
        <f>SUM(AD50:AD60)</f>
        <v>8</v>
      </c>
      <c r="AE61" s="15"/>
    </row>
    <row r="62" spans="1:31" ht="15.6" customHeight="1" thickBot="1" x14ac:dyDescent="0.3">
      <c r="B62" s="42"/>
      <c r="C62" s="44" t="s">
        <v>304</v>
      </c>
      <c r="D62" s="44" t="s">
        <v>242</v>
      </c>
      <c r="E62" s="42">
        <v>5</v>
      </c>
      <c r="F62" s="199">
        <v>8</v>
      </c>
      <c r="G62" s="173">
        <f t="shared" ref="G62:G70" si="10">SUM(E62:F62)</f>
        <v>13</v>
      </c>
      <c r="H62" s="42"/>
      <c r="I62" s="44"/>
      <c r="J62" s="44"/>
      <c r="K62" s="44"/>
      <c r="L62" s="44"/>
      <c r="M62" s="44"/>
      <c r="N62" s="9"/>
      <c r="O62" s="15"/>
      <c r="P62" s="168"/>
      <c r="Q62" s="168"/>
      <c r="R62" s="168"/>
      <c r="S62" s="207">
        <f>S25+S37+S49+S61</f>
        <v>74</v>
      </c>
      <c r="T62" s="207">
        <f>T25+T37+T49+T61</f>
        <v>118</v>
      </c>
      <c r="U62" s="207">
        <f>U25+U37+U49+U61</f>
        <v>192</v>
      </c>
      <c r="V62" s="207">
        <f>V25+V37+V49+V61</f>
        <v>16</v>
      </c>
      <c r="W62" s="173"/>
      <c r="X62" s="208"/>
      <c r="Y62" s="57"/>
      <c r="Z62" s="57"/>
      <c r="AA62" s="207">
        <f>AA25+AA37+AA49+AA61</f>
        <v>84</v>
      </c>
      <c r="AB62" s="207">
        <f>AB25+AB37+AB49+AB61</f>
        <v>132</v>
      </c>
      <c r="AC62" s="207">
        <f>AC25+AC37+AC49+AC61</f>
        <v>216</v>
      </c>
      <c r="AD62" s="207">
        <f>AD25+AD37+AD49+AD61</f>
        <v>34</v>
      </c>
      <c r="AE62" s="15"/>
    </row>
    <row r="63" spans="1:31" ht="15.6" customHeight="1" thickTop="1" thickBot="1" x14ac:dyDescent="0.3">
      <c r="B63" s="42"/>
      <c r="C63" s="44" t="s">
        <v>320</v>
      </c>
      <c r="D63" s="44" t="s">
        <v>305</v>
      </c>
      <c r="E63" s="42">
        <v>6</v>
      </c>
      <c r="F63" s="42">
        <v>6</v>
      </c>
      <c r="G63" s="173">
        <f t="shared" si="10"/>
        <v>12</v>
      </c>
      <c r="H63" s="42"/>
      <c r="I63" s="44"/>
      <c r="J63" s="44"/>
      <c r="K63" s="44"/>
      <c r="L63" s="44"/>
      <c r="M63" s="44"/>
      <c r="N63" s="9"/>
      <c r="O63" s="63"/>
      <c r="P63" s="43"/>
      <c r="Q63" s="43"/>
      <c r="R63" s="43"/>
      <c r="S63" s="43"/>
      <c r="T63" s="43"/>
      <c r="U63" s="43"/>
      <c r="V63" s="43"/>
      <c r="W63" s="43"/>
      <c r="X63" s="209" t="s">
        <v>799</v>
      </c>
      <c r="Y63" s="201"/>
      <c r="Z63" s="201"/>
      <c r="AA63" s="210">
        <f>S62+AA62</f>
        <v>158</v>
      </c>
      <c r="AB63" s="210">
        <f>T62+AB62</f>
        <v>250</v>
      </c>
      <c r="AC63" s="210">
        <f>U62+AC62</f>
        <v>408</v>
      </c>
      <c r="AD63" s="210">
        <f>V62+AD62</f>
        <v>50</v>
      </c>
      <c r="AE63" s="15"/>
    </row>
    <row r="64" spans="1:31" ht="15.6" customHeight="1" thickTop="1" x14ac:dyDescent="0.3">
      <c r="B64" s="42"/>
      <c r="C64" s="56" t="s">
        <v>260</v>
      </c>
      <c r="D64" s="46" t="s">
        <v>242</v>
      </c>
      <c r="E64" s="42">
        <v>1</v>
      </c>
      <c r="F64" s="42">
        <v>10</v>
      </c>
      <c r="G64" s="173">
        <f t="shared" si="10"/>
        <v>11</v>
      </c>
      <c r="H64" s="42"/>
      <c r="I64" s="44"/>
      <c r="J64" s="43"/>
      <c r="K64" s="43"/>
      <c r="L64" s="170" t="s">
        <v>273</v>
      </c>
      <c r="M64" s="43"/>
      <c r="N64" s="9"/>
      <c r="O64" s="16"/>
      <c r="AE64" s="211"/>
    </row>
    <row r="65" spans="1:31" ht="15.6" customHeight="1" x14ac:dyDescent="0.2">
      <c r="B65" s="42"/>
      <c r="C65" s="44" t="s">
        <v>792</v>
      </c>
      <c r="D65" s="44" t="s">
        <v>305</v>
      </c>
      <c r="E65" s="42">
        <v>8</v>
      </c>
      <c r="F65" s="42">
        <v>2</v>
      </c>
      <c r="G65" s="173">
        <f t="shared" si="10"/>
        <v>10</v>
      </c>
      <c r="H65" s="42"/>
      <c r="I65" s="43"/>
      <c r="J65" s="43"/>
      <c r="K65" s="43"/>
      <c r="L65" s="159" t="s">
        <v>272</v>
      </c>
      <c r="M65" s="51"/>
      <c r="O65" s="16"/>
      <c r="AE65" s="211"/>
    </row>
    <row r="66" spans="1:31" ht="15.6" customHeight="1" x14ac:dyDescent="0.3">
      <c r="B66" s="42"/>
      <c r="C66" s="46" t="s">
        <v>249</v>
      </c>
      <c r="D66" s="160" t="s">
        <v>242</v>
      </c>
      <c r="E66" s="42">
        <v>6</v>
      </c>
      <c r="F66" s="42">
        <v>4</v>
      </c>
      <c r="G66" s="173">
        <f t="shared" si="10"/>
        <v>10</v>
      </c>
      <c r="H66" s="42">
        <v>1</v>
      </c>
      <c r="I66" s="43"/>
      <c r="J66" s="43"/>
      <c r="K66" s="43"/>
      <c r="M66" s="43"/>
      <c r="O66" s="16"/>
      <c r="P66" s="163" t="s">
        <v>63</v>
      </c>
      <c r="Q66" s="49" t="s">
        <v>1002</v>
      </c>
      <c r="R66" s="192">
        <v>41225</v>
      </c>
      <c r="S66" s="57"/>
      <c r="T66" s="57"/>
      <c r="U66" s="57"/>
      <c r="V66" s="171"/>
      <c r="W66" s="171"/>
      <c r="X66" s="163" t="s">
        <v>64</v>
      </c>
      <c r="Y66" s="49" t="s">
        <v>1002</v>
      </c>
      <c r="Z66" s="192">
        <v>41232</v>
      </c>
      <c r="AA66" s="211"/>
      <c r="AB66" s="211"/>
      <c r="AC66" s="211"/>
      <c r="AD66" s="211"/>
      <c r="AE66" s="211"/>
    </row>
    <row r="67" spans="1:31" ht="15.6" customHeight="1" x14ac:dyDescent="0.3">
      <c r="B67" s="42"/>
      <c r="C67" s="46" t="s">
        <v>794</v>
      </c>
      <c r="D67" s="44" t="s">
        <v>243</v>
      </c>
      <c r="E67" s="42">
        <v>4</v>
      </c>
      <c r="F67" s="42">
        <v>5</v>
      </c>
      <c r="G67" s="173">
        <f t="shared" si="10"/>
        <v>9</v>
      </c>
      <c r="H67" s="42">
        <v>3</v>
      </c>
      <c r="I67" s="43"/>
      <c r="J67" s="43"/>
      <c r="K67" s="43"/>
      <c r="L67" s="43"/>
      <c r="M67" s="43"/>
      <c r="O67" s="16"/>
      <c r="P67" s="162" t="s">
        <v>270</v>
      </c>
      <c r="Q67" s="162" t="s">
        <v>268</v>
      </c>
      <c r="R67" s="162" t="s">
        <v>296</v>
      </c>
      <c r="S67" s="44"/>
      <c r="T67" s="44"/>
      <c r="U67" s="44"/>
      <c r="V67" s="50"/>
      <c r="W67" s="50"/>
      <c r="X67" s="162" t="s">
        <v>270</v>
      </c>
      <c r="Y67" s="162" t="s">
        <v>268</v>
      </c>
      <c r="Z67" s="162" t="s">
        <v>296</v>
      </c>
      <c r="AA67" s="43"/>
      <c r="AB67" s="43"/>
      <c r="AC67" s="43"/>
      <c r="AD67" s="43"/>
      <c r="AE67" s="211"/>
    </row>
    <row r="68" spans="1:31" ht="15.6" customHeight="1" x14ac:dyDescent="0.3">
      <c r="B68" s="42"/>
      <c r="C68" s="51" t="s">
        <v>205</v>
      </c>
      <c r="D68" s="44" t="s">
        <v>306</v>
      </c>
      <c r="E68" s="42">
        <v>4</v>
      </c>
      <c r="F68" s="199">
        <v>4</v>
      </c>
      <c r="G68" s="173">
        <f t="shared" si="10"/>
        <v>8</v>
      </c>
      <c r="H68" s="43"/>
      <c r="I68" s="43"/>
      <c r="J68" s="43"/>
      <c r="K68" s="43"/>
      <c r="L68" s="170" t="s">
        <v>348</v>
      </c>
      <c r="M68" s="43"/>
      <c r="O68" s="16"/>
      <c r="P68" s="198">
        <v>0.38541666666666669</v>
      </c>
      <c r="Q68" s="64" t="s">
        <v>315</v>
      </c>
      <c r="R68" s="193" t="s">
        <v>435</v>
      </c>
      <c r="S68" s="44"/>
      <c r="T68" s="44"/>
      <c r="U68" s="44"/>
      <c r="V68" s="50"/>
      <c r="W68" s="50"/>
      <c r="X68" s="198">
        <v>0.38541666666666669</v>
      </c>
      <c r="Y68" s="64" t="s">
        <v>315</v>
      </c>
      <c r="Z68" s="193" t="s">
        <v>390</v>
      </c>
      <c r="AA68" s="52"/>
      <c r="AB68" s="91"/>
      <c r="AC68" s="42"/>
      <c r="AD68" s="43"/>
      <c r="AE68" s="211"/>
    </row>
    <row r="69" spans="1:31" ht="15.6" customHeight="1" x14ac:dyDescent="0.3">
      <c r="B69" s="42"/>
      <c r="C69" s="44" t="s">
        <v>261</v>
      </c>
      <c r="D69" s="44" t="s">
        <v>305</v>
      </c>
      <c r="E69" s="42">
        <v>3</v>
      </c>
      <c r="F69" s="42">
        <v>5</v>
      </c>
      <c r="G69" s="173">
        <f t="shared" si="10"/>
        <v>8</v>
      </c>
      <c r="H69" s="42"/>
      <c r="I69" s="43"/>
      <c r="J69" s="43"/>
      <c r="K69" s="43"/>
      <c r="L69" s="159" t="s">
        <v>272</v>
      </c>
      <c r="M69" s="51"/>
      <c r="O69" s="16"/>
      <c r="P69" s="198">
        <v>0.38541666666666669</v>
      </c>
      <c r="Q69" s="64" t="s">
        <v>316</v>
      </c>
      <c r="R69" s="193" t="s">
        <v>330</v>
      </c>
      <c r="S69" s="44"/>
      <c r="T69" s="44"/>
      <c r="U69" s="44"/>
      <c r="V69" s="50"/>
      <c r="W69" s="50"/>
      <c r="X69" s="198">
        <v>0.38541666666666669</v>
      </c>
      <c r="Y69" s="64" t="s">
        <v>316</v>
      </c>
      <c r="Z69" s="193" t="s">
        <v>392</v>
      </c>
      <c r="AA69" s="42"/>
      <c r="AB69" s="199"/>
      <c r="AC69" s="42"/>
      <c r="AD69" s="43"/>
      <c r="AE69" s="211"/>
    </row>
    <row r="70" spans="1:31" ht="15.6" customHeight="1" x14ac:dyDescent="0.3">
      <c r="B70" s="42"/>
      <c r="C70" s="44" t="s">
        <v>256</v>
      </c>
      <c r="D70" s="51" t="s">
        <v>319</v>
      </c>
      <c r="E70" s="199">
        <v>3</v>
      </c>
      <c r="F70" s="199">
        <v>5</v>
      </c>
      <c r="G70" s="173">
        <f t="shared" si="10"/>
        <v>8</v>
      </c>
      <c r="H70" s="42"/>
      <c r="I70" s="43"/>
      <c r="J70" s="43"/>
      <c r="K70" s="43"/>
      <c r="L70" s="43"/>
      <c r="M70" s="44"/>
      <c r="O70" s="16"/>
      <c r="P70" s="198">
        <v>0.42708333333333331</v>
      </c>
      <c r="Q70" s="64" t="s">
        <v>315</v>
      </c>
      <c r="R70" s="193" t="s">
        <v>331</v>
      </c>
      <c r="S70" s="44"/>
      <c r="T70" s="44"/>
      <c r="U70" s="44"/>
      <c r="V70" s="50"/>
      <c r="W70" s="50"/>
      <c r="X70" s="198">
        <v>0.42708333333333331</v>
      </c>
      <c r="Y70" s="64" t="s">
        <v>315</v>
      </c>
      <c r="Z70" s="193" t="s">
        <v>389</v>
      </c>
      <c r="AA70" s="42"/>
      <c r="AB70" s="42"/>
      <c r="AC70" s="42"/>
      <c r="AD70" s="43"/>
      <c r="AE70" s="211"/>
    </row>
    <row r="71" spans="1:31" ht="18.75" x14ac:dyDescent="0.3">
      <c r="A71" s="151"/>
      <c r="B71" s="151"/>
      <c r="C71" s="151"/>
      <c r="D71" s="151"/>
      <c r="E71" s="230"/>
      <c r="F71" s="230"/>
      <c r="G71" s="230"/>
      <c r="H71" s="230"/>
      <c r="I71" s="151"/>
      <c r="J71" s="151"/>
      <c r="K71" s="151"/>
      <c r="L71" s="151"/>
      <c r="M71" s="151"/>
      <c r="O71" s="16"/>
      <c r="P71" s="198">
        <v>0.42708333333333331</v>
      </c>
      <c r="Q71" s="64" t="s">
        <v>316</v>
      </c>
      <c r="R71" s="193" t="s">
        <v>332</v>
      </c>
      <c r="S71" s="43"/>
      <c r="T71" s="43"/>
      <c r="U71" s="43"/>
      <c r="V71" s="43"/>
      <c r="W71" s="43"/>
      <c r="X71" s="198">
        <v>0.42708333333333331</v>
      </c>
      <c r="Y71" s="64" t="s">
        <v>316</v>
      </c>
      <c r="Z71" s="193" t="s">
        <v>438</v>
      </c>
      <c r="AA71" s="43"/>
      <c r="AB71" s="43"/>
      <c r="AC71" s="43"/>
      <c r="AD71" s="43"/>
      <c r="AE71" s="211"/>
    </row>
    <row r="72" spans="1:31" ht="15.75" x14ac:dyDescent="0.25">
      <c r="A72" s="151"/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211"/>
    </row>
    <row r="73" spans="1:31" ht="18" x14ac:dyDescent="0.25">
      <c r="A73" s="36"/>
      <c r="B73" s="84"/>
      <c r="C73" s="36"/>
      <c r="D73" s="36"/>
      <c r="E73" s="34"/>
      <c r="F73" s="83"/>
      <c r="G73" s="36"/>
      <c r="H73" s="83"/>
      <c r="I73" s="68"/>
      <c r="J73" s="68"/>
      <c r="K73" s="68"/>
      <c r="L73" s="7"/>
      <c r="O73" s="94"/>
      <c r="P73" s="143"/>
      <c r="Q73" s="143"/>
      <c r="R73" s="143"/>
      <c r="S73" s="104"/>
      <c r="T73" s="104"/>
      <c r="U73" s="104"/>
      <c r="V73" s="104"/>
    </row>
    <row r="74" spans="1:31" ht="18" x14ac:dyDescent="0.25">
      <c r="A74" s="36"/>
      <c r="B74" s="84"/>
      <c r="C74" s="36"/>
      <c r="D74" s="36"/>
      <c r="E74" s="34"/>
      <c r="F74" s="83"/>
      <c r="G74" s="36"/>
      <c r="H74" s="83"/>
      <c r="I74" s="68"/>
      <c r="J74" s="68"/>
      <c r="K74" s="68"/>
      <c r="L74" s="1"/>
      <c r="P74" s="40"/>
      <c r="Q74" s="40"/>
      <c r="R74" s="40"/>
    </row>
    <row r="75" spans="1:31" ht="18" x14ac:dyDescent="0.25">
      <c r="A75" s="36"/>
      <c r="B75" s="84"/>
      <c r="C75" s="36"/>
      <c r="D75" s="36"/>
      <c r="E75" s="34"/>
      <c r="F75" s="83"/>
      <c r="G75" s="36"/>
      <c r="H75" s="36"/>
      <c r="I75" s="36"/>
      <c r="J75" s="85"/>
      <c r="K75" s="83"/>
      <c r="P75" s="7"/>
      <c r="Q75" s="6"/>
      <c r="R75" s="10"/>
    </row>
    <row r="76" spans="1:31" ht="18" x14ac:dyDescent="0.25">
      <c r="A76" s="36"/>
      <c r="B76" s="84"/>
      <c r="C76" s="36"/>
      <c r="D76" s="36"/>
      <c r="E76" s="34"/>
      <c r="F76" s="83"/>
      <c r="G76" s="54"/>
      <c r="H76" s="36"/>
      <c r="I76" s="36"/>
      <c r="J76" s="85"/>
      <c r="K76" s="83"/>
      <c r="P76" s="5"/>
      <c r="Q76" s="5"/>
      <c r="R76" s="7"/>
    </row>
    <row r="77" spans="1:31" ht="18" x14ac:dyDescent="0.25">
      <c r="A77" s="36"/>
      <c r="B77" s="84"/>
      <c r="C77" s="36"/>
      <c r="D77" s="36"/>
      <c r="E77" s="34"/>
      <c r="F77" s="83"/>
      <c r="G77" s="54"/>
      <c r="H77" s="36"/>
      <c r="I77" s="83"/>
      <c r="J77" s="83"/>
      <c r="K77" s="83"/>
      <c r="P77" s="67"/>
      <c r="Q77" s="67"/>
      <c r="R77" s="40"/>
    </row>
    <row r="78" spans="1:31" ht="18" x14ac:dyDescent="0.25">
      <c r="A78" s="36"/>
      <c r="B78" s="84"/>
      <c r="C78" s="36"/>
      <c r="D78" s="36"/>
      <c r="E78" s="34"/>
      <c r="F78" s="83"/>
      <c r="G78" s="54"/>
      <c r="H78" s="36"/>
      <c r="I78" s="83"/>
      <c r="J78" s="83"/>
      <c r="K78" s="83"/>
      <c r="P78" s="7"/>
      <c r="Q78" s="7"/>
      <c r="R78" s="7"/>
    </row>
    <row r="79" spans="1:31" ht="18" x14ac:dyDescent="0.25">
      <c r="A79" s="36"/>
      <c r="B79" s="84"/>
      <c r="C79" s="36"/>
      <c r="D79" s="36"/>
      <c r="E79" s="34"/>
      <c r="F79" s="83"/>
      <c r="G79" s="36"/>
      <c r="H79" s="83"/>
      <c r="I79" s="83"/>
      <c r="J79" s="34"/>
      <c r="K79" s="83"/>
      <c r="P79" s="5"/>
      <c r="Q79" s="5"/>
      <c r="R79" s="7"/>
    </row>
    <row r="80" spans="1:31" ht="18" x14ac:dyDescent="0.25">
      <c r="A80" s="36"/>
      <c r="B80" s="84"/>
      <c r="C80" s="36"/>
      <c r="D80" s="36"/>
      <c r="E80" s="34"/>
      <c r="F80" s="36"/>
      <c r="G80" s="36"/>
      <c r="H80" s="36"/>
      <c r="I80" s="83"/>
      <c r="J80" s="83"/>
      <c r="K80" s="83"/>
      <c r="P80" s="5"/>
      <c r="Q80" s="5"/>
      <c r="R80" s="7"/>
    </row>
    <row r="81" spans="1:18" ht="18" x14ac:dyDescent="0.25">
      <c r="A81" s="36"/>
      <c r="B81" s="84"/>
      <c r="C81" s="38"/>
      <c r="D81" s="38"/>
      <c r="E81" s="34"/>
      <c r="F81" s="36"/>
      <c r="G81" s="54"/>
      <c r="H81" s="36"/>
      <c r="I81" s="83"/>
      <c r="J81" s="83"/>
      <c r="K81" s="83"/>
      <c r="P81" s="5"/>
      <c r="Q81" s="5"/>
      <c r="R81" s="7"/>
    </row>
    <row r="82" spans="1:18" ht="18" x14ac:dyDescent="0.25">
      <c r="A82" s="36"/>
      <c r="B82" s="84"/>
      <c r="C82" s="36"/>
      <c r="D82" s="34"/>
      <c r="E82" s="34"/>
      <c r="F82" s="83"/>
      <c r="G82" s="36"/>
      <c r="H82" s="83"/>
      <c r="I82" s="83"/>
      <c r="J82" s="83"/>
      <c r="K82" s="83"/>
      <c r="P82" s="7"/>
      <c r="Q82" s="7"/>
      <c r="R82" s="7"/>
    </row>
    <row r="83" spans="1:18" ht="18" x14ac:dyDescent="0.25">
      <c r="A83" s="36"/>
      <c r="B83" s="84"/>
      <c r="C83" s="36"/>
      <c r="D83" s="34"/>
      <c r="E83" s="34"/>
      <c r="F83" s="36"/>
      <c r="G83" s="54"/>
      <c r="H83" s="36"/>
      <c r="I83" s="83"/>
      <c r="J83" s="83"/>
      <c r="K83" s="83"/>
      <c r="P83" s="7"/>
      <c r="Q83" s="7"/>
      <c r="R83" s="7"/>
    </row>
    <row r="84" spans="1:18" ht="18" x14ac:dyDescent="0.25">
      <c r="A84" s="36"/>
      <c r="B84" s="84"/>
      <c r="C84" s="34"/>
      <c r="D84" s="34"/>
      <c r="E84" s="34"/>
      <c r="F84" s="36"/>
      <c r="G84" s="54"/>
      <c r="H84" s="36"/>
      <c r="I84" s="83"/>
      <c r="J84" s="83"/>
      <c r="K84" s="83"/>
    </row>
    <row r="85" spans="1:18" ht="18" x14ac:dyDescent="0.25">
      <c r="A85" s="36"/>
      <c r="B85" s="84"/>
      <c r="C85" s="34"/>
      <c r="D85" s="34"/>
      <c r="E85" s="34"/>
      <c r="F85" s="36"/>
      <c r="G85" s="54"/>
      <c r="H85" s="36"/>
      <c r="I85" s="83"/>
      <c r="J85" s="83"/>
      <c r="K85" s="83"/>
    </row>
    <row r="86" spans="1:18" ht="23.25" x14ac:dyDescent="0.35">
      <c r="A86" s="86"/>
      <c r="B86" s="89"/>
      <c r="C86" s="34"/>
      <c r="D86" s="34"/>
      <c r="E86" s="34"/>
      <c r="F86" s="36"/>
      <c r="G86" s="54"/>
      <c r="H86" s="36"/>
      <c r="I86" s="83"/>
      <c r="J86" s="83"/>
      <c r="K86" s="83"/>
    </row>
    <row r="87" spans="1:18" ht="18" x14ac:dyDescent="0.25">
      <c r="A87" s="36"/>
      <c r="B87" s="84"/>
      <c r="C87" s="36"/>
      <c r="D87" s="84"/>
      <c r="E87" s="34"/>
      <c r="F87" s="83"/>
      <c r="G87" s="36"/>
      <c r="H87" s="36"/>
      <c r="I87" s="83"/>
      <c r="J87" s="34"/>
      <c r="K87" s="83"/>
    </row>
    <row r="88" spans="1:18" ht="18" x14ac:dyDescent="0.25">
      <c r="A88" s="36"/>
      <c r="B88" s="34"/>
      <c r="C88" s="34"/>
      <c r="D88" s="34"/>
      <c r="E88" s="34"/>
      <c r="F88" s="34"/>
      <c r="G88" s="36"/>
      <c r="H88" s="34"/>
      <c r="I88" s="34"/>
      <c r="J88" s="34"/>
      <c r="K88" s="83"/>
    </row>
    <row r="89" spans="1:18" ht="18" x14ac:dyDescent="0.25">
      <c r="A89" s="36"/>
      <c r="B89" s="84"/>
      <c r="C89" s="84"/>
      <c r="D89" s="84"/>
      <c r="E89" s="83"/>
      <c r="F89" s="83"/>
      <c r="G89" s="36"/>
      <c r="H89" s="83"/>
      <c r="I89" s="83"/>
      <c r="J89" s="34"/>
      <c r="K89" s="83"/>
    </row>
    <row r="90" spans="1:18" ht="18" x14ac:dyDescent="0.25">
      <c r="A90" s="83"/>
      <c r="B90" s="34"/>
      <c r="C90" s="84"/>
      <c r="D90" s="84"/>
      <c r="E90" s="34"/>
      <c r="F90" s="36"/>
      <c r="G90" s="54"/>
      <c r="H90" s="36"/>
      <c r="I90" s="83"/>
      <c r="J90" s="83"/>
      <c r="K90" s="83"/>
    </row>
    <row r="91" spans="1:18" ht="23.25" x14ac:dyDescent="0.35">
      <c r="A91" s="83"/>
      <c r="B91" s="58"/>
      <c r="C91" s="89"/>
      <c r="D91" s="89"/>
      <c r="E91" s="58"/>
      <c r="F91" s="36"/>
      <c r="G91" s="54"/>
      <c r="H91" s="36"/>
      <c r="I91" s="83"/>
      <c r="J91" s="83"/>
      <c r="K91" s="83"/>
    </row>
    <row r="92" spans="1:18" ht="18" x14ac:dyDescent="0.25">
      <c r="A92" s="83"/>
      <c r="B92" s="34"/>
      <c r="C92" s="84"/>
      <c r="D92" s="84"/>
      <c r="E92" s="34"/>
      <c r="F92" s="36"/>
      <c r="G92" s="54"/>
      <c r="H92" s="36"/>
      <c r="I92" s="83"/>
      <c r="J92" s="83"/>
      <c r="K92" s="83"/>
    </row>
    <row r="93" spans="1:18" ht="18" x14ac:dyDescent="0.25">
      <c r="A93" s="36"/>
      <c r="B93" s="34"/>
      <c r="C93" s="34"/>
      <c r="D93" s="34"/>
      <c r="E93" s="34"/>
      <c r="F93" s="36"/>
      <c r="G93" s="54"/>
      <c r="H93" s="36"/>
      <c r="I93" s="83"/>
      <c r="J93" s="34"/>
      <c r="K93" s="34"/>
      <c r="L93" s="1"/>
    </row>
    <row r="94" spans="1:18" ht="18" x14ac:dyDescent="0.25">
      <c r="A94" s="36"/>
      <c r="B94" s="34"/>
      <c r="C94" s="87"/>
      <c r="D94" s="34"/>
      <c r="E94" s="34"/>
      <c r="F94" s="36"/>
      <c r="G94" s="54"/>
      <c r="H94" s="36"/>
      <c r="I94" s="83"/>
      <c r="J94" s="34"/>
      <c r="K94" s="34"/>
      <c r="L94" s="1"/>
    </row>
    <row r="95" spans="1:18" ht="18" x14ac:dyDescent="0.25">
      <c r="A95" s="36"/>
      <c r="B95" s="34"/>
      <c r="C95" s="87"/>
      <c r="D95" s="84"/>
      <c r="E95" s="36"/>
      <c r="F95" s="36"/>
      <c r="G95" s="54"/>
      <c r="H95" s="36"/>
      <c r="I95" s="83"/>
      <c r="J95" s="34"/>
      <c r="K95" s="34"/>
      <c r="L95" s="1"/>
    </row>
    <row r="96" spans="1:18" ht="18" x14ac:dyDescent="0.25">
      <c r="A96" s="36"/>
      <c r="B96" s="34"/>
      <c r="C96" s="87"/>
      <c r="D96" s="84"/>
      <c r="E96" s="36"/>
      <c r="F96" s="36"/>
      <c r="G96" s="54"/>
      <c r="H96" s="36"/>
      <c r="I96" s="83"/>
      <c r="J96" s="34"/>
      <c r="K96" s="34"/>
      <c r="L96" s="1"/>
    </row>
    <row r="97" spans="1:12" ht="18" x14ac:dyDescent="0.25">
      <c r="A97" s="36"/>
      <c r="B97" s="34"/>
      <c r="C97" s="87"/>
      <c r="D97" s="84"/>
      <c r="E97" s="34"/>
      <c r="F97" s="36"/>
      <c r="G97" s="54"/>
      <c r="H97" s="36"/>
      <c r="I97" s="83"/>
      <c r="J97" s="34"/>
      <c r="K97" s="34"/>
      <c r="L97" s="1"/>
    </row>
    <row r="98" spans="1:12" ht="18" x14ac:dyDescent="0.25">
      <c r="A98" s="95"/>
      <c r="B98" s="96"/>
      <c r="C98" s="97"/>
      <c r="D98" s="98"/>
      <c r="E98" s="95"/>
      <c r="F98" s="95"/>
      <c r="G98" s="95"/>
      <c r="H98" s="95"/>
      <c r="I98" s="99"/>
      <c r="J98" s="96"/>
      <c r="K98" s="96"/>
      <c r="L98" s="100"/>
    </row>
    <row r="99" spans="1:12" ht="18" x14ac:dyDescent="0.25">
      <c r="A99" s="36"/>
      <c r="B99" s="34"/>
      <c r="C99" s="87"/>
      <c r="D99" s="84"/>
      <c r="E99" s="36"/>
      <c r="F99" s="36"/>
      <c r="G99" s="54"/>
      <c r="H99" s="36"/>
      <c r="I99" s="83"/>
      <c r="J99" s="34"/>
      <c r="K99" s="34"/>
      <c r="L99" s="1"/>
    </row>
    <row r="100" spans="1:12" ht="18" x14ac:dyDescent="0.25">
      <c r="A100" s="36"/>
      <c r="B100" s="34"/>
      <c r="C100" s="87"/>
      <c r="D100" s="84"/>
      <c r="E100" s="34"/>
      <c r="F100" s="36"/>
      <c r="G100" s="54"/>
      <c r="H100" s="36"/>
      <c r="I100" s="83"/>
      <c r="J100" s="34"/>
      <c r="K100" s="34"/>
      <c r="L100" s="1"/>
    </row>
  </sheetData>
  <phoneticPr fontId="0" type="noConversion"/>
  <pageMargins left="0.25" right="0.25" top="0.25" bottom="0.25" header="0.5" footer="0.5"/>
  <pageSetup scale="65" fitToWidth="0" fitToHeight="0" orientation="portrait" r:id="rId1"/>
  <headerFooter alignWithMargins="0"/>
  <colBreaks count="1" manualBreakCount="1">
    <brk id="13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view="pageBreakPreview" zoomScale="78" zoomScaleNormal="75" zoomScaleSheetLayoutView="78" workbookViewId="0">
      <selection activeCell="A4" sqref="A4"/>
    </sheetView>
  </sheetViews>
  <sheetFormatPr defaultRowHeight="12.75" x14ac:dyDescent="0.2"/>
  <cols>
    <col min="1" max="1" width="13.140625" customWidth="1"/>
    <col min="2" max="2" width="16.42578125" customWidth="1"/>
    <col min="3" max="3" width="15.42578125" customWidth="1"/>
    <col min="4" max="4" width="15.14062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26.42578125" customWidth="1"/>
    <col min="14" max="14" width="1.5703125" customWidth="1"/>
    <col min="15" max="15" width="3" customWidth="1"/>
    <col min="16" max="16" width="14.7109375" customWidth="1"/>
    <col min="17" max="17" width="15" customWidth="1"/>
    <col min="18" max="18" width="15.42578125" customWidth="1"/>
    <col min="19" max="19" width="5.5703125" customWidth="1"/>
    <col min="20" max="20" width="6.85546875" customWidth="1"/>
    <col min="21" max="21" width="7.140625" customWidth="1"/>
    <col min="22" max="22" width="6.85546875" customWidth="1"/>
    <col min="23" max="23" width="4.7109375" customWidth="1"/>
    <col min="24" max="24" width="12.85546875" customWidth="1"/>
    <col min="25" max="25" width="19.28515625" customWidth="1"/>
    <col min="26" max="26" width="15.5703125" customWidth="1"/>
    <col min="27" max="27" width="7.42578125" customWidth="1"/>
    <col min="28" max="28" width="6.5703125" customWidth="1"/>
    <col min="29" max="29" width="6.85546875" customWidth="1"/>
    <col min="30" max="30" width="6.5703125" customWidth="1"/>
    <col min="31" max="31" width="3.42578125" customWidth="1"/>
  </cols>
  <sheetData>
    <row r="1" spans="1:31" ht="24" customHeight="1" x14ac:dyDescent="0.35">
      <c r="A1" s="30"/>
      <c r="B1" s="215"/>
      <c r="C1" s="215"/>
      <c r="D1" s="215"/>
      <c r="E1" s="215"/>
      <c r="F1" s="215"/>
      <c r="G1" s="216" t="s">
        <v>286</v>
      </c>
      <c r="H1" s="216"/>
      <c r="I1" s="216"/>
      <c r="J1" s="216"/>
      <c r="K1" s="216"/>
      <c r="L1" s="215"/>
      <c r="M1" s="215"/>
      <c r="O1" s="16"/>
      <c r="P1" s="144" t="s">
        <v>262</v>
      </c>
      <c r="Q1" s="144"/>
      <c r="R1" s="144" t="s">
        <v>246</v>
      </c>
      <c r="S1" s="232" t="s">
        <v>287</v>
      </c>
      <c r="T1" s="15" t="s">
        <v>264</v>
      </c>
      <c r="U1" s="15" t="s">
        <v>263</v>
      </c>
      <c r="V1" s="15" t="s">
        <v>265</v>
      </c>
      <c r="W1" s="15" t="s">
        <v>266</v>
      </c>
      <c r="X1" s="15" t="s">
        <v>267</v>
      </c>
      <c r="Y1" s="173"/>
      <c r="Z1" s="16"/>
      <c r="AA1" s="16"/>
      <c r="AB1" s="16"/>
      <c r="AC1" s="16"/>
      <c r="AD1" s="16"/>
      <c r="AE1" s="16"/>
    </row>
    <row r="2" spans="1:31" ht="18.600000000000001" customHeight="1" x14ac:dyDescent="0.3">
      <c r="A2" s="14"/>
      <c r="B2" s="217" t="s">
        <v>434</v>
      </c>
      <c r="C2" s="216"/>
      <c r="D2" s="215"/>
      <c r="E2" s="215"/>
      <c r="F2" s="215"/>
      <c r="G2" s="218" t="s">
        <v>797</v>
      </c>
      <c r="H2" s="216"/>
      <c r="I2" s="216"/>
      <c r="J2" s="216"/>
      <c r="K2" s="216"/>
      <c r="L2" s="215"/>
      <c r="M2" s="219">
        <v>41218</v>
      </c>
      <c r="O2" s="15"/>
      <c r="P2" s="44" t="s">
        <v>223</v>
      </c>
      <c r="Q2" s="44" t="s">
        <v>275</v>
      </c>
      <c r="R2" s="44" t="s">
        <v>243</v>
      </c>
      <c r="S2" s="42"/>
      <c r="T2" s="199">
        <v>8</v>
      </c>
      <c r="U2" s="42">
        <v>12</v>
      </c>
      <c r="V2" s="42">
        <v>1</v>
      </c>
      <c r="W2" s="42">
        <v>0</v>
      </c>
      <c r="X2" s="212">
        <f>U2/T2</f>
        <v>1.5</v>
      </c>
      <c r="AE2" s="16"/>
    </row>
    <row r="3" spans="1:31" ht="18" x14ac:dyDescent="0.25">
      <c r="A3" s="4"/>
      <c r="B3" s="4"/>
      <c r="C3" s="25"/>
      <c r="D3" s="25"/>
      <c r="E3" s="23" t="s">
        <v>279</v>
      </c>
      <c r="F3" s="23" t="s">
        <v>280</v>
      </c>
      <c r="G3" s="23" t="s">
        <v>281</v>
      </c>
      <c r="H3" s="23" t="s">
        <v>282</v>
      </c>
      <c r="I3" s="23" t="s">
        <v>263</v>
      </c>
      <c r="J3" s="23" t="s">
        <v>247</v>
      </c>
      <c r="K3" s="23" t="s">
        <v>287</v>
      </c>
      <c r="L3" s="23" t="s">
        <v>244</v>
      </c>
      <c r="M3" s="4"/>
      <c r="O3" s="15"/>
      <c r="P3" s="44" t="s">
        <v>255</v>
      </c>
      <c r="Q3" s="44" t="s">
        <v>285</v>
      </c>
      <c r="R3" s="44" t="s">
        <v>242</v>
      </c>
      <c r="S3" s="42"/>
      <c r="T3" s="199">
        <v>8</v>
      </c>
      <c r="U3" s="42">
        <v>15</v>
      </c>
      <c r="V3" s="42">
        <v>1</v>
      </c>
      <c r="W3" s="42">
        <v>0</v>
      </c>
      <c r="X3" s="212">
        <f>U3/T3</f>
        <v>1.875</v>
      </c>
      <c r="AE3" s="16"/>
    </row>
    <row r="4" spans="1:31" ht="18.75" x14ac:dyDescent="0.3">
      <c r="A4" s="7"/>
      <c r="B4" s="9"/>
      <c r="C4" s="35" t="s">
        <v>278</v>
      </c>
      <c r="D4" s="25"/>
      <c r="E4" s="23">
        <v>4</v>
      </c>
      <c r="F4" s="23">
        <v>1</v>
      </c>
      <c r="G4" s="23">
        <v>3</v>
      </c>
      <c r="H4" s="23">
        <v>25</v>
      </c>
      <c r="I4" s="23">
        <v>15</v>
      </c>
      <c r="J4" s="37">
        <f t="shared" ref="J4:J11" si="0">E4*2+G4*1</f>
        <v>11</v>
      </c>
      <c r="K4" s="234">
        <v>40</v>
      </c>
      <c r="L4" s="114">
        <v>4</v>
      </c>
      <c r="M4" s="7"/>
      <c r="N4" s="1"/>
      <c r="O4" s="15"/>
      <c r="P4" s="44" t="s">
        <v>321</v>
      </c>
      <c r="Q4" s="44" t="s">
        <v>785</v>
      </c>
      <c r="R4" s="44" t="s">
        <v>306</v>
      </c>
      <c r="S4" s="42">
        <v>1</v>
      </c>
      <c r="T4" s="199">
        <v>8</v>
      </c>
      <c r="U4" s="42">
        <v>16</v>
      </c>
      <c r="V4" s="42">
        <v>2</v>
      </c>
      <c r="W4" s="42">
        <v>0</v>
      </c>
      <c r="X4" s="212">
        <f>U4/T4</f>
        <v>2</v>
      </c>
      <c r="Y4" s="42"/>
      <c r="AE4" s="16"/>
    </row>
    <row r="5" spans="1:31" ht="18.75" x14ac:dyDescent="0.3">
      <c r="A5" s="9"/>
      <c r="B5" s="9"/>
      <c r="C5" s="35" t="s">
        <v>583</v>
      </c>
      <c r="D5" s="25"/>
      <c r="E5" s="23">
        <v>4</v>
      </c>
      <c r="F5" s="23">
        <v>2</v>
      </c>
      <c r="G5" s="23">
        <v>2</v>
      </c>
      <c r="H5" s="23">
        <v>14</v>
      </c>
      <c r="I5" s="23">
        <v>12</v>
      </c>
      <c r="J5" s="37">
        <f t="shared" si="0"/>
        <v>10</v>
      </c>
      <c r="K5" s="234">
        <v>24</v>
      </c>
      <c r="L5" s="114">
        <v>10</v>
      </c>
      <c r="M5" s="7"/>
      <c r="O5" s="15"/>
      <c r="P5" s="44" t="s">
        <v>210</v>
      </c>
      <c r="Q5" s="44" t="s">
        <v>317</v>
      </c>
      <c r="R5" s="44" t="s">
        <v>283</v>
      </c>
      <c r="S5" s="42"/>
      <c r="T5" s="199">
        <v>6</v>
      </c>
      <c r="U5" s="42">
        <v>12</v>
      </c>
      <c r="V5" s="42">
        <v>1</v>
      </c>
      <c r="W5" s="42">
        <v>0</v>
      </c>
      <c r="X5" s="212">
        <f t="shared" ref="X5:X10" si="1">U5/T5</f>
        <v>2</v>
      </c>
      <c r="Z5" s="9"/>
      <c r="AE5" s="16"/>
    </row>
    <row r="6" spans="1:31" ht="18.75" x14ac:dyDescent="0.3">
      <c r="B6" s="9"/>
      <c r="C6" s="35" t="s">
        <v>318</v>
      </c>
      <c r="D6" s="25"/>
      <c r="E6" s="23">
        <v>3</v>
      </c>
      <c r="F6" s="23">
        <v>1</v>
      </c>
      <c r="G6" s="23">
        <v>4</v>
      </c>
      <c r="H6" s="23">
        <v>18</v>
      </c>
      <c r="I6" s="23">
        <v>16</v>
      </c>
      <c r="J6" s="37">
        <f t="shared" si="0"/>
        <v>10</v>
      </c>
      <c r="K6" s="234">
        <v>24</v>
      </c>
      <c r="L6" s="23">
        <v>4</v>
      </c>
      <c r="M6" s="7"/>
      <c r="O6" s="15"/>
      <c r="P6" s="44" t="s">
        <v>252</v>
      </c>
      <c r="Q6" s="44" t="s">
        <v>304</v>
      </c>
      <c r="R6" s="44" t="s">
        <v>356</v>
      </c>
      <c r="S6" s="42"/>
      <c r="T6" s="199">
        <v>6</v>
      </c>
      <c r="U6" s="42">
        <v>12</v>
      </c>
      <c r="V6" s="42">
        <v>1</v>
      </c>
      <c r="W6" s="42">
        <v>0</v>
      </c>
      <c r="X6" s="212">
        <f t="shared" si="1"/>
        <v>2</v>
      </c>
      <c r="AE6" s="16"/>
    </row>
    <row r="7" spans="1:31" ht="18.75" x14ac:dyDescent="0.3">
      <c r="B7" s="9"/>
      <c r="C7" s="35" t="s">
        <v>313</v>
      </c>
      <c r="D7" s="25"/>
      <c r="E7" s="23">
        <v>4</v>
      </c>
      <c r="F7" s="23">
        <v>3</v>
      </c>
      <c r="G7" s="23">
        <v>1</v>
      </c>
      <c r="H7" s="23">
        <v>16</v>
      </c>
      <c r="I7" s="23">
        <v>16</v>
      </c>
      <c r="J7" s="37">
        <f t="shared" si="0"/>
        <v>9</v>
      </c>
      <c r="K7" s="234">
        <v>23</v>
      </c>
      <c r="L7" s="23">
        <v>9</v>
      </c>
      <c r="M7" s="7"/>
      <c r="N7" s="9"/>
      <c r="O7" s="15"/>
      <c r="P7" s="44" t="s">
        <v>788</v>
      </c>
      <c r="Q7" s="44" t="s">
        <v>789</v>
      </c>
      <c r="R7" s="44" t="s">
        <v>319</v>
      </c>
      <c r="S7" s="42"/>
      <c r="T7" s="199">
        <v>5</v>
      </c>
      <c r="U7" s="42">
        <v>12</v>
      </c>
      <c r="V7" s="42">
        <v>1</v>
      </c>
      <c r="W7" s="42">
        <v>0</v>
      </c>
      <c r="X7" s="212">
        <f t="shared" si="1"/>
        <v>2.4</v>
      </c>
      <c r="AE7" s="16"/>
    </row>
    <row r="8" spans="1:31" ht="18.75" x14ac:dyDescent="0.3">
      <c r="A8" s="9"/>
      <c r="B8" s="9"/>
      <c r="C8" s="35" t="s">
        <v>346</v>
      </c>
      <c r="E8" s="23">
        <v>2</v>
      </c>
      <c r="F8" s="23">
        <v>3</v>
      </c>
      <c r="G8" s="23">
        <v>3</v>
      </c>
      <c r="H8" s="23">
        <v>17</v>
      </c>
      <c r="I8" s="23">
        <v>21</v>
      </c>
      <c r="J8" s="37">
        <f t="shared" si="0"/>
        <v>7</v>
      </c>
      <c r="K8" s="234">
        <v>24</v>
      </c>
      <c r="L8" s="114">
        <v>6</v>
      </c>
      <c r="M8" s="7"/>
      <c r="O8" s="15"/>
      <c r="P8" s="44" t="s">
        <v>291</v>
      </c>
      <c r="Q8" s="44" t="s">
        <v>329</v>
      </c>
      <c r="R8" s="44" t="s">
        <v>358</v>
      </c>
      <c r="S8" s="42"/>
      <c r="T8" s="199">
        <v>7</v>
      </c>
      <c r="U8" s="42">
        <v>18</v>
      </c>
      <c r="V8" s="42">
        <v>1</v>
      </c>
      <c r="W8" s="42">
        <v>0</v>
      </c>
      <c r="X8" s="212">
        <f t="shared" si="1"/>
        <v>2.5714285714285716</v>
      </c>
      <c r="AE8" s="16"/>
    </row>
    <row r="9" spans="1:31" ht="18.75" x14ac:dyDescent="0.3">
      <c r="A9" s="9"/>
      <c r="B9" s="9"/>
      <c r="C9" s="35" t="s">
        <v>344</v>
      </c>
      <c r="D9" s="69"/>
      <c r="E9" s="23">
        <v>1</v>
      </c>
      <c r="F9" s="23">
        <v>2</v>
      </c>
      <c r="G9" s="23">
        <v>5</v>
      </c>
      <c r="H9" s="23">
        <v>13</v>
      </c>
      <c r="I9" s="23">
        <v>15</v>
      </c>
      <c r="J9" s="37">
        <f t="shared" si="0"/>
        <v>7</v>
      </c>
      <c r="K9" s="234">
        <v>25</v>
      </c>
      <c r="L9" s="114">
        <v>4</v>
      </c>
      <c r="M9" s="7"/>
      <c r="O9" s="15"/>
      <c r="P9" s="51" t="s">
        <v>355</v>
      </c>
      <c r="Q9" s="44" t="s">
        <v>284</v>
      </c>
      <c r="R9" s="44" t="s">
        <v>305</v>
      </c>
      <c r="S9" s="42"/>
      <c r="T9" s="199">
        <v>8</v>
      </c>
      <c r="U9" s="42">
        <v>22</v>
      </c>
      <c r="V9" s="42">
        <v>0</v>
      </c>
      <c r="W9" s="42">
        <v>1</v>
      </c>
      <c r="X9" s="212">
        <f t="shared" si="1"/>
        <v>2.75</v>
      </c>
      <c r="AE9" s="16"/>
    </row>
    <row r="10" spans="1:31" ht="19.5" thickBot="1" x14ac:dyDescent="0.35">
      <c r="A10" s="9"/>
      <c r="B10" s="9"/>
      <c r="C10" s="35" t="s">
        <v>784</v>
      </c>
      <c r="E10" s="23">
        <v>2</v>
      </c>
      <c r="F10" s="23">
        <v>5</v>
      </c>
      <c r="G10" s="23">
        <v>1</v>
      </c>
      <c r="H10" s="23">
        <v>21</v>
      </c>
      <c r="I10" s="23">
        <v>23</v>
      </c>
      <c r="J10" s="37">
        <f t="shared" si="0"/>
        <v>5</v>
      </c>
      <c r="K10" s="234">
        <v>35</v>
      </c>
      <c r="L10" s="23">
        <v>1</v>
      </c>
      <c r="M10" s="7"/>
      <c r="O10" s="82"/>
      <c r="P10" s="44" t="s">
        <v>297</v>
      </c>
      <c r="Q10" s="44" t="s">
        <v>203</v>
      </c>
      <c r="R10" s="44"/>
      <c r="S10" s="42">
        <v>1</v>
      </c>
      <c r="T10" s="199">
        <v>8</v>
      </c>
      <c r="U10" s="42">
        <v>13</v>
      </c>
      <c r="V10" s="42">
        <v>1</v>
      </c>
      <c r="W10" s="42">
        <v>0</v>
      </c>
      <c r="X10" s="212">
        <f t="shared" si="1"/>
        <v>1.625</v>
      </c>
      <c r="AE10" s="16"/>
    </row>
    <row r="11" spans="1:31" ht="19.5" thickBot="1" x14ac:dyDescent="0.35">
      <c r="A11" s="9"/>
      <c r="B11" s="9"/>
      <c r="C11" s="35" t="s">
        <v>276</v>
      </c>
      <c r="D11" s="25"/>
      <c r="E11" s="23">
        <v>1</v>
      </c>
      <c r="F11" s="23">
        <v>4</v>
      </c>
      <c r="G11" s="23">
        <v>3</v>
      </c>
      <c r="H11" s="23">
        <v>9</v>
      </c>
      <c r="I11" s="23">
        <v>15</v>
      </c>
      <c r="J11" s="37">
        <f t="shared" si="0"/>
        <v>5</v>
      </c>
      <c r="K11" s="234">
        <v>12</v>
      </c>
      <c r="L11" s="53">
        <v>6</v>
      </c>
      <c r="M11" s="7"/>
      <c r="O11" s="82"/>
      <c r="P11" s="16"/>
      <c r="Q11" s="208" t="s">
        <v>224</v>
      </c>
      <c r="R11" s="173" t="s">
        <v>1005</v>
      </c>
      <c r="S11" s="173">
        <f>SUM(S2:S10)</f>
        <v>2</v>
      </c>
      <c r="T11" s="207">
        <f>SUM(T2:T10)</f>
        <v>64</v>
      </c>
      <c r="U11" s="207">
        <f>SUM(U2:U10)</f>
        <v>132</v>
      </c>
      <c r="V11" s="207">
        <f>SUM(V2:V10)</f>
        <v>9</v>
      </c>
      <c r="W11" s="207">
        <f>SUM(W2:W10)</f>
        <v>1</v>
      </c>
      <c r="X11" s="214">
        <f>(U11+W11)/T11</f>
        <v>2.078125</v>
      </c>
      <c r="AE11" s="16"/>
    </row>
    <row r="12" spans="1:31" ht="18.75" thickBot="1" x14ac:dyDescent="0.3">
      <c r="A12" s="9"/>
      <c r="B12" s="9"/>
      <c r="C12" s="22"/>
      <c r="D12" s="22"/>
      <c r="E12" s="146">
        <f>SUM(E4:E11)</f>
        <v>21</v>
      </c>
      <c r="F12" s="146">
        <f>SUM(F4:F11)</f>
        <v>21</v>
      </c>
      <c r="G12" s="146">
        <f>SUM(G4:G11)</f>
        <v>22</v>
      </c>
      <c r="H12" s="65">
        <f>SUM(H4:H11)</f>
        <v>133</v>
      </c>
      <c r="I12" s="65">
        <f>SUM(I4:I11)</f>
        <v>133</v>
      </c>
      <c r="J12" s="28"/>
      <c r="K12" s="65">
        <f>SUM(K4:K11)</f>
        <v>207</v>
      </c>
      <c r="L12" s="65">
        <f>SUM(L4:L11)</f>
        <v>44</v>
      </c>
      <c r="M12" s="7"/>
      <c r="O12" s="82"/>
      <c r="AE12" s="16"/>
    </row>
    <row r="13" spans="1:31" ht="16.5" thickTop="1" x14ac:dyDescent="0.25">
      <c r="A13" s="4"/>
      <c r="B13" s="4"/>
      <c r="M13" s="4"/>
      <c r="O13" s="232"/>
      <c r="P13" s="57" t="s">
        <v>208</v>
      </c>
      <c r="Q13" s="57"/>
      <c r="R13" s="173" t="s">
        <v>880</v>
      </c>
      <c r="S13" s="173" t="s">
        <v>240</v>
      </c>
      <c r="T13" s="173" t="s">
        <v>241</v>
      </c>
      <c r="U13" s="173" t="s">
        <v>247</v>
      </c>
      <c r="V13" s="173" t="s">
        <v>803</v>
      </c>
      <c r="W13" s="168"/>
      <c r="X13" s="57" t="s">
        <v>208</v>
      </c>
      <c r="Y13" s="57"/>
      <c r="Z13" s="173" t="s">
        <v>246</v>
      </c>
      <c r="AA13" s="173" t="s">
        <v>240</v>
      </c>
      <c r="AB13" s="173" t="s">
        <v>241</v>
      </c>
      <c r="AC13" s="173" t="s">
        <v>247</v>
      </c>
      <c r="AD13" s="173" t="s">
        <v>803</v>
      </c>
      <c r="AE13" s="16"/>
    </row>
    <row r="14" spans="1:31" ht="15.6" customHeight="1" x14ac:dyDescent="0.25">
      <c r="A14" s="101" t="s">
        <v>39</v>
      </c>
      <c r="B14" s="101"/>
      <c r="C14" s="81"/>
      <c r="D14" s="70"/>
      <c r="E14" s="77" t="s">
        <v>239</v>
      </c>
      <c r="F14" s="70"/>
      <c r="G14" s="70"/>
      <c r="H14" s="70"/>
      <c r="I14" s="70"/>
      <c r="J14" s="72"/>
      <c r="K14" s="70"/>
      <c r="L14" s="70"/>
      <c r="M14" s="70"/>
      <c r="O14" s="232"/>
      <c r="P14" s="44" t="s">
        <v>849</v>
      </c>
      <c r="Q14" s="44" t="s">
        <v>256</v>
      </c>
      <c r="R14" s="51" t="s">
        <v>319</v>
      </c>
      <c r="S14" s="199">
        <v>3</v>
      </c>
      <c r="T14" s="199">
        <v>5</v>
      </c>
      <c r="U14" s="173">
        <f t="shared" ref="U14:U24" si="2">SUM(S14:T14)</f>
        <v>8</v>
      </c>
      <c r="V14" s="42"/>
      <c r="W14" s="173"/>
      <c r="X14" s="44" t="s">
        <v>862</v>
      </c>
      <c r="Y14" s="51" t="s">
        <v>205</v>
      </c>
      <c r="Z14" s="44" t="s">
        <v>306</v>
      </c>
      <c r="AA14" s="42">
        <v>4</v>
      </c>
      <c r="AB14" s="199">
        <v>3</v>
      </c>
      <c r="AC14" s="173">
        <f t="shared" ref="AC14:AC24" si="3">SUM(AA14:AB14)</f>
        <v>7</v>
      </c>
      <c r="AD14" s="42"/>
      <c r="AE14" s="16"/>
    </row>
    <row r="15" spans="1:31" ht="15.6" customHeight="1" x14ac:dyDescent="0.3">
      <c r="A15" s="49" t="s">
        <v>227</v>
      </c>
      <c r="B15" s="35" t="s">
        <v>364</v>
      </c>
      <c r="C15" s="69"/>
      <c r="D15" s="23">
        <v>3</v>
      </c>
      <c r="E15" s="8">
        <v>1</v>
      </c>
      <c r="F15" s="44" t="s">
        <v>55</v>
      </c>
      <c r="G15" s="55"/>
      <c r="J15" s="4"/>
      <c r="O15" s="232"/>
      <c r="P15" s="44" t="s">
        <v>844</v>
      </c>
      <c r="Q15" s="51" t="s">
        <v>298</v>
      </c>
      <c r="R15" s="44" t="s">
        <v>319</v>
      </c>
      <c r="S15" s="42">
        <v>4</v>
      </c>
      <c r="T15" s="42">
        <v>2</v>
      </c>
      <c r="U15" s="173">
        <f t="shared" si="2"/>
        <v>6</v>
      </c>
      <c r="V15" s="42">
        <v>1</v>
      </c>
      <c r="W15" s="173"/>
      <c r="X15" s="44" t="s">
        <v>867</v>
      </c>
      <c r="Y15" s="44" t="s">
        <v>232</v>
      </c>
      <c r="Z15" s="51" t="s">
        <v>306</v>
      </c>
      <c r="AA15" s="42">
        <v>2</v>
      </c>
      <c r="AB15" s="42">
        <v>4</v>
      </c>
      <c r="AC15" s="173">
        <f t="shared" si="3"/>
        <v>6</v>
      </c>
      <c r="AD15" s="42">
        <v>2</v>
      </c>
      <c r="AE15" s="16"/>
    </row>
    <row r="16" spans="1:31" ht="15.6" customHeight="1" x14ac:dyDescent="0.25">
      <c r="A16" s="42" t="s">
        <v>226</v>
      </c>
      <c r="B16" s="44" t="s">
        <v>272</v>
      </c>
      <c r="C16" s="44"/>
      <c r="D16" s="23"/>
      <c r="E16" s="9">
        <v>1</v>
      </c>
      <c r="F16" s="44" t="s">
        <v>56</v>
      </c>
      <c r="G16" s="55"/>
      <c r="J16" s="4"/>
      <c r="O16" s="232"/>
      <c r="P16" s="44" t="s">
        <v>848</v>
      </c>
      <c r="Q16" s="44" t="s">
        <v>379</v>
      </c>
      <c r="R16" s="44" t="s">
        <v>319</v>
      </c>
      <c r="S16" s="42">
        <v>3</v>
      </c>
      <c r="T16" s="42">
        <v>3</v>
      </c>
      <c r="U16" s="173">
        <f t="shared" si="2"/>
        <v>6</v>
      </c>
      <c r="V16" s="42"/>
      <c r="W16" s="173"/>
      <c r="X16" s="44" t="s">
        <v>869</v>
      </c>
      <c r="Y16" s="159" t="s">
        <v>383</v>
      </c>
      <c r="Z16" s="44" t="s">
        <v>306</v>
      </c>
      <c r="AA16" s="42">
        <v>3</v>
      </c>
      <c r="AB16" s="199">
        <v>2</v>
      </c>
      <c r="AC16" s="173">
        <f t="shared" si="3"/>
        <v>5</v>
      </c>
      <c r="AD16" s="42">
        <v>2</v>
      </c>
      <c r="AE16" s="16"/>
    </row>
    <row r="17" spans="1:31" ht="15.6" customHeight="1" x14ac:dyDescent="0.25">
      <c r="A17" s="42"/>
      <c r="B17" s="56"/>
      <c r="C17" s="44"/>
      <c r="D17" s="51"/>
      <c r="E17" s="9">
        <v>2</v>
      </c>
      <c r="F17" s="44" t="s">
        <v>57</v>
      </c>
      <c r="G17" s="55"/>
      <c r="J17" s="4"/>
      <c r="N17" s="8"/>
      <c r="O17" s="232"/>
      <c r="P17" s="157" t="s">
        <v>1008</v>
      </c>
      <c r="Q17" s="56" t="s">
        <v>381</v>
      </c>
      <c r="R17" s="160" t="s">
        <v>319</v>
      </c>
      <c r="S17" s="42">
        <v>3</v>
      </c>
      <c r="T17" s="42">
        <v>3</v>
      </c>
      <c r="U17" s="173">
        <f t="shared" si="2"/>
        <v>6</v>
      </c>
      <c r="V17" s="42">
        <v>1</v>
      </c>
      <c r="W17" s="173"/>
      <c r="X17" s="44" t="s">
        <v>870</v>
      </c>
      <c r="Y17" s="44" t="s">
        <v>301</v>
      </c>
      <c r="Z17" s="44" t="s">
        <v>306</v>
      </c>
      <c r="AA17" s="42">
        <v>3</v>
      </c>
      <c r="AB17" s="42">
        <v>2</v>
      </c>
      <c r="AC17" s="173">
        <f t="shared" si="3"/>
        <v>5</v>
      </c>
      <c r="AD17" s="42"/>
      <c r="AE17" s="16"/>
    </row>
    <row r="18" spans="1:31" ht="15.6" customHeight="1" x14ac:dyDescent="0.25">
      <c r="E18" s="9"/>
      <c r="F18" s="44"/>
      <c r="H18" s="55"/>
      <c r="I18" s="55"/>
      <c r="J18" s="90"/>
      <c r="K18" s="55"/>
      <c r="L18" s="55"/>
      <c r="M18" s="55"/>
      <c r="N18" s="9"/>
      <c r="O18" s="232"/>
      <c r="P18" s="44" t="s">
        <v>845</v>
      </c>
      <c r="Q18" s="44" t="s">
        <v>420</v>
      </c>
      <c r="R18" s="51" t="s">
        <v>319</v>
      </c>
      <c r="S18" s="42"/>
      <c r="T18" s="42">
        <v>4</v>
      </c>
      <c r="U18" s="173">
        <f t="shared" si="2"/>
        <v>4</v>
      </c>
      <c r="V18" s="199"/>
      <c r="W18" s="173"/>
      <c r="X18" s="44" t="s">
        <v>863</v>
      </c>
      <c r="Y18" s="44" t="s">
        <v>293</v>
      </c>
      <c r="Z18" s="44" t="s">
        <v>306</v>
      </c>
      <c r="AA18" s="199">
        <v>2</v>
      </c>
      <c r="AB18" s="199">
        <v>3</v>
      </c>
      <c r="AC18" s="173">
        <f t="shared" si="3"/>
        <v>5</v>
      </c>
      <c r="AD18" s="202"/>
      <c r="AE18" s="16"/>
    </row>
    <row r="19" spans="1:31" ht="15.6" customHeight="1" x14ac:dyDescent="0.3">
      <c r="A19" s="42" t="s">
        <v>326</v>
      </c>
      <c r="B19" s="35" t="s">
        <v>278</v>
      </c>
      <c r="C19" s="92"/>
      <c r="D19" s="113">
        <v>3</v>
      </c>
      <c r="E19" s="9">
        <v>2</v>
      </c>
      <c r="F19" s="44" t="s">
        <v>58</v>
      </c>
      <c r="M19" s="55"/>
      <c r="N19" s="9"/>
      <c r="O19" s="233"/>
      <c r="P19" s="44" t="s">
        <v>1010</v>
      </c>
      <c r="Q19" s="51" t="s">
        <v>791</v>
      </c>
      <c r="R19" s="51" t="s">
        <v>319</v>
      </c>
      <c r="S19" s="42">
        <v>2</v>
      </c>
      <c r="T19" s="42">
        <v>1</v>
      </c>
      <c r="U19" s="173">
        <f t="shared" si="2"/>
        <v>3</v>
      </c>
      <c r="V19" s="42"/>
      <c r="W19" s="173"/>
      <c r="X19" s="44" t="s">
        <v>866</v>
      </c>
      <c r="Y19" s="44" t="s">
        <v>311</v>
      </c>
      <c r="Z19" s="160" t="s">
        <v>306</v>
      </c>
      <c r="AA19" s="42"/>
      <c r="AB19" s="42">
        <v>4</v>
      </c>
      <c r="AC19" s="173">
        <f t="shared" si="3"/>
        <v>4</v>
      </c>
      <c r="AD19" s="42">
        <v>3</v>
      </c>
      <c r="AE19" s="16"/>
    </row>
    <row r="20" spans="1:31" ht="15.6" customHeight="1" x14ac:dyDescent="0.25">
      <c r="A20" s="91" t="s">
        <v>226</v>
      </c>
      <c r="B20" s="80" t="s">
        <v>272</v>
      </c>
      <c r="C20" s="44"/>
      <c r="D20" s="113"/>
      <c r="E20" s="9">
        <v>2</v>
      </c>
      <c r="F20" s="44" t="s">
        <v>1003</v>
      </c>
      <c r="N20" s="8"/>
      <c r="O20" s="232"/>
      <c r="P20" s="44" t="s">
        <v>843</v>
      </c>
      <c r="Q20" s="44" t="s">
        <v>385</v>
      </c>
      <c r="R20" s="44" t="s">
        <v>319</v>
      </c>
      <c r="S20" s="42"/>
      <c r="T20" s="199">
        <v>2</v>
      </c>
      <c r="U20" s="173">
        <f t="shared" si="2"/>
        <v>2</v>
      </c>
      <c r="V20" s="42"/>
      <c r="W20" s="173"/>
      <c r="X20" s="56" t="s">
        <v>868</v>
      </c>
      <c r="Y20" s="56" t="s">
        <v>310</v>
      </c>
      <c r="Z20" s="44" t="s">
        <v>306</v>
      </c>
      <c r="AA20" s="42">
        <v>1</v>
      </c>
      <c r="AB20" s="199">
        <v>1</v>
      </c>
      <c r="AC20" s="173">
        <f t="shared" si="3"/>
        <v>2</v>
      </c>
      <c r="AD20" s="42"/>
      <c r="AE20" s="62"/>
    </row>
    <row r="21" spans="1:31" ht="15.6" customHeight="1" x14ac:dyDescent="0.25">
      <c r="E21" s="9">
        <v>2</v>
      </c>
      <c r="F21" s="44" t="s">
        <v>59</v>
      </c>
      <c r="N21" s="8"/>
      <c r="O21" s="232"/>
      <c r="P21" s="44" t="s">
        <v>850</v>
      </c>
      <c r="Q21" s="51" t="s">
        <v>361</v>
      </c>
      <c r="R21" s="51" t="s">
        <v>319</v>
      </c>
      <c r="S21" s="42"/>
      <c r="T21" s="199">
        <v>2</v>
      </c>
      <c r="U21" s="173">
        <f t="shared" si="2"/>
        <v>2</v>
      </c>
      <c r="V21" s="42"/>
      <c r="W21" s="173"/>
      <c r="X21" s="44" t="s">
        <v>861</v>
      </c>
      <c r="Y21" s="44" t="s">
        <v>323</v>
      </c>
      <c r="Z21" s="44" t="s">
        <v>306</v>
      </c>
      <c r="AA21" s="42"/>
      <c r="AB21" s="42"/>
      <c r="AC21" s="173">
        <f t="shared" si="3"/>
        <v>0</v>
      </c>
      <c r="AD21" s="42"/>
      <c r="AE21" s="61"/>
    </row>
    <row r="22" spans="1:31" ht="15.6" customHeight="1" x14ac:dyDescent="0.25">
      <c r="N22" s="9"/>
      <c r="O22" s="232"/>
      <c r="P22" s="56" t="s">
        <v>1009</v>
      </c>
      <c r="Q22" s="56" t="s">
        <v>376</v>
      </c>
      <c r="R22" s="160" t="s">
        <v>319</v>
      </c>
      <c r="S22" s="199">
        <v>1</v>
      </c>
      <c r="T22" s="42"/>
      <c r="U22" s="173">
        <f t="shared" si="2"/>
        <v>1</v>
      </c>
      <c r="V22" s="42">
        <v>1</v>
      </c>
      <c r="W22" s="173"/>
      <c r="X22" s="44" t="s">
        <v>865</v>
      </c>
      <c r="Y22" s="44" t="s">
        <v>309</v>
      </c>
      <c r="Z22" s="51" t="s">
        <v>306</v>
      </c>
      <c r="AA22" s="42"/>
      <c r="AB22" s="199"/>
      <c r="AC22" s="173">
        <f t="shared" si="3"/>
        <v>0</v>
      </c>
      <c r="AD22" s="42"/>
      <c r="AE22" s="15"/>
    </row>
    <row r="23" spans="1:31" ht="15.6" customHeight="1" x14ac:dyDescent="0.3">
      <c r="A23" s="73"/>
      <c r="B23" s="156"/>
      <c r="C23" s="75"/>
      <c r="D23" s="148"/>
      <c r="E23" s="77" t="s">
        <v>239</v>
      </c>
      <c r="F23" s="71"/>
      <c r="G23" s="70"/>
      <c r="H23" s="70"/>
      <c r="I23" s="70"/>
      <c r="J23" s="72"/>
      <c r="K23" s="70"/>
      <c r="L23" s="70"/>
      <c r="M23" s="70"/>
      <c r="N23" s="8"/>
      <c r="O23" s="233"/>
      <c r="P23" s="44" t="s">
        <v>847</v>
      </c>
      <c r="Q23" s="44" t="s">
        <v>220</v>
      </c>
      <c r="R23" s="44" t="s">
        <v>319</v>
      </c>
      <c r="S23" s="42"/>
      <c r="T23" s="42"/>
      <c r="U23" s="173">
        <f t="shared" si="2"/>
        <v>0</v>
      </c>
      <c r="V23" s="42">
        <v>1</v>
      </c>
      <c r="W23" s="173"/>
      <c r="X23" s="44" t="s">
        <v>864</v>
      </c>
      <c r="Y23" s="159" t="s">
        <v>308</v>
      </c>
      <c r="Z23" s="51" t="s">
        <v>306</v>
      </c>
      <c r="AA23" s="199"/>
      <c r="AB23" s="199"/>
      <c r="AC23" s="173">
        <f t="shared" si="3"/>
        <v>0</v>
      </c>
      <c r="AD23" s="42"/>
      <c r="AE23" s="15"/>
    </row>
    <row r="24" spans="1:31" ht="15.6" customHeight="1" x14ac:dyDescent="0.3">
      <c r="A24" s="49" t="s">
        <v>228</v>
      </c>
      <c r="B24" s="35" t="s">
        <v>277</v>
      </c>
      <c r="D24" s="23">
        <v>4</v>
      </c>
      <c r="E24" s="8">
        <v>2</v>
      </c>
      <c r="F24" s="44" t="s">
        <v>61</v>
      </c>
      <c r="M24" s="39"/>
      <c r="N24" s="9"/>
      <c r="O24" s="233"/>
      <c r="P24" s="157" t="s">
        <v>805</v>
      </c>
      <c r="Q24" s="220"/>
      <c r="R24" s="220" t="s">
        <v>319</v>
      </c>
      <c r="S24" s="221">
        <v>2</v>
      </c>
      <c r="T24" s="221">
        <v>2</v>
      </c>
      <c r="U24" s="173">
        <f t="shared" si="2"/>
        <v>4</v>
      </c>
      <c r="V24" s="42"/>
      <c r="W24" s="173"/>
      <c r="X24" s="157" t="s">
        <v>805</v>
      </c>
      <c r="Y24" s="157"/>
      <c r="Z24" s="157" t="s">
        <v>306</v>
      </c>
      <c r="AA24" s="221">
        <v>1</v>
      </c>
      <c r="AB24" s="221">
        <v>4</v>
      </c>
      <c r="AC24" s="173">
        <f t="shared" si="3"/>
        <v>5</v>
      </c>
      <c r="AD24" s="42">
        <v>2</v>
      </c>
      <c r="AE24" s="15"/>
    </row>
    <row r="25" spans="1:31" ht="15.6" customHeight="1" x14ac:dyDescent="0.25">
      <c r="A25" s="52" t="s">
        <v>226</v>
      </c>
      <c r="B25" s="44" t="s">
        <v>42</v>
      </c>
      <c r="C25" s="44" t="s">
        <v>43</v>
      </c>
      <c r="E25" s="8">
        <v>2</v>
      </c>
      <c r="F25" s="44" t="s">
        <v>44</v>
      </c>
      <c r="N25" s="9"/>
      <c r="O25" s="233"/>
      <c r="P25" s="224" t="s">
        <v>935</v>
      </c>
      <c r="Q25" s="225"/>
      <c r="R25" s="225"/>
      <c r="S25" s="226">
        <f>SUM(S14:S24)</f>
        <v>18</v>
      </c>
      <c r="T25" s="226">
        <f>SUM(T14:T24)</f>
        <v>24</v>
      </c>
      <c r="U25" s="226">
        <f>SUM(U14:U24)</f>
        <v>42</v>
      </c>
      <c r="V25" s="226">
        <f>SUM(V14:V24)</f>
        <v>4</v>
      </c>
      <c r="W25" s="173"/>
      <c r="X25" s="224" t="s">
        <v>936</v>
      </c>
      <c r="Y25" s="224"/>
      <c r="Z25" s="224"/>
      <c r="AA25" s="226">
        <f>SUM(AA14:AA24)</f>
        <v>16</v>
      </c>
      <c r="AB25" s="226">
        <f>SUM(AB14:AB24)</f>
        <v>23</v>
      </c>
      <c r="AC25" s="226">
        <f>SUM(AC14:AC24)</f>
        <v>39</v>
      </c>
      <c r="AD25" s="226">
        <f>SUM(AD14:AD24)</f>
        <v>9</v>
      </c>
      <c r="AE25" s="15"/>
    </row>
    <row r="26" spans="1:31" ht="15.6" customHeight="1" x14ac:dyDescent="0.25">
      <c r="E26" s="8">
        <v>2</v>
      </c>
      <c r="F26" s="44" t="s">
        <v>45</v>
      </c>
      <c r="N26" s="9"/>
      <c r="O26" s="233"/>
      <c r="P26" s="157" t="s">
        <v>860</v>
      </c>
      <c r="Q26" s="44" t="s">
        <v>320</v>
      </c>
      <c r="R26" s="44" t="s">
        <v>305</v>
      </c>
      <c r="S26" s="42">
        <v>6</v>
      </c>
      <c r="T26" s="42">
        <v>5</v>
      </c>
      <c r="U26" s="173">
        <f>SUM(S26:T26)</f>
        <v>11</v>
      </c>
      <c r="V26" s="42"/>
      <c r="W26" s="173"/>
      <c r="X26" s="46" t="s">
        <v>878</v>
      </c>
      <c r="Y26" s="46" t="s">
        <v>794</v>
      </c>
      <c r="Z26" s="44" t="s">
        <v>243</v>
      </c>
      <c r="AA26" s="42">
        <v>3</v>
      </c>
      <c r="AB26" s="42">
        <v>5</v>
      </c>
      <c r="AC26" s="173">
        <f t="shared" ref="AC26:AC35" si="4">SUM(AA26:AB26)</f>
        <v>8</v>
      </c>
      <c r="AD26" s="42">
        <v>3</v>
      </c>
      <c r="AE26" s="15"/>
    </row>
    <row r="27" spans="1:31" ht="15.6" customHeight="1" x14ac:dyDescent="0.25">
      <c r="E27" s="8">
        <v>2</v>
      </c>
      <c r="F27" s="44" t="s">
        <v>46</v>
      </c>
      <c r="N27" s="9"/>
      <c r="O27" s="232"/>
      <c r="P27" s="157" t="s">
        <v>859</v>
      </c>
      <c r="Q27" s="44" t="s">
        <v>792</v>
      </c>
      <c r="R27" s="44" t="s">
        <v>305</v>
      </c>
      <c r="S27" s="42">
        <v>6</v>
      </c>
      <c r="T27" s="42">
        <v>2</v>
      </c>
      <c r="U27" s="173">
        <f>SUM(S27:T27)</f>
        <v>8</v>
      </c>
      <c r="V27" s="42"/>
      <c r="W27" s="173"/>
      <c r="X27" s="44" t="s">
        <v>926</v>
      </c>
      <c r="Y27" s="44" t="s">
        <v>289</v>
      </c>
      <c r="Z27" s="44" t="s">
        <v>243</v>
      </c>
      <c r="AA27" s="42">
        <v>3</v>
      </c>
      <c r="AB27" s="199">
        <v>3</v>
      </c>
      <c r="AC27" s="173">
        <f t="shared" si="4"/>
        <v>6</v>
      </c>
      <c r="AD27" s="42">
        <v>2</v>
      </c>
      <c r="AE27" s="15"/>
    </row>
    <row r="28" spans="1:31" ht="15.6" customHeight="1" x14ac:dyDescent="0.25">
      <c r="E28" s="93"/>
      <c r="N28" s="9"/>
      <c r="O28" s="232"/>
      <c r="P28" s="44" t="s">
        <v>856</v>
      </c>
      <c r="Q28" s="44" t="s">
        <v>261</v>
      </c>
      <c r="R28" s="44" t="s">
        <v>305</v>
      </c>
      <c r="S28" s="42">
        <v>2</v>
      </c>
      <c r="T28" s="42">
        <v>5</v>
      </c>
      <c r="U28" s="173">
        <f t="shared" ref="U28:U34" si="5">SUM(S28:T28)</f>
        <v>7</v>
      </c>
      <c r="V28" s="42"/>
      <c r="W28" s="173"/>
      <c r="X28" s="44" t="s">
        <v>879</v>
      </c>
      <c r="Y28" s="44" t="s">
        <v>303</v>
      </c>
      <c r="Z28" s="44" t="s">
        <v>243</v>
      </c>
      <c r="AA28" s="42"/>
      <c r="AB28" s="199">
        <v>6</v>
      </c>
      <c r="AC28" s="173">
        <f t="shared" si="4"/>
        <v>6</v>
      </c>
      <c r="AD28" s="42"/>
      <c r="AE28" s="15"/>
    </row>
    <row r="29" spans="1:31" ht="15.6" customHeight="1" x14ac:dyDescent="0.3">
      <c r="A29" s="42"/>
      <c r="B29" s="35" t="s">
        <v>313</v>
      </c>
      <c r="C29" s="106"/>
      <c r="D29" s="23">
        <v>1</v>
      </c>
      <c r="E29" s="93">
        <v>2</v>
      </c>
      <c r="F29" s="44" t="s">
        <v>41</v>
      </c>
      <c r="G29" s="39"/>
      <c r="K29" s="39"/>
      <c r="L29" s="39"/>
      <c r="M29" s="39"/>
      <c r="N29" s="9"/>
      <c r="O29" s="232"/>
      <c r="P29" s="44" t="s">
        <v>853</v>
      </c>
      <c r="Q29" s="159" t="s">
        <v>274</v>
      </c>
      <c r="R29" s="51" t="s">
        <v>305</v>
      </c>
      <c r="S29" s="42">
        <v>2</v>
      </c>
      <c r="T29" s="42">
        <v>3</v>
      </c>
      <c r="U29" s="173">
        <f t="shared" si="5"/>
        <v>5</v>
      </c>
      <c r="V29" s="42"/>
      <c r="W29" s="173"/>
      <c r="X29" s="44" t="s">
        <v>873</v>
      </c>
      <c r="Y29" s="44" t="s">
        <v>219</v>
      </c>
      <c r="Z29" s="44" t="s">
        <v>243</v>
      </c>
      <c r="AA29" s="42">
        <v>5</v>
      </c>
      <c r="AB29" s="42"/>
      <c r="AC29" s="173">
        <f t="shared" si="4"/>
        <v>5</v>
      </c>
      <c r="AD29" s="42"/>
      <c r="AE29" s="15"/>
    </row>
    <row r="30" spans="1:31" ht="15.6" customHeight="1" x14ac:dyDescent="0.25">
      <c r="A30" s="52" t="s">
        <v>226</v>
      </c>
      <c r="B30" s="44" t="s">
        <v>272</v>
      </c>
      <c r="C30" s="44"/>
      <c r="D30" s="23"/>
      <c r="E30" s="9"/>
      <c r="F30" s="44"/>
      <c r="N30" s="9"/>
      <c r="O30" s="232"/>
      <c r="P30" s="44" t="s">
        <v>901</v>
      </c>
      <c r="Q30" s="44" t="s">
        <v>790</v>
      </c>
      <c r="R30" s="44" t="s">
        <v>305</v>
      </c>
      <c r="S30" s="42">
        <v>3</v>
      </c>
      <c r="T30" s="199">
        <v>2</v>
      </c>
      <c r="U30" s="173">
        <f t="shared" si="5"/>
        <v>5</v>
      </c>
      <c r="V30" s="42"/>
      <c r="W30" s="173"/>
      <c r="X30" s="44" t="s">
        <v>875</v>
      </c>
      <c r="Y30" s="44" t="s">
        <v>328</v>
      </c>
      <c r="Z30" s="44" t="s">
        <v>243</v>
      </c>
      <c r="AA30" s="42">
        <v>1</v>
      </c>
      <c r="AB30" s="42">
        <v>2</v>
      </c>
      <c r="AC30" s="173">
        <f t="shared" si="4"/>
        <v>3</v>
      </c>
      <c r="AD30" s="42">
        <v>1</v>
      </c>
      <c r="AE30" s="15"/>
    </row>
    <row r="31" spans="1:31" ht="15.6" customHeight="1" x14ac:dyDescent="0.25">
      <c r="N31" s="9"/>
      <c r="O31" s="232"/>
      <c r="P31" s="44" t="s">
        <v>858</v>
      </c>
      <c r="Q31" s="44" t="s">
        <v>333</v>
      </c>
      <c r="R31" s="44" t="s">
        <v>305</v>
      </c>
      <c r="S31" s="42">
        <v>1</v>
      </c>
      <c r="T31" s="42">
        <v>3</v>
      </c>
      <c r="U31" s="173">
        <f t="shared" si="5"/>
        <v>4</v>
      </c>
      <c r="V31" s="42"/>
      <c r="W31" s="173"/>
      <c r="X31" s="44" t="s">
        <v>864</v>
      </c>
      <c r="Y31" s="51" t="s">
        <v>914</v>
      </c>
      <c r="Z31" s="51" t="s">
        <v>243</v>
      </c>
      <c r="AA31" s="42"/>
      <c r="AB31" s="42">
        <v>3</v>
      </c>
      <c r="AC31" s="173">
        <f>SUM(AA31:AB31)</f>
        <v>3</v>
      </c>
      <c r="AD31" s="42">
        <v>2</v>
      </c>
      <c r="AE31" s="15"/>
    </row>
    <row r="32" spans="1:31" ht="15.6" customHeight="1" x14ac:dyDescent="0.3">
      <c r="A32" s="76" t="s">
        <v>327</v>
      </c>
      <c r="B32" s="156"/>
      <c r="C32" s="155"/>
      <c r="D32" s="148"/>
      <c r="E32" s="77" t="s">
        <v>239</v>
      </c>
      <c r="F32" s="71"/>
      <c r="G32" s="78"/>
      <c r="H32" s="78"/>
      <c r="I32" s="78"/>
      <c r="J32" s="79"/>
      <c r="K32" s="78"/>
      <c r="L32" s="78"/>
      <c r="M32" s="78"/>
      <c r="N32" s="8"/>
      <c r="O32" s="233"/>
      <c r="P32" s="44" t="s">
        <v>852</v>
      </c>
      <c r="Q32" s="44" t="s">
        <v>234</v>
      </c>
      <c r="R32" s="44" t="s">
        <v>305</v>
      </c>
      <c r="S32" s="42"/>
      <c r="T32" s="42">
        <v>3</v>
      </c>
      <c r="U32" s="173">
        <f t="shared" si="5"/>
        <v>3</v>
      </c>
      <c r="V32" s="42"/>
      <c r="W32" s="173"/>
      <c r="X32" s="44" t="s">
        <v>874</v>
      </c>
      <c r="Y32" s="44" t="s">
        <v>212</v>
      </c>
      <c r="Z32" s="44" t="s">
        <v>243</v>
      </c>
      <c r="AA32" s="42"/>
      <c r="AB32" s="199">
        <v>2</v>
      </c>
      <c r="AC32" s="173">
        <f>SUM(AA32:AB32)</f>
        <v>2</v>
      </c>
      <c r="AD32" s="42"/>
      <c r="AE32" s="15"/>
    </row>
    <row r="33" spans="1:31" ht="15.6" customHeight="1" x14ac:dyDescent="0.3">
      <c r="A33" s="49" t="s">
        <v>229</v>
      </c>
      <c r="B33" s="35" t="s">
        <v>363</v>
      </c>
      <c r="D33" s="23">
        <v>2</v>
      </c>
      <c r="E33" s="8">
        <v>1</v>
      </c>
      <c r="F33" s="44" t="s">
        <v>53</v>
      </c>
      <c r="G33" s="158"/>
      <c r="H33" s="158"/>
      <c r="I33" s="94"/>
      <c r="J33" s="94"/>
      <c r="K33" s="94"/>
      <c r="L33" s="94"/>
      <c r="M33" s="94"/>
      <c r="N33" s="9"/>
      <c r="O33" s="232"/>
      <c r="P33" s="44" t="s">
        <v>855</v>
      </c>
      <c r="Q33" s="88" t="s">
        <v>221</v>
      </c>
      <c r="R33" s="44" t="s">
        <v>305</v>
      </c>
      <c r="S33" s="42"/>
      <c r="T33" s="42">
        <v>3</v>
      </c>
      <c r="U33" s="173">
        <f t="shared" si="5"/>
        <v>3</v>
      </c>
      <c r="V33" s="42"/>
      <c r="W33" s="173"/>
      <c r="X33" s="44" t="s">
        <v>876</v>
      </c>
      <c r="Y33" s="44" t="s">
        <v>367</v>
      </c>
      <c r="Z33" s="44" t="s">
        <v>243</v>
      </c>
      <c r="AA33" s="42"/>
      <c r="AB33" s="42">
        <v>2</v>
      </c>
      <c r="AC33" s="173">
        <f>SUM(AA33:AB33)</f>
        <v>2</v>
      </c>
      <c r="AD33" s="42">
        <v>1</v>
      </c>
      <c r="AE33" s="15"/>
    </row>
    <row r="34" spans="1:31" ht="15.6" customHeight="1" x14ac:dyDescent="0.25">
      <c r="A34" s="42" t="s">
        <v>226</v>
      </c>
      <c r="B34" s="44" t="s">
        <v>691</v>
      </c>
      <c r="C34" s="44" t="s">
        <v>369</v>
      </c>
      <c r="D34" s="9"/>
      <c r="E34" s="8">
        <v>2</v>
      </c>
      <c r="F34" s="44" t="s">
        <v>54</v>
      </c>
      <c r="N34" s="9"/>
      <c r="O34" s="233"/>
      <c r="P34" s="44" t="s">
        <v>854</v>
      </c>
      <c r="Q34" s="44" t="s">
        <v>214</v>
      </c>
      <c r="R34" s="44" t="s">
        <v>305</v>
      </c>
      <c r="S34" s="199"/>
      <c r="T34" s="42">
        <v>3</v>
      </c>
      <c r="U34" s="173">
        <f t="shared" si="5"/>
        <v>3</v>
      </c>
      <c r="V34" s="42"/>
      <c r="W34" s="173"/>
      <c r="X34" s="44" t="s">
        <v>877</v>
      </c>
      <c r="Y34" s="51" t="s">
        <v>786</v>
      </c>
      <c r="Z34" s="51" t="s">
        <v>243</v>
      </c>
      <c r="AA34" s="42"/>
      <c r="AB34" s="199">
        <v>1</v>
      </c>
      <c r="AC34" s="173">
        <f t="shared" si="4"/>
        <v>1</v>
      </c>
      <c r="AD34" s="42"/>
      <c r="AE34" s="15"/>
    </row>
    <row r="35" spans="1:31" ht="15.6" customHeight="1" x14ac:dyDescent="0.25">
      <c r="B35" s="44"/>
      <c r="C35" s="44"/>
      <c r="E35" s="93"/>
      <c r="F35" s="44"/>
      <c r="N35" s="9"/>
      <c r="O35" s="233"/>
      <c r="P35" s="44" t="s">
        <v>857</v>
      </c>
      <c r="Q35" s="44" t="s">
        <v>222</v>
      </c>
      <c r="R35" s="44" t="s">
        <v>305</v>
      </c>
      <c r="S35" s="43"/>
      <c r="T35" s="42">
        <v>1</v>
      </c>
      <c r="U35" s="173">
        <f>SUM(S35:T35)</f>
        <v>1</v>
      </c>
      <c r="V35" s="42"/>
      <c r="W35" s="173"/>
      <c r="X35" s="44" t="s">
        <v>872</v>
      </c>
      <c r="Y35" s="44" t="s">
        <v>211</v>
      </c>
      <c r="Z35" s="44" t="s">
        <v>243</v>
      </c>
      <c r="AA35" s="42"/>
      <c r="AB35" s="42"/>
      <c r="AC35" s="173">
        <f t="shared" si="4"/>
        <v>0</v>
      </c>
      <c r="AD35" s="42"/>
      <c r="AE35" s="15"/>
    </row>
    <row r="36" spans="1:31" ht="15.6" customHeight="1" x14ac:dyDescent="0.3">
      <c r="A36" s="52"/>
      <c r="B36" s="35" t="s">
        <v>276</v>
      </c>
      <c r="C36" s="46"/>
      <c r="D36" s="114">
        <v>2</v>
      </c>
      <c r="E36" s="93">
        <v>1</v>
      </c>
      <c r="F36" s="157" t="s">
        <v>52</v>
      </c>
      <c r="N36" s="9"/>
      <c r="O36" s="232"/>
      <c r="P36" s="157" t="s">
        <v>805</v>
      </c>
      <c r="Q36" s="157"/>
      <c r="R36" s="157" t="s">
        <v>305</v>
      </c>
      <c r="S36" s="221">
        <v>1</v>
      </c>
      <c r="T36" s="221">
        <v>5</v>
      </c>
      <c r="U36" s="173">
        <f>SUM(S36:T36)</f>
        <v>6</v>
      </c>
      <c r="V36" s="42">
        <v>1</v>
      </c>
      <c r="W36" s="173"/>
      <c r="X36" s="157" t="s">
        <v>805</v>
      </c>
      <c r="Y36" s="157"/>
      <c r="Z36" s="223" t="s">
        <v>243</v>
      </c>
      <c r="AA36" s="221">
        <v>2</v>
      </c>
      <c r="AB36" s="221"/>
      <c r="AC36" s="173">
        <f>SUM(AA36:AB36)</f>
        <v>2</v>
      </c>
      <c r="AD36" s="42">
        <v>1</v>
      </c>
      <c r="AE36" s="15"/>
    </row>
    <row r="37" spans="1:31" ht="15.6" customHeight="1" x14ac:dyDescent="0.25">
      <c r="A37" s="52" t="s">
        <v>226</v>
      </c>
      <c r="B37" s="44" t="s">
        <v>272</v>
      </c>
      <c r="C37" s="52"/>
      <c r="D37" s="114"/>
      <c r="E37" s="93">
        <v>2</v>
      </c>
      <c r="F37" s="157" t="s">
        <v>60</v>
      </c>
      <c r="N37" s="9"/>
      <c r="O37" s="233"/>
      <c r="P37" s="224" t="s">
        <v>937</v>
      </c>
      <c r="Q37" s="224"/>
      <c r="R37" s="224"/>
      <c r="S37" s="226">
        <f>SUM(S26:S36)</f>
        <v>21</v>
      </c>
      <c r="T37" s="226">
        <f>SUM(T26:T36)</f>
        <v>35</v>
      </c>
      <c r="U37" s="226">
        <f>SUM(U26:U36)</f>
        <v>56</v>
      </c>
      <c r="V37" s="226">
        <f>SUM(V36)</f>
        <v>1</v>
      </c>
      <c r="W37" s="173"/>
      <c r="X37" s="224" t="s">
        <v>938</v>
      </c>
      <c r="Y37" s="224"/>
      <c r="Z37" s="227"/>
      <c r="AA37" s="226">
        <f>SUM(AA26:AA36)</f>
        <v>14</v>
      </c>
      <c r="AB37" s="226">
        <f>SUM(AB26:AB36)</f>
        <v>24</v>
      </c>
      <c r="AC37" s="226">
        <f>SUM(AC26:AC36)</f>
        <v>38</v>
      </c>
      <c r="AD37" s="226">
        <f>SUM(AD26:AD36)</f>
        <v>10</v>
      </c>
      <c r="AE37" s="15"/>
    </row>
    <row r="38" spans="1:31" ht="15.6" customHeight="1" x14ac:dyDescent="0.25">
      <c r="B38" s="44"/>
      <c r="C38" s="42"/>
      <c r="E38" s="93"/>
      <c r="F38" s="157"/>
      <c r="N38" s="8"/>
      <c r="O38" s="233"/>
      <c r="P38" s="44" t="s">
        <v>811</v>
      </c>
      <c r="Q38" s="44" t="s">
        <v>299</v>
      </c>
      <c r="R38" s="51" t="s">
        <v>250</v>
      </c>
      <c r="S38" s="199">
        <v>3</v>
      </c>
      <c r="T38" s="199">
        <v>3</v>
      </c>
      <c r="U38" s="173">
        <f t="shared" ref="U38:U46" si="6">SUM(S38:T38)</f>
        <v>6</v>
      </c>
      <c r="V38" s="42"/>
      <c r="W38" s="173"/>
      <c r="X38" s="44" t="s">
        <v>943</v>
      </c>
      <c r="Y38" s="44" t="s">
        <v>908</v>
      </c>
      <c r="Z38" s="44" t="s">
        <v>242</v>
      </c>
      <c r="AA38" s="42">
        <v>9</v>
      </c>
      <c r="AB38" s="199">
        <v>3</v>
      </c>
      <c r="AC38" s="173">
        <f t="shared" ref="AC38:AC47" si="7">SUM(AA38:AB38)</f>
        <v>12</v>
      </c>
      <c r="AD38" s="42"/>
      <c r="AE38" s="15"/>
    </row>
    <row r="39" spans="1:31" ht="15.6" customHeight="1" x14ac:dyDescent="0.3">
      <c r="A39" s="76"/>
      <c r="B39" s="156"/>
      <c r="C39" s="71"/>
      <c r="D39" s="148"/>
      <c r="E39" s="77" t="s">
        <v>239</v>
      </c>
      <c r="F39" s="77"/>
      <c r="G39" s="78"/>
      <c r="H39" s="78"/>
      <c r="I39" s="78"/>
      <c r="J39" s="79"/>
      <c r="K39" s="78"/>
      <c r="L39" s="78"/>
      <c r="M39" s="78"/>
      <c r="N39" s="9"/>
      <c r="O39" s="233"/>
      <c r="P39" s="44" t="s">
        <v>807</v>
      </c>
      <c r="Q39" s="159" t="s">
        <v>370</v>
      </c>
      <c r="R39" s="44" t="s">
        <v>250</v>
      </c>
      <c r="S39" s="42">
        <v>2</v>
      </c>
      <c r="T39" s="42">
        <v>2</v>
      </c>
      <c r="U39" s="173">
        <f t="shared" si="6"/>
        <v>4</v>
      </c>
      <c r="V39" s="42">
        <v>2</v>
      </c>
      <c r="W39" s="173"/>
      <c r="X39" s="44" t="s">
        <v>827</v>
      </c>
      <c r="Y39" s="44" t="s">
        <v>304</v>
      </c>
      <c r="Z39" s="44" t="s">
        <v>242</v>
      </c>
      <c r="AA39" s="42">
        <v>5</v>
      </c>
      <c r="AB39" s="199">
        <v>6</v>
      </c>
      <c r="AC39" s="173">
        <f>SUM(AA39:AB39)</f>
        <v>11</v>
      </c>
      <c r="AD39" s="42"/>
      <c r="AE39" s="15"/>
    </row>
    <row r="40" spans="1:31" ht="15.6" customHeight="1" x14ac:dyDescent="0.3">
      <c r="A40" s="49" t="s">
        <v>230</v>
      </c>
      <c r="B40" s="35" t="s">
        <v>318</v>
      </c>
      <c r="C40" s="44"/>
      <c r="D40" s="23">
        <v>4</v>
      </c>
      <c r="E40" s="9">
        <v>1</v>
      </c>
      <c r="F40" s="157" t="s">
        <v>47</v>
      </c>
      <c r="G40" s="43"/>
      <c r="H40" s="47"/>
      <c r="I40" s="47"/>
      <c r="J40" s="48"/>
      <c r="K40" s="47"/>
      <c r="L40" s="47"/>
      <c r="M40" s="47"/>
      <c r="N40" s="8"/>
      <c r="O40" s="233"/>
      <c r="P40" s="44" t="s">
        <v>810</v>
      </c>
      <c r="Q40" s="44" t="s">
        <v>299</v>
      </c>
      <c r="R40" s="51" t="s">
        <v>250</v>
      </c>
      <c r="S40" s="42">
        <v>2</v>
      </c>
      <c r="T40" s="199"/>
      <c r="U40" s="173">
        <f t="shared" si="6"/>
        <v>2</v>
      </c>
      <c r="V40" s="42"/>
      <c r="W40" s="173"/>
      <c r="X40" s="56" t="s">
        <v>825</v>
      </c>
      <c r="Y40" s="56" t="s">
        <v>260</v>
      </c>
      <c r="Z40" s="46" t="s">
        <v>242</v>
      </c>
      <c r="AA40" s="42">
        <v>1</v>
      </c>
      <c r="AB40" s="42">
        <v>9</v>
      </c>
      <c r="AC40" s="173">
        <f>SUM(AA40:AB40)</f>
        <v>10</v>
      </c>
      <c r="AD40" s="42"/>
      <c r="AE40" s="15"/>
    </row>
    <row r="41" spans="1:31" ht="15.6" customHeight="1" x14ac:dyDescent="0.25">
      <c r="A41" s="52" t="s">
        <v>226</v>
      </c>
      <c r="B41" s="56" t="s">
        <v>381</v>
      </c>
      <c r="C41" s="46" t="s">
        <v>369</v>
      </c>
      <c r="D41" s="23"/>
      <c r="E41" s="9">
        <v>2</v>
      </c>
      <c r="F41" s="157" t="s">
        <v>48</v>
      </c>
      <c r="G41" s="43"/>
      <c r="H41" s="47"/>
      <c r="I41" s="43"/>
      <c r="J41" s="45"/>
      <c r="K41" s="47"/>
      <c r="L41" s="47"/>
      <c r="M41" s="39"/>
      <c r="N41" s="9"/>
      <c r="O41" s="233"/>
      <c r="P41" s="44" t="s">
        <v>813</v>
      </c>
      <c r="Q41" s="44" t="s">
        <v>259</v>
      </c>
      <c r="R41" s="51" t="s">
        <v>250</v>
      </c>
      <c r="S41" s="199">
        <v>1</v>
      </c>
      <c r="T41" s="42">
        <v>1</v>
      </c>
      <c r="U41" s="173">
        <f t="shared" si="6"/>
        <v>2</v>
      </c>
      <c r="V41" s="42"/>
      <c r="W41" s="173"/>
      <c r="X41" s="46" t="s">
        <v>829</v>
      </c>
      <c r="Y41" s="46" t="s">
        <v>249</v>
      </c>
      <c r="Z41" s="160" t="s">
        <v>242</v>
      </c>
      <c r="AA41" s="42">
        <v>5</v>
      </c>
      <c r="AB41" s="42">
        <v>4</v>
      </c>
      <c r="AC41" s="173">
        <f t="shared" si="7"/>
        <v>9</v>
      </c>
      <c r="AD41" s="42">
        <v>1</v>
      </c>
      <c r="AE41" s="15"/>
    </row>
    <row r="42" spans="1:31" ht="15.6" customHeight="1" x14ac:dyDescent="0.25">
      <c r="E42" s="9">
        <v>2</v>
      </c>
      <c r="F42" s="157" t="s">
        <v>62</v>
      </c>
      <c r="N42" s="9"/>
      <c r="O42" s="232"/>
      <c r="P42" s="44" t="s">
        <v>812</v>
      </c>
      <c r="Q42" s="44" t="s">
        <v>215</v>
      </c>
      <c r="R42" s="44" t="s">
        <v>250</v>
      </c>
      <c r="S42" s="42"/>
      <c r="T42" s="199">
        <v>2</v>
      </c>
      <c r="U42" s="173">
        <f t="shared" si="6"/>
        <v>2</v>
      </c>
      <c r="V42" s="42">
        <v>1</v>
      </c>
      <c r="W42" s="173"/>
      <c r="X42" s="44" t="s">
        <v>832</v>
      </c>
      <c r="Y42" s="44" t="s">
        <v>359</v>
      </c>
      <c r="Z42" s="44" t="s">
        <v>242</v>
      </c>
      <c r="AA42" s="42">
        <v>1</v>
      </c>
      <c r="AB42" s="42">
        <v>6</v>
      </c>
      <c r="AC42" s="173">
        <f t="shared" si="7"/>
        <v>7</v>
      </c>
      <c r="AD42" s="42"/>
      <c r="AE42" s="15"/>
    </row>
    <row r="43" spans="1:31" ht="15.6" customHeight="1" x14ac:dyDescent="0.25">
      <c r="E43" s="9">
        <v>2</v>
      </c>
      <c r="F43" s="157" t="s">
        <v>49</v>
      </c>
      <c r="N43" s="8"/>
      <c r="O43" s="232"/>
      <c r="P43" s="44" t="s">
        <v>809</v>
      </c>
      <c r="Q43" s="44" t="s">
        <v>251</v>
      </c>
      <c r="R43" s="44" t="s">
        <v>250</v>
      </c>
      <c r="S43" s="42"/>
      <c r="T43" s="42">
        <v>2</v>
      </c>
      <c r="U43" s="173">
        <f t="shared" si="6"/>
        <v>2</v>
      </c>
      <c r="V43" s="42">
        <v>1</v>
      </c>
      <c r="W43" s="173"/>
      <c r="X43" s="44" t="s">
        <v>828</v>
      </c>
      <c r="Y43" s="44" t="s">
        <v>258</v>
      </c>
      <c r="Z43" s="44" t="s">
        <v>242</v>
      </c>
      <c r="AA43" s="42"/>
      <c r="AB43" s="199">
        <v>5</v>
      </c>
      <c r="AC43" s="173">
        <f t="shared" si="7"/>
        <v>5</v>
      </c>
      <c r="AD43" s="42">
        <v>1</v>
      </c>
      <c r="AE43" s="15"/>
    </row>
    <row r="44" spans="1:31" ht="15.6" customHeight="1" x14ac:dyDescent="0.25">
      <c r="N44" s="9"/>
      <c r="O44" s="232"/>
      <c r="P44" s="44" t="s">
        <v>806</v>
      </c>
      <c r="Q44" s="51" t="s">
        <v>787</v>
      </c>
      <c r="R44" s="44" t="s">
        <v>250</v>
      </c>
      <c r="S44" s="42">
        <v>1</v>
      </c>
      <c r="T44" s="199"/>
      <c r="U44" s="173">
        <f>SUM(S44:T44)</f>
        <v>1</v>
      </c>
      <c r="V44" s="42"/>
      <c r="W44" s="173"/>
      <c r="X44" s="44" t="s">
        <v>831</v>
      </c>
      <c r="Y44" s="44" t="s">
        <v>382</v>
      </c>
      <c r="Z44" s="44" t="s">
        <v>242</v>
      </c>
      <c r="AA44" s="42"/>
      <c r="AB44" s="42">
        <v>3</v>
      </c>
      <c r="AC44" s="173">
        <f t="shared" si="7"/>
        <v>3</v>
      </c>
      <c r="AD44" s="42"/>
      <c r="AE44" s="15"/>
    </row>
    <row r="45" spans="1:31" ht="15.6" customHeight="1" x14ac:dyDescent="0.3">
      <c r="B45" s="35" t="s">
        <v>312</v>
      </c>
      <c r="C45" s="59"/>
      <c r="D45" s="24">
        <v>3</v>
      </c>
      <c r="E45" s="9">
        <v>1</v>
      </c>
      <c r="F45" s="44" t="s">
        <v>51</v>
      </c>
      <c r="N45" s="9"/>
      <c r="O45" s="232"/>
      <c r="P45" s="44" t="s">
        <v>814</v>
      </c>
      <c r="Q45" s="44" t="s">
        <v>325</v>
      </c>
      <c r="R45" s="44" t="s">
        <v>250</v>
      </c>
      <c r="S45" s="52"/>
      <c r="T45" s="91">
        <v>1</v>
      </c>
      <c r="U45" s="173">
        <f>SUM(S45:T45)</f>
        <v>1</v>
      </c>
      <c r="V45" s="42"/>
      <c r="W45" s="173"/>
      <c r="X45" s="44" t="s">
        <v>830</v>
      </c>
      <c r="Y45" s="88" t="s">
        <v>288</v>
      </c>
      <c r="Z45" s="44" t="s">
        <v>242</v>
      </c>
      <c r="AA45" s="42"/>
      <c r="AB45" s="199">
        <v>2</v>
      </c>
      <c r="AC45" s="173">
        <f t="shared" si="7"/>
        <v>2</v>
      </c>
      <c r="AD45" s="42"/>
      <c r="AE45" s="15"/>
    </row>
    <row r="46" spans="1:31" ht="15.6" customHeight="1" x14ac:dyDescent="0.25">
      <c r="A46" s="91" t="s">
        <v>226</v>
      </c>
      <c r="B46" s="88" t="s">
        <v>448</v>
      </c>
      <c r="C46" s="46" t="s">
        <v>369</v>
      </c>
      <c r="D46" s="24"/>
      <c r="E46" s="9">
        <v>2</v>
      </c>
      <c r="F46" s="44" t="s">
        <v>50</v>
      </c>
      <c r="N46" s="8"/>
      <c r="O46" s="233"/>
      <c r="P46" s="44" t="s">
        <v>808</v>
      </c>
      <c r="Q46" s="44" t="s">
        <v>250</v>
      </c>
      <c r="R46" s="44" t="s">
        <v>250</v>
      </c>
      <c r="S46" s="42"/>
      <c r="T46" s="199"/>
      <c r="U46" s="173">
        <f t="shared" si="6"/>
        <v>0</v>
      </c>
      <c r="V46" s="42"/>
      <c r="W46" s="173"/>
      <c r="X46" s="44" t="s">
        <v>826</v>
      </c>
      <c r="Y46" s="44" t="s">
        <v>218</v>
      </c>
      <c r="Z46" s="51" t="s">
        <v>242</v>
      </c>
      <c r="AA46" s="42">
        <v>1</v>
      </c>
      <c r="AB46" s="199"/>
      <c r="AC46" s="173">
        <f t="shared" si="7"/>
        <v>1</v>
      </c>
      <c r="AD46" s="42"/>
      <c r="AE46" s="15"/>
    </row>
    <row r="47" spans="1:31" ht="15.6" customHeight="1" x14ac:dyDescent="0.25">
      <c r="E47" s="9">
        <v>2</v>
      </c>
      <c r="F47" s="44" t="s">
        <v>4</v>
      </c>
      <c r="N47" s="8"/>
      <c r="O47" s="233"/>
      <c r="P47" s="44" t="s">
        <v>815</v>
      </c>
      <c r="Q47" s="159" t="s">
        <v>380</v>
      </c>
      <c r="R47" s="44" t="s">
        <v>250</v>
      </c>
      <c r="S47" s="42"/>
      <c r="T47" s="42"/>
      <c r="U47" s="173">
        <f>SUM(S47:T47)</f>
        <v>0</v>
      </c>
      <c r="V47" s="42">
        <v>1</v>
      </c>
      <c r="W47" s="173"/>
      <c r="X47" s="44" t="s">
        <v>833</v>
      </c>
      <c r="Y47" s="44" t="s">
        <v>204</v>
      </c>
      <c r="Z47" s="44" t="s">
        <v>242</v>
      </c>
      <c r="AA47" s="42"/>
      <c r="AB47" s="42">
        <v>1</v>
      </c>
      <c r="AC47" s="173">
        <f t="shared" si="7"/>
        <v>1</v>
      </c>
      <c r="AD47" s="42">
        <v>2</v>
      </c>
      <c r="AE47" s="15"/>
    </row>
    <row r="48" spans="1:31" ht="15.6" customHeight="1" x14ac:dyDescent="0.25">
      <c r="N48" s="9"/>
      <c r="O48" s="232"/>
      <c r="P48" s="157" t="s">
        <v>805</v>
      </c>
      <c r="Q48" s="157"/>
      <c r="R48" s="157" t="s">
        <v>250</v>
      </c>
      <c r="S48" s="221"/>
      <c r="T48" s="221">
        <v>1</v>
      </c>
      <c r="U48" s="173">
        <f>SUM(S48:T48)</f>
        <v>1</v>
      </c>
      <c r="V48" s="42">
        <v>1</v>
      </c>
      <c r="W48" s="173"/>
      <c r="X48" s="157" t="s">
        <v>805</v>
      </c>
      <c r="Y48" s="157"/>
      <c r="Z48" s="157" t="s">
        <v>242</v>
      </c>
      <c r="AA48" s="221">
        <v>3</v>
      </c>
      <c r="AB48" s="221">
        <v>1</v>
      </c>
      <c r="AC48" s="173">
        <f>SUM(AA48:AB48)</f>
        <v>4</v>
      </c>
      <c r="AD48" s="42"/>
      <c r="AE48" s="15"/>
    </row>
    <row r="49" spans="1:31" ht="15.6" customHeight="1" x14ac:dyDescent="0.25">
      <c r="A49" s="107"/>
      <c r="B49" s="108"/>
      <c r="C49" s="108"/>
      <c r="D49" s="149"/>
      <c r="E49" s="109"/>
      <c r="F49" s="108"/>
      <c r="G49" s="110"/>
      <c r="H49" s="110"/>
      <c r="I49" s="110"/>
      <c r="J49" s="111"/>
      <c r="K49" s="110"/>
      <c r="L49" s="110"/>
      <c r="M49" s="109"/>
      <c r="N49" s="9"/>
      <c r="O49" s="233"/>
      <c r="P49" s="224" t="s">
        <v>939</v>
      </c>
      <c r="Q49" s="224"/>
      <c r="R49" s="224"/>
      <c r="S49" s="226">
        <f>SUM(S38:S48)</f>
        <v>9</v>
      </c>
      <c r="T49" s="226">
        <f>SUM(T38:T48)</f>
        <v>12</v>
      </c>
      <c r="U49" s="226">
        <f>SUM(U38:U48)</f>
        <v>21</v>
      </c>
      <c r="V49" s="226">
        <f>SUM(V38:V48)</f>
        <v>6</v>
      </c>
      <c r="W49" s="173"/>
      <c r="X49" s="224" t="s">
        <v>940</v>
      </c>
      <c r="Y49" s="224"/>
      <c r="Z49" s="224"/>
      <c r="AA49" s="226">
        <f>SUM(AA38:AA48)</f>
        <v>25</v>
      </c>
      <c r="AB49" s="226">
        <f>SUM(AB38:AB48)</f>
        <v>40</v>
      </c>
      <c r="AC49" s="226">
        <f>SUM(AC38:AC48)</f>
        <v>65</v>
      </c>
      <c r="AD49" s="226">
        <f>SUM(AD38:AD48)</f>
        <v>4</v>
      </c>
      <c r="AE49" s="15"/>
    </row>
    <row r="50" spans="1:31" ht="15.6" customHeight="1" x14ac:dyDescent="0.3">
      <c r="C50" s="44" t="s">
        <v>231</v>
      </c>
      <c r="D50" s="102">
        <f>SUM(D15:D49)</f>
        <v>22</v>
      </c>
      <c r="E50" s="22"/>
      <c r="F50" s="44" t="s">
        <v>233</v>
      </c>
      <c r="G50" s="35"/>
      <c r="H50" s="50"/>
      <c r="I50" s="64">
        <v>4</v>
      </c>
      <c r="J50" s="23"/>
      <c r="K50" s="56"/>
      <c r="L50" s="59"/>
      <c r="N50" s="8"/>
      <c r="O50" s="233"/>
      <c r="P50" s="44" t="s">
        <v>820</v>
      </c>
      <c r="Q50" s="44" t="s">
        <v>254</v>
      </c>
      <c r="R50" s="44" t="s">
        <v>356</v>
      </c>
      <c r="S50" s="42">
        <v>1</v>
      </c>
      <c r="T50" s="199">
        <v>5</v>
      </c>
      <c r="U50" s="173">
        <f t="shared" ref="U50:U60" si="8">SUM(S50:T50)</f>
        <v>6</v>
      </c>
      <c r="V50" s="42"/>
      <c r="W50" s="173"/>
      <c r="X50" s="44" t="s">
        <v>842</v>
      </c>
      <c r="Y50" s="44" t="s">
        <v>598</v>
      </c>
      <c r="Z50" s="44" t="s">
        <v>358</v>
      </c>
      <c r="AA50" s="42">
        <v>1</v>
      </c>
      <c r="AB50" s="199">
        <v>4</v>
      </c>
      <c r="AC50" s="173">
        <f>SUM(AA50:AB50)</f>
        <v>5</v>
      </c>
      <c r="AD50" s="42"/>
      <c r="AE50" s="15"/>
    </row>
    <row r="51" spans="1:31" ht="15.6" customHeight="1" x14ac:dyDescent="0.25">
      <c r="N51" s="9"/>
      <c r="O51" s="232"/>
      <c r="P51" s="44" t="s">
        <v>818</v>
      </c>
      <c r="Q51" s="44" t="s">
        <v>209</v>
      </c>
      <c r="R51" s="44" t="s">
        <v>356</v>
      </c>
      <c r="S51" s="42"/>
      <c r="T51" s="199">
        <v>5</v>
      </c>
      <c r="U51" s="173">
        <f t="shared" si="8"/>
        <v>5</v>
      </c>
      <c r="V51" s="42">
        <v>1</v>
      </c>
      <c r="W51" s="173"/>
      <c r="X51" s="44" t="s">
        <v>839</v>
      </c>
      <c r="Y51" s="44" t="s">
        <v>295</v>
      </c>
      <c r="Z51" s="44" t="s">
        <v>358</v>
      </c>
      <c r="AA51" s="42"/>
      <c r="AB51" s="42">
        <v>5</v>
      </c>
      <c r="AC51" s="173">
        <f>SUM(AA51:AB51)</f>
        <v>5</v>
      </c>
      <c r="AD51" s="42"/>
      <c r="AE51" s="15"/>
    </row>
    <row r="52" spans="1:31" ht="15.6" customHeight="1" x14ac:dyDescent="0.25">
      <c r="N52" s="9"/>
      <c r="O52" s="233"/>
      <c r="P52" s="44" t="s">
        <v>821</v>
      </c>
      <c r="Q52" s="51" t="s">
        <v>254</v>
      </c>
      <c r="R52" s="51" t="s">
        <v>356</v>
      </c>
      <c r="S52" s="42">
        <v>2</v>
      </c>
      <c r="T52" s="42">
        <v>2</v>
      </c>
      <c r="U52" s="173">
        <f t="shared" si="8"/>
        <v>4</v>
      </c>
      <c r="V52" s="42"/>
      <c r="W52" s="173"/>
      <c r="X52" s="44" t="s">
        <v>836</v>
      </c>
      <c r="Y52" s="159" t="s">
        <v>216</v>
      </c>
      <c r="Z52" s="44" t="s">
        <v>358</v>
      </c>
      <c r="AA52" s="42">
        <v>3</v>
      </c>
      <c r="AB52" s="199">
        <v>1</v>
      </c>
      <c r="AC52" s="173">
        <f t="shared" ref="AC52:AC57" si="9">SUM(AA52:AB52)</f>
        <v>4</v>
      </c>
      <c r="AD52" s="42">
        <v>4</v>
      </c>
      <c r="AE52" s="15"/>
    </row>
    <row r="53" spans="1:31" ht="15.6" customHeight="1" x14ac:dyDescent="0.3">
      <c r="C53" s="35"/>
      <c r="D53" s="25"/>
      <c r="E53" s="23"/>
      <c r="F53" s="23"/>
      <c r="G53" s="23"/>
      <c r="H53" s="23"/>
      <c r="I53" s="23"/>
      <c r="J53" s="23"/>
      <c r="K53" s="23"/>
      <c r="L53" s="23"/>
      <c r="N53" s="9"/>
      <c r="O53" s="232"/>
      <c r="P53" s="44" t="s">
        <v>822</v>
      </c>
      <c r="Q53" s="44" t="s">
        <v>238</v>
      </c>
      <c r="R53" s="44" t="s">
        <v>356</v>
      </c>
      <c r="S53" s="42">
        <v>2</v>
      </c>
      <c r="T53" s="42">
        <v>2</v>
      </c>
      <c r="U53" s="173">
        <f t="shared" si="8"/>
        <v>4</v>
      </c>
      <c r="V53" s="42"/>
      <c r="W53" s="173"/>
      <c r="X53" s="44" t="s">
        <v>837</v>
      </c>
      <c r="Y53" s="44" t="s">
        <v>798</v>
      </c>
      <c r="Z53" s="44" t="s">
        <v>358</v>
      </c>
      <c r="AA53" s="42">
        <v>2</v>
      </c>
      <c r="AB53" s="42">
        <v>2</v>
      </c>
      <c r="AC53" s="173">
        <f t="shared" si="9"/>
        <v>4</v>
      </c>
      <c r="AD53" s="199"/>
      <c r="AE53" s="15"/>
    </row>
    <row r="54" spans="1:31" ht="15.6" customHeight="1" x14ac:dyDescent="0.25">
      <c r="C54" s="25" t="s">
        <v>38</v>
      </c>
      <c r="D54" s="22"/>
      <c r="E54" s="22"/>
      <c r="F54" s="22"/>
      <c r="G54" s="22"/>
      <c r="H54" s="22"/>
      <c r="I54" s="22"/>
      <c r="J54" s="22"/>
      <c r="K54" s="22"/>
      <c r="L54" s="22"/>
      <c r="N54" s="8"/>
      <c r="O54" s="232"/>
      <c r="P54" s="44" t="s">
        <v>823</v>
      </c>
      <c r="Q54" s="44" t="s">
        <v>292</v>
      </c>
      <c r="R54" s="44" t="s">
        <v>356</v>
      </c>
      <c r="S54" s="42">
        <v>2</v>
      </c>
      <c r="T54" s="199">
        <v>2</v>
      </c>
      <c r="U54" s="173">
        <f t="shared" si="8"/>
        <v>4</v>
      </c>
      <c r="V54" s="43"/>
      <c r="W54" s="173"/>
      <c r="X54" s="44" t="s">
        <v>834</v>
      </c>
      <c r="Y54" s="161" t="s">
        <v>314</v>
      </c>
      <c r="Z54" s="44" t="s">
        <v>358</v>
      </c>
      <c r="AA54" s="42">
        <v>2</v>
      </c>
      <c r="AB54" s="199">
        <v>2</v>
      </c>
      <c r="AC54" s="173">
        <f t="shared" si="9"/>
        <v>4</v>
      </c>
      <c r="AD54" s="42">
        <v>1</v>
      </c>
      <c r="AE54" s="15"/>
    </row>
    <row r="55" spans="1:31" ht="15.6" customHeight="1" x14ac:dyDescent="0.3">
      <c r="C55" s="35"/>
      <c r="D55" s="25"/>
      <c r="E55" s="23"/>
      <c r="F55" s="23"/>
      <c r="G55" s="23"/>
      <c r="H55" s="23"/>
      <c r="I55" s="23"/>
      <c r="J55" s="23"/>
      <c r="K55" s="23"/>
      <c r="L55" s="23"/>
      <c r="N55" s="8"/>
      <c r="O55" s="233"/>
      <c r="P55" s="44" t="s">
        <v>918</v>
      </c>
      <c r="Q55" s="159" t="s">
        <v>691</v>
      </c>
      <c r="R55" s="44" t="s">
        <v>356</v>
      </c>
      <c r="S55" s="42">
        <v>2</v>
      </c>
      <c r="T55" s="42">
        <v>2</v>
      </c>
      <c r="U55" s="173">
        <f t="shared" si="8"/>
        <v>4</v>
      </c>
      <c r="V55" s="42">
        <v>1</v>
      </c>
      <c r="W55" s="173"/>
      <c r="X55" s="44" t="s">
        <v>835</v>
      </c>
      <c r="Y55" s="88" t="s">
        <v>309</v>
      </c>
      <c r="Z55" s="44" t="s">
        <v>358</v>
      </c>
      <c r="AA55" s="42">
        <v>1</v>
      </c>
      <c r="AB55" s="199">
        <v>3</v>
      </c>
      <c r="AC55" s="173">
        <f t="shared" si="9"/>
        <v>4</v>
      </c>
      <c r="AD55" s="42"/>
      <c r="AE55" s="15"/>
    </row>
    <row r="56" spans="1:31" ht="15.6" customHeight="1" x14ac:dyDescent="0.3">
      <c r="C56" s="35"/>
      <c r="D56" s="25"/>
      <c r="E56" s="23"/>
      <c r="F56" s="23"/>
      <c r="G56" s="23"/>
      <c r="H56" s="23"/>
      <c r="I56" s="23"/>
      <c r="J56" s="23"/>
      <c r="K56" s="23"/>
      <c r="L56" s="23"/>
      <c r="N56" s="8"/>
      <c r="O56" s="232"/>
      <c r="P56" s="44" t="s">
        <v>819</v>
      </c>
      <c r="Q56" s="51" t="s">
        <v>217</v>
      </c>
      <c r="R56" s="51" t="s">
        <v>356</v>
      </c>
      <c r="S56" s="42">
        <v>1</v>
      </c>
      <c r="T56" s="199">
        <v>2</v>
      </c>
      <c r="U56" s="173">
        <f t="shared" si="8"/>
        <v>3</v>
      </c>
      <c r="V56" s="42"/>
      <c r="W56" s="173"/>
      <c r="X56" s="44" t="s">
        <v>840</v>
      </c>
      <c r="Y56" s="44" t="s">
        <v>293</v>
      </c>
      <c r="Z56" s="51" t="s">
        <v>358</v>
      </c>
      <c r="AA56" s="199">
        <v>2</v>
      </c>
      <c r="AB56" s="42"/>
      <c r="AC56" s="173">
        <f t="shared" si="9"/>
        <v>2</v>
      </c>
      <c r="AD56" s="43"/>
      <c r="AE56" s="15"/>
    </row>
    <row r="57" spans="1:31" ht="15.6" customHeight="1" x14ac:dyDescent="0.3">
      <c r="C57" s="35"/>
      <c r="D57" s="25"/>
      <c r="E57" s="23"/>
      <c r="F57" s="23"/>
      <c r="G57" s="23"/>
      <c r="H57" s="23"/>
      <c r="I57" s="23"/>
      <c r="J57" s="23"/>
      <c r="K57" s="23"/>
      <c r="L57" s="23"/>
      <c r="N57" s="9"/>
      <c r="O57" s="232"/>
      <c r="P57" s="44" t="s">
        <v>816</v>
      </c>
      <c r="Q57" s="44" t="s">
        <v>213</v>
      </c>
      <c r="R57" s="44" t="s">
        <v>356</v>
      </c>
      <c r="S57" s="42">
        <v>1</v>
      </c>
      <c r="T57" s="199">
        <v>1</v>
      </c>
      <c r="U57" s="173">
        <f t="shared" si="8"/>
        <v>2</v>
      </c>
      <c r="V57" s="42"/>
      <c r="W57" s="173"/>
      <c r="X57" s="44" t="s">
        <v>925</v>
      </c>
      <c r="Y57" s="44" t="s">
        <v>300</v>
      </c>
      <c r="Z57" s="44" t="s">
        <v>358</v>
      </c>
      <c r="AA57" s="42">
        <v>1</v>
      </c>
      <c r="AB57" s="42">
        <v>1</v>
      </c>
      <c r="AC57" s="173">
        <f t="shared" si="9"/>
        <v>2</v>
      </c>
      <c r="AD57" s="199"/>
      <c r="AE57" s="15"/>
    </row>
    <row r="58" spans="1:31" ht="15.6" customHeight="1" x14ac:dyDescent="0.25">
      <c r="N58" s="9"/>
      <c r="O58" s="233"/>
      <c r="P58" s="44" t="s">
        <v>882</v>
      </c>
      <c r="Q58" s="44" t="s">
        <v>756</v>
      </c>
      <c r="R58" s="44" t="s">
        <v>356</v>
      </c>
      <c r="S58" s="42"/>
      <c r="T58" s="42">
        <v>2</v>
      </c>
      <c r="U58" s="173">
        <f t="shared" si="8"/>
        <v>2</v>
      </c>
      <c r="V58" s="42">
        <v>1</v>
      </c>
      <c r="W58" s="173"/>
      <c r="X58" s="44" t="s">
        <v>841</v>
      </c>
      <c r="Y58" s="44" t="s">
        <v>248</v>
      </c>
      <c r="Z58" s="44" t="s">
        <v>358</v>
      </c>
      <c r="AA58" s="42">
        <v>1</v>
      </c>
      <c r="AB58" s="199"/>
      <c r="AC58" s="173">
        <f>SUM(AA58:AB58)</f>
        <v>1</v>
      </c>
      <c r="AD58" s="43"/>
      <c r="AE58" s="15"/>
    </row>
    <row r="59" spans="1:31" ht="15.6" customHeight="1" x14ac:dyDescent="0.25">
      <c r="E59" s="23"/>
      <c r="F59" s="23"/>
      <c r="G59" s="23"/>
      <c r="H59" s="23"/>
      <c r="I59" s="23"/>
      <c r="J59" s="23"/>
      <c r="K59" s="23"/>
      <c r="L59" s="23"/>
      <c r="N59" s="9"/>
      <c r="O59" s="233"/>
      <c r="P59" s="44" t="s">
        <v>817</v>
      </c>
      <c r="Q59" s="44" t="s">
        <v>257</v>
      </c>
      <c r="R59" s="44" t="s">
        <v>356</v>
      </c>
      <c r="S59" s="42"/>
      <c r="T59" s="199">
        <v>1</v>
      </c>
      <c r="U59" s="173">
        <f t="shared" si="8"/>
        <v>1</v>
      </c>
      <c r="V59" s="42">
        <v>1</v>
      </c>
      <c r="W59" s="173"/>
      <c r="X59" s="44" t="s">
        <v>838</v>
      </c>
      <c r="Y59" s="44" t="s">
        <v>290</v>
      </c>
      <c r="Z59" s="44" t="s">
        <v>358</v>
      </c>
      <c r="AA59" s="42"/>
      <c r="AB59" s="199">
        <v>1</v>
      </c>
      <c r="AC59" s="173">
        <f>SUM(AA59:AB59)</f>
        <v>1</v>
      </c>
      <c r="AD59" s="43"/>
      <c r="AE59" s="15"/>
    </row>
    <row r="60" spans="1:31" ht="15.6" customHeight="1" x14ac:dyDescent="0.3">
      <c r="A60" s="171"/>
      <c r="B60" s="170"/>
      <c r="C60" s="170" t="s">
        <v>1007</v>
      </c>
      <c r="D60" s="49" t="s">
        <v>246</v>
      </c>
      <c r="E60" s="49" t="s">
        <v>240</v>
      </c>
      <c r="F60" s="49" t="s">
        <v>241</v>
      </c>
      <c r="G60" s="170" t="s">
        <v>247</v>
      </c>
      <c r="H60" s="170" t="s">
        <v>803</v>
      </c>
      <c r="I60" s="170"/>
      <c r="J60" s="170"/>
      <c r="K60" s="170"/>
      <c r="L60" s="170" t="s">
        <v>802</v>
      </c>
      <c r="N60" s="9"/>
      <c r="O60" s="63"/>
      <c r="P60" s="157" t="s">
        <v>805</v>
      </c>
      <c r="Q60" s="157"/>
      <c r="R60" s="157" t="s">
        <v>356</v>
      </c>
      <c r="S60" s="221">
        <v>2</v>
      </c>
      <c r="T60" s="221">
        <v>1</v>
      </c>
      <c r="U60" s="173">
        <f t="shared" si="8"/>
        <v>3</v>
      </c>
      <c r="V60" s="43"/>
      <c r="W60" s="173"/>
      <c r="X60" s="157" t="s">
        <v>804</v>
      </c>
      <c r="Y60" s="222"/>
      <c r="Z60" s="157" t="s">
        <v>358</v>
      </c>
      <c r="AA60" s="221">
        <v>4</v>
      </c>
      <c r="AB60" s="221">
        <v>5</v>
      </c>
      <c r="AC60" s="173">
        <f>SUM(AA60:AB60)</f>
        <v>9</v>
      </c>
      <c r="AD60" s="42">
        <v>1</v>
      </c>
      <c r="AE60" s="15"/>
    </row>
    <row r="61" spans="1:31" ht="15.6" customHeight="1" thickBot="1" x14ac:dyDescent="0.35">
      <c r="B61" s="42"/>
      <c r="C61" s="44" t="s">
        <v>908</v>
      </c>
      <c r="D61" s="44" t="s">
        <v>242</v>
      </c>
      <c r="E61" s="42">
        <v>9</v>
      </c>
      <c r="F61" s="199">
        <v>3</v>
      </c>
      <c r="G61" s="173">
        <f t="shared" ref="G61:G70" si="10">SUM(E61:F61)</f>
        <v>12</v>
      </c>
      <c r="H61" s="42"/>
      <c r="I61" s="44"/>
      <c r="J61" s="44"/>
      <c r="K61" s="64"/>
      <c r="L61" s="44" t="s">
        <v>272</v>
      </c>
      <c r="M61" s="44"/>
      <c r="N61" s="9"/>
      <c r="O61" s="63"/>
      <c r="P61" s="224" t="s">
        <v>942</v>
      </c>
      <c r="Q61" s="224"/>
      <c r="R61" s="224"/>
      <c r="S61" s="226">
        <f>SUM(S50:S60)</f>
        <v>13</v>
      </c>
      <c r="T61" s="226">
        <f>SUM(T50:T60)</f>
        <v>25</v>
      </c>
      <c r="U61" s="226">
        <f>SUM(U50:U60)</f>
        <v>38</v>
      </c>
      <c r="V61" s="226">
        <f>SUM(V50:V60)</f>
        <v>4</v>
      </c>
      <c r="W61" s="173"/>
      <c r="X61" s="224" t="s">
        <v>941</v>
      </c>
      <c r="Y61" s="228"/>
      <c r="Z61" s="225"/>
      <c r="AA61" s="226">
        <f>SUM(AA50:AA60)</f>
        <v>17</v>
      </c>
      <c r="AB61" s="226">
        <f>SUM(AB50:AB60)</f>
        <v>24</v>
      </c>
      <c r="AC61" s="226">
        <f>SUM(AA61:AB61)</f>
        <v>41</v>
      </c>
      <c r="AD61" s="226">
        <f>SUM(AD50:AD60)</f>
        <v>6</v>
      </c>
      <c r="AE61" s="15"/>
    </row>
    <row r="62" spans="1:31" ht="15.6" customHeight="1" thickBot="1" x14ac:dyDescent="0.3">
      <c r="B62" s="42"/>
      <c r="C62" s="44" t="s">
        <v>320</v>
      </c>
      <c r="D62" s="44" t="s">
        <v>305</v>
      </c>
      <c r="E62" s="42">
        <v>6</v>
      </c>
      <c r="F62" s="42">
        <v>5</v>
      </c>
      <c r="G62" s="173">
        <f t="shared" si="10"/>
        <v>11</v>
      </c>
      <c r="H62" s="42"/>
      <c r="I62" s="44"/>
      <c r="J62" s="44"/>
      <c r="K62" s="44"/>
      <c r="L62" s="44"/>
      <c r="M62" s="44"/>
      <c r="N62" s="9"/>
      <c r="O62" s="15"/>
      <c r="P62" s="168"/>
      <c r="Q62" s="168"/>
      <c r="R62" s="168"/>
      <c r="S62" s="207">
        <f>S25+S37+S49+S61</f>
        <v>61</v>
      </c>
      <c r="T62" s="207">
        <f>T25+T37+T49+T61</f>
        <v>96</v>
      </c>
      <c r="U62" s="207">
        <f>U25+U37+U49+U61</f>
        <v>157</v>
      </c>
      <c r="V62" s="207">
        <f>V25+V37+V49+V61</f>
        <v>15</v>
      </c>
      <c r="W62" s="173"/>
      <c r="X62" s="208"/>
      <c r="Y62" s="57"/>
      <c r="Z62" s="57"/>
      <c r="AA62" s="207">
        <f>AA25+AA37+AA49+AA61</f>
        <v>72</v>
      </c>
      <c r="AB62" s="207">
        <f>AB25+AB37+AB49+AB61</f>
        <v>111</v>
      </c>
      <c r="AC62" s="207">
        <f>AC25+AC37+AC49+AC61</f>
        <v>183</v>
      </c>
      <c r="AD62" s="207">
        <f>AD25+AD37+AD49+AD61</f>
        <v>29</v>
      </c>
      <c r="AE62" s="15"/>
    </row>
    <row r="63" spans="1:31" ht="15.6" customHeight="1" thickTop="1" thickBot="1" x14ac:dyDescent="0.3">
      <c r="B63" s="42"/>
      <c r="C63" s="44" t="s">
        <v>304</v>
      </c>
      <c r="D63" s="44" t="s">
        <v>242</v>
      </c>
      <c r="E63" s="42">
        <v>5</v>
      </c>
      <c r="F63" s="199">
        <v>6</v>
      </c>
      <c r="G63" s="173">
        <f t="shared" si="10"/>
        <v>11</v>
      </c>
      <c r="H63" s="42"/>
      <c r="I63" s="44"/>
      <c r="J63" s="44"/>
      <c r="K63" s="44"/>
      <c r="L63" s="44"/>
      <c r="M63" s="44"/>
      <c r="N63" s="9"/>
      <c r="O63" s="63"/>
      <c r="P63" s="43"/>
      <c r="Q63" s="43"/>
      <c r="R63" s="43"/>
      <c r="S63" s="43"/>
      <c r="T63" s="43"/>
      <c r="U63" s="43"/>
      <c r="V63" s="43"/>
      <c r="W63" s="43"/>
      <c r="X63" s="209" t="s">
        <v>799</v>
      </c>
      <c r="Y63" s="201"/>
      <c r="Z63" s="201"/>
      <c r="AA63" s="210">
        <f>S62+AA62</f>
        <v>133</v>
      </c>
      <c r="AB63" s="210">
        <f>T62+AB62</f>
        <v>207</v>
      </c>
      <c r="AC63" s="210">
        <f>U62+AC62</f>
        <v>340</v>
      </c>
      <c r="AD63" s="210">
        <f>V62+AD62</f>
        <v>44</v>
      </c>
      <c r="AE63" s="15"/>
    </row>
    <row r="64" spans="1:31" ht="15.6" customHeight="1" thickTop="1" x14ac:dyDescent="0.25">
      <c r="B64" s="42"/>
      <c r="C64" s="56" t="s">
        <v>260</v>
      </c>
      <c r="D64" s="46" t="s">
        <v>242</v>
      </c>
      <c r="E64" s="42">
        <v>1</v>
      </c>
      <c r="F64" s="42">
        <v>9</v>
      </c>
      <c r="G64" s="173">
        <f t="shared" si="10"/>
        <v>10</v>
      </c>
      <c r="H64" s="42"/>
      <c r="I64" s="44"/>
      <c r="J64" s="43"/>
      <c r="K64" s="43"/>
      <c r="L64" s="43"/>
      <c r="M64" s="43"/>
      <c r="N64" s="9"/>
      <c r="O64" s="16"/>
      <c r="AE64" s="211"/>
    </row>
    <row r="65" spans="1:31" ht="15.6" customHeight="1" x14ac:dyDescent="0.3">
      <c r="B65" s="42"/>
      <c r="C65" s="46" t="s">
        <v>249</v>
      </c>
      <c r="D65" s="160" t="s">
        <v>242</v>
      </c>
      <c r="E65" s="42">
        <v>5</v>
      </c>
      <c r="F65" s="42">
        <v>4</v>
      </c>
      <c r="G65" s="173">
        <f t="shared" si="10"/>
        <v>9</v>
      </c>
      <c r="H65" s="42">
        <v>1</v>
      </c>
      <c r="I65" s="43"/>
      <c r="J65" s="43"/>
      <c r="K65" s="43"/>
      <c r="L65" s="170" t="s">
        <v>273</v>
      </c>
      <c r="M65" s="51"/>
      <c r="O65" s="16"/>
      <c r="AE65" s="211"/>
    </row>
    <row r="66" spans="1:31" ht="15.6" customHeight="1" x14ac:dyDescent="0.3">
      <c r="B66" s="42"/>
      <c r="C66" s="44" t="s">
        <v>792</v>
      </c>
      <c r="D66" s="44" t="s">
        <v>305</v>
      </c>
      <c r="E66" s="42">
        <v>6</v>
      </c>
      <c r="F66" s="42">
        <v>2</v>
      </c>
      <c r="G66" s="173">
        <f t="shared" si="10"/>
        <v>8</v>
      </c>
      <c r="H66" s="42"/>
      <c r="I66" s="43"/>
      <c r="J66" s="43"/>
      <c r="K66" s="43"/>
      <c r="L66" s="159" t="s">
        <v>272</v>
      </c>
      <c r="M66" s="43"/>
      <c r="O66" s="16"/>
      <c r="P66" s="163" t="s">
        <v>35</v>
      </c>
      <c r="Q66" s="49" t="s">
        <v>1002</v>
      </c>
      <c r="R66" s="192">
        <v>41218</v>
      </c>
      <c r="S66" s="57"/>
      <c r="T66" s="57"/>
      <c r="U66" s="57"/>
      <c r="V66" s="171"/>
      <c r="W66" s="171"/>
      <c r="X66" s="163" t="s">
        <v>40</v>
      </c>
      <c r="Y66" s="49" t="s">
        <v>1002</v>
      </c>
      <c r="Z66" s="192">
        <v>41225</v>
      </c>
      <c r="AA66" s="211"/>
      <c r="AB66" s="211"/>
      <c r="AC66" s="211"/>
      <c r="AD66" s="211"/>
      <c r="AE66" s="211"/>
    </row>
    <row r="67" spans="1:31" ht="15.6" customHeight="1" x14ac:dyDescent="0.3">
      <c r="B67" s="42"/>
      <c r="C67" s="44" t="s">
        <v>256</v>
      </c>
      <c r="D67" s="51" t="s">
        <v>319</v>
      </c>
      <c r="E67" s="199">
        <v>3</v>
      </c>
      <c r="F67" s="199">
        <v>5</v>
      </c>
      <c r="G67" s="173">
        <f t="shared" si="10"/>
        <v>8</v>
      </c>
      <c r="H67" s="42"/>
      <c r="I67" s="43"/>
      <c r="J67" s="43"/>
      <c r="K67" s="43"/>
      <c r="L67" s="43"/>
      <c r="M67" s="43"/>
      <c r="O67" s="16"/>
      <c r="P67" s="162" t="s">
        <v>270</v>
      </c>
      <c r="Q67" s="162" t="s">
        <v>268</v>
      </c>
      <c r="R67" s="162" t="s">
        <v>296</v>
      </c>
      <c r="S67" s="44"/>
      <c r="T67" s="44"/>
      <c r="U67" s="44"/>
      <c r="V67" s="50"/>
      <c r="W67" s="50"/>
      <c r="X67" s="162" t="s">
        <v>270</v>
      </c>
      <c r="Y67" s="162" t="s">
        <v>268</v>
      </c>
      <c r="Z67" s="162" t="s">
        <v>296</v>
      </c>
      <c r="AA67" s="43"/>
      <c r="AB67" s="43"/>
      <c r="AC67" s="43"/>
      <c r="AD67" s="43"/>
      <c r="AE67" s="211"/>
    </row>
    <row r="68" spans="1:31" ht="15.6" customHeight="1" x14ac:dyDescent="0.3">
      <c r="B68" s="42"/>
      <c r="C68" s="46" t="s">
        <v>794</v>
      </c>
      <c r="D68" s="44" t="s">
        <v>243</v>
      </c>
      <c r="E68" s="42">
        <v>3</v>
      </c>
      <c r="F68" s="42">
        <v>5</v>
      </c>
      <c r="G68" s="173">
        <f t="shared" si="10"/>
        <v>8</v>
      </c>
      <c r="H68" s="42">
        <v>3</v>
      </c>
      <c r="I68" s="43"/>
      <c r="J68" s="43"/>
      <c r="K68" s="43"/>
      <c r="L68" s="170" t="s">
        <v>348</v>
      </c>
      <c r="M68" s="43"/>
      <c r="O68" s="16"/>
      <c r="P68" s="198">
        <v>0.38541666666666669</v>
      </c>
      <c r="Q68" s="64" t="s">
        <v>315</v>
      </c>
      <c r="R68" s="193" t="s">
        <v>351</v>
      </c>
      <c r="S68" s="44"/>
      <c r="T68" s="44"/>
      <c r="U68" s="44"/>
      <c r="V68" s="50"/>
      <c r="W68" s="50"/>
      <c r="X68" s="198">
        <v>0.38541666666666669</v>
      </c>
      <c r="Y68" s="64" t="s">
        <v>315</v>
      </c>
      <c r="Z68" s="193" t="s">
        <v>435</v>
      </c>
      <c r="AA68" s="52"/>
      <c r="AB68" s="91"/>
      <c r="AC68" s="42"/>
      <c r="AD68" s="43"/>
      <c r="AE68" s="211"/>
    </row>
    <row r="69" spans="1:31" ht="15.6" customHeight="1" x14ac:dyDescent="0.3">
      <c r="B69" s="42"/>
      <c r="C69" s="51" t="s">
        <v>205</v>
      </c>
      <c r="D69" s="44" t="s">
        <v>306</v>
      </c>
      <c r="E69" s="42">
        <v>4</v>
      </c>
      <c r="F69" s="199">
        <v>3</v>
      </c>
      <c r="G69" s="173">
        <f t="shared" si="10"/>
        <v>7</v>
      </c>
      <c r="H69" s="42">
        <v>1</v>
      </c>
      <c r="I69" s="43"/>
      <c r="J69" s="43"/>
      <c r="K69" s="43"/>
      <c r="L69" s="159" t="s">
        <v>272</v>
      </c>
      <c r="M69" s="51"/>
      <c r="O69" s="16"/>
      <c r="P69" s="198">
        <v>0.38541666666666669</v>
      </c>
      <c r="Q69" s="64" t="s">
        <v>316</v>
      </c>
      <c r="R69" s="193" t="s">
        <v>431</v>
      </c>
      <c r="S69" s="44"/>
      <c r="T69" s="44"/>
      <c r="U69" s="44"/>
      <c r="V69" s="50"/>
      <c r="W69" s="50"/>
      <c r="X69" s="198">
        <v>0.38541666666666669</v>
      </c>
      <c r="Y69" s="64" t="s">
        <v>316</v>
      </c>
      <c r="Z69" s="193" t="s">
        <v>330</v>
      </c>
      <c r="AA69" s="42"/>
      <c r="AB69" s="199"/>
      <c r="AC69" s="42"/>
      <c r="AD69" s="43"/>
      <c r="AE69" s="211"/>
    </row>
    <row r="70" spans="1:31" ht="15.6" customHeight="1" x14ac:dyDescent="0.3">
      <c r="B70" s="42"/>
      <c r="C70" s="44" t="s">
        <v>261</v>
      </c>
      <c r="D70" s="44" t="s">
        <v>305</v>
      </c>
      <c r="E70" s="42">
        <v>2</v>
      </c>
      <c r="F70" s="42">
        <v>5</v>
      </c>
      <c r="G70" s="173">
        <f t="shared" si="10"/>
        <v>7</v>
      </c>
      <c r="H70" s="43"/>
      <c r="I70" s="43"/>
      <c r="J70" s="43"/>
      <c r="K70" s="43"/>
      <c r="L70" s="43"/>
      <c r="M70" s="44"/>
      <c r="O70" s="16"/>
      <c r="P70" s="198">
        <v>0.42708333333333331</v>
      </c>
      <c r="Q70" s="64" t="s">
        <v>315</v>
      </c>
      <c r="R70" s="193" t="s">
        <v>352</v>
      </c>
      <c r="S70" s="44"/>
      <c r="T70" s="44"/>
      <c r="U70" s="44"/>
      <c r="V70" s="50"/>
      <c r="W70" s="50"/>
      <c r="X70" s="198">
        <v>0.42708333333333331</v>
      </c>
      <c r="Y70" s="64" t="s">
        <v>315</v>
      </c>
      <c r="Z70" s="193" t="s">
        <v>331</v>
      </c>
      <c r="AA70" s="42"/>
      <c r="AB70" s="42"/>
      <c r="AC70" s="42"/>
      <c r="AD70" s="43"/>
      <c r="AE70" s="211"/>
    </row>
    <row r="71" spans="1:31" ht="18.75" x14ac:dyDescent="0.3">
      <c r="A71" s="151"/>
      <c r="B71" s="151"/>
      <c r="C71" s="151"/>
      <c r="D71" s="151"/>
      <c r="E71" s="230"/>
      <c r="F71" s="230"/>
      <c r="G71" s="230"/>
      <c r="H71" s="230"/>
      <c r="I71" s="151"/>
      <c r="J71" s="151"/>
      <c r="K71" s="151"/>
      <c r="L71" s="151"/>
      <c r="M71" s="151"/>
      <c r="O71" s="16"/>
      <c r="P71" s="198">
        <v>0.42708333333333331</v>
      </c>
      <c r="Q71" s="64" t="s">
        <v>316</v>
      </c>
      <c r="R71" s="193" t="s">
        <v>432</v>
      </c>
      <c r="S71" s="43"/>
      <c r="T71" s="43"/>
      <c r="U71" s="43"/>
      <c r="V71" s="43"/>
      <c r="W71" s="43"/>
      <c r="X71" s="198">
        <v>0.42708333333333331</v>
      </c>
      <c r="Y71" s="64" t="s">
        <v>316</v>
      </c>
      <c r="Z71" s="193" t="s">
        <v>332</v>
      </c>
      <c r="AA71" s="43"/>
      <c r="AB71" s="43"/>
      <c r="AC71" s="43"/>
      <c r="AD71" s="43"/>
      <c r="AE71" s="211"/>
    </row>
    <row r="72" spans="1:31" ht="15.75" x14ac:dyDescent="0.25">
      <c r="A72" s="151"/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211"/>
    </row>
    <row r="73" spans="1:31" ht="18" x14ac:dyDescent="0.25">
      <c r="A73" s="36"/>
      <c r="B73" s="84"/>
      <c r="C73" s="36"/>
      <c r="D73" s="36"/>
      <c r="E73" s="34"/>
      <c r="F73" s="83"/>
      <c r="G73" s="36"/>
      <c r="H73" s="83"/>
      <c r="I73" s="68"/>
      <c r="J73" s="68"/>
      <c r="K73" s="68"/>
      <c r="L73" s="7"/>
      <c r="O73" s="94"/>
      <c r="P73" s="143"/>
      <c r="Q73" s="143"/>
      <c r="R73" s="143"/>
      <c r="S73" s="104"/>
      <c r="T73" s="104"/>
      <c r="U73" s="104"/>
      <c r="V73" s="104"/>
    </row>
    <row r="74" spans="1:31" ht="18" x14ac:dyDescent="0.25">
      <c r="A74" s="36"/>
      <c r="B74" s="84"/>
      <c r="C74" s="36"/>
      <c r="D74" s="36"/>
      <c r="E74" s="34"/>
      <c r="F74" s="83"/>
      <c r="G74" s="36"/>
      <c r="H74" s="83"/>
      <c r="I74" s="68"/>
      <c r="J74" s="68"/>
      <c r="K74" s="68"/>
      <c r="L74" s="1"/>
      <c r="P74" s="40"/>
      <c r="Q74" s="40"/>
      <c r="R74" s="40"/>
    </row>
    <row r="75" spans="1:31" ht="18" x14ac:dyDescent="0.25">
      <c r="A75" s="36"/>
      <c r="B75" s="84"/>
      <c r="C75" s="36"/>
      <c r="D75" s="36"/>
      <c r="E75" s="34"/>
      <c r="F75" s="83"/>
      <c r="G75" s="36"/>
      <c r="H75" s="36"/>
      <c r="I75" s="36"/>
      <c r="J75" s="85"/>
      <c r="K75" s="83"/>
      <c r="P75" s="7"/>
      <c r="Q75" s="6"/>
      <c r="R75" s="10"/>
    </row>
    <row r="76" spans="1:31" ht="18" x14ac:dyDescent="0.25">
      <c r="A76" s="36"/>
      <c r="B76" s="84"/>
      <c r="C76" s="36"/>
      <c r="D76" s="36"/>
      <c r="E76" s="34"/>
      <c r="F76" s="83"/>
      <c r="G76" s="54"/>
      <c r="H76" s="36"/>
      <c r="I76" s="36"/>
      <c r="J76" s="85"/>
      <c r="K76" s="83"/>
      <c r="P76" s="5"/>
      <c r="Q76" s="5"/>
      <c r="R76" s="7"/>
    </row>
    <row r="77" spans="1:31" ht="18" x14ac:dyDescent="0.25">
      <c r="A77" s="36"/>
      <c r="B77" s="84"/>
      <c r="C77" s="36"/>
      <c r="D77" s="36"/>
      <c r="E77" s="34"/>
      <c r="F77" s="83"/>
      <c r="G77" s="54"/>
      <c r="H77" s="36"/>
      <c r="I77" s="83"/>
      <c r="J77" s="83"/>
      <c r="K77" s="83"/>
      <c r="P77" s="67"/>
      <c r="Q77" s="67"/>
      <c r="R77" s="40"/>
    </row>
    <row r="78" spans="1:31" ht="18" x14ac:dyDescent="0.25">
      <c r="A78" s="36"/>
      <c r="B78" s="84"/>
      <c r="C78" s="36"/>
      <c r="D78" s="36"/>
      <c r="E78" s="34"/>
      <c r="F78" s="83"/>
      <c r="G78" s="54"/>
      <c r="H78" s="36"/>
      <c r="I78" s="83"/>
      <c r="J78" s="83"/>
      <c r="K78" s="83"/>
      <c r="P78" s="7"/>
      <c r="Q78" s="7"/>
      <c r="R78" s="7"/>
    </row>
    <row r="79" spans="1:31" ht="18" x14ac:dyDescent="0.25">
      <c r="A79" s="36"/>
      <c r="B79" s="84"/>
      <c r="C79" s="36"/>
      <c r="D79" s="36"/>
      <c r="E79" s="34"/>
      <c r="F79" s="83"/>
      <c r="G79" s="36"/>
      <c r="H79" s="83"/>
      <c r="I79" s="83"/>
      <c r="J79" s="34"/>
      <c r="K79" s="83"/>
      <c r="P79" s="5"/>
      <c r="Q79" s="5"/>
      <c r="R79" s="7"/>
    </row>
    <row r="80" spans="1:31" ht="18" x14ac:dyDescent="0.25">
      <c r="A80" s="36"/>
      <c r="B80" s="84"/>
      <c r="C80" s="36"/>
      <c r="D80" s="36"/>
      <c r="E80" s="34"/>
      <c r="F80" s="36"/>
      <c r="G80" s="36"/>
      <c r="H80" s="36"/>
      <c r="I80" s="83"/>
      <c r="J80" s="83"/>
      <c r="K80" s="83"/>
      <c r="P80" s="5"/>
      <c r="Q80" s="5"/>
      <c r="R80" s="7"/>
    </row>
    <row r="81" spans="1:18" ht="18" x14ac:dyDescent="0.25">
      <c r="A81" s="36"/>
      <c r="B81" s="84"/>
      <c r="C81" s="38"/>
      <c r="D81" s="38"/>
      <c r="E81" s="34"/>
      <c r="F81" s="36"/>
      <c r="G81" s="54"/>
      <c r="H81" s="36"/>
      <c r="I81" s="83"/>
      <c r="J81" s="83"/>
      <c r="K81" s="83"/>
      <c r="P81" s="5"/>
      <c r="Q81" s="5"/>
      <c r="R81" s="7"/>
    </row>
    <row r="82" spans="1:18" ht="18" x14ac:dyDescent="0.25">
      <c r="A82" s="36"/>
      <c r="B82" s="84"/>
      <c r="C82" s="36"/>
      <c r="D82" s="34"/>
      <c r="E82" s="34"/>
      <c r="F82" s="83"/>
      <c r="G82" s="36"/>
      <c r="H82" s="83"/>
      <c r="I82" s="83"/>
      <c r="J82" s="83"/>
      <c r="K82" s="83"/>
      <c r="P82" s="7"/>
      <c r="Q82" s="7"/>
      <c r="R82" s="7"/>
    </row>
    <row r="83" spans="1:18" ht="18" x14ac:dyDescent="0.25">
      <c r="A83" s="36"/>
      <c r="B83" s="84"/>
      <c r="C83" s="36"/>
      <c r="D83" s="34"/>
      <c r="E83" s="34"/>
      <c r="F83" s="36"/>
      <c r="G83" s="54"/>
      <c r="H83" s="36"/>
      <c r="I83" s="83"/>
      <c r="J83" s="83"/>
      <c r="K83" s="83"/>
      <c r="P83" s="7"/>
      <c r="Q83" s="7"/>
      <c r="R83" s="7"/>
    </row>
    <row r="84" spans="1:18" ht="18" x14ac:dyDescent="0.25">
      <c r="A84" s="36"/>
      <c r="B84" s="84"/>
      <c r="C84" s="34"/>
      <c r="D84" s="34"/>
      <c r="E84" s="34"/>
      <c r="F84" s="36"/>
      <c r="G84" s="54"/>
      <c r="H84" s="36"/>
      <c r="I84" s="83"/>
      <c r="J84" s="83"/>
      <c r="K84" s="83"/>
    </row>
    <row r="85" spans="1:18" ht="18" x14ac:dyDescent="0.25">
      <c r="A85" s="36"/>
      <c r="B85" s="84"/>
      <c r="C85" s="34"/>
      <c r="D85" s="34"/>
      <c r="E85" s="34"/>
      <c r="F85" s="36"/>
      <c r="G85" s="54"/>
      <c r="H85" s="36"/>
      <c r="I85" s="83"/>
      <c r="J85" s="83"/>
      <c r="K85" s="83"/>
    </row>
    <row r="86" spans="1:18" ht="23.25" x14ac:dyDescent="0.35">
      <c r="A86" s="86"/>
      <c r="B86" s="89"/>
      <c r="C86" s="34"/>
      <c r="D86" s="34"/>
      <c r="E86" s="34"/>
      <c r="F86" s="36"/>
      <c r="G86" s="54"/>
      <c r="H86" s="36"/>
      <c r="I86" s="83"/>
      <c r="J86" s="83"/>
      <c r="K86" s="83"/>
    </row>
    <row r="87" spans="1:18" ht="18" x14ac:dyDescent="0.25">
      <c r="A87" s="36"/>
      <c r="B87" s="84"/>
      <c r="C87" s="36"/>
      <c r="D87" s="84"/>
      <c r="E87" s="34"/>
      <c r="F87" s="83"/>
      <c r="G87" s="36"/>
      <c r="H87" s="36"/>
      <c r="I87" s="83"/>
      <c r="J87" s="34"/>
      <c r="K87" s="83"/>
    </row>
    <row r="88" spans="1:18" ht="18" x14ac:dyDescent="0.25">
      <c r="A88" s="36"/>
      <c r="B88" s="34"/>
      <c r="C88" s="34"/>
      <c r="D88" s="34"/>
      <c r="E88" s="34"/>
      <c r="F88" s="34"/>
      <c r="G88" s="36"/>
      <c r="H88" s="34"/>
      <c r="I88" s="34"/>
      <c r="J88" s="34"/>
      <c r="K88" s="83"/>
    </row>
    <row r="89" spans="1:18" ht="18" x14ac:dyDescent="0.25">
      <c r="A89" s="36"/>
      <c r="B89" s="84"/>
      <c r="C89" s="84"/>
      <c r="D89" s="84"/>
      <c r="E89" s="83"/>
      <c r="F89" s="83"/>
      <c r="G89" s="36"/>
      <c r="H89" s="83"/>
      <c r="I89" s="83"/>
      <c r="J89" s="34"/>
      <c r="K89" s="83"/>
    </row>
    <row r="90" spans="1:18" ht="18" x14ac:dyDescent="0.25">
      <c r="A90" s="83"/>
      <c r="B90" s="34"/>
      <c r="C90" s="84"/>
      <c r="D90" s="84"/>
      <c r="E90" s="34"/>
      <c r="F90" s="36"/>
      <c r="G90" s="54"/>
      <c r="H90" s="36"/>
      <c r="I90" s="83"/>
      <c r="J90" s="83"/>
      <c r="K90" s="83"/>
    </row>
    <row r="91" spans="1:18" ht="23.25" x14ac:dyDescent="0.35">
      <c r="A91" s="83"/>
      <c r="B91" s="58"/>
      <c r="C91" s="89"/>
      <c r="D91" s="89"/>
      <c r="E91" s="58"/>
      <c r="F91" s="36"/>
      <c r="G91" s="54"/>
      <c r="H91" s="36"/>
      <c r="I91" s="83"/>
      <c r="J91" s="83"/>
      <c r="K91" s="83"/>
    </row>
    <row r="92" spans="1:18" ht="18" x14ac:dyDescent="0.25">
      <c r="A92" s="83"/>
      <c r="B92" s="34"/>
      <c r="C92" s="84"/>
      <c r="D92" s="84"/>
      <c r="E92" s="34"/>
      <c r="F92" s="36"/>
      <c r="G92" s="54"/>
      <c r="H92" s="36"/>
      <c r="I92" s="83"/>
      <c r="J92" s="83"/>
      <c r="K92" s="83"/>
    </row>
    <row r="93" spans="1:18" ht="18" x14ac:dyDescent="0.25">
      <c r="A93" s="36"/>
      <c r="B93" s="34"/>
      <c r="C93" s="34"/>
      <c r="D93" s="34"/>
      <c r="E93" s="34"/>
      <c r="F93" s="36"/>
      <c r="G93" s="54"/>
      <c r="H93" s="36"/>
      <c r="I93" s="83"/>
      <c r="J93" s="34"/>
      <c r="K93" s="34"/>
      <c r="L93" s="1"/>
    </row>
    <row r="94" spans="1:18" ht="18" x14ac:dyDescent="0.25">
      <c r="A94" s="36"/>
      <c r="B94" s="34"/>
      <c r="C94" s="87"/>
      <c r="D94" s="34"/>
      <c r="E94" s="34"/>
      <c r="F94" s="36"/>
      <c r="G94" s="54"/>
      <c r="H94" s="36"/>
      <c r="I94" s="83"/>
      <c r="J94" s="34"/>
      <c r="K94" s="34"/>
      <c r="L94" s="1"/>
    </row>
    <row r="95" spans="1:18" ht="18" x14ac:dyDescent="0.25">
      <c r="A95" s="36"/>
      <c r="B95" s="34"/>
      <c r="C95" s="87"/>
      <c r="D95" s="84"/>
      <c r="E95" s="36"/>
      <c r="F95" s="36"/>
      <c r="G95" s="54"/>
      <c r="H95" s="36"/>
      <c r="I95" s="83"/>
      <c r="J95" s="34"/>
      <c r="K95" s="34"/>
      <c r="L95" s="1"/>
    </row>
    <row r="96" spans="1:18" ht="18" x14ac:dyDescent="0.25">
      <c r="A96" s="36"/>
      <c r="B96" s="34"/>
      <c r="C96" s="87"/>
      <c r="D96" s="84"/>
      <c r="E96" s="36"/>
      <c r="F96" s="36"/>
      <c r="G96" s="54"/>
      <c r="H96" s="36"/>
      <c r="I96" s="83"/>
      <c r="J96" s="34"/>
      <c r="K96" s="34"/>
      <c r="L96" s="1"/>
    </row>
    <row r="97" spans="1:12" ht="18" x14ac:dyDescent="0.25">
      <c r="A97" s="36"/>
      <c r="B97" s="34"/>
      <c r="C97" s="87"/>
      <c r="D97" s="84"/>
      <c r="E97" s="34"/>
      <c r="F97" s="36"/>
      <c r="G97" s="54"/>
      <c r="H97" s="36"/>
      <c r="I97" s="83"/>
      <c r="J97" s="34"/>
      <c r="K97" s="34"/>
      <c r="L97" s="1"/>
    </row>
    <row r="98" spans="1:12" ht="18" x14ac:dyDescent="0.25">
      <c r="A98" s="95"/>
      <c r="B98" s="96"/>
      <c r="C98" s="97"/>
      <c r="D98" s="98"/>
      <c r="E98" s="95"/>
      <c r="F98" s="95"/>
      <c r="G98" s="95"/>
      <c r="H98" s="95"/>
      <c r="I98" s="99"/>
      <c r="J98" s="96"/>
      <c r="K98" s="96"/>
      <c r="L98" s="100"/>
    </row>
    <row r="99" spans="1:12" ht="18" x14ac:dyDescent="0.25">
      <c r="A99" s="36"/>
      <c r="B99" s="34"/>
      <c r="C99" s="87"/>
      <c r="D99" s="84"/>
      <c r="E99" s="36"/>
      <c r="F99" s="36"/>
      <c r="G99" s="54"/>
      <c r="H99" s="36"/>
      <c r="I99" s="83"/>
      <c r="J99" s="34"/>
      <c r="K99" s="34"/>
      <c r="L99" s="1"/>
    </row>
    <row r="100" spans="1:12" ht="18" x14ac:dyDescent="0.25">
      <c r="A100" s="36"/>
      <c r="B100" s="34"/>
      <c r="C100" s="87"/>
      <c r="D100" s="84"/>
      <c r="E100" s="34"/>
      <c r="F100" s="36"/>
      <c r="G100" s="54"/>
      <c r="H100" s="36"/>
      <c r="I100" s="83"/>
      <c r="J100" s="34"/>
      <c r="K100" s="34"/>
      <c r="L100" s="1"/>
    </row>
  </sheetData>
  <phoneticPr fontId="0" type="noConversion"/>
  <pageMargins left="0.25" right="0.25" top="0.25" bottom="0.25" header="0.5" footer="0.5"/>
  <pageSetup scale="65" fitToWidth="0" fitToHeight="0" orientation="portrait" r:id="rId1"/>
  <headerFooter alignWithMargins="0"/>
  <colBreaks count="1" manualBreakCount="1">
    <brk id="13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view="pageBreakPreview" topLeftCell="A13" zoomScale="78" zoomScaleNormal="75" zoomScaleSheetLayoutView="78" workbookViewId="0">
      <selection activeCell="A6" sqref="A6"/>
    </sheetView>
  </sheetViews>
  <sheetFormatPr defaultRowHeight="12.75" x14ac:dyDescent="0.2"/>
  <cols>
    <col min="1" max="1" width="13.140625" customWidth="1"/>
    <col min="2" max="2" width="16.42578125" customWidth="1"/>
    <col min="3" max="3" width="15.42578125" customWidth="1"/>
    <col min="4" max="4" width="15.14062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26.42578125" customWidth="1"/>
    <col min="14" max="14" width="1.5703125" customWidth="1"/>
    <col min="15" max="15" width="3" customWidth="1"/>
    <col min="16" max="16" width="14.7109375" customWidth="1"/>
    <col min="17" max="17" width="15" customWidth="1"/>
    <col min="18" max="18" width="15.42578125" customWidth="1"/>
    <col min="19" max="19" width="5.5703125" customWidth="1"/>
    <col min="20" max="20" width="6.85546875" customWidth="1"/>
    <col min="21" max="21" width="7.140625" customWidth="1"/>
    <col min="22" max="22" width="6.85546875" customWidth="1"/>
    <col min="23" max="23" width="5.140625" customWidth="1"/>
    <col min="24" max="24" width="11.85546875" customWidth="1"/>
    <col min="25" max="25" width="19.28515625" customWidth="1"/>
    <col min="26" max="26" width="15.5703125" customWidth="1"/>
    <col min="27" max="27" width="7.42578125" customWidth="1"/>
    <col min="28" max="28" width="6.5703125" customWidth="1"/>
    <col min="29" max="29" width="6.85546875" customWidth="1"/>
    <col min="30" max="30" width="6.5703125" customWidth="1"/>
    <col min="31" max="31" width="3.85546875" customWidth="1"/>
  </cols>
  <sheetData>
    <row r="1" spans="1:31" ht="24" customHeight="1" x14ac:dyDescent="0.35">
      <c r="A1" s="30"/>
      <c r="B1" s="215"/>
      <c r="C1" s="215"/>
      <c r="D1" s="215"/>
      <c r="E1" s="215"/>
      <c r="F1" s="215"/>
      <c r="G1" s="216" t="s">
        <v>286</v>
      </c>
      <c r="H1" s="216"/>
      <c r="I1" s="216"/>
      <c r="J1" s="216"/>
      <c r="K1" s="216"/>
      <c r="L1" s="215"/>
      <c r="M1" s="215"/>
      <c r="O1" s="16"/>
      <c r="P1" s="144" t="s">
        <v>262</v>
      </c>
      <c r="Q1" s="144"/>
      <c r="R1" s="144" t="s">
        <v>246</v>
      </c>
      <c r="S1" s="232" t="s">
        <v>287</v>
      </c>
      <c r="T1" s="15" t="s">
        <v>264</v>
      </c>
      <c r="U1" s="15" t="s">
        <v>263</v>
      </c>
      <c r="V1" s="15" t="s">
        <v>265</v>
      </c>
      <c r="W1" s="15" t="s">
        <v>266</v>
      </c>
      <c r="X1" s="15" t="s">
        <v>267</v>
      </c>
      <c r="Y1" s="173"/>
      <c r="Z1" s="16"/>
      <c r="AA1" s="16"/>
      <c r="AB1" s="16"/>
      <c r="AC1" s="16"/>
      <c r="AD1" s="16"/>
      <c r="AE1" s="16"/>
    </row>
    <row r="2" spans="1:31" ht="18.600000000000001" customHeight="1" x14ac:dyDescent="0.3">
      <c r="A2" s="14"/>
      <c r="B2" s="217" t="s">
        <v>430</v>
      </c>
      <c r="C2" s="216"/>
      <c r="D2" s="215"/>
      <c r="E2" s="215"/>
      <c r="F2" s="215"/>
      <c r="G2" s="218" t="s">
        <v>797</v>
      </c>
      <c r="H2" s="216"/>
      <c r="I2" s="216"/>
      <c r="J2" s="216"/>
      <c r="K2" s="216"/>
      <c r="L2" s="215"/>
      <c r="M2" s="219">
        <v>41211</v>
      </c>
      <c r="O2" s="15"/>
      <c r="P2" s="44" t="s">
        <v>223</v>
      </c>
      <c r="Q2" s="44" t="s">
        <v>275</v>
      </c>
      <c r="R2" s="44" t="s">
        <v>243</v>
      </c>
      <c r="S2" s="42"/>
      <c r="T2" s="199">
        <v>7</v>
      </c>
      <c r="U2" s="42">
        <v>11</v>
      </c>
      <c r="V2" s="42">
        <v>1</v>
      </c>
      <c r="W2" s="42">
        <v>0</v>
      </c>
      <c r="X2" s="212">
        <f t="shared" ref="X2:X9" si="0">U2/T2</f>
        <v>1.5714285714285714</v>
      </c>
      <c r="AE2" s="16"/>
    </row>
    <row r="3" spans="1:31" ht="18" x14ac:dyDescent="0.25">
      <c r="A3" s="4"/>
      <c r="B3" s="4"/>
      <c r="C3" s="25"/>
      <c r="D3" s="25"/>
      <c r="E3" s="23" t="s">
        <v>279</v>
      </c>
      <c r="F3" s="23" t="s">
        <v>280</v>
      </c>
      <c r="G3" s="23" t="s">
        <v>281</v>
      </c>
      <c r="H3" s="23" t="s">
        <v>282</v>
      </c>
      <c r="I3" s="23" t="s">
        <v>263</v>
      </c>
      <c r="J3" s="23" t="s">
        <v>247</v>
      </c>
      <c r="K3" s="23" t="s">
        <v>287</v>
      </c>
      <c r="L3" s="23" t="s">
        <v>244</v>
      </c>
      <c r="M3" s="4"/>
      <c r="O3" s="15"/>
      <c r="P3" s="44" t="s">
        <v>321</v>
      </c>
      <c r="Q3" s="44" t="s">
        <v>785</v>
      </c>
      <c r="R3" s="44" t="s">
        <v>306</v>
      </c>
      <c r="S3" s="42">
        <v>1</v>
      </c>
      <c r="T3" s="199">
        <v>7</v>
      </c>
      <c r="U3" s="42">
        <v>12</v>
      </c>
      <c r="V3" s="42">
        <v>2</v>
      </c>
      <c r="W3" s="42">
        <v>0</v>
      </c>
      <c r="X3" s="212">
        <f t="shared" si="0"/>
        <v>1.7142857142857142</v>
      </c>
      <c r="AE3" s="16"/>
    </row>
    <row r="4" spans="1:31" ht="18.75" x14ac:dyDescent="0.3">
      <c r="A4" s="7"/>
      <c r="B4" s="9"/>
      <c r="C4" s="35" t="s">
        <v>278</v>
      </c>
      <c r="D4" s="25"/>
      <c r="E4" s="23">
        <v>4</v>
      </c>
      <c r="F4" s="23">
        <v>1</v>
      </c>
      <c r="G4" s="23">
        <v>2</v>
      </c>
      <c r="H4" s="23">
        <v>22</v>
      </c>
      <c r="I4" s="23">
        <v>12</v>
      </c>
      <c r="J4" s="37">
        <f t="shared" ref="J4:J10" si="1">E4*2+G4*1</f>
        <v>10</v>
      </c>
      <c r="K4" s="234">
        <v>35</v>
      </c>
      <c r="L4" s="114">
        <v>4</v>
      </c>
      <c r="M4" s="7"/>
      <c r="N4" s="1"/>
      <c r="O4" s="15"/>
      <c r="P4" s="44" t="s">
        <v>255</v>
      </c>
      <c r="Q4" s="44" t="s">
        <v>285</v>
      </c>
      <c r="R4" s="44" t="s">
        <v>242</v>
      </c>
      <c r="S4" s="42"/>
      <c r="T4" s="199">
        <v>7</v>
      </c>
      <c r="U4" s="42">
        <v>12</v>
      </c>
      <c r="V4" s="42">
        <v>1</v>
      </c>
      <c r="W4" s="42">
        <v>0</v>
      </c>
      <c r="X4" s="212">
        <f t="shared" si="0"/>
        <v>1.7142857142857142</v>
      </c>
      <c r="Y4" s="42"/>
      <c r="AE4" s="16"/>
    </row>
    <row r="5" spans="1:31" ht="18.75" x14ac:dyDescent="0.3">
      <c r="A5" s="9"/>
      <c r="B5" s="9"/>
      <c r="C5" s="35" t="s">
        <v>313</v>
      </c>
      <c r="D5" s="25"/>
      <c r="E5" s="23">
        <v>4</v>
      </c>
      <c r="F5" s="23">
        <v>2</v>
      </c>
      <c r="G5" s="23">
        <v>1</v>
      </c>
      <c r="H5" s="23">
        <v>15</v>
      </c>
      <c r="I5" s="23">
        <v>12</v>
      </c>
      <c r="J5" s="37">
        <f t="shared" si="1"/>
        <v>9</v>
      </c>
      <c r="K5" s="234">
        <v>22</v>
      </c>
      <c r="L5" s="23">
        <v>9</v>
      </c>
      <c r="M5" s="7"/>
      <c r="O5" s="15"/>
      <c r="P5" s="44" t="s">
        <v>210</v>
      </c>
      <c r="Q5" s="44" t="s">
        <v>317</v>
      </c>
      <c r="R5" s="44" t="s">
        <v>283</v>
      </c>
      <c r="S5" s="42"/>
      <c r="T5" s="199">
        <v>5</v>
      </c>
      <c r="U5" s="42">
        <v>10</v>
      </c>
      <c r="V5" s="42">
        <v>1</v>
      </c>
      <c r="W5" s="42">
        <v>0</v>
      </c>
      <c r="X5" s="212">
        <f t="shared" si="0"/>
        <v>2</v>
      </c>
      <c r="Z5" s="9"/>
      <c r="AE5" s="16"/>
    </row>
    <row r="6" spans="1:31" ht="18.75" x14ac:dyDescent="0.3">
      <c r="B6" s="9"/>
      <c r="C6" s="35" t="s">
        <v>583</v>
      </c>
      <c r="D6" s="25"/>
      <c r="E6" s="23">
        <v>3</v>
      </c>
      <c r="F6" s="23">
        <v>2</v>
      </c>
      <c r="G6" s="23">
        <v>2</v>
      </c>
      <c r="H6" s="23">
        <v>10</v>
      </c>
      <c r="I6" s="23">
        <v>11</v>
      </c>
      <c r="J6" s="37">
        <f t="shared" si="1"/>
        <v>8</v>
      </c>
      <c r="K6" s="234">
        <v>16</v>
      </c>
      <c r="L6" s="114">
        <v>9</v>
      </c>
      <c r="M6" s="7"/>
      <c r="O6" s="15"/>
      <c r="P6" s="44" t="s">
        <v>252</v>
      </c>
      <c r="Q6" s="44" t="s">
        <v>304</v>
      </c>
      <c r="R6" s="44" t="s">
        <v>356</v>
      </c>
      <c r="S6" s="42"/>
      <c r="T6" s="199">
        <v>5</v>
      </c>
      <c r="U6" s="42">
        <v>10</v>
      </c>
      <c r="V6" s="42">
        <v>1</v>
      </c>
      <c r="W6" s="42">
        <v>0</v>
      </c>
      <c r="X6" s="212">
        <f t="shared" si="0"/>
        <v>2</v>
      </c>
      <c r="AE6" s="16"/>
    </row>
    <row r="7" spans="1:31" ht="18.75" x14ac:dyDescent="0.3">
      <c r="B7" s="9"/>
      <c r="C7" s="35" t="s">
        <v>318</v>
      </c>
      <c r="D7" s="25"/>
      <c r="E7" s="23">
        <v>2</v>
      </c>
      <c r="F7" s="23">
        <v>1</v>
      </c>
      <c r="G7" s="23">
        <v>4</v>
      </c>
      <c r="H7" s="23">
        <v>14</v>
      </c>
      <c r="I7" s="23">
        <v>13</v>
      </c>
      <c r="J7" s="37">
        <f t="shared" si="1"/>
        <v>8</v>
      </c>
      <c r="K7" s="234">
        <v>20</v>
      </c>
      <c r="L7" s="23">
        <v>3</v>
      </c>
      <c r="M7" s="7"/>
      <c r="N7" s="9"/>
      <c r="O7" s="15"/>
      <c r="P7" s="44" t="s">
        <v>788</v>
      </c>
      <c r="Q7" s="44" t="s">
        <v>789</v>
      </c>
      <c r="R7" s="44" t="s">
        <v>319</v>
      </c>
      <c r="S7" s="42"/>
      <c r="T7" s="199">
        <v>5</v>
      </c>
      <c r="U7" s="42">
        <v>12</v>
      </c>
      <c r="V7" s="42">
        <v>1</v>
      </c>
      <c r="W7" s="42">
        <v>0</v>
      </c>
      <c r="X7" s="212">
        <f t="shared" si="0"/>
        <v>2.4</v>
      </c>
      <c r="AE7" s="16"/>
    </row>
    <row r="8" spans="1:31" ht="18.75" x14ac:dyDescent="0.3">
      <c r="A8" s="9"/>
      <c r="B8" s="9"/>
      <c r="C8" s="35" t="s">
        <v>346</v>
      </c>
      <c r="E8" s="23">
        <v>2</v>
      </c>
      <c r="F8" s="23">
        <v>3</v>
      </c>
      <c r="G8" s="23">
        <v>2</v>
      </c>
      <c r="H8" s="23">
        <v>14</v>
      </c>
      <c r="I8" s="23">
        <v>18</v>
      </c>
      <c r="J8" s="37">
        <f t="shared" si="1"/>
        <v>6</v>
      </c>
      <c r="K8" s="234">
        <v>19</v>
      </c>
      <c r="L8" s="114">
        <v>6</v>
      </c>
      <c r="M8" s="7"/>
      <c r="O8" s="15"/>
      <c r="P8" s="44" t="s">
        <v>291</v>
      </c>
      <c r="Q8" s="44" t="s">
        <v>329</v>
      </c>
      <c r="R8" s="44" t="s">
        <v>358</v>
      </c>
      <c r="S8" s="42"/>
      <c r="T8" s="199">
        <v>6</v>
      </c>
      <c r="U8" s="42">
        <v>15</v>
      </c>
      <c r="V8" s="42">
        <v>1</v>
      </c>
      <c r="W8" s="42">
        <v>0</v>
      </c>
      <c r="X8" s="212">
        <f t="shared" si="0"/>
        <v>2.5</v>
      </c>
      <c r="AE8" s="16"/>
    </row>
    <row r="9" spans="1:31" ht="18.75" x14ac:dyDescent="0.3">
      <c r="A9" s="9"/>
      <c r="B9" s="9"/>
      <c r="C9" s="35" t="s">
        <v>344</v>
      </c>
      <c r="D9" s="69"/>
      <c r="E9" s="23">
        <v>1</v>
      </c>
      <c r="F9" s="23">
        <v>2</v>
      </c>
      <c r="G9" s="23">
        <v>4</v>
      </c>
      <c r="H9" s="23">
        <v>11</v>
      </c>
      <c r="I9" s="23">
        <v>13</v>
      </c>
      <c r="J9" s="37">
        <f t="shared" si="1"/>
        <v>6</v>
      </c>
      <c r="K9" s="234">
        <v>21</v>
      </c>
      <c r="L9" s="114">
        <v>3</v>
      </c>
      <c r="M9" s="7"/>
      <c r="O9" s="15"/>
      <c r="P9" s="51" t="s">
        <v>355</v>
      </c>
      <c r="Q9" s="44" t="s">
        <v>284</v>
      </c>
      <c r="R9" s="44" t="s">
        <v>305</v>
      </c>
      <c r="S9" s="42"/>
      <c r="T9" s="199">
        <v>7</v>
      </c>
      <c r="U9" s="42">
        <v>18</v>
      </c>
      <c r="V9" s="42">
        <v>0</v>
      </c>
      <c r="W9" s="42">
        <v>1</v>
      </c>
      <c r="X9" s="212">
        <f t="shared" si="0"/>
        <v>2.5714285714285716</v>
      </c>
      <c r="AE9" s="16"/>
    </row>
    <row r="10" spans="1:31" ht="19.5" thickBot="1" x14ac:dyDescent="0.35">
      <c r="A10" s="9"/>
      <c r="B10" s="9"/>
      <c r="C10" s="35" t="s">
        <v>784</v>
      </c>
      <c r="E10" s="23">
        <v>2</v>
      </c>
      <c r="F10" s="23">
        <v>4</v>
      </c>
      <c r="G10" s="23">
        <v>1</v>
      </c>
      <c r="H10" s="23">
        <v>18</v>
      </c>
      <c r="I10" s="23">
        <v>19</v>
      </c>
      <c r="J10" s="37">
        <f t="shared" si="1"/>
        <v>5</v>
      </c>
      <c r="K10" s="234">
        <v>29</v>
      </c>
      <c r="L10" s="23">
        <v>0</v>
      </c>
      <c r="M10" s="7"/>
      <c r="O10" s="82"/>
      <c r="P10" s="44" t="s">
        <v>297</v>
      </c>
      <c r="Q10" s="44" t="s">
        <v>203</v>
      </c>
      <c r="R10" s="44"/>
      <c r="S10" s="42"/>
      <c r="T10" s="199">
        <v>7</v>
      </c>
      <c r="U10" s="42">
        <v>10</v>
      </c>
      <c r="V10" s="42">
        <v>1</v>
      </c>
      <c r="W10" s="42">
        <v>0</v>
      </c>
      <c r="X10" s="212">
        <f>U10/T10</f>
        <v>1.4285714285714286</v>
      </c>
      <c r="AE10" s="16"/>
    </row>
    <row r="11" spans="1:31" ht="19.5" thickBot="1" x14ac:dyDescent="0.35">
      <c r="A11" s="9"/>
      <c r="B11" s="9"/>
      <c r="C11" s="35" t="s">
        <v>276</v>
      </c>
      <c r="D11" s="25"/>
      <c r="E11" s="23">
        <v>1</v>
      </c>
      <c r="F11" s="23">
        <v>4</v>
      </c>
      <c r="G11" s="23">
        <v>2</v>
      </c>
      <c r="H11" s="23">
        <v>7</v>
      </c>
      <c r="I11" s="23">
        <v>13</v>
      </c>
      <c r="J11" s="37">
        <f>E11*2+G11*1</f>
        <v>4</v>
      </c>
      <c r="K11" s="234">
        <v>10</v>
      </c>
      <c r="L11" s="53">
        <v>6</v>
      </c>
      <c r="M11" s="7"/>
      <c r="O11" s="82"/>
      <c r="P11" s="16"/>
      <c r="Q11" s="208" t="s">
        <v>224</v>
      </c>
      <c r="R11" s="173" t="s">
        <v>1005</v>
      </c>
      <c r="S11" s="173">
        <f>SUM(S2:S10)</f>
        <v>1</v>
      </c>
      <c r="T11" s="207">
        <f>SUM(T2:T10)</f>
        <v>56</v>
      </c>
      <c r="U11" s="207">
        <f>SUM(U2:U10)</f>
        <v>110</v>
      </c>
      <c r="V11" s="207">
        <f>SUM(V2:V10)</f>
        <v>9</v>
      </c>
      <c r="W11" s="207">
        <f>SUM(W2:W10)</f>
        <v>1</v>
      </c>
      <c r="X11" s="214">
        <f>(U11+W11)/T11</f>
        <v>1.9821428571428572</v>
      </c>
      <c r="AE11" s="16"/>
    </row>
    <row r="12" spans="1:31" ht="18.75" thickBot="1" x14ac:dyDescent="0.3">
      <c r="A12" s="9"/>
      <c r="B12" s="9"/>
      <c r="C12" s="22"/>
      <c r="D12" s="22"/>
      <c r="E12" s="146">
        <f>SUM(E4:E11)</f>
        <v>19</v>
      </c>
      <c r="F12" s="146">
        <f>SUM(F4:F11)</f>
        <v>19</v>
      </c>
      <c r="G12" s="146">
        <f>SUM(G4:G11)</f>
        <v>18</v>
      </c>
      <c r="H12" s="65">
        <f>SUM(H4:H11)</f>
        <v>111</v>
      </c>
      <c r="I12" s="65">
        <f>SUM(I4:I11)</f>
        <v>111</v>
      </c>
      <c r="J12" s="28"/>
      <c r="K12" s="65">
        <f>SUM(K4:K11)</f>
        <v>172</v>
      </c>
      <c r="L12" s="65">
        <f>SUM(L4:L11)</f>
        <v>40</v>
      </c>
      <c r="M12" s="7"/>
      <c r="O12" s="82"/>
      <c r="AE12" s="16"/>
    </row>
    <row r="13" spans="1:31" ht="16.5" thickTop="1" x14ac:dyDescent="0.25">
      <c r="A13" s="4"/>
      <c r="B13" s="4"/>
      <c r="M13" s="4"/>
      <c r="O13" s="232"/>
      <c r="P13" s="57" t="s">
        <v>208</v>
      </c>
      <c r="Q13" s="57"/>
      <c r="R13" s="173" t="s">
        <v>880</v>
      </c>
      <c r="S13" s="173" t="s">
        <v>240</v>
      </c>
      <c r="T13" s="173" t="s">
        <v>241</v>
      </c>
      <c r="U13" s="173" t="s">
        <v>247</v>
      </c>
      <c r="V13" s="173" t="s">
        <v>803</v>
      </c>
      <c r="W13" s="168"/>
      <c r="X13" s="57" t="s">
        <v>208</v>
      </c>
      <c r="Y13" s="57"/>
      <c r="Z13" s="173" t="s">
        <v>246</v>
      </c>
      <c r="AA13" s="173" t="s">
        <v>240</v>
      </c>
      <c r="AB13" s="173" t="s">
        <v>241</v>
      </c>
      <c r="AC13" s="173" t="s">
        <v>247</v>
      </c>
      <c r="AD13" s="173" t="s">
        <v>803</v>
      </c>
      <c r="AE13" s="16"/>
    </row>
    <row r="14" spans="1:31" ht="15.6" customHeight="1" x14ac:dyDescent="0.25">
      <c r="A14" s="101" t="s">
        <v>21</v>
      </c>
      <c r="B14" s="101"/>
      <c r="C14" s="81"/>
      <c r="D14" s="70"/>
      <c r="E14" s="77" t="s">
        <v>239</v>
      </c>
      <c r="F14" s="70"/>
      <c r="G14" s="70"/>
      <c r="H14" s="70"/>
      <c r="I14" s="70"/>
      <c r="J14" s="72"/>
      <c r="K14" s="70"/>
      <c r="L14" s="70"/>
      <c r="M14" s="70"/>
      <c r="O14" s="232"/>
      <c r="P14" s="44" t="s">
        <v>849</v>
      </c>
      <c r="Q14" s="44" t="s">
        <v>256</v>
      </c>
      <c r="R14" s="51" t="s">
        <v>319</v>
      </c>
      <c r="S14" s="199">
        <v>3</v>
      </c>
      <c r="T14" s="199">
        <v>5</v>
      </c>
      <c r="U14" s="173">
        <f t="shared" ref="U14:U24" si="2">SUM(S14:T14)</f>
        <v>8</v>
      </c>
      <c r="V14" s="42"/>
      <c r="W14" s="173"/>
      <c r="X14" s="44" t="s">
        <v>862</v>
      </c>
      <c r="Y14" s="51" t="s">
        <v>205</v>
      </c>
      <c r="Z14" s="44" t="s">
        <v>306</v>
      </c>
      <c r="AA14" s="42">
        <v>4</v>
      </c>
      <c r="AB14" s="199">
        <v>3</v>
      </c>
      <c r="AC14" s="173">
        <f t="shared" ref="AC14:AC24" si="3">SUM(AA14:AB14)</f>
        <v>7</v>
      </c>
      <c r="AD14" s="42"/>
      <c r="AE14" s="16"/>
    </row>
    <row r="15" spans="1:31" ht="15.6" customHeight="1" x14ac:dyDescent="0.3">
      <c r="A15" s="49" t="s">
        <v>227</v>
      </c>
      <c r="B15" s="35" t="s">
        <v>312</v>
      </c>
      <c r="C15" s="69"/>
      <c r="D15" s="23">
        <v>2</v>
      </c>
      <c r="E15" s="8">
        <v>1</v>
      </c>
      <c r="F15" s="44" t="s">
        <v>22</v>
      </c>
      <c r="G15" s="55"/>
      <c r="J15" s="4"/>
      <c r="O15" s="232"/>
      <c r="P15" s="44" t="s">
        <v>844</v>
      </c>
      <c r="Q15" s="51" t="s">
        <v>298</v>
      </c>
      <c r="R15" s="44" t="s">
        <v>319</v>
      </c>
      <c r="S15" s="42">
        <v>4</v>
      </c>
      <c r="T15" s="42">
        <v>2</v>
      </c>
      <c r="U15" s="173">
        <f t="shared" si="2"/>
        <v>6</v>
      </c>
      <c r="V15" s="42">
        <v>1</v>
      </c>
      <c r="W15" s="173"/>
      <c r="X15" s="44" t="s">
        <v>867</v>
      </c>
      <c r="Y15" s="44" t="s">
        <v>232</v>
      </c>
      <c r="Z15" s="51" t="s">
        <v>306</v>
      </c>
      <c r="AA15" s="42">
        <v>2</v>
      </c>
      <c r="AB15" s="42">
        <v>4</v>
      </c>
      <c r="AC15" s="173">
        <f t="shared" si="3"/>
        <v>6</v>
      </c>
      <c r="AD15" s="42">
        <v>2</v>
      </c>
      <c r="AE15" s="16"/>
    </row>
    <row r="16" spans="1:31" ht="15.6" customHeight="1" x14ac:dyDescent="0.25">
      <c r="A16" s="42" t="s">
        <v>226</v>
      </c>
      <c r="B16" s="44" t="s">
        <v>272</v>
      </c>
      <c r="C16" s="44"/>
      <c r="D16" s="23"/>
      <c r="E16" s="9">
        <v>2</v>
      </c>
      <c r="F16" s="44" t="s">
        <v>37</v>
      </c>
      <c r="G16" s="55"/>
      <c r="J16" s="4"/>
      <c r="O16" s="232"/>
      <c r="P16" s="44" t="s">
        <v>848</v>
      </c>
      <c r="Q16" s="44" t="s">
        <v>379</v>
      </c>
      <c r="R16" s="44" t="s">
        <v>319</v>
      </c>
      <c r="S16" s="42">
        <v>2</v>
      </c>
      <c r="T16" s="42">
        <v>3</v>
      </c>
      <c r="U16" s="173">
        <f t="shared" si="2"/>
        <v>5</v>
      </c>
      <c r="V16" s="42"/>
      <c r="W16" s="173"/>
      <c r="X16" s="44" t="s">
        <v>869</v>
      </c>
      <c r="Y16" s="159" t="s">
        <v>383</v>
      </c>
      <c r="Z16" s="44" t="s">
        <v>306</v>
      </c>
      <c r="AA16" s="42">
        <v>3</v>
      </c>
      <c r="AB16" s="199">
        <v>2</v>
      </c>
      <c r="AC16" s="173">
        <f t="shared" si="3"/>
        <v>5</v>
      </c>
      <c r="AD16" s="42">
        <v>2</v>
      </c>
      <c r="AE16" s="16"/>
    </row>
    <row r="17" spans="1:31" ht="15.6" customHeight="1" x14ac:dyDescent="0.25">
      <c r="A17" s="42"/>
      <c r="B17" s="56"/>
      <c r="C17" s="44"/>
      <c r="D17" s="51"/>
      <c r="E17" s="9"/>
      <c r="F17" s="44"/>
      <c r="G17" s="55"/>
      <c r="J17" s="4"/>
      <c r="N17" s="8"/>
      <c r="O17" s="232"/>
      <c r="P17" s="157" t="s">
        <v>1008</v>
      </c>
      <c r="Q17" s="56" t="s">
        <v>381</v>
      </c>
      <c r="R17" s="160" t="s">
        <v>319</v>
      </c>
      <c r="S17" s="42">
        <v>3</v>
      </c>
      <c r="T17" s="42">
        <v>2</v>
      </c>
      <c r="U17" s="173">
        <f t="shared" si="2"/>
        <v>5</v>
      </c>
      <c r="V17" s="42"/>
      <c r="W17" s="173"/>
      <c r="X17" s="44" t="s">
        <v>863</v>
      </c>
      <c r="Y17" s="44" t="s">
        <v>293</v>
      </c>
      <c r="Z17" s="44" t="s">
        <v>306</v>
      </c>
      <c r="AA17" s="199">
        <v>2</v>
      </c>
      <c r="AB17" s="199">
        <v>3</v>
      </c>
      <c r="AC17" s="173">
        <f t="shared" si="3"/>
        <v>5</v>
      </c>
      <c r="AD17" s="202"/>
      <c r="AE17" s="16"/>
    </row>
    <row r="18" spans="1:31" ht="15.6" customHeight="1" x14ac:dyDescent="0.3">
      <c r="A18" s="42" t="s">
        <v>326</v>
      </c>
      <c r="B18" s="35" t="s">
        <v>364</v>
      </c>
      <c r="C18" s="92"/>
      <c r="D18" s="113">
        <v>4</v>
      </c>
      <c r="E18" s="9">
        <v>1</v>
      </c>
      <c r="F18" s="44" t="s">
        <v>23</v>
      </c>
      <c r="H18" s="55"/>
      <c r="I18" s="55"/>
      <c r="J18" s="90"/>
      <c r="K18" s="55"/>
      <c r="L18" s="55"/>
      <c r="M18" s="55"/>
      <c r="N18" s="9"/>
      <c r="O18" s="232"/>
      <c r="P18" s="44" t="s">
        <v>845</v>
      </c>
      <c r="Q18" s="44" t="s">
        <v>420</v>
      </c>
      <c r="R18" s="51" t="s">
        <v>319</v>
      </c>
      <c r="S18" s="42"/>
      <c r="T18" s="42">
        <v>3</v>
      </c>
      <c r="U18" s="173">
        <f t="shared" si="2"/>
        <v>3</v>
      </c>
      <c r="V18" s="199"/>
      <c r="W18" s="173"/>
      <c r="X18" s="44" t="s">
        <v>870</v>
      </c>
      <c r="Y18" s="44" t="s">
        <v>301</v>
      </c>
      <c r="Z18" s="44" t="s">
        <v>306</v>
      </c>
      <c r="AA18" s="42">
        <v>2</v>
      </c>
      <c r="AB18" s="42">
        <v>2</v>
      </c>
      <c r="AC18" s="173">
        <f t="shared" si="3"/>
        <v>4</v>
      </c>
      <c r="AD18" s="42"/>
      <c r="AE18" s="16"/>
    </row>
    <row r="19" spans="1:31" ht="15.6" customHeight="1" x14ac:dyDescent="0.25">
      <c r="A19" s="91" t="s">
        <v>226</v>
      </c>
      <c r="B19" s="80" t="s">
        <v>561</v>
      </c>
      <c r="C19" s="44" t="s">
        <v>366</v>
      </c>
      <c r="D19" s="113"/>
      <c r="E19" s="9">
        <v>1</v>
      </c>
      <c r="F19" s="44" t="s">
        <v>24</v>
      </c>
      <c r="M19" s="55"/>
      <c r="N19" s="9"/>
      <c r="O19" s="232"/>
      <c r="P19" s="44" t="s">
        <v>843</v>
      </c>
      <c r="Q19" s="44" t="s">
        <v>385</v>
      </c>
      <c r="R19" s="44" t="s">
        <v>319</v>
      </c>
      <c r="S19" s="42"/>
      <c r="T19" s="199">
        <v>2</v>
      </c>
      <c r="U19" s="173">
        <f t="shared" si="2"/>
        <v>2</v>
      </c>
      <c r="V19" s="42"/>
      <c r="W19" s="173"/>
      <c r="X19" s="44" t="s">
        <v>866</v>
      </c>
      <c r="Y19" s="44" t="s">
        <v>311</v>
      </c>
      <c r="Z19" s="160" t="s">
        <v>306</v>
      </c>
      <c r="AA19" s="42"/>
      <c r="AB19" s="42">
        <v>4</v>
      </c>
      <c r="AC19" s="173">
        <f t="shared" si="3"/>
        <v>4</v>
      </c>
      <c r="AD19" s="42">
        <v>3</v>
      </c>
      <c r="AE19" s="16"/>
    </row>
    <row r="20" spans="1:31" ht="15.6" customHeight="1" x14ac:dyDescent="0.25">
      <c r="E20" s="9">
        <v>2</v>
      </c>
      <c r="F20" s="44" t="s">
        <v>25</v>
      </c>
      <c r="N20" s="8"/>
      <c r="O20" s="232"/>
      <c r="P20" s="44" t="s">
        <v>850</v>
      </c>
      <c r="Q20" s="51" t="s">
        <v>361</v>
      </c>
      <c r="R20" s="51" t="s">
        <v>319</v>
      </c>
      <c r="S20" s="42"/>
      <c r="T20" s="199">
        <v>2</v>
      </c>
      <c r="U20" s="173">
        <f t="shared" si="2"/>
        <v>2</v>
      </c>
      <c r="V20" s="42"/>
      <c r="W20" s="173"/>
      <c r="X20" s="56" t="s">
        <v>868</v>
      </c>
      <c r="Y20" s="56" t="s">
        <v>310</v>
      </c>
      <c r="Z20" s="44" t="s">
        <v>306</v>
      </c>
      <c r="AA20" s="42">
        <v>1</v>
      </c>
      <c r="AB20" s="199">
        <v>1</v>
      </c>
      <c r="AC20" s="173">
        <f t="shared" si="3"/>
        <v>2</v>
      </c>
      <c r="AD20" s="42"/>
      <c r="AE20" s="62"/>
    </row>
    <row r="21" spans="1:31" ht="15.6" customHeight="1" x14ac:dyDescent="0.25">
      <c r="E21" s="9">
        <v>2</v>
      </c>
      <c r="F21" s="44" t="s">
        <v>26</v>
      </c>
      <c r="N21" s="8"/>
      <c r="O21" s="233"/>
      <c r="P21" s="44" t="s">
        <v>1010</v>
      </c>
      <c r="Q21" s="51" t="s">
        <v>791</v>
      </c>
      <c r="R21" s="51" t="s">
        <v>319</v>
      </c>
      <c r="S21" s="43"/>
      <c r="T21" s="42">
        <v>1</v>
      </c>
      <c r="U21" s="173">
        <f t="shared" si="2"/>
        <v>1</v>
      </c>
      <c r="V21" s="42"/>
      <c r="W21" s="173"/>
      <c r="X21" s="44" t="s">
        <v>861</v>
      </c>
      <c r="Y21" s="44" t="s">
        <v>323</v>
      </c>
      <c r="Z21" s="44" t="s">
        <v>306</v>
      </c>
      <c r="AA21" s="42"/>
      <c r="AB21" s="42"/>
      <c r="AC21" s="173">
        <f t="shared" si="3"/>
        <v>0</v>
      </c>
      <c r="AD21" s="42"/>
      <c r="AE21" s="61"/>
    </row>
    <row r="22" spans="1:31" ht="15.6" customHeight="1" x14ac:dyDescent="0.25">
      <c r="B22" s="44"/>
      <c r="C22" s="44"/>
      <c r="E22" s="9"/>
      <c r="F22" s="44"/>
      <c r="N22" s="9"/>
      <c r="O22" s="232"/>
      <c r="P22" s="56" t="s">
        <v>1009</v>
      </c>
      <c r="Q22" s="56" t="s">
        <v>376</v>
      </c>
      <c r="R22" s="160" t="s">
        <v>319</v>
      </c>
      <c r="S22" s="199"/>
      <c r="T22" s="42"/>
      <c r="U22" s="173">
        <f t="shared" si="2"/>
        <v>0</v>
      </c>
      <c r="V22" s="42">
        <v>1</v>
      </c>
      <c r="W22" s="173"/>
      <c r="X22" s="44" t="s">
        <v>865</v>
      </c>
      <c r="Y22" s="44" t="s">
        <v>309</v>
      </c>
      <c r="Z22" s="51" t="s">
        <v>306</v>
      </c>
      <c r="AA22" s="42"/>
      <c r="AB22" s="199"/>
      <c r="AC22" s="173">
        <f t="shared" si="3"/>
        <v>0</v>
      </c>
      <c r="AD22" s="42"/>
      <c r="AE22" s="15"/>
    </row>
    <row r="23" spans="1:31" ht="15.6" customHeight="1" x14ac:dyDescent="0.3">
      <c r="A23" s="73"/>
      <c r="B23" s="156"/>
      <c r="C23" s="75"/>
      <c r="D23" s="148"/>
      <c r="E23" s="77" t="s">
        <v>239</v>
      </c>
      <c r="F23" s="71"/>
      <c r="G23" s="70"/>
      <c r="H23" s="70"/>
      <c r="I23" s="70"/>
      <c r="J23" s="72"/>
      <c r="K23" s="70"/>
      <c r="L23" s="70"/>
      <c r="M23" s="70"/>
      <c r="N23" s="8"/>
      <c r="O23" s="233"/>
      <c r="P23" s="44" t="s">
        <v>847</v>
      </c>
      <c r="Q23" s="44" t="s">
        <v>220</v>
      </c>
      <c r="R23" s="44" t="s">
        <v>319</v>
      </c>
      <c r="S23" s="42"/>
      <c r="T23" s="42"/>
      <c r="U23" s="173">
        <f t="shared" si="2"/>
        <v>0</v>
      </c>
      <c r="V23" s="42">
        <v>1</v>
      </c>
      <c r="W23" s="173"/>
      <c r="X23" s="44" t="s">
        <v>864</v>
      </c>
      <c r="Y23" s="159" t="s">
        <v>308</v>
      </c>
      <c r="Z23" s="51" t="s">
        <v>306</v>
      </c>
      <c r="AA23" s="199"/>
      <c r="AB23" s="199"/>
      <c r="AC23" s="173">
        <f t="shared" si="3"/>
        <v>0</v>
      </c>
      <c r="AD23" s="42"/>
      <c r="AE23" s="15"/>
    </row>
    <row r="24" spans="1:31" ht="15.6" customHeight="1" x14ac:dyDescent="0.3">
      <c r="A24" s="49" t="s">
        <v>228</v>
      </c>
      <c r="B24" s="35" t="s">
        <v>277</v>
      </c>
      <c r="D24" s="23">
        <v>1</v>
      </c>
      <c r="E24" s="8">
        <v>1</v>
      </c>
      <c r="F24" s="44" t="s">
        <v>27</v>
      </c>
      <c r="M24" s="39"/>
      <c r="N24" s="9"/>
      <c r="O24" s="233"/>
      <c r="P24" s="157" t="s">
        <v>805</v>
      </c>
      <c r="Q24" s="220"/>
      <c r="R24" s="220" t="s">
        <v>319</v>
      </c>
      <c r="S24" s="221">
        <v>2</v>
      </c>
      <c r="T24" s="221"/>
      <c r="U24" s="173">
        <f t="shared" si="2"/>
        <v>2</v>
      </c>
      <c r="V24" s="42"/>
      <c r="W24" s="173"/>
      <c r="X24" s="157" t="s">
        <v>805</v>
      </c>
      <c r="Y24" s="157"/>
      <c r="Z24" s="157" t="s">
        <v>306</v>
      </c>
      <c r="AA24" s="221">
        <v>1</v>
      </c>
      <c r="AB24" s="221">
        <v>3</v>
      </c>
      <c r="AC24" s="173">
        <f t="shared" si="3"/>
        <v>4</v>
      </c>
      <c r="AD24" s="42">
        <v>2</v>
      </c>
      <c r="AE24" s="15"/>
    </row>
    <row r="25" spans="1:31" ht="15.6" customHeight="1" x14ac:dyDescent="0.25">
      <c r="A25" s="52" t="s">
        <v>226</v>
      </c>
      <c r="B25" s="44" t="s">
        <v>29</v>
      </c>
      <c r="C25" s="44" t="s">
        <v>394</v>
      </c>
      <c r="E25" s="8"/>
      <c r="F25" s="44"/>
      <c r="N25" s="9"/>
      <c r="O25" s="233"/>
      <c r="P25" s="224" t="s">
        <v>935</v>
      </c>
      <c r="Q25" s="225"/>
      <c r="R25" s="225"/>
      <c r="S25" s="226">
        <f>SUM(S14:S24)</f>
        <v>14</v>
      </c>
      <c r="T25" s="226">
        <f>SUM(T14:T24)</f>
        <v>20</v>
      </c>
      <c r="U25" s="226">
        <f>SUM(U14:U24)</f>
        <v>34</v>
      </c>
      <c r="V25" s="226">
        <f>SUM(V14:V24)</f>
        <v>3</v>
      </c>
      <c r="W25" s="173"/>
      <c r="X25" s="224" t="s">
        <v>936</v>
      </c>
      <c r="Y25" s="224"/>
      <c r="Z25" s="224"/>
      <c r="AA25" s="226">
        <f>SUM(AA14:AA24)</f>
        <v>15</v>
      </c>
      <c r="AB25" s="226">
        <f>SUM(AB14:AB24)</f>
        <v>22</v>
      </c>
      <c r="AC25" s="226">
        <f>SUM(AC14:AC24)</f>
        <v>37</v>
      </c>
      <c r="AD25" s="226">
        <f>SUM(AD14:AD24)</f>
        <v>9</v>
      </c>
      <c r="AE25" s="15"/>
    </row>
    <row r="26" spans="1:31" ht="15.6" customHeight="1" x14ac:dyDescent="0.25">
      <c r="E26" s="93"/>
      <c r="N26" s="9"/>
      <c r="O26" s="233"/>
      <c r="P26" s="157" t="s">
        <v>860</v>
      </c>
      <c r="Q26" s="44" t="s">
        <v>320</v>
      </c>
      <c r="R26" s="44" t="s">
        <v>305</v>
      </c>
      <c r="S26" s="42">
        <v>6</v>
      </c>
      <c r="T26" s="42">
        <v>4</v>
      </c>
      <c r="U26" s="173">
        <f t="shared" ref="U26:U36" si="4">SUM(S26:T26)</f>
        <v>10</v>
      </c>
      <c r="V26" s="42"/>
      <c r="W26" s="173"/>
      <c r="X26" s="46" t="s">
        <v>878</v>
      </c>
      <c r="Y26" s="46" t="s">
        <v>794</v>
      </c>
      <c r="Z26" s="44" t="s">
        <v>243</v>
      </c>
      <c r="AA26" s="42">
        <v>3</v>
      </c>
      <c r="AB26" s="42">
        <v>3</v>
      </c>
      <c r="AC26" s="173">
        <f t="shared" ref="AC26:AC31" si="5">SUM(AA26:AB26)</f>
        <v>6</v>
      </c>
      <c r="AD26" s="42">
        <v>3</v>
      </c>
      <c r="AE26" s="15"/>
    </row>
    <row r="27" spans="1:31" ht="15.6" customHeight="1" x14ac:dyDescent="0.3">
      <c r="A27" s="42"/>
      <c r="B27" s="35" t="s">
        <v>363</v>
      </c>
      <c r="C27" s="106"/>
      <c r="D27" s="23">
        <v>1</v>
      </c>
      <c r="E27" s="93">
        <v>2</v>
      </c>
      <c r="F27" s="44" t="s">
        <v>28</v>
      </c>
      <c r="G27" s="39"/>
      <c r="K27" s="39"/>
      <c r="L27" s="39"/>
      <c r="M27" s="39"/>
      <c r="N27" s="9"/>
      <c r="O27" s="232"/>
      <c r="P27" s="157" t="s">
        <v>859</v>
      </c>
      <c r="Q27" s="44" t="s">
        <v>792</v>
      </c>
      <c r="R27" s="44" t="s">
        <v>305</v>
      </c>
      <c r="S27" s="42">
        <v>5</v>
      </c>
      <c r="T27" s="42">
        <v>2</v>
      </c>
      <c r="U27" s="173">
        <f t="shared" si="4"/>
        <v>7</v>
      </c>
      <c r="V27" s="42"/>
      <c r="W27" s="173"/>
      <c r="X27" s="44" t="s">
        <v>926</v>
      </c>
      <c r="Y27" s="44" t="s">
        <v>289</v>
      </c>
      <c r="Z27" s="44" t="s">
        <v>243</v>
      </c>
      <c r="AA27" s="42">
        <v>2</v>
      </c>
      <c r="AB27" s="199">
        <v>2</v>
      </c>
      <c r="AC27" s="173">
        <f t="shared" si="5"/>
        <v>4</v>
      </c>
      <c r="AD27" s="42">
        <v>2</v>
      </c>
      <c r="AE27" s="15"/>
    </row>
    <row r="28" spans="1:31" ht="15.6" customHeight="1" x14ac:dyDescent="0.25">
      <c r="A28" s="52" t="s">
        <v>226</v>
      </c>
      <c r="B28" s="44" t="s">
        <v>272</v>
      </c>
      <c r="C28" s="44"/>
      <c r="D28" s="23"/>
      <c r="E28" s="9"/>
      <c r="F28" s="44"/>
      <c r="N28" s="9"/>
      <c r="O28" s="232"/>
      <c r="P28" s="44" t="s">
        <v>853</v>
      </c>
      <c r="Q28" s="159" t="s">
        <v>274</v>
      </c>
      <c r="R28" s="51" t="s">
        <v>305</v>
      </c>
      <c r="S28" s="42">
        <v>2</v>
      </c>
      <c r="T28" s="42">
        <v>3</v>
      </c>
      <c r="U28" s="173">
        <f t="shared" si="4"/>
        <v>5</v>
      </c>
      <c r="V28" s="42"/>
      <c r="W28" s="173"/>
      <c r="X28" s="44" t="s">
        <v>879</v>
      </c>
      <c r="Y28" s="44" t="s">
        <v>303</v>
      </c>
      <c r="Z28" s="44" t="s">
        <v>243</v>
      </c>
      <c r="AA28" s="42"/>
      <c r="AB28" s="199">
        <v>4</v>
      </c>
      <c r="AC28" s="173">
        <f t="shared" si="5"/>
        <v>4</v>
      </c>
      <c r="AD28" s="42"/>
      <c r="AE28" s="15"/>
    </row>
    <row r="29" spans="1:31" ht="15.6" customHeight="1" x14ac:dyDescent="0.25">
      <c r="F29" s="44"/>
      <c r="N29" s="9"/>
      <c r="O29" s="232"/>
      <c r="P29" s="44" t="s">
        <v>856</v>
      </c>
      <c r="Q29" s="44" t="s">
        <v>261</v>
      </c>
      <c r="R29" s="44" t="s">
        <v>305</v>
      </c>
      <c r="S29" s="42">
        <v>1</v>
      </c>
      <c r="T29" s="42">
        <v>4</v>
      </c>
      <c r="U29" s="173">
        <f t="shared" si="4"/>
        <v>5</v>
      </c>
      <c r="V29" s="42"/>
      <c r="W29" s="173"/>
      <c r="X29" s="44" t="s">
        <v>873</v>
      </c>
      <c r="Y29" s="44" t="s">
        <v>219</v>
      </c>
      <c r="Z29" s="44" t="s">
        <v>243</v>
      </c>
      <c r="AA29" s="42">
        <v>3</v>
      </c>
      <c r="AB29" s="42"/>
      <c r="AC29" s="173">
        <f t="shared" si="5"/>
        <v>3</v>
      </c>
      <c r="AD29" s="42"/>
      <c r="AE29" s="15"/>
    </row>
    <row r="30" spans="1:31" ht="15.6" customHeight="1" x14ac:dyDescent="0.3">
      <c r="A30" s="76" t="s">
        <v>327</v>
      </c>
      <c r="B30" s="156"/>
      <c r="C30" s="155"/>
      <c r="D30" s="148"/>
      <c r="E30" s="77" t="s">
        <v>239</v>
      </c>
      <c r="F30" s="71"/>
      <c r="G30" s="78"/>
      <c r="H30" s="78"/>
      <c r="I30" s="78"/>
      <c r="J30" s="79"/>
      <c r="K30" s="78"/>
      <c r="L30" s="78"/>
      <c r="M30" s="78"/>
      <c r="N30" s="9"/>
      <c r="O30" s="232"/>
      <c r="P30" s="44" t="s">
        <v>901</v>
      </c>
      <c r="Q30" s="44" t="s">
        <v>790</v>
      </c>
      <c r="R30" s="44" t="s">
        <v>305</v>
      </c>
      <c r="S30" s="42">
        <v>2</v>
      </c>
      <c r="T30" s="199">
        <v>1</v>
      </c>
      <c r="U30" s="173">
        <f t="shared" si="4"/>
        <v>3</v>
      </c>
      <c r="V30" s="42"/>
      <c r="W30" s="173"/>
      <c r="X30" s="44" t="s">
        <v>875</v>
      </c>
      <c r="Y30" s="44" t="s">
        <v>328</v>
      </c>
      <c r="Z30" s="44" t="s">
        <v>243</v>
      </c>
      <c r="AA30" s="42">
        <v>1</v>
      </c>
      <c r="AB30" s="42">
        <v>1</v>
      </c>
      <c r="AC30" s="173">
        <f t="shared" si="5"/>
        <v>2</v>
      </c>
      <c r="AD30" s="42">
        <v>1</v>
      </c>
      <c r="AE30" s="15"/>
    </row>
    <row r="31" spans="1:31" ht="15.6" customHeight="1" x14ac:dyDescent="0.3">
      <c r="A31" s="49" t="s">
        <v>229</v>
      </c>
      <c r="B31" s="35" t="s">
        <v>313</v>
      </c>
      <c r="D31" s="23">
        <v>0</v>
      </c>
      <c r="E31" s="8"/>
      <c r="F31" s="44"/>
      <c r="G31" s="158"/>
      <c r="H31" s="158"/>
      <c r="I31" s="94"/>
      <c r="J31" s="94"/>
      <c r="K31" s="94"/>
      <c r="L31" s="94"/>
      <c r="M31" s="94"/>
      <c r="N31" s="9"/>
      <c r="O31" s="233"/>
      <c r="P31" s="44" t="s">
        <v>852</v>
      </c>
      <c r="Q31" s="44" t="s">
        <v>234</v>
      </c>
      <c r="R31" s="44" t="s">
        <v>305</v>
      </c>
      <c r="S31" s="42"/>
      <c r="T31" s="42">
        <v>3</v>
      </c>
      <c r="U31" s="173">
        <f t="shared" si="4"/>
        <v>3</v>
      </c>
      <c r="V31" s="42"/>
      <c r="W31" s="173"/>
      <c r="X31" s="44" t="s">
        <v>874</v>
      </c>
      <c r="Y31" s="44" t="s">
        <v>212</v>
      </c>
      <c r="Z31" s="44" t="s">
        <v>243</v>
      </c>
      <c r="AA31" s="42"/>
      <c r="AB31" s="199">
        <v>2</v>
      </c>
      <c r="AC31" s="173">
        <f t="shared" si="5"/>
        <v>2</v>
      </c>
      <c r="AD31" s="42"/>
      <c r="AE31" s="15"/>
    </row>
    <row r="32" spans="1:31" ht="15.6" customHeight="1" x14ac:dyDescent="0.25">
      <c r="A32" s="42" t="s">
        <v>226</v>
      </c>
      <c r="B32" s="44" t="s">
        <v>272</v>
      </c>
      <c r="C32" s="44"/>
      <c r="D32" s="9"/>
      <c r="E32" s="8"/>
      <c r="F32" s="44"/>
      <c r="G32" s="43"/>
      <c r="N32" s="8"/>
      <c r="O32" s="232"/>
      <c r="P32" s="44" t="s">
        <v>855</v>
      </c>
      <c r="Q32" s="88" t="s">
        <v>221</v>
      </c>
      <c r="R32" s="44" t="s">
        <v>305</v>
      </c>
      <c r="S32" s="42"/>
      <c r="T32" s="42">
        <v>3</v>
      </c>
      <c r="U32" s="173">
        <f t="shared" si="4"/>
        <v>3</v>
      </c>
      <c r="V32" s="42"/>
      <c r="W32" s="173"/>
      <c r="X32" s="44" t="s">
        <v>864</v>
      </c>
      <c r="Y32" s="51" t="s">
        <v>914</v>
      </c>
      <c r="Z32" s="51" t="s">
        <v>243</v>
      </c>
      <c r="AA32" s="42"/>
      <c r="AB32" s="42">
        <v>2</v>
      </c>
      <c r="AC32" s="173">
        <f>SUM(AA32:AB32)</f>
        <v>2</v>
      </c>
      <c r="AD32" s="42">
        <v>2</v>
      </c>
      <c r="AE32" s="15"/>
    </row>
    <row r="33" spans="1:31" ht="15.6" customHeight="1" x14ac:dyDescent="0.25">
      <c r="N33" s="9"/>
      <c r="O33" s="233"/>
      <c r="P33" s="44" t="s">
        <v>854</v>
      </c>
      <c r="Q33" s="44" t="s">
        <v>214</v>
      </c>
      <c r="R33" s="44" t="s">
        <v>305</v>
      </c>
      <c r="S33" s="199"/>
      <c r="T33" s="42">
        <v>3</v>
      </c>
      <c r="U33" s="173">
        <f t="shared" si="4"/>
        <v>3</v>
      </c>
      <c r="V33" s="42"/>
      <c r="W33" s="173"/>
      <c r="X33" s="44" t="s">
        <v>876</v>
      </c>
      <c r="Y33" s="44" t="s">
        <v>367</v>
      </c>
      <c r="Z33" s="44" t="s">
        <v>243</v>
      </c>
      <c r="AA33" s="42"/>
      <c r="AB33" s="42">
        <v>1</v>
      </c>
      <c r="AC33" s="173">
        <f>SUM(AA33:AB33)</f>
        <v>1</v>
      </c>
      <c r="AD33" s="42">
        <v>1</v>
      </c>
      <c r="AE33" s="15"/>
    </row>
    <row r="34" spans="1:31" ht="15.6" customHeight="1" x14ac:dyDescent="0.3">
      <c r="A34" s="52"/>
      <c r="B34" s="35" t="s">
        <v>318</v>
      </c>
      <c r="C34" s="46"/>
      <c r="D34" s="114">
        <v>0</v>
      </c>
      <c r="F34" s="44"/>
      <c r="N34" s="9"/>
      <c r="O34" s="232"/>
      <c r="P34" s="44" t="s">
        <v>858</v>
      </c>
      <c r="Q34" s="44" t="s">
        <v>333</v>
      </c>
      <c r="R34" s="44" t="s">
        <v>305</v>
      </c>
      <c r="S34" s="42">
        <v>1</v>
      </c>
      <c r="T34" s="42">
        <v>1</v>
      </c>
      <c r="U34" s="173">
        <f t="shared" si="4"/>
        <v>2</v>
      </c>
      <c r="V34" s="42"/>
      <c r="W34" s="173"/>
      <c r="X34" s="44" t="s">
        <v>877</v>
      </c>
      <c r="Y34" s="51" t="s">
        <v>786</v>
      </c>
      <c r="Z34" s="51" t="s">
        <v>243</v>
      </c>
      <c r="AA34" s="42"/>
      <c r="AB34" s="199">
        <v>1</v>
      </c>
      <c r="AC34" s="173">
        <f>SUM(AA34:AB34)</f>
        <v>1</v>
      </c>
      <c r="AD34" s="42"/>
      <c r="AE34" s="15"/>
    </row>
    <row r="35" spans="1:31" ht="15.6" customHeight="1" x14ac:dyDescent="0.25">
      <c r="A35" s="52" t="s">
        <v>226</v>
      </c>
      <c r="B35" s="44" t="s">
        <v>220</v>
      </c>
      <c r="C35" s="52" t="s">
        <v>394</v>
      </c>
      <c r="D35" s="114"/>
      <c r="E35" s="93"/>
      <c r="F35" s="44"/>
      <c r="N35" s="9"/>
      <c r="O35" s="233"/>
      <c r="P35" s="44" t="s">
        <v>857</v>
      </c>
      <c r="Q35" s="44" t="s">
        <v>222</v>
      </c>
      <c r="R35" s="44" t="s">
        <v>305</v>
      </c>
      <c r="S35" s="43"/>
      <c r="T35" s="42">
        <v>1</v>
      </c>
      <c r="U35" s="173">
        <f t="shared" si="4"/>
        <v>1</v>
      </c>
      <c r="V35" s="42"/>
      <c r="W35" s="173"/>
      <c r="X35" s="44" t="s">
        <v>872</v>
      </c>
      <c r="Y35" s="44" t="s">
        <v>211</v>
      </c>
      <c r="Z35" s="44" t="s">
        <v>243</v>
      </c>
      <c r="AA35" s="42"/>
      <c r="AB35" s="42"/>
      <c r="AC35" s="173">
        <f>SUM(AA35:AB35)</f>
        <v>0</v>
      </c>
      <c r="AD35" s="42"/>
      <c r="AE35" s="15"/>
    </row>
    <row r="36" spans="1:31" ht="15.6" customHeight="1" x14ac:dyDescent="0.25">
      <c r="B36" s="44" t="s">
        <v>376</v>
      </c>
      <c r="C36" s="52" t="s">
        <v>394</v>
      </c>
      <c r="E36" s="93"/>
      <c r="F36" s="44"/>
      <c r="N36" s="9"/>
      <c r="O36" s="232"/>
      <c r="P36" s="157" t="s">
        <v>805</v>
      </c>
      <c r="Q36" s="157"/>
      <c r="R36" s="157" t="s">
        <v>305</v>
      </c>
      <c r="S36" s="221">
        <v>1</v>
      </c>
      <c r="T36" s="221">
        <v>4</v>
      </c>
      <c r="U36" s="173">
        <f t="shared" si="4"/>
        <v>5</v>
      </c>
      <c r="V36" s="42"/>
      <c r="W36" s="173"/>
      <c r="X36" s="157" t="s">
        <v>805</v>
      </c>
      <c r="Y36" s="157"/>
      <c r="Z36" s="223" t="s">
        <v>243</v>
      </c>
      <c r="AA36" s="221">
        <v>1</v>
      </c>
      <c r="AB36" s="221"/>
      <c r="AC36" s="173">
        <f>SUM(AA36:AB36)</f>
        <v>1</v>
      </c>
      <c r="AD36" s="42"/>
      <c r="AE36" s="15"/>
    </row>
    <row r="37" spans="1:31" ht="15.6" customHeight="1" x14ac:dyDescent="0.25">
      <c r="B37" s="44"/>
      <c r="C37" s="42"/>
      <c r="E37" s="93"/>
      <c r="N37" s="9"/>
      <c r="O37" s="233"/>
      <c r="P37" s="224" t="s">
        <v>937</v>
      </c>
      <c r="Q37" s="224"/>
      <c r="R37" s="224"/>
      <c r="S37" s="226">
        <f>SUM(S26:S36)</f>
        <v>18</v>
      </c>
      <c r="T37" s="226">
        <f>SUM(T26:T36)</f>
        <v>29</v>
      </c>
      <c r="U37" s="226">
        <f>SUM(U26:U36)</f>
        <v>47</v>
      </c>
      <c r="V37" s="226">
        <f>SUM(V36)</f>
        <v>0</v>
      </c>
      <c r="W37" s="173"/>
      <c r="X37" s="224" t="s">
        <v>938</v>
      </c>
      <c r="Y37" s="224"/>
      <c r="Z37" s="227"/>
      <c r="AA37" s="226">
        <f>SUM(AA26:AA36)</f>
        <v>10</v>
      </c>
      <c r="AB37" s="226">
        <f>SUM(AB26:AB36)</f>
        <v>16</v>
      </c>
      <c r="AC37" s="226">
        <f>SUM(AC26:AC36)</f>
        <v>26</v>
      </c>
      <c r="AD37" s="226">
        <f>SUM(AD26:AD36)</f>
        <v>9</v>
      </c>
      <c r="AE37" s="15"/>
    </row>
    <row r="38" spans="1:31" ht="15.6" customHeight="1" x14ac:dyDescent="0.3">
      <c r="A38" s="76"/>
      <c r="B38" s="156"/>
      <c r="C38" s="71"/>
      <c r="D38" s="148"/>
      <c r="E38" s="77" t="s">
        <v>239</v>
      </c>
      <c r="F38" s="77"/>
      <c r="G38" s="78"/>
      <c r="H38" s="78"/>
      <c r="I38" s="78"/>
      <c r="J38" s="79"/>
      <c r="K38" s="78"/>
      <c r="L38" s="78"/>
      <c r="M38" s="78"/>
      <c r="N38" s="8"/>
      <c r="O38" s="233"/>
      <c r="P38" s="44" t="s">
        <v>811</v>
      </c>
      <c r="Q38" s="44" t="s">
        <v>299</v>
      </c>
      <c r="R38" s="51" t="s">
        <v>250</v>
      </c>
      <c r="S38" s="199">
        <v>2</v>
      </c>
      <c r="T38" s="199">
        <v>3</v>
      </c>
      <c r="U38" s="173">
        <f t="shared" ref="U38:U46" si="6">SUM(S38:T38)</f>
        <v>5</v>
      </c>
      <c r="V38" s="42"/>
      <c r="W38" s="173"/>
      <c r="X38" s="44" t="s">
        <v>943</v>
      </c>
      <c r="Y38" s="44" t="s">
        <v>796</v>
      </c>
      <c r="Z38" s="44" t="s">
        <v>242</v>
      </c>
      <c r="AA38" s="42">
        <v>9</v>
      </c>
      <c r="AB38" s="199">
        <v>1</v>
      </c>
      <c r="AC38" s="173">
        <f t="shared" ref="AC38:AC44" si="7">SUM(AA38:AB38)</f>
        <v>10</v>
      </c>
      <c r="AD38" s="42"/>
      <c r="AE38" s="15"/>
    </row>
    <row r="39" spans="1:31" ht="15.6" customHeight="1" x14ac:dyDescent="0.3">
      <c r="A39" s="49" t="s">
        <v>230</v>
      </c>
      <c r="B39" s="35" t="s">
        <v>276</v>
      </c>
      <c r="C39" s="44"/>
      <c r="D39" s="23">
        <v>0</v>
      </c>
      <c r="E39" s="9"/>
      <c r="F39" s="157"/>
      <c r="G39" s="43"/>
      <c r="H39" s="47"/>
      <c r="I39" s="47"/>
      <c r="J39" s="48"/>
      <c r="K39" s="47"/>
      <c r="L39" s="47"/>
      <c r="M39" s="47"/>
      <c r="N39" s="9"/>
      <c r="O39" s="233"/>
      <c r="P39" s="44" t="s">
        <v>807</v>
      </c>
      <c r="Q39" s="159" t="s">
        <v>370</v>
      </c>
      <c r="R39" s="44" t="s">
        <v>250</v>
      </c>
      <c r="S39" s="42">
        <v>2</v>
      </c>
      <c r="T39" s="42">
        <v>1</v>
      </c>
      <c r="U39" s="173">
        <f t="shared" si="6"/>
        <v>3</v>
      </c>
      <c r="V39" s="42">
        <v>2</v>
      </c>
      <c r="W39" s="173"/>
      <c r="X39" s="56" t="s">
        <v>825</v>
      </c>
      <c r="Y39" s="56" t="s">
        <v>260</v>
      </c>
      <c r="Z39" s="46" t="s">
        <v>242</v>
      </c>
      <c r="AA39" s="42">
        <v>1</v>
      </c>
      <c r="AB39" s="42">
        <v>9</v>
      </c>
      <c r="AC39" s="173">
        <f t="shared" si="7"/>
        <v>10</v>
      </c>
      <c r="AD39" s="42"/>
      <c r="AE39" s="15"/>
    </row>
    <row r="40" spans="1:31" ht="15.6" customHeight="1" x14ac:dyDescent="0.25">
      <c r="A40" s="52" t="s">
        <v>226</v>
      </c>
      <c r="B40" s="56" t="s">
        <v>272</v>
      </c>
      <c r="C40" s="46"/>
      <c r="D40" s="23"/>
      <c r="E40" s="9"/>
      <c r="F40" s="157"/>
      <c r="G40" s="43"/>
      <c r="H40" s="47"/>
      <c r="I40" s="43"/>
      <c r="J40" s="45"/>
      <c r="K40" s="47"/>
      <c r="L40" s="47"/>
      <c r="M40" s="39"/>
      <c r="N40" s="8"/>
      <c r="O40" s="233"/>
      <c r="P40" s="44" t="s">
        <v>810</v>
      </c>
      <c r="Q40" s="44" t="s">
        <v>299</v>
      </c>
      <c r="R40" s="51" t="s">
        <v>250</v>
      </c>
      <c r="S40" s="42">
        <v>2</v>
      </c>
      <c r="T40" s="199"/>
      <c r="U40" s="173">
        <f t="shared" si="6"/>
        <v>2</v>
      </c>
      <c r="V40" s="42"/>
      <c r="W40" s="173"/>
      <c r="X40" s="44" t="s">
        <v>827</v>
      </c>
      <c r="Y40" s="44" t="s">
        <v>304</v>
      </c>
      <c r="Z40" s="44" t="s">
        <v>242</v>
      </c>
      <c r="AA40" s="42">
        <v>4</v>
      </c>
      <c r="AB40" s="199">
        <v>5</v>
      </c>
      <c r="AC40" s="173">
        <f t="shared" si="7"/>
        <v>9</v>
      </c>
      <c r="AD40" s="42"/>
      <c r="AE40" s="15"/>
    </row>
    <row r="41" spans="1:31" ht="15.6" customHeight="1" x14ac:dyDescent="0.25">
      <c r="E41" s="9"/>
      <c r="F41" s="157"/>
      <c r="N41" s="9"/>
      <c r="O41" s="233"/>
      <c r="P41" s="44" t="s">
        <v>813</v>
      </c>
      <c r="Q41" s="44" t="s">
        <v>259</v>
      </c>
      <c r="R41" s="51" t="s">
        <v>250</v>
      </c>
      <c r="S41" s="199">
        <v>1</v>
      </c>
      <c r="T41" s="42">
        <v>1</v>
      </c>
      <c r="U41" s="173">
        <f t="shared" si="6"/>
        <v>2</v>
      </c>
      <c r="V41" s="42"/>
      <c r="W41" s="173"/>
      <c r="X41" s="46" t="s">
        <v>829</v>
      </c>
      <c r="Y41" s="46" t="s">
        <v>249</v>
      </c>
      <c r="Z41" s="160" t="s">
        <v>242</v>
      </c>
      <c r="AA41" s="42">
        <v>3</v>
      </c>
      <c r="AB41" s="42">
        <v>4</v>
      </c>
      <c r="AC41" s="173">
        <f t="shared" si="7"/>
        <v>7</v>
      </c>
      <c r="AD41" s="42">
        <v>1</v>
      </c>
      <c r="AE41" s="15"/>
    </row>
    <row r="42" spans="1:31" ht="15.6" customHeight="1" x14ac:dyDescent="0.3">
      <c r="B42" s="35" t="s">
        <v>278</v>
      </c>
      <c r="C42" s="59"/>
      <c r="D42" s="24">
        <v>3</v>
      </c>
      <c r="E42" s="9">
        <v>1</v>
      </c>
      <c r="F42" s="44" t="s">
        <v>30</v>
      </c>
      <c r="N42" s="9"/>
      <c r="O42" s="232"/>
      <c r="P42" s="44" t="s">
        <v>812</v>
      </c>
      <c r="Q42" s="44" t="s">
        <v>215</v>
      </c>
      <c r="R42" s="44" t="s">
        <v>250</v>
      </c>
      <c r="S42" s="42"/>
      <c r="T42" s="199">
        <v>2</v>
      </c>
      <c r="U42" s="173">
        <f t="shared" si="6"/>
        <v>2</v>
      </c>
      <c r="V42" s="42">
        <v>1</v>
      </c>
      <c r="W42" s="173"/>
      <c r="X42" s="44" t="s">
        <v>832</v>
      </c>
      <c r="Y42" s="44" t="s">
        <v>359</v>
      </c>
      <c r="Z42" s="44" t="s">
        <v>242</v>
      </c>
      <c r="AA42" s="42">
        <v>1</v>
      </c>
      <c r="AB42" s="42">
        <v>4</v>
      </c>
      <c r="AC42" s="173">
        <f t="shared" si="7"/>
        <v>5</v>
      </c>
      <c r="AD42" s="42"/>
      <c r="AE42" s="15"/>
    </row>
    <row r="43" spans="1:31" ht="15.6" customHeight="1" x14ac:dyDescent="0.25">
      <c r="A43" s="91" t="s">
        <v>226</v>
      </c>
      <c r="B43" s="88" t="s">
        <v>249</v>
      </c>
      <c r="C43" s="46" t="s">
        <v>433</v>
      </c>
      <c r="D43" s="24"/>
      <c r="E43" s="9">
        <v>1</v>
      </c>
      <c r="F43" s="44" t="s">
        <v>969</v>
      </c>
      <c r="N43" s="8"/>
      <c r="O43" s="232"/>
      <c r="P43" s="44" t="s">
        <v>809</v>
      </c>
      <c r="Q43" s="44" t="s">
        <v>251</v>
      </c>
      <c r="R43" s="44" t="s">
        <v>250</v>
      </c>
      <c r="S43" s="42"/>
      <c r="T43" s="42">
        <v>1</v>
      </c>
      <c r="U43" s="173">
        <f t="shared" si="6"/>
        <v>1</v>
      </c>
      <c r="V43" s="42">
        <v>1</v>
      </c>
      <c r="W43" s="173"/>
      <c r="X43" s="44" t="s">
        <v>828</v>
      </c>
      <c r="Y43" s="44" t="s">
        <v>258</v>
      </c>
      <c r="Z43" s="44" t="s">
        <v>242</v>
      </c>
      <c r="AA43" s="42"/>
      <c r="AB43" s="199">
        <v>5</v>
      </c>
      <c r="AC43" s="173">
        <f t="shared" si="7"/>
        <v>5</v>
      </c>
      <c r="AD43" s="42">
        <v>1</v>
      </c>
      <c r="AE43" s="15"/>
    </row>
    <row r="44" spans="1:31" ht="15.6" customHeight="1" x14ac:dyDescent="0.25">
      <c r="A44" s="91"/>
      <c r="B44" s="44"/>
      <c r="C44" s="60"/>
      <c r="E44" s="9">
        <v>2</v>
      </c>
      <c r="F44" s="44" t="s">
        <v>31</v>
      </c>
      <c r="N44" s="9"/>
      <c r="O44" s="232"/>
      <c r="P44" s="44" t="s">
        <v>814</v>
      </c>
      <c r="Q44" s="44" t="s">
        <v>325</v>
      </c>
      <c r="R44" s="44" t="s">
        <v>250</v>
      </c>
      <c r="S44" s="52"/>
      <c r="T44" s="91">
        <v>1</v>
      </c>
      <c r="U44" s="173">
        <f t="shared" si="6"/>
        <v>1</v>
      </c>
      <c r="V44" s="42"/>
      <c r="W44" s="173"/>
      <c r="X44" s="44" t="s">
        <v>831</v>
      </c>
      <c r="Y44" s="44" t="s">
        <v>382</v>
      </c>
      <c r="Z44" s="44" t="s">
        <v>242</v>
      </c>
      <c r="AA44" s="42"/>
      <c r="AB44" s="42">
        <v>3</v>
      </c>
      <c r="AC44" s="173">
        <f t="shared" si="7"/>
        <v>3</v>
      </c>
      <c r="AD44" s="42"/>
      <c r="AE44" s="15"/>
    </row>
    <row r="45" spans="1:31" ht="15.6" customHeight="1" x14ac:dyDescent="0.25">
      <c r="N45" s="9"/>
      <c r="O45" s="232"/>
      <c r="P45" s="44" t="s">
        <v>806</v>
      </c>
      <c r="Q45" s="51" t="s">
        <v>787</v>
      </c>
      <c r="R45" s="44" t="s">
        <v>250</v>
      </c>
      <c r="S45" s="42"/>
      <c r="T45" s="199"/>
      <c r="U45" s="173">
        <f t="shared" si="6"/>
        <v>0</v>
      </c>
      <c r="V45" s="42"/>
      <c r="W45" s="173"/>
      <c r="X45" s="44" t="s">
        <v>830</v>
      </c>
      <c r="Y45" s="88" t="s">
        <v>288</v>
      </c>
      <c r="Z45" s="44" t="s">
        <v>242</v>
      </c>
      <c r="AA45" s="42"/>
      <c r="AB45" s="199">
        <v>2</v>
      </c>
      <c r="AC45" s="173">
        <f>SUM(AA45:AB45)</f>
        <v>2</v>
      </c>
      <c r="AD45" s="42"/>
      <c r="AE45" s="15"/>
    </row>
    <row r="46" spans="1:31" ht="15.6" customHeight="1" x14ac:dyDescent="0.25">
      <c r="A46" s="107"/>
      <c r="B46" s="108"/>
      <c r="C46" s="108"/>
      <c r="D46" s="149"/>
      <c r="E46" s="109"/>
      <c r="F46" s="108"/>
      <c r="G46" s="110"/>
      <c r="H46" s="110"/>
      <c r="I46" s="110"/>
      <c r="J46" s="111"/>
      <c r="K46" s="110"/>
      <c r="L46" s="110"/>
      <c r="M46" s="109"/>
      <c r="N46" s="8"/>
      <c r="O46" s="233"/>
      <c r="P46" s="44" t="s">
        <v>808</v>
      </c>
      <c r="Q46" s="44" t="s">
        <v>250</v>
      </c>
      <c r="R46" s="44" t="s">
        <v>250</v>
      </c>
      <c r="S46" s="42"/>
      <c r="T46" s="199"/>
      <c r="U46" s="173">
        <f t="shared" si="6"/>
        <v>0</v>
      </c>
      <c r="V46" s="42"/>
      <c r="W46" s="173"/>
      <c r="X46" s="44" t="s">
        <v>826</v>
      </c>
      <c r="Y46" s="44" t="s">
        <v>218</v>
      </c>
      <c r="Z46" s="51" t="s">
        <v>242</v>
      </c>
      <c r="AA46" s="42">
        <v>1</v>
      </c>
      <c r="AB46" s="199"/>
      <c r="AC46" s="173">
        <f>SUM(AA46:AB46)</f>
        <v>1</v>
      </c>
      <c r="AD46" s="42"/>
      <c r="AE46" s="15"/>
    </row>
    <row r="47" spans="1:31" ht="15.6" customHeight="1" x14ac:dyDescent="0.3">
      <c r="C47" s="44" t="s">
        <v>231</v>
      </c>
      <c r="D47" s="102">
        <f>SUM(D15:D46)</f>
        <v>11</v>
      </c>
      <c r="E47" s="22"/>
      <c r="F47" s="44" t="s">
        <v>233</v>
      </c>
      <c r="G47" s="35"/>
      <c r="H47" s="50"/>
      <c r="I47" s="64">
        <v>5</v>
      </c>
      <c r="J47" s="23"/>
      <c r="K47" s="56"/>
      <c r="L47" s="59"/>
      <c r="N47" s="8"/>
      <c r="O47" s="233"/>
      <c r="P47" s="44" t="s">
        <v>815</v>
      </c>
      <c r="Q47" s="159" t="s">
        <v>380</v>
      </c>
      <c r="R47" s="44" t="s">
        <v>250</v>
      </c>
      <c r="S47" s="42"/>
      <c r="T47" s="42"/>
      <c r="U47" s="173">
        <f>SUM(S47:T47)</f>
        <v>0</v>
      </c>
      <c r="V47" s="42">
        <v>1</v>
      </c>
      <c r="W47" s="173"/>
      <c r="X47" s="44" t="s">
        <v>833</v>
      </c>
      <c r="Y47" s="44" t="s">
        <v>204</v>
      </c>
      <c r="Z47" s="44" t="s">
        <v>242</v>
      </c>
      <c r="AA47" s="42"/>
      <c r="AB47" s="42">
        <v>1</v>
      </c>
      <c r="AC47" s="173">
        <f>SUM(AA47:AB47)</f>
        <v>1</v>
      </c>
      <c r="AD47" s="42">
        <v>2</v>
      </c>
      <c r="AE47" s="15"/>
    </row>
    <row r="48" spans="1:31" ht="15.6" customHeight="1" x14ac:dyDescent="0.25">
      <c r="N48" s="9"/>
      <c r="O48" s="232"/>
      <c r="P48" s="157" t="s">
        <v>805</v>
      </c>
      <c r="Q48" s="157"/>
      <c r="R48" s="157" t="s">
        <v>250</v>
      </c>
      <c r="S48" s="221"/>
      <c r="T48" s="221">
        <v>1</v>
      </c>
      <c r="U48" s="173">
        <f>SUM(S48:T48)</f>
        <v>1</v>
      </c>
      <c r="V48" s="42">
        <v>1</v>
      </c>
      <c r="W48" s="173"/>
      <c r="X48" s="157" t="s">
        <v>805</v>
      </c>
      <c r="Y48" s="157"/>
      <c r="Z48" s="157" t="s">
        <v>242</v>
      </c>
      <c r="AA48" s="221">
        <v>3</v>
      </c>
      <c r="AB48" s="221">
        <v>1</v>
      </c>
      <c r="AC48" s="173">
        <f>SUM(AA48:AB48)</f>
        <v>4</v>
      </c>
      <c r="AD48" s="42"/>
      <c r="AE48" s="15"/>
    </row>
    <row r="49" spans="1:31" ht="15.6" customHeight="1" x14ac:dyDescent="0.25">
      <c r="A49" s="23"/>
      <c r="B49" s="23"/>
      <c r="E49" s="23"/>
      <c r="F49" s="23"/>
      <c r="G49" s="23"/>
      <c r="H49" s="23"/>
      <c r="I49" s="23"/>
      <c r="J49" s="23"/>
      <c r="K49" s="23"/>
      <c r="L49" s="23"/>
      <c r="N49" s="9"/>
      <c r="O49" s="233"/>
      <c r="P49" s="224" t="s">
        <v>939</v>
      </c>
      <c r="Q49" s="224"/>
      <c r="R49" s="224"/>
      <c r="S49" s="226">
        <f>SUM(S38:S48)</f>
        <v>7</v>
      </c>
      <c r="T49" s="226">
        <f>SUM(T38:T48)</f>
        <v>10</v>
      </c>
      <c r="U49" s="226">
        <f>SUM(U38:U48)</f>
        <v>17</v>
      </c>
      <c r="V49" s="226">
        <f>SUM(V38:V48)</f>
        <v>6</v>
      </c>
      <c r="W49" s="173"/>
      <c r="X49" s="224" t="s">
        <v>940</v>
      </c>
      <c r="Y49" s="224"/>
      <c r="Z49" s="224"/>
      <c r="AA49" s="226">
        <f>SUM(AA38:AA48)</f>
        <v>22</v>
      </c>
      <c r="AB49" s="226">
        <f>SUM(AB38:AB48)</f>
        <v>35</v>
      </c>
      <c r="AC49" s="226">
        <f>SUM(AC38:AC48)</f>
        <v>57</v>
      </c>
      <c r="AD49" s="226">
        <f>SUM(AD38:AD48)</f>
        <v>4</v>
      </c>
      <c r="AE49" s="15"/>
    </row>
    <row r="50" spans="1:31" ht="15.6" customHeight="1" x14ac:dyDescent="0.3">
      <c r="C50" s="35"/>
      <c r="D50" s="25"/>
      <c r="E50" s="23"/>
      <c r="F50" s="23"/>
      <c r="G50" s="23"/>
      <c r="H50" s="23"/>
      <c r="I50" s="23"/>
      <c r="J50" s="23"/>
      <c r="K50" s="23"/>
      <c r="L50" s="23"/>
      <c r="N50" s="8"/>
      <c r="O50" s="233"/>
      <c r="P50" s="44" t="s">
        <v>820</v>
      </c>
      <c r="Q50" s="44" t="s">
        <v>254</v>
      </c>
      <c r="R50" s="44" t="s">
        <v>356</v>
      </c>
      <c r="S50" s="42">
        <v>1</v>
      </c>
      <c r="T50" s="199">
        <v>5</v>
      </c>
      <c r="U50" s="173">
        <f t="shared" ref="U50:U60" si="8">SUM(S50:T50)</f>
        <v>6</v>
      </c>
      <c r="V50" s="42"/>
      <c r="W50" s="173">
        <v>1</v>
      </c>
      <c r="X50" s="44" t="s">
        <v>842</v>
      </c>
      <c r="Y50" s="44" t="s">
        <v>598</v>
      </c>
      <c r="Z50" s="44" t="s">
        <v>358</v>
      </c>
      <c r="AA50" s="42">
        <v>1</v>
      </c>
      <c r="AB50" s="199">
        <v>3</v>
      </c>
      <c r="AC50" s="173">
        <f t="shared" ref="AC50:AC59" si="9">SUM(AA50:AB50)</f>
        <v>4</v>
      </c>
      <c r="AD50" s="42"/>
      <c r="AE50" s="15"/>
    </row>
    <row r="51" spans="1:31" ht="15.6" customHeight="1" x14ac:dyDescent="0.3">
      <c r="C51" s="35"/>
      <c r="D51" s="25"/>
      <c r="E51" s="23"/>
      <c r="F51" s="23"/>
      <c r="G51" s="23"/>
      <c r="H51" s="23"/>
      <c r="I51" s="23"/>
      <c r="J51" s="23"/>
      <c r="K51" s="23"/>
      <c r="L51" s="23"/>
      <c r="N51" s="9"/>
      <c r="O51" s="232"/>
      <c r="P51" s="44" t="s">
        <v>818</v>
      </c>
      <c r="Q51" s="44" t="s">
        <v>209</v>
      </c>
      <c r="R51" s="44" t="s">
        <v>356</v>
      </c>
      <c r="S51" s="42"/>
      <c r="T51" s="199">
        <v>5</v>
      </c>
      <c r="U51" s="173">
        <f t="shared" si="8"/>
        <v>5</v>
      </c>
      <c r="V51" s="42">
        <v>1</v>
      </c>
      <c r="W51" s="173">
        <v>2</v>
      </c>
      <c r="X51" s="44" t="s">
        <v>839</v>
      </c>
      <c r="Y51" s="44" t="s">
        <v>295</v>
      </c>
      <c r="Z51" s="44" t="s">
        <v>358</v>
      </c>
      <c r="AA51" s="42"/>
      <c r="AB51" s="42">
        <v>4</v>
      </c>
      <c r="AC51" s="173">
        <f t="shared" si="9"/>
        <v>4</v>
      </c>
      <c r="AD51" s="42"/>
      <c r="AE51" s="15"/>
    </row>
    <row r="52" spans="1:31" ht="15.6" customHeight="1" x14ac:dyDescent="0.25">
      <c r="C52" s="25" t="s">
        <v>32</v>
      </c>
      <c r="D52" s="22"/>
      <c r="E52" s="22"/>
      <c r="F52" s="22"/>
      <c r="G52" s="22"/>
      <c r="H52" s="22"/>
      <c r="I52" s="22"/>
      <c r="J52" s="22"/>
      <c r="K52" s="22"/>
      <c r="L52" s="22"/>
      <c r="N52" s="9"/>
      <c r="O52" s="233"/>
      <c r="P52" s="44" t="s">
        <v>821</v>
      </c>
      <c r="Q52" s="51" t="s">
        <v>254</v>
      </c>
      <c r="R52" s="51" t="s">
        <v>356</v>
      </c>
      <c r="S52" s="42">
        <v>2</v>
      </c>
      <c r="T52" s="42">
        <v>2</v>
      </c>
      <c r="U52" s="173">
        <f t="shared" si="8"/>
        <v>4</v>
      </c>
      <c r="V52" s="42"/>
      <c r="W52" s="173">
        <v>3</v>
      </c>
      <c r="X52" s="44" t="s">
        <v>836</v>
      </c>
      <c r="Y52" s="159" t="s">
        <v>216</v>
      </c>
      <c r="Z52" s="44" t="s">
        <v>358</v>
      </c>
      <c r="AA52" s="42">
        <v>3</v>
      </c>
      <c r="AB52" s="199"/>
      <c r="AC52" s="173">
        <f t="shared" si="9"/>
        <v>3</v>
      </c>
      <c r="AD52" s="42">
        <v>4</v>
      </c>
      <c r="AE52" s="15"/>
    </row>
    <row r="53" spans="1:31" ht="15.6" customHeight="1" x14ac:dyDescent="0.3">
      <c r="C53" s="35"/>
      <c r="D53" s="25"/>
      <c r="E53" s="23"/>
      <c r="F53" s="23"/>
      <c r="G53" s="23"/>
      <c r="H53" s="23"/>
      <c r="I53" s="23"/>
      <c r="J53" s="23"/>
      <c r="K53" s="23"/>
      <c r="L53" s="23"/>
      <c r="N53" s="9"/>
      <c r="O53" s="232"/>
      <c r="P53" s="44" t="s">
        <v>822</v>
      </c>
      <c r="Q53" s="44" t="s">
        <v>238</v>
      </c>
      <c r="R53" s="44" t="s">
        <v>356</v>
      </c>
      <c r="S53" s="42">
        <v>2</v>
      </c>
      <c r="T53" s="42">
        <v>1</v>
      </c>
      <c r="U53" s="173">
        <f t="shared" si="8"/>
        <v>3</v>
      </c>
      <c r="V53" s="42"/>
      <c r="W53" s="173">
        <v>4</v>
      </c>
      <c r="X53" s="44" t="s">
        <v>835</v>
      </c>
      <c r="Y53" s="88" t="s">
        <v>309</v>
      </c>
      <c r="Z53" s="44" t="s">
        <v>358</v>
      </c>
      <c r="AA53" s="42">
        <v>1</v>
      </c>
      <c r="AB53" s="199">
        <v>2</v>
      </c>
      <c r="AC53" s="173">
        <f t="shared" si="9"/>
        <v>3</v>
      </c>
      <c r="AD53" s="42"/>
      <c r="AE53" s="15"/>
    </row>
    <row r="54" spans="1:31" ht="15.6" customHeight="1" x14ac:dyDescent="0.3">
      <c r="C54" s="35"/>
      <c r="D54" s="25"/>
      <c r="E54" s="23"/>
      <c r="F54" s="23"/>
      <c r="G54" s="23"/>
      <c r="H54" s="23"/>
      <c r="I54" s="23"/>
      <c r="J54" s="23"/>
      <c r="K54" s="23"/>
      <c r="L54" s="23"/>
      <c r="N54" s="8"/>
      <c r="O54" s="232"/>
      <c r="P54" s="44" t="s">
        <v>823</v>
      </c>
      <c r="Q54" s="44" t="s">
        <v>292</v>
      </c>
      <c r="R54" s="44" t="s">
        <v>356</v>
      </c>
      <c r="S54" s="42">
        <v>1</v>
      </c>
      <c r="T54" s="199">
        <v>1</v>
      </c>
      <c r="U54" s="173">
        <f t="shared" si="8"/>
        <v>2</v>
      </c>
      <c r="V54" s="43"/>
      <c r="W54" s="173">
        <v>5</v>
      </c>
      <c r="X54" s="44" t="s">
        <v>837</v>
      </c>
      <c r="Y54" s="44" t="s">
        <v>798</v>
      </c>
      <c r="Z54" s="44" t="s">
        <v>358</v>
      </c>
      <c r="AA54" s="42">
        <v>1</v>
      </c>
      <c r="AB54" s="42">
        <v>2</v>
      </c>
      <c r="AC54" s="173">
        <f t="shared" si="9"/>
        <v>3</v>
      </c>
      <c r="AD54" s="199"/>
      <c r="AE54" s="15"/>
    </row>
    <row r="55" spans="1:31" ht="15.6" customHeight="1" x14ac:dyDescent="0.3">
      <c r="C55" s="35"/>
      <c r="D55" s="25"/>
      <c r="E55" s="23"/>
      <c r="F55" s="23"/>
      <c r="G55" s="23"/>
      <c r="H55" s="23"/>
      <c r="I55" s="23"/>
      <c r="J55" s="23"/>
      <c r="K55" s="23"/>
      <c r="L55" s="23"/>
      <c r="N55" s="8"/>
      <c r="O55" s="233"/>
      <c r="P55" s="44" t="s">
        <v>918</v>
      </c>
      <c r="Q55" s="159" t="s">
        <v>691</v>
      </c>
      <c r="R55" s="44" t="s">
        <v>356</v>
      </c>
      <c r="S55" s="42">
        <v>1</v>
      </c>
      <c r="T55" s="42">
        <v>1</v>
      </c>
      <c r="U55" s="173">
        <f t="shared" si="8"/>
        <v>2</v>
      </c>
      <c r="V55" s="42"/>
      <c r="W55" s="173">
        <v>6</v>
      </c>
      <c r="X55" s="44" t="s">
        <v>834</v>
      </c>
      <c r="Y55" s="161" t="s">
        <v>314</v>
      </c>
      <c r="Z55" s="44" t="s">
        <v>358</v>
      </c>
      <c r="AA55" s="42">
        <v>1</v>
      </c>
      <c r="AB55" s="199">
        <v>1</v>
      </c>
      <c r="AC55" s="173">
        <f t="shared" si="9"/>
        <v>2</v>
      </c>
      <c r="AD55" s="42">
        <v>1</v>
      </c>
      <c r="AE55" s="15"/>
    </row>
    <row r="56" spans="1:31" ht="15.6" customHeight="1" x14ac:dyDescent="0.3">
      <c r="C56" s="35"/>
      <c r="D56" s="25"/>
      <c r="E56" s="23"/>
      <c r="F56" s="23"/>
      <c r="G56" s="23"/>
      <c r="H56" s="23"/>
      <c r="I56" s="23"/>
      <c r="J56" s="23"/>
      <c r="K56" s="23"/>
      <c r="L56" s="23"/>
      <c r="N56" s="8"/>
      <c r="O56" s="232"/>
      <c r="P56" s="44" t="s">
        <v>819</v>
      </c>
      <c r="Q56" s="51" t="s">
        <v>217</v>
      </c>
      <c r="R56" s="51" t="s">
        <v>356</v>
      </c>
      <c r="S56" s="42">
        <v>1</v>
      </c>
      <c r="T56" s="199">
        <v>1</v>
      </c>
      <c r="U56" s="173">
        <f t="shared" si="8"/>
        <v>2</v>
      </c>
      <c r="V56" s="42"/>
      <c r="W56" s="173">
        <v>7</v>
      </c>
      <c r="X56" s="44" t="s">
        <v>925</v>
      </c>
      <c r="Y56" s="44" t="s">
        <v>300</v>
      </c>
      <c r="Z56" s="44" t="s">
        <v>358</v>
      </c>
      <c r="AA56" s="42">
        <v>1</v>
      </c>
      <c r="AB56" s="42">
        <v>1</v>
      </c>
      <c r="AC56" s="173">
        <f t="shared" si="9"/>
        <v>2</v>
      </c>
      <c r="AD56" s="199"/>
      <c r="AE56" s="15"/>
    </row>
    <row r="57" spans="1:31" ht="15.6" customHeight="1" x14ac:dyDescent="0.3">
      <c r="C57" s="35"/>
      <c r="D57" s="25"/>
      <c r="E57" s="23"/>
      <c r="F57" s="23"/>
      <c r="G57" s="23"/>
      <c r="H57" s="23"/>
      <c r="I57" s="23"/>
      <c r="J57" s="23"/>
      <c r="K57" s="23"/>
      <c r="L57" s="23"/>
      <c r="N57" s="9"/>
      <c r="O57" s="232"/>
      <c r="P57" s="44" t="s">
        <v>816</v>
      </c>
      <c r="Q57" s="44" t="s">
        <v>213</v>
      </c>
      <c r="R57" s="44" t="s">
        <v>356</v>
      </c>
      <c r="S57" s="42">
        <v>1</v>
      </c>
      <c r="T57" s="199">
        <v>1</v>
      </c>
      <c r="U57" s="173">
        <f t="shared" si="8"/>
        <v>2</v>
      </c>
      <c r="V57" s="42"/>
      <c r="W57" s="173">
        <v>8</v>
      </c>
      <c r="X57" s="44" t="s">
        <v>840</v>
      </c>
      <c r="Y57" s="44" t="s">
        <v>293</v>
      </c>
      <c r="Z57" s="51" t="s">
        <v>358</v>
      </c>
      <c r="AA57" s="199">
        <v>1</v>
      </c>
      <c r="AB57" s="42"/>
      <c r="AC57" s="173">
        <f t="shared" si="9"/>
        <v>1</v>
      </c>
      <c r="AD57" s="43"/>
      <c r="AE57" s="15"/>
    </row>
    <row r="58" spans="1:31" ht="15.6" customHeight="1" x14ac:dyDescent="0.25">
      <c r="C58" s="22"/>
      <c r="D58" s="22"/>
      <c r="E58" s="23"/>
      <c r="F58" s="23"/>
      <c r="G58" s="23"/>
      <c r="H58" s="23"/>
      <c r="I58" s="23"/>
      <c r="J58" s="23"/>
      <c r="K58" s="23"/>
      <c r="L58" s="23"/>
      <c r="N58" s="9"/>
      <c r="O58" s="233"/>
      <c r="P58" s="44" t="s">
        <v>882</v>
      </c>
      <c r="Q58" s="44" t="s">
        <v>756</v>
      </c>
      <c r="R58" s="44" t="s">
        <v>356</v>
      </c>
      <c r="S58" s="42"/>
      <c r="T58" s="42">
        <v>2</v>
      </c>
      <c r="U58" s="173">
        <f t="shared" si="8"/>
        <v>2</v>
      </c>
      <c r="V58" s="42">
        <v>1</v>
      </c>
      <c r="W58" s="173">
        <v>9</v>
      </c>
      <c r="X58" s="44" t="s">
        <v>841</v>
      </c>
      <c r="Y58" s="44" t="s">
        <v>248</v>
      </c>
      <c r="Z58" s="44" t="s">
        <v>358</v>
      </c>
      <c r="AA58" s="42">
        <v>1</v>
      </c>
      <c r="AB58" s="199"/>
      <c r="AC58" s="173">
        <f t="shared" si="9"/>
        <v>1</v>
      </c>
      <c r="AD58" s="43"/>
      <c r="AE58" s="15"/>
    </row>
    <row r="59" spans="1:31" ht="15.6" customHeight="1" x14ac:dyDescent="0.25">
      <c r="E59" s="23"/>
      <c r="F59" s="23"/>
      <c r="G59" s="23"/>
      <c r="H59" s="23"/>
      <c r="I59" s="23"/>
      <c r="J59" s="23"/>
      <c r="K59" s="23"/>
      <c r="L59" s="23"/>
      <c r="N59" s="9"/>
      <c r="O59" s="233"/>
      <c r="P59" s="44" t="s">
        <v>817</v>
      </c>
      <c r="Q59" s="44" t="s">
        <v>257</v>
      </c>
      <c r="R59" s="44" t="s">
        <v>356</v>
      </c>
      <c r="S59" s="42"/>
      <c r="T59" s="199">
        <v>1</v>
      </c>
      <c r="U59" s="173">
        <f t="shared" si="8"/>
        <v>1</v>
      </c>
      <c r="V59" s="42">
        <v>1</v>
      </c>
      <c r="W59" s="173">
        <v>10</v>
      </c>
      <c r="X59" s="44" t="s">
        <v>838</v>
      </c>
      <c r="Y59" s="44" t="s">
        <v>290</v>
      </c>
      <c r="Z59" s="44" t="s">
        <v>358</v>
      </c>
      <c r="AA59" s="42"/>
      <c r="AB59" s="199">
        <v>1</v>
      </c>
      <c r="AC59" s="173">
        <f t="shared" si="9"/>
        <v>1</v>
      </c>
      <c r="AD59" s="43"/>
      <c r="AE59" s="15"/>
    </row>
    <row r="60" spans="1:31" ht="15.6" customHeight="1" x14ac:dyDescent="0.3">
      <c r="A60" s="171"/>
      <c r="B60" s="170"/>
      <c r="C60" s="170" t="s">
        <v>1007</v>
      </c>
      <c r="D60" s="49" t="s">
        <v>246</v>
      </c>
      <c r="E60" s="49" t="s">
        <v>240</v>
      </c>
      <c r="F60" s="49" t="s">
        <v>241</v>
      </c>
      <c r="G60" s="170" t="s">
        <v>247</v>
      </c>
      <c r="H60" s="170" t="s">
        <v>803</v>
      </c>
      <c r="I60" s="170"/>
      <c r="J60" s="170"/>
      <c r="K60" s="170"/>
      <c r="L60" s="170" t="s">
        <v>802</v>
      </c>
      <c r="N60" s="9"/>
      <c r="O60" s="63"/>
      <c r="P60" s="157" t="s">
        <v>805</v>
      </c>
      <c r="Q60" s="157"/>
      <c r="R60" s="157" t="s">
        <v>356</v>
      </c>
      <c r="S60" s="221">
        <v>2</v>
      </c>
      <c r="T60" s="221">
        <v>1</v>
      </c>
      <c r="U60" s="173">
        <f t="shared" si="8"/>
        <v>3</v>
      </c>
      <c r="V60" s="43"/>
      <c r="W60" s="173"/>
      <c r="X60" s="157" t="s">
        <v>804</v>
      </c>
      <c r="Y60" s="222"/>
      <c r="Z60" s="157" t="s">
        <v>358</v>
      </c>
      <c r="AA60" s="221">
        <v>4</v>
      </c>
      <c r="AB60" s="221">
        <v>5</v>
      </c>
      <c r="AC60" s="173">
        <f>SUM(AA60:AB60)</f>
        <v>9</v>
      </c>
      <c r="AD60" s="42">
        <v>1</v>
      </c>
      <c r="AE60" s="15"/>
    </row>
    <row r="61" spans="1:31" ht="15.6" customHeight="1" thickBot="1" x14ac:dyDescent="0.35">
      <c r="B61" s="42"/>
      <c r="C61" s="44" t="s">
        <v>796</v>
      </c>
      <c r="D61" s="44" t="s">
        <v>242</v>
      </c>
      <c r="E61" s="42">
        <v>9</v>
      </c>
      <c r="F61" s="199">
        <v>1</v>
      </c>
      <c r="G61" s="173">
        <f>SUM(E61:F61)</f>
        <v>10</v>
      </c>
      <c r="H61" s="42"/>
      <c r="I61" s="44"/>
      <c r="J61" s="44"/>
      <c r="K61" s="64"/>
      <c r="L61" s="44" t="s">
        <v>785</v>
      </c>
      <c r="M61" s="44" t="s">
        <v>306</v>
      </c>
      <c r="N61" s="9"/>
      <c r="O61" s="63"/>
      <c r="P61" s="224" t="s">
        <v>942</v>
      </c>
      <c r="Q61" s="224"/>
      <c r="R61" s="224"/>
      <c r="S61" s="226">
        <f>SUM(S50:S60)</f>
        <v>11</v>
      </c>
      <c r="T61" s="226">
        <f>SUM(T50:T60)</f>
        <v>21</v>
      </c>
      <c r="U61" s="226">
        <f>SUM(U50:U60)</f>
        <v>32</v>
      </c>
      <c r="V61" s="226">
        <f>SUM(V50:V60)</f>
        <v>3</v>
      </c>
      <c r="W61" s="173"/>
      <c r="X61" s="224" t="s">
        <v>941</v>
      </c>
      <c r="Y61" s="228"/>
      <c r="Z61" s="225"/>
      <c r="AA61" s="226">
        <f>SUM(AA50:AA60)</f>
        <v>14</v>
      </c>
      <c r="AB61" s="226">
        <f>SUM(AB50:AB60)</f>
        <v>19</v>
      </c>
      <c r="AC61" s="226">
        <f>SUM(AA61:AB61)</f>
        <v>33</v>
      </c>
      <c r="AD61" s="226">
        <f>SUM(AD50:AD60)</f>
        <v>6</v>
      </c>
      <c r="AE61" s="15"/>
    </row>
    <row r="62" spans="1:31" ht="15.6" customHeight="1" thickBot="1" x14ac:dyDescent="0.3">
      <c r="B62" s="42"/>
      <c r="C62" s="44" t="s">
        <v>320</v>
      </c>
      <c r="D62" s="44" t="s">
        <v>305</v>
      </c>
      <c r="E62" s="42">
        <v>6</v>
      </c>
      <c r="F62" s="42">
        <v>4</v>
      </c>
      <c r="G62" s="173">
        <f>SUM(E62:F62)</f>
        <v>10</v>
      </c>
      <c r="H62" s="42"/>
      <c r="I62" s="44"/>
      <c r="J62" s="44"/>
      <c r="K62" s="44"/>
      <c r="L62" s="44" t="s">
        <v>285</v>
      </c>
      <c r="M62" s="44" t="s">
        <v>242</v>
      </c>
      <c r="N62" s="9"/>
      <c r="O62" s="15"/>
      <c r="P62" s="168"/>
      <c r="Q62" s="168"/>
      <c r="R62" s="168"/>
      <c r="S62" s="207">
        <f>S25+S37+S49+S61</f>
        <v>50</v>
      </c>
      <c r="T62" s="207">
        <f>T25+T37+T49+T61</f>
        <v>80</v>
      </c>
      <c r="U62" s="207">
        <f>U25+U37+U49+U61</f>
        <v>130</v>
      </c>
      <c r="V62" s="207">
        <f>V25+V37+V49+V61</f>
        <v>12</v>
      </c>
      <c r="W62" s="173"/>
      <c r="X62" s="208"/>
      <c r="Y62" s="57"/>
      <c r="Z62" s="57"/>
      <c r="AA62" s="207">
        <f>AA25+AA37+AA49+AA61</f>
        <v>61</v>
      </c>
      <c r="AB62" s="207">
        <f>AB25+AB37+AB49+AB61</f>
        <v>92</v>
      </c>
      <c r="AC62" s="207">
        <f>AC25+AC37+AC49+AC61</f>
        <v>153</v>
      </c>
      <c r="AD62" s="207">
        <f>AD25+AD37+AD49+AD61</f>
        <v>28</v>
      </c>
      <c r="AE62" s="15"/>
    </row>
    <row r="63" spans="1:31" ht="15.6" customHeight="1" thickTop="1" thickBot="1" x14ac:dyDescent="0.3">
      <c r="B63" s="42"/>
      <c r="C63" s="56" t="s">
        <v>260</v>
      </c>
      <c r="D63" s="46" t="s">
        <v>242</v>
      </c>
      <c r="E63" s="42">
        <v>1</v>
      </c>
      <c r="F63" s="42">
        <v>9</v>
      </c>
      <c r="G63" s="173">
        <f t="shared" ref="G63:G68" si="10">SUM(E63:F63)</f>
        <v>10</v>
      </c>
      <c r="H63" s="42"/>
      <c r="I63" s="44"/>
      <c r="J63" s="44"/>
      <c r="K63" s="44"/>
      <c r="L63" s="44" t="s">
        <v>33</v>
      </c>
      <c r="M63" s="44" t="s">
        <v>319</v>
      </c>
      <c r="N63" s="9"/>
      <c r="O63" s="63"/>
      <c r="P63" s="43"/>
      <c r="Q63" s="43"/>
      <c r="R63" s="43"/>
      <c r="S63" s="43"/>
      <c r="T63" s="43"/>
      <c r="U63" s="43"/>
      <c r="V63" s="43"/>
      <c r="W63" s="43"/>
      <c r="X63" s="209" t="s">
        <v>799</v>
      </c>
      <c r="Y63" s="201"/>
      <c r="Z63" s="201"/>
      <c r="AA63" s="210">
        <f>S62+AA62</f>
        <v>111</v>
      </c>
      <c r="AB63" s="210">
        <f>T62+AB62</f>
        <v>172</v>
      </c>
      <c r="AC63" s="210">
        <f>U62+AC62</f>
        <v>283</v>
      </c>
      <c r="AD63" s="210">
        <f>V62+AD62</f>
        <v>40</v>
      </c>
      <c r="AE63" s="15"/>
    </row>
    <row r="64" spans="1:31" ht="15.6" customHeight="1" thickTop="1" x14ac:dyDescent="0.25">
      <c r="B64" s="42"/>
      <c r="C64" s="44" t="s">
        <v>304</v>
      </c>
      <c r="D64" s="44" t="s">
        <v>242</v>
      </c>
      <c r="E64" s="42">
        <v>4</v>
      </c>
      <c r="F64" s="199">
        <v>5</v>
      </c>
      <c r="G64" s="173">
        <f t="shared" si="10"/>
        <v>9</v>
      </c>
      <c r="H64" s="42"/>
      <c r="I64" s="44"/>
      <c r="J64" s="43"/>
      <c r="K64" s="43"/>
      <c r="L64" s="43"/>
      <c r="M64" s="43"/>
      <c r="N64" s="9"/>
      <c r="O64" s="16"/>
      <c r="AE64" s="211"/>
    </row>
    <row r="65" spans="1:31" ht="15.6" customHeight="1" x14ac:dyDescent="0.3">
      <c r="B65" s="42"/>
      <c r="C65" s="44" t="s">
        <v>256</v>
      </c>
      <c r="D65" s="51" t="s">
        <v>319</v>
      </c>
      <c r="E65" s="199">
        <v>3</v>
      </c>
      <c r="F65" s="199">
        <v>5</v>
      </c>
      <c r="G65" s="173">
        <f t="shared" si="10"/>
        <v>8</v>
      </c>
      <c r="H65" s="42"/>
      <c r="I65" s="43"/>
      <c r="J65" s="43"/>
      <c r="K65" s="43"/>
      <c r="L65" s="170" t="s">
        <v>273</v>
      </c>
      <c r="M65" s="51"/>
      <c r="O65" s="16"/>
      <c r="AE65" s="211"/>
    </row>
    <row r="66" spans="1:31" ht="15.6" customHeight="1" x14ac:dyDescent="0.3">
      <c r="B66" s="42"/>
      <c r="C66" s="44" t="s">
        <v>792</v>
      </c>
      <c r="D66" s="44" t="s">
        <v>305</v>
      </c>
      <c r="E66" s="42">
        <v>5</v>
      </c>
      <c r="F66" s="42">
        <v>2</v>
      </c>
      <c r="G66" s="173">
        <f t="shared" si="10"/>
        <v>7</v>
      </c>
      <c r="H66" s="43"/>
      <c r="I66" s="43"/>
      <c r="J66" s="43"/>
      <c r="K66" s="43"/>
      <c r="L66" s="159" t="s">
        <v>272</v>
      </c>
      <c r="M66" s="43"/>
      <c r="O66" s="16"/>
      <c r="P66" s="49" t="s">
        <v>34</v>
      </c>
      <c r="Q66" s="49" t="s">
        <v>1002</v>
      </c>
      <c r="R66" s="192">
        <v>41211</v>
      </c>
      <c r="S66" s="57"/>
      <c r="T66" s="57"/>
      <c r="U66" s="57"/>
      <c r="V66" s="171"/>
      <c r="W66" s="171"/>
      <c r="X66" s="163" t="s">
        <v>35</v>
      </c>
      <c r="Y66" s="49" t="s">
        <v>1002</v>
      </c>
      <c r="Z66" s="192">
        <v>41218</v>
      </c>
      <c r="AA66" s="211"/>
      <c r="AB66" s="211"/>
      <c r="AC66" s="211"/>
      <c r="AD66" s="211"/>
      <c r="AE66" s="211"/>
    </row>
    <row r="67" spans="1:31" ht="15.6" customHeight="1" x14ac:dyDescent="0.3">
      <c r="B67" s="42"/>
      <c r="C67" s="51" t="s">
        <v>205</v>
      </c>
      <c r="D67" s="44" t="s">
        <v>306</v>
      </c>
      <c r="E67" s="42">
        <v>4</v>
      </c>
      <c r="F67" s="199">
        <v>3</v>
      </c>
      <c r="G67" s="173">
        <f t="shared" si="10"/>
        <v>7</v>
      </c>
      <c r="H67" s="42"/>
      <c r="I67" s="43"/>
      <c r="J67" s="43"/>
      <c r="K67" s="43"/>
      <c r="L67" s="43"/>
      <c r="M67" s="43"/>
      <c r="O67" s="16"/>
      <c r="P67" s="162" t="s">
        <v>270</v>
      </c>
      <c r="Q67" s="162" t="s">
        <v>268</v>
      </c>
      <c r="R67" s="162" t="s">
        <v>296</v>
      </c>
      <c r="S67" s="44"/>
      <c r="T67" s="44"/>
      <c r="U67" s="44"/>
      <c r="V67" s="50"/>
      <c r="W67" s="50"/>
      <c r="X67" s="162" t="s">
        <v>270</v>
      </c>
      <c r="Y67" s="162" t="s">
        <v>268</v>
      </c>
      <c r="Z67" s="162" t="s">
        <v>296</v>
      </c>
      <c r="AA67" s="43"/>
      <c r="AB67" s="43"/>
      <c r="AC67" s="43"/>
      <c r="AD67" s="43"/>
      <c r="AE67" s="211"/>
    </row>
    <row r="68" spans="1:31" ht="15.6" customHeight="1" x14ac:dyDescent="0.3">
      <c r="B68" s="42"/>
      <c r="C68" s="46" t="s">
        <v>249</v>
      </c>
      <c r="D68" s="160" t="s">
        <v>242</v>
      </c>
      <c r="E68" s="42">
        <v>3</v>
      </c>
      <c r="F68" s="42">
        <v>4</v>
      </c>
      <c r="G68" s="173">
        <f t="shared" si="10"/>
        <v>7</v>
      </c>
      <c r="H68" s="42">
        <v>1</v>
      </c>
      <c r="I68" s="43"/>
      <c r="J68" s="43"/>
      <c r="K68" s="43"/>
      <c r="L68" s="170" t="s">
        <v>348</v>
      </c>
      <c r="M68" s="43"/>
      <c r="O68" s="16"/>
      <c r="P68" s="198">
        <v>0.38541666666666669</v>
      </c>
      <c r="Q68" s="64" t="s">
        <v>315</v>
      </c>
      <c r="R68" s="193" t="s">
        <v>422</v>
      </c>
      <c r="S68" s="44"/>
      <c r="T68" s="44"/>
      <c r="U68" s="44"/>
      <c r="V68" s="50"/>
      <c r="W68" s="50"/>
      <c r="X68" s="198">
        <v>0.38541666666666669</v>
      </c>
      <c r="Y68" s="64" t="s">
        <v>315</v>
      </c>
      <c r="Z68" s="193" t="s">
        <v>351</v>
      </c>
      <c r="AA68" s="52"/>
      <c r="AB68" s="91"/>
      <c r="AC68" s="42"/>
      <c r="AD68" s="43"/>
      <c r="AE68" s="211"/>
    </row>
    <row r="69" spans="1:31" ht="15.6" customHeight="1" x14ac:dyDescent="0.3">
      <c r="B69" s="42"/>
      <c r="C69" s="51" t="s">
        <v>36</v>
      </c>
      <c r="D69" s="44"/>
      <c r="E69" s="42"/>
      <c r="F69" s="42"/>
      <c r="G69" s="173">
        <v>6</v>
      </c>
      <c r="H69" s="42"/>
      <c r="I69" s="43"/>
      <c r="J69" s="43"/>
      <c r="K69" s="43"/>
      <c r="L69" s="159" t="s">
        <v>295</v>
      </c>
      <c r="M69" s="51" t="s">
        <v>980</v>
      </c>
      <c r="O69" s="16"/>
      <c r="P69" s="198">
        <v>0.38541666666666669</v>
      </c>
      <c r="Q69" s="64" t="s">
        <v>316</v>
      </c>
      <c r="R69" s="193" t="s">
        <v>423</v>
      </c>
      <c r="S69" s="44"/>
      <c r="T69" s="44"/>
      <c r="U69" s="44"/>
      <c r="V69" s="50"/>
      <c r="W69" s="50"/>
      <c r="X69" s="198">
        <v>0.38541666666666669</v>
      </c>
      <c r="Y69" s="64" t="s">
        <v>316</v>
      </c>
      <c r="Z69" s="193" t="s">
        <v>431</v>
      </c>
      <c r="AA69" s="42"/>
      <c r="AB69" s="199"/>
      <c r="AC69" s="42"/>
      <c r="AD69" s="43"/>
      <c r="AE69" s="211"/>
    </row>
    <row r="70" spans="1:31" ht="15.6" customHeight="1" x14ac:dyDescent="0.3">
      <c r="B70" s="42"/>
      <c r="C70" s="44"/>
      <c r="D70" s="51"/>
      <c r="E70" s="42"/>
      <c r="F70" s="42"/>
      <c r="G70" s="173"/>
      <c r="H70" s="42"/>
      <c r="I70" s="43"/>
      <c r="J70" s="43"/>
      <c r="K70" s="43"/>
      <c r="L70" s="43"/>
      <c r="M70" s="44"/>
      <c r="O70" s="16"/>
      <c r="P70" s="198">
        <v>0.42708333333333331</v>
      </c>
      <c r="Q70" s="64" t="s">
        <v>315</v>
      </c>
      <c r="R70" s="193" t="s">
        <v>424</v>
      </c>
      <c r="S70" s="44"/>
      <c r="T70" s="44"/>
      <c r="U70" s="44"/>
      <c r="V70" s="50"/>
      <c r="W70" s="50"/>
      <c r="X70" s="198">
        <v>0.42708333333333331</v>
      </c>
      <c r="Y70" s="64" t="s">
        <v>315</v>
      </c>
      <c r="Z70" s="193" t="s">
        <v>352</v>
      </c>
      <c r="AA70" s="42"/>
      <c r="AB70" s="42"/>
      <c r="AC70" s="42"/>
      <c r="AD70" s="43"/>
      <c r="AE70" s="211"/>
    </row>
    <row r="71" spans="1:31" ht="18.75" x14ac:dyDescent="0.3">
      <c r="A71" s="151"/>
      <c r="B71" s="151"/>
      <c r="C71" s="151"/>
      <c r="D71" s="151"/>
      <c r="E71" s="230"/>
      <c r="F71" s="230"/>
      <c r="G71" s="230"/>
      <c r="H71" s="230"/>
      <c r="I71" s="151"/>
      <c r="J71" s="151"/>
      <c r="K71" s="151"/>
      <c r="L71" s="151"/>
      <c r="M71" s="151"/>
      <c r="O71" s="16"/>
      <c r="P71" s="198">
        <v>0.42708333333333331</v>
      </c>
      <c r="Q71" s="64" t="s">
        <v>316</v>
      </c>
      <c r="R71" s="193" t="s">
        <v>425</v>
      </c>
      <c r="S71" s="43"/>
      <c r="T71" s="43"/>
      <c r="U71" s="43"/>
      <c r="V71" s="43"/>
      <c r="W71" s="43"/>
      <c r="X71" s="198">
        <v>0.42708333333333331</v>
      </c>
      <c r="Y71" s="64" t="s">
        <v>316</v>
      </c>
      <c r="Z71" s="193" t="s">
        <v>432</v>
      </c>
      <c r="AA71" s="43"/>
      <c r="AB71" s="43"/>
      <c r="AC71" s="43"/>
      <c r="AD71" s="43"/>
      <c r="AE71" s="211"/>
    </row>
    <row r="72" spans="1:31" ht="15.75" x14ac:dyDescent="0.25">
      <c r="A72" s="151"/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211"/>
    </row>
    <row r="73" spans="1:31" ht="18" x14ac:dyDescent="0.25">
      <c r="A73" s="36"/>
      <c r="B73" s="84"/>
      <c r="C73" s="36"/>
      <c r="D73" s="36"/>
      <c r="E73" s="34"/>
      <c r="F73" s="83"/>
      <c r="G73" s="36"/>
      <c r="H73" s="83"/>
      <c r="I73" s="68"/>
      <c r="J73" s="68"/>
      <c r="K73" s="68"/>
      <c r="L73" s="7"/>
      <c r="O73" s="94"/>
      <c r="P73" s="143"/>
      <c r="Q73" s="143"/>
      <c r="R73" s="143"/>
      <c r="S73" s="104"/>
      <c r="T73" s="104"/>
      <c r="U73" s="104"/>
      <c r="V73" s="104"/>
    </row>
    <row r="74" spans="1:31" ht="18" x14ac:dyDescent="0.25">
      <c r="A74" s="36"/>
      <c r="B74" s="84"/>
      <c r="C74" s="36"/>
      <c r="D74" s="36"/>
      <c r="E74" s="34"/>
      <c r="F74" s="83"/>
      <c r="G74" s="36"/>
      <c r="H74" s="83"/>
      <c r="I74" s="68"/>
      <c r="J74" s="68"/>
      <c r="K74" s="68"/>
      <c r="L74" s="1"/>
      <c r="P74" s="40"/>
      <c r="Q74" s="40"/>
      <c r="R74" s="40"/>
    </row>
    <row r="75" spans="1:31" ht="18" x14ac:dyDescent="0.25">
      <c r="A75" s="36"/>
      <c r="B75" s="84"/>
      <c r="C75" s="36"/>
      <c r="D75" s="36"/>
      <c r="E75" s="34"/>
      <c r="F75" s="83"/>
      <c r="G75" s="36"/>
      <c r="H75" s="36"/>
      <c r="I75" s="36"/>
      <c r="J75" s="85"/>
      <c r="K75" s="83"/>
      <c r="P75" s="7"/>
      <c r="Q75" s="6"/>
      <c r="R75" s="10"/>
    </row>
    <row r="76" spans="1:31" ht="18" x14ac:dyDescent="0.25">
      <c r="A76" s="36"/>
      <c r="B76" s="84"/>
      <c r="C76" s="36"/>
      <c r="D76" s="36"/>
      <c r="E76" s="34"/>
      <c r="F76" s="83"/>
      <c r="G76" s="54"/>
      <c r="H76" s="36"/>
      <c r="I76" s="36"/>
      <c r="J76" s="85"/>
      <c r="K76" s="83"/>
      <c r="P76" s="5"/>
      <c r="Q76" s="5"/>
      <c r="R76" s="7"/>
    </row>
    <row r="77" spans="1:31" ht="18" x14ac:dyDescent="0.25">
      <c r="A77" s="36"/>
      <c r="B77" s="84"/>
      <c r="C77" s="36"/>
      <c r="D77" s="36"/>
      <c r="E77" s="34"/>
      <c r="F77" s="83"/>
      <c r="G77" s="54"/>
      <c r="H77" s="36"/>
      <c r="I77" s="83"/>
      <c r="J77" s="83"/>
      <c r="K77" s="83"/>
      <c r="P77" s="67"/>
      <c r="Q77" s="67"/>
      <c r="R77" s="40"/>
    </row>
    <row r="78" spans="1:31" ht="18" x14ac:dyDescent="0.25">
      <c r="A78" s="36"/>
      <c r="B78" s="84"/>
      <c r="C78" s="36"/>
      <c r="D78" s="36"/>
      <c r="E78" s="34"/>
      <c r="F78" s="83"/>
      <c r="G78" s="54"/>
      <c r="H78" s="36"/>
      <c r="I78" s="83"/>
      <c r="J78" s="83"/>
      <c r="K78" s="83"/>
      <c r="P78" s="7"/>
      <c r="Q78" s="7"/>
      <c r="R78" s="7"/>
    </row>
    <row r="79" spans="1:31" ht="18" x14ac:dyDescent="0.25">
      <c r="A79" s="36"/>
      <c r="B79" s="84"/>
      <c r="C79" s="36"/>
      <c r="D79" s="36"/>
      <c r="E79" s="34"/>
      <c r="F79" s="83"/>
      <c r="G79" s="36"/>
      <c r="H79" s="83"/>
      <c r="I79" s="83"/>
      <c r="J79" s="34"/>
      <c r="K79" s="83"/>
      <c r="P79" s="5"/>
      <c r="Q79" s="5"/>
      <c r="R79" s="7"/>
    </row>
    <row r="80" spans="1:31" ht="18" x14ac:dyDescent="0.25">
      <c r="A80" s="36"/>
      <c r="B80" s="84"/>
      <c r="C80" s="36"/>
      <c r="D80" s="36"/>
      <c r="E80" s="34"/>
      <c r="F80" s="36"/>
      <c r="G80" s="36"/>
      <c r="H80" s="36"/>
      <c r="I80" s="83"/>
      <c r="J80" s="83"/>
      <c r="K80" s="83"/>
      <c r="P80" s="5"/>
      <c r="Q80" s="5"/>
      <c r="R80" s="7"/>
    </row>
    <row r="81" spans="1:18" ht="18" x14ac:dyDescent="0.25">
      <c r="A81" s="36"/>
      <c r="B81" s="84"/>
      <c r="C81" s="38"/>
      <c r="D81" s="38"/>
      <c r="E81" s="34"/>
      <c r="F81" s="36"/>
      <c r="G81" s="54"/>
      <c r="H81" s="36"/>
      <c r="I81" s="83"/>
      <c r="J81" s="83"/>
      <c r="K81" s="83"/>
      <c r="P81" s="5"/>
      <c r="Q81" s="5"/>
      <c r="R81" s="7"/>
    </row>
    <row r="82" spans="1:18" ht="18" x14ac:dyDescent="0.25">
      <c r="A82" s="36"/>
      <c r="B82" s="84"/>
      <c r="C82" s="36"/>
      <c r="D82" s="34"/>
      <c r="E82" s="34"/>
      <c r="F82" s="83"/>
      <c r="G82" s="36"/>
      <c r="H82" s="83"/>
      <c r="I82" s="83"/>
      <c r="J82" s="83"/>
      <c r="K82" s="83"/>
      <c r="P82" s="7"/>
      <c r="Q82" s="7"/>
      <c r="R82" s="7"/>
    </row>
    <row r="83" spans="1:18" ht="18" x14ac:dyDescent="0.25">
      <c r="A83" s="36"/>
      <c r="B83" s="84"/>
      <c r="C83" s="36"/>
      <c r="D83" s="34"/>
      <c r="E83" s="34"/>
      <c r="F83" s="36"/>
      <c r="G83" s="54"/>
      <c r="H83" s="36"/>
      <c r="I83" s="83"/>
      <c r="J83" s="83"/>
      <c r="K83" s="83"/>
      <c r="P83" s="7"/>
      <c r="Q83" s="7"/>
      <c r="R83" s="7"/>
    </row>
    <row r="84" spans="1:18" ht="18" x14ac:dyDescent="0.25">
      <c r="A84" s="36"/>
      <c r="B84" s="84"/>
      <c r="C84" s="34"/>
      <c r="D84" s="34"/>
      <c r="E84" s="34"/>
      <c r="F84" s="36"/>
      <c r="G84" s="54"/>
      <c r="H84" s="36"/>
      <c r="I84" s="83"/>
      <c r="J84" s="83"/>
      <c r="K84" s="83"/>
    </row>
    <row r="85" spans="1:18" ht="18" x14ac:dyDescent="0.25">
      <c r="A85" s="36"/>
      <c r="B85" s="84"/>
      <c r="C85" s="34"/>
      <c r="D85" s="34"/>
      <c r="E85" s="34"/>
      <c r="F85" s="36"/>
      <c r="G85" s="54"/>
      <c r="H85" s="36"/>
      <c r="I85" s="83"/>
      <c r="J85" s="83"/>
      <c r="K85" s="83"/>
    </row>
    <row r="86" spans="1:18" ht="23.25" x14ac:dyDescent="0.35">
      <c r="A86" s="86"/>
      <c r="B86" s="89"/>
      <c r="C86" s="34"/>
      <c r="D86" s="34"/>
      <c r="E86" s="34"/>
      <c r="F86" s="36"/>
      <c r="G86" s="54"/>
      <c r="H86" s="36"/>
      <c r="I86" s="83"/>
      <c r="J86" s="83"/>
      <c r="K86" s="83"/>
    </row>
    <row r="87" spans="1:18" ht="18" x14ac:dyDescent="0.25">
      <c r="A87" s="36"/>
      <c r="B87" s="84"/>
      <c r="C87" s="36"/>
      <c r="D87" s="84"/>
      <c r="E87" s="34"/>
      <c r="F87" s="83"/>
      <c r="G87" s="36"/>
      <c r="H87" s="36"/>
      <c r="I87" s="83"/>
      <c r="J87" s="34"/>
      <c r="K87" s="83"/>
    </row>
    <row r="88" spans="1:18" ht="18" x14ac:dyDescent="0.25">
      <c r="A88" s="36"/>
      <c r="B88" s="34"/>
      <c r="C88" s="34"/>
      <c r="D88" s="34"/>
      <c r="E88" s="34"/>
      <c r="F88" s="34"/>
      <c r="G88" s="36"/>
      <c r="H88" s="34"/>
      <c r="I88" s="34"/>
      <c r="J88" s="34"/>
      <c r="K88" s="83"/>
    </row>
    <row r="89" spans="1:18" ht="18" x14ac:dyDescent="0.25">
      <c r="A89" s="36"/>
      <c r="B89" s="84"/>
      <c r="C89" s="84"/>
      <c r="D89" s="84"/>
      <c r="E89" s="83"/>
      <c r="F89" s="83"/>
      <c r="G89" s="36"/>
      <c r="H89" s="83"/>
      <c r="I89" s="83"/>
      <c r="J89" s="34"/>
      <c r="K89" s="83"/>
    </row>
    <row r="90" spans="1:18" ht="18" x14ac:dyDescent="0.25">
      <c r="A90" s="83"/>
      <c r="B90" s="34"/>
      <c r="C90" s="84"/>
      <c r="D90" s="84"/>
      <c r="E90" s="34"/>
      <c r="F90" s="36"/>
      <c r="G90" s="54"/>
      <c r="H90" s="36"/>
      <c r="I90" s="83"/>
      <c r="J90" s="83"/>
      <c r="K90" s="83"/>
    </row>
    <row r="91" spans="1:18" ht="23.25" x14ac:dyDescent="0.35">
      <c r="A91" s="83"/>
      <c r="B91" s="58"/>
      <c r="C91" s="89"/>
      <c r="D91" s="89"/>
      <c r="E91" s="58"/>
      <c r="F91" s="36"/>
      <c r="G91" s="54"/>
      <c r="H91" s="36"/>
      <c r="I91" s="83"/>
      <c r="J91" s="83"/>
      <c r="K91" s="83"/>
    </row>
    <row r="92" spans="1:18" ht="18" x14ac:dyDescent="0.25">
      <c r="A92" s="83"/>
      <c r="B92" s="34"/>
      <c r="C92" s="84"/>
      <c r="D92" s="84"/>
      <c r="E92" s="34"/>
      <c r="F92" s="36"/>
      <c r="G92" s="54"/>
      <c r="H92" s="36"/>
      <c r="I92" s="83"/>
      <c r="J92" s="83"/>
      <c r="K92" s="83"/>
    </row>
    <row r="93" spans="1:18" ht="18" x14ac:dyDescent="0.25">
      <c r="A93" s="36"/>
      <c r="B93" s="34"/>
      <c r="C93" s="34"/>
      <c r="D93" s="34"/>
      <c r="E93" s="34"/>
      <c r="F93" s="36"/>
      <c r="G93" s="54"/>
      <c r="H93" s="36"/>
      <c r="I93" s="83"/>
      <c r="J93" s="34"/>
      <c r="K93" s="34"/>
      <c r="L93" s="1"/>
    </row>
    <row r="94" spans="1:18" ht="18" x14ac:dyDescent="0.25">
      <c r="A94" s="36"/>
      <c r="B94" s="34"/>
      <c r="C94" s="87"/>
      <c r="D94" s="34"/>
      <c r="E94" s="34"/>
      <c r="F94" s="36"/>
      <c r="G94" s="54"/>
      <c r="H94" s="36"/>
      <c r="I94" s="83"/>
      <c r="J94" s="34"/>
      <c r="K94" s="34"/>
      <c r="L94" s="1"/>
    </row>
    <row r="95" spans="1:18" ht="18" x14ac:dyDescent="0.25">
      <c r="A95" s="36"/>
      <c r="B95" s="34"/>
      <c r="C95" s="87"/>
      <c r="D95" s="84"/>
      <c r="E95" s="36"/>
      <c r="F95" s="36"/>
      <c r="G95" s="54"/>
      <c r="H95" s="36"/>
      <c r="I95" s="83"/>
      <c r="J95" s="34"/>
      <c r="K95" s="34"/>
      <c r="L95" s="1"/>
    </row>
    <row r="96" spans="1:18" ht="18" x14ac:dyDescent="0.25">
      <c r="A96" s="36"/>
      <c r="B96" s="34"/>
      <c r="C96" s="87"/>
      <c r="D96" s="84"/>
      <c r="E96" s="36"/>
      <c r="F96" s="36"/>
      <c r="G96" s="54"/>
      <c r="H96" s="36"/>
      <c r="I96" s="83"/>
      <c r="J96" s="34"/>
      <c r="K96" s="34"/>
      <c r="L96" s="1"/>
    </row>
    <row r="97" spans="1:12" ht="18" x14ac:dyDescent="0.25">
      <c r="A97" s="36"/>
      <c r="B97" s="34"/>
      <c r="C97" s="87"/>
      <c r="D97" s="84"/>
      <c r="E97" s="34"/>
      <c r="F97" s="36"/>
      <c r="G97" s="54"/>
      <c r="H97" s="36"/>
      <c r="I97" s="83"/>
      <c r="J97" s="34"/>
      <c r="K97" s="34"/>
      <c r="L97" s="1"/>
    </row>
    <row r="98" spans="1:12" ht="18" x14ac:dyDescent="0.25">
      <c r="A98" s="95"/>
      <c r="B98" s="96"/>
      <c r="C98" s="97"/>
      <c r="D98" s="98"/>
      <c r="E98" s="95"/>
      <c r="F98" s="95"/>
      <c r="G98" s="95"/>
      <c r="H98" s="95"/>
      <c r="I98" s="99"/>
      <c r="J98" s="96"/>
      <c r="K98" s="96"/>
      <c r="L98" s="100"/>
    </row>
    <row r="99" spans="1:12" ht="18" x14ac:dyDescent="0.25">
      <c r="A99" s="36"/>
      <c r="B99" s="34"/>
      <c r="C99" s="87"/>
      <c r="D99" s="84"/>
      <c r="E99" s="36"/>
      <c r="F99" s="36"/>
      <c r="G99" s="54"/>
      <c r="H99" s="36"/>
      <c r="I99" s="83"/>
      <c r="J99" s="34"/>
      <c r="K99" s="34"/>
      <c r="L99" s="1"/>
    </row>
    <row r="100" spans="1:12" ht="18" x14ac:dyDescent="0.25">
      <c r="A100" s="36"/>
      <c r="B100" s="34"/>
      <c r="C100" s="87"/>
      <c r="D100" s="84"/>
      <c r="E100" s="34"/>
      <c r="F100" s="36"/>
      <c r="G100" s="54"/>
      <c r="H100" s="36"/>
      <c r="I100" s="83"/>
      <c r="J100" s="34"/>
      <c r="K100" s="34"/>
      <c r="L100" s="1"/>
    </row>
  </sheetData>
  <phoneticPr fontId="0" type="noConversion"/>
  <pageMargins left="0.25" right="0.25" top="0.25" bottom="0.25" header="0.5" footer="0.5"/>
  <pageSetup scale="65" fitToWidth="3" fitToHeight="3" orientation="portrait" r:id="rId1"/>
  <headerFooter alignWithMargins="0"/>
  <colBreaks count="1" manualBreakCount="1">
    <brk id="13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view="pageBreakPreview" topLeftCell="A10" zoomScale="78" zoomScaleNormal="75" zoomScaleSheetLayoutView="78" workbookViewId="0">
      <selection activeCell="AB50" sqref="AB50"/>
    </sheetView>
  </sheetViews>
  <sheetFormatPr defaultRowHeight="12.75" x14ac:dyDescent="0.2"/>
  <cols>
    <col min="1" max="1" width="13.140625" customWidth="1"/>
    <col min="2" max="2" width="16.42578125" customWidth="1"/>
    <col min="3" max="3" width="15.42578125" customWidth="1"/>
    <col min="4" max="4" width="15.14062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26.42578125" customWidth="1"/>
    <col min="14" max="14" width="1.5703125" customWidth="1"/>
    <col min="15" max="15" width="3" customWidth="1"/>
    <col min="16" max="16" width="14.7109375" customWidth="1"/>
    <col min="17" max="17" width="15" customWidth="1"/>
    <col min="18" max="18" width="15.42578125" customWidth="1"/>
    <col min="19" max="19" width="5.5703125" customWidth="1"/>
    <col min="20" max="20" width="6.85546875" customWidth="1"/>
    <col min="21" max="21" width="7.140625" customWidth="1"/>
    <col min="22" max="22" width="6.85546875" customWidth="1"/>
    <col min="23" max="23" width="5.140625" customWidth="1"/>
    <col min="24" max="24" width="11.85546875" customWidth="1"/>
    <col min="25" max="25" width="19.28515625" customWidth="1"/>
    <col min="26" max="26" width="15.5703125" customWidth="1"/>
    <col min="27" max="27" width="7.42578125" customWidth="1"/>
    <col min="28" max="28" width="6.5703125" customWidth="1"/>
    <col min="29" max="29" width="6.85546875" customWidth="1"/>
    <col min="30" max="30" width="6.5703125" customWidth="1"/>
    <col min="31" max="31" width="3.85546875" customWidth="1"/>
  </cols>
  <sheetData>
    <row r="1" spans="1:31" ht="24" customHeight="1" x14ac:dyDescent="0.35">
      <c r="A1" s="30"/>
      <c r="B1" s="215"/>
      <c r="C1" s="215"/>
      <c r="D1" s="215"/>
      <c r="E1" s="215"/>
      <c r="F1" s="215"/>
      <c r="G1" s="216" t="s">
        <v>286</v>
      </c>
      <c r="H1" s="216"/>
      <c r="I1" s="216"/>
      <c r="J1" s="216"/>
      <c r="K1" s="216"/>
      <c r="L1" s="215"/>
      <c r="M1" s="215"/>
      <c r="O1" s="16"/>
      <c r="P1" s="144" t="s">
        <v>262</v>
      </c>
      <c r="Q1" s="144"/>
      <c r="R1" s="144" t="s">
        <v>246</v>
      </c>
      <c r="S1" s="232" t="s">
        <v>287</v>
      </c>
      <c r="T1" s="15" t="s">
        <v>264</v>
      </c>
      <c r="U1" s="15" t="s">
        <v>263</v>
      </c>
      <c r="V1" s="15" t="s">
        <v>265</v>
      </c>
      <c r="W1" s="15" t="s">
        <v>266</v>
      </c>
      <c r="X1" s="15" t="s">
        <v>267</v>
      </c>
      <c r="Y1" s="173"/>
      <c r="Z1" s="16"/>
      <c r="AA1" s="16"/>
      <c r="AB1" s="16"/>
      <c r="AC1" s="16"/>
      <c r="AD1" s="16"/>
      <c r="AE1" s="16"/>
    </row>
    <row r="2" spans="1:31" ht="18.600000000000001" customHeight="1" x14ac:dyDescent="0.3">
      <c r="A2" s="14"/>
      <c r="B2" s="217" t="s">
        <v>421</v>
      </c>
      <c r="C2" s="216"/>
      <c r="D2" s="215"/>
      <c r="E2" s="215"/>
      <c r="F2" s="215"/>
      <c r="G2" s="218" t="s">
        <v>797</v>
      </c>
      <c r="H2" s="216"/>
      <c r="I2" s="216"/>
      <c r="J2" s="216"/>
      <c r="K2" s="216"/>
      <c r="L2" s="215"/>
      <c r="M2" s="219">
        <v>41204</v>
      </c>
      <c r="O2" s="15"/>
      <c r="P2" s="44" t="s">
        <v>223</v>
      </c>
      <c r="Q2" s="44" t="s">
        <v>275</v>
      </c>
      <c r="R2" s="44" t="s">
        <v>243</v>
      </c>
      <c r="S2" s="42"/>
      <c r="T2" s="199">
        <v>6</v>
      </c>
      <c r="U2" s="42">
        <v>10</v>
      </c>
      <c r="V2" s="42">
        <v>1</v>
      </c>
      <c r="W2" s="42">
        <v>0</v>
      </c>
      <c r="X2" s="212">
        <f t="shared" ref="X2:X8" si="0">U2/T2</f>
        <v>1.6666666666666667</v>
      </c>
      <c r="AE2" s="16"/>
    </row>
    <row r="3" spans="1:31" ht="18" x14ac:dyDescent="0.25">
      <c r="A3" s="4"/>
      <c r="B3" s="4"/>
      <c r="C3" s="25"/>
      <c r="D3" s="25"/>
      <c r="E3" s="23" t="s">
        <v>279</v>
      </c>
      <c r="F3" s="23" t="s">
        <v>280</v>
      </c>
      <c r="G3" s="23" t="s">
        <v>281</v>
      </c>
      <c r="H3" s="23" t="s">
        <v>282</v>
      </c>
      <c r="I3" s="23" t="s">
        <v>263</v>
      </c>
      <c r="J3" s="23" t="s">
        <v>247</v>
      </c>
      <c r="K3" s="23" t="s">
        <v>287</v>
      </c>
      <c r="L3" s="23" t="s">
        <v>244</v>
      </c>
      <c r="M3" s="4"/>
      <c r="O3" s="15"/>
      <c r="P3" s="44" t="s">
        <v>210</v>
      </c>
      <c r="Q3" s="44" t="s">
        <v>317</v>
      </c>
      <c r="R3" s="44" t="s">
        <v>283</v>
      </c>
      <c r="S3" s="42"/>
      <c r="T3" s="199">
        <v>4</v>
      </c>
      <c r="U3" s="42">
        <v>7</v>
      </c>
      <c r="V3" s="42">
        <v>1</v>
      </c>
      <c r="W3" s="42">
        <v>0</v>
      </c>
      <c r="X3" s="212">
        <f t="shared" si="0"/>
        <v>1.75</v>
      </c>
      <c r="AE3" s="16"/>
    </row>
    <row r="4" spans="1:31" ht="18.75" x14ac:dyDescent="0.3">
      <c r="A4" s="7"/>
      <c r="B4" s="9"/>
      <c r="C4" s="35" t="s">
        <v>313</v>
      </c>
      <c r="D4" s="25"/>
      <c r="E4" s="23">
        <v>4</v>
      </c>
      <c r="F4" s="23">
        <v>2</v>
      </c>
      <c r="G4" s="23">
        <v>0</v>
      </c>
      <c r="H4" s="23">
        <v>15</v>
      </c>
      <c r="I4" s="23">
        <v>12</v>
      </c>
      <c r="J4" s="37">
        <f>E4*2+G4*1</f>
        <v>8</v>
      </c>
      <c r="K4" s="234">
        <v>22</v>
      </c>
      <c r="L4" s="23">
        <v>9</v>
      </c>
      <c r="M4" s="7"/>
      <c r="N4" s="1"/>
      <c r="O4" s="15"/>
      <c r="P4" s="44" t="s">
        <v>321</v>
      </c>
      <c r="Q4" s="44" t="s">
        <v>785</v>
      </c>
      <c r="R4" s="44" t="s">
        <v>306</v>
      </c>
      <c r="S4" s="42">
        <v>1</v>
      </c>
      <c r="T4" s="199">
        <v>6</v>
      </c>
      <c r="U4" s="42">
        <v>12</v>
      </c>
      <c r="V4" s="42">
        <v>1</v>
      </c>
      <c r="W4" s="42">
        <v>0</v>
      </c>
      <c r="X4" s="212">
        <f t="shared" si="0"/>
        <v>2</v>
      </c>
      <c r="Y4" s="42"/>
      <c r="AE4" s="16"/>
    </row>
    <row r="5" spans="1:31" ht="18.75" x14ac:dyDescent="0.3">
      <c r="A5" s="9"/>
      <c r="B5" s="9"/>
      <c r="C5" s="35" t="s">
        <v>278</v>
      </c>
      <c r="D5" s="25"/>
      <c r="E5" s="23">
        <v>3</v>
      </c>
      <c r="F5" s="23">
        <v>1</v>
      </c>
      <c r="G5" s="23">
        <v>2</v>
      </c>
      <c r="H5" s="23">
        <v>19</v>
      </c>
      <c r="I5" s="23">
        <v>12</v>
      </c>
      <c r="J5" s="37">
        <f t="shared" ref="J5:J10" si="1">E5*2+G5*1</f>
        <v>8</v>
      </c>
      <c r="K5" s="234">
        <v>30</v>
      </c>
      <c r="L5" s="114">
        <v>3</v>
      </c>
      <c r="M5" s="7"/>
      <c r="O5" s="15"/>
      <c r="P5" s="44" t="s">
        <v>255</v>
      </c>
      <c r="Q5" s="44" t="s">
        <v>285</v>
      </c>
      <c r="R5" s="44" t="s">
        <v>242</v>
      </c>
      <c r="S5" s="42"/>
      <c r="T5" s="199">
        <v>6</v>
      </c>
      <c r="U5" s="42">
        <v>12</v>
      </c>
      <c r="V5" s="42">
        <v>0</v>
      </c>
      <c r="W5" s="42">
        <v>0</v>
      </c>
      <c r="X5" s="212">
        <f t="shared" si="0"/>
        <v>2</v>
      </c>
      <c r="Z5" s="9"/>
      <c r="AE5" s="16"/>
    </row>
    <row r="6" spans="1:31" ht="18.75" x14ac:dyDescent="0.3">
      <c r="B6" s="9"/>
      <c r="C6" s="35" t="s">
        <v>583</v>
      </c>
      <c r="D6" s="25"/>
      <c r="E6" s="23">
        <v>3</v>
      </c>
      <c r="F6" s="23">
        <v>2</v>
      </c>
      <c r="G6" s="23">
        <v>1</v>
      </c>
      <c r="H6" s="23">
        <v>9</v>
      </c>
      <c r="I6" s="23">
        <v>10</v>
      </c>
      <c r="J6" s="37">
        <f t="shared" si="1"/>
        <v>7</v>
      </c>
      <c r="K6" s="234">
        <v>14</v>
      </c>
      <c r="L6" s="114">
        <v>8</v>
      </c>
      <c r="M6" s="7"/>
      <c r="O6" s="15"/>
      <c r="P6" s="44" t="s">
        <v>252</v>
      </c>
      <c r="Q6" s="44" t="s">
        <v>304</v>
      </c>
      <c r="R6" s="44" t="s">
        <v>356</v>
      </c>
      <c r="S6" s="42"/>
      <c r="T6" s="199">
        <v>4</v>
      </c>
      <c r="U6" s="42">
        <v>9</v>
      </c>
      <c r="V6" s="42">
        <v>1</v>
      </c>
      <c r="W6" s="42">
        <v>0</v>
      </c>
      <c r="X6" s="212">
        <f t="shared" si="0"/>
        <v>2.25</v>
      </c>
      <c r="AE6" s="16"/>
    </row>
    <row r="7" spans="1:31" ht="18.75" x14ac:dyDescent="0.3">
      <c r="B7" s="9"/>
      <c r="C7" s="35" t="s">
        <v>318</v>
      </c>
      <c r="D7" s="25"/>
      <c r="E7" s="23">
        <v>2</v>
      </c>
      <c r="F7" s="23">
        <v>1</v>
      </c>
      <c r="G7" s="23">
        <v>3</v>
      </c>
      <c r="H7" s="23">
        <v>14</v>
      </c>
      <c r="I7" s="23">
        <v>13</v>
      </c>
      <c r="J7" s="37">
        <f t="shared" si="1"/>
        <v>7</v>
      </c>
      <c r="K7" s="234">
        <v>20</v>
      </c>
      <c r="L7" s="23">
        <v>1</v>
      </c>
      <c r="M7" s="7"/>
      <c r="N7" s="9"/>
      <c r="O7" s="15"/>
      <c r="P7" s="44" t="s">
        <v>788</v>
      </c>
      <c r="Q7" s="44" t="s">
        <v>789</v>
      </c>
      <c r="R7" s="44" t="s">
        <v>319</v>
      </c>
      <c r="S7" s="42"/>
      <c r="T7" s="199">
        <v>5</v>
      </c>
      <c r="U7" s="42">
        <v>12</v>
      </c>
      <c r="V7" s="42">
        <v>1</v>
      </c>
      <c r="W7" s="42">
        <v>0</v>
      </c>
      <c r="X7" s="212">
        <f t="shared" si="0"/>
        <v>2.4</v>
      </c>
      <c r="AE7" s="16"/>
    </row>
    <row r="8" spans="1:31" ht="18.75" x14ac:dyDescent="0.3">
      <c r="A8" s="9"/>
      <c r="B8" s="9"/>
      <c r="C8" s="35" t="s">
        <v>784</v>
      </c>
      <c r="E8" s="23">
        <v>2</v>
      </c>
      <c r="F8" s="23">
        <v>3</v>
      </c>
      <c r="G8" s="23">
        <v>1</v>
      </c>
      <c r="H8" s="23">
        <v>16</v>
      </c>
      <c r="I8" s="23">
        <v>15</v>
      </c>
      <c r="J8" s="37">
        <f t="shared" si="1"/>
        <v>5</v>
      </c>
      <c r="K8" s="234">
        <v>26</v>
      </c>
      <c r="L8" s="23">
        <v>0</v>
      </c>
      <c r="M8" s="7"/>
      <c r="O8" s="15"/>
      <c r="P8" s="51" t="s">
        <v>355</v>
      </c>
      <c r="Q8" s="44" t="s">
        <v>284</v>
      </c>
      <c r="R8" s="44" t="s">
        <v>305</v>
      </c>
      <c r="S8" s="42"/>
      <c r="T8" s="199">
        <v>6</v>
      </c>
      <c r="U8" s="42">
        <v>15</v>
      </c>
      <c r="V8" s="42">
        <v>0</v>
      </c>
      <c r="W8" s="42">
        <v>0</v>
      </c>
      <c r="X8" s="212">
        <f t="shared" si="0"/>
        <v>2.5</v>
      </c>
      <c r="AE8" s="16"/>
    </row>
    <row r="9" spans="1:31" ht="18.75" x14ac:dyDescent="0.3">
      <c r="A9" s="9"/>
      <c r="B9" s="9"/>
      <c r="C9" s="35" t="s">
        <v>344</v>
      </c>
      <c r="D9" s="69"/>
      <c r="E9" s="23">
        <v>1</v>
      </c>
      <c r="F9" s="23">
        <v>2</v>
      </c>
      <c r="G9" s="23">
        <v>3</v>
      </c>
      <c r="H9" s="23">
        <v>10</v>
      </c>
      <c r="I9" s="23">
        <v>12</v>
      </c>
      <c r="J9" s="37">
        <f t="shared" si="1"/>
        <v>5</v>
      </c>
      <c r="K9" s="234">
        <v>19</v>
      </c>
      <c r="L9" s="114">
        <v>3</v>
      </c>
      <c r="M9" s="7"/>
      <c r="O9" s="15"/>
      <c r="P9" s="44" t="s">
        <v>291</v>
      </c>
      <c r="Q9" s="44" t="s">
        <v>329</v>
      </c>
      <c r="R9" s="44" t="s">
        <v>358</v>
      </c>
      <c r="S9" s="42"/>
      <c r="T9" s="199">
        <v>5</v>
      </c>
      <c r="U9" s="42">
        <v>13</v>
      </c>
      <c r="V9" s="42">
        <v>1</v>
      </c>
      <c r="W9" s="42">
        <v>0</v>
      </c>
      <c r="X9" s="212">
        <f>U9/T9</f>
        <v>2.6</v>
      </c>
      <c r="AE9" s="16"/>
    </row>
    <row r="10" spans="1:31" ht="19.5" thickBot="1" x14ac:dyDescent="0.35">
      <c r="A10" s="9"/>
      <c r="B10" s="9"/>
      <c r="C10" s="35" t="s">
        <v>346</v>
      </c>
      <c r="E10" s="23">
        <v>1</v>
      </c>
      <c r="F10" s="23">
        <v>3</v>
      </c>
      <c r="G10" s="23">
        <v>2</v>
      </c>
      <c r="H10" s="23">
        <v>10</v>
      </c>
      <c r="I10" s="23">
        <v>16</v>
      </c>
      <c r="J10" s="37">
        <f t="shared" si="1"/>
        <v>4</v>
      </c>
      <c r="K10" s="234">
        <v>13</v>
      </c>
      <c r="L10" s="114">
        <v>5</v>
      </c>
      <c r="M10" s="7"/>
      <c r="O10" s="82"/>
      <c r="P10" s="44" t="s">
        <v>297</v>
      </c>
      <c r="Q10" s="44" t="s">
        <v>203</v>
      </c>
      <c r="R10" s="44"/>
      <c r="S10" s="42"/>
      <c r="T10" s="199">
        <v>6</v>
      </c>
      <c r="U10" s="42">
        <v>10</v>
      </c>
      <c r="V10" s="42">
        <v>0</v>
      </c>
      <c r="W10" s="42">
        <v>0</v>
      </c>
      <c r="X10" s="212">
        <f>U10/T10</f>
        <v>1.6666666666666667</v>
      </c>
      <c r="AE10" s="16"/>
    </row>
    <row r="11" spans="1:31" ht="19.5" thickBot="1" x14ac:dyDescent="0.35">
      <c r="A11" s="9"/>
      <c r="B11" s="9"/>
      <c r="C11" s="35" t="s">
        <v>276</v>
      </c>
      <c r="D11" s="25"/>
      <c r="E11" s="23">
        <v>1</v>
      </c>
      <c r="F11" s="23">
        <v>3</v>
      </c>
      <c r="G11" s="23">
        <v>2</v>
      </c>
      <c r="H11" s="23">
        <v>7</v>
      </c>
      <c r="I11" s="23">
        <v>10</v>
      </c>
      <c r="J11" s="37">
        <f>E11*2+G11*1</f>
        <v>4</v>
      </c>
      <c r="K11" s="234">
        <v>10</v>
      </c>
      <c r="L11" s="53">
        <v>6</v>
      </c>
      <c r="M11" s="7"/>
      <c r="O11" s="82"/>
      <c r="P11" s="16"/>
      <c r="Q11" s="208" t="s">
        <v>224</v>
      </c>
      <c r="R11" s="173" t="s">
        <v>1005</v>
      </c>
      <c r="S11" s="173">
        <f>SUM(S2:S10)</f>
        <v>1</v>
      </c>
      <c r="T11" s="207">
        <f>SUM(T2:T10)</f>
        <v>48</v>
      </c>
      <c r="U11" s="207">
        <f>SUM(U2:U10)</f>
        <v>100</v>
      </c>
      <c r="V11" s="207">
        <f>SUM(V2:V10)</f>
        <v>6</v>
      </c>
      <c r="W11" s="207">
        <f>SUM(W2:W10)</f>
        <v>0</v>
      </c>
      <c r="X11" s="214">
        <f>(U11+W11)/T11</f>
        <v>2.0833333333333335</v>
      </c>
      <c r="AE11" s="16"/>
    </row>
    <row r="12" spans="1:31" ht="18.75" thickBot="1" x14ac:dyDescent="0.3">
      <c r="A12" s="9"/>
      <c r="B12" s="9"/>
      <c r="C12" s="22"/>
      <c r="D12" s="22"/>
      <c r="E12" s="146">
        <f>SUM(E4:E11)</f>
        <v>17</v>
      </c>
      <c r="F12" s="146">
        <f>SUM(F4:F11)</f>
        <v>17</v>
      </c>
      <c r="G12" s="146">
        <f>SUM(G4:G11)</f>
        <v>14</v>
      </c>
      <c r="H12" s="65">
        <f>SUM(H4:H11)</f>
        <v>100</v>
      </c>
      <c r="I12" s="65">
        <f>SUM(I4:I11)</f>
        <v>100</v>
      </c>
      <c r="J12" s="28"/>
      <c r="K12" s="65">
        <f>SUM(K4:K11)</f>
        <v>154</v>
      </c>
      <c r="L12" s="65">
        <f>SUM(L4:L11)</f>
        <v>35</v>
      </c>
      <c r="M12" s="7"/>
      <c r="O12" s="82"/>
      <c r="AE12" s="16"/>
    </row>
    <row r="13" spans="1:31" ht="16.5" thickTop="1" x14ac:dyDescent="0.25">
      <c r="A13" s="4"/>
      <c r="B13" s="4"/>
      <c r="M13" s="4"/>
      <c r="O13" s="232"/>
      <c r="P13" s="57" t="s">
        <v>208</v>
      </c>
      <c r="Q13" s="57"/>
      <c r="R13" s="173" t="s">
        <v>880</v>
      </c>
      <c r="S13" s="173" t="s">
        <v>240</v>
      </c>
      <c r="T13" s="173" t="s">
        <v>241</v>
      </c>
      <c r="U13" s="173" t="s">
        <v>247</v>
      </c>
      <c r="V13" s="173" t="s">
        <v>803</v>
      </c>
      <c r="W13" s="168"/>
      <c r="X13" s="57" t="s">
        <v>208</v>
      </c>
      <c r="Y13" s="57"/>
      <c r="Z13" s="173" t="s">
        <v>246</v>
      </c>
      <c r="AA13" s="173" t="s">
        <v>240</v>
      </c>
      <c r="AB13" s="173" t="s">
        <v>241</v>
      </c>
      <c r="AC13" s="173" t="s">
        <v>247</v>
      </c>
      <c r="AD13" s="173" t="s">
        <v>803</v>
      </c>
      <c r="AE13" s="16"/>
    </row>
    <row r="14" spans="1:31" ht="15.6" customHeight="1" x14ac:dyDescent="0.25">
      <c r="A14" s="101" t="s">
        <v>0</v>
      </c>
      <c r="B14" s="101"/>
      <c r="C14" s="81"/>
      <c r="D14" s="70"/>
      <c r="E14" s="77" t="s">
        <v>239</v>
      </c>
      <c r="F14" s="70"/>
      <c r="G14" s="70"/>
      <c r="H14" s="70"/>
      <c r="I14" s="70"/>
      <c r="J14" s="72"/>
      <c r="K14" s="70"/>
      <c r="L14" s="70"/>
      <c r="M14" s="70"/>
      <c r="O14" s="232"/>
      <c r="P14" s="44" t="s">
        <v>849</v>
      </c>
      <c r="Q14" s="44" t="s">
        <v>256</v>
      </c>
      <c r="R14" s="51" t="s">
        <v>319</v>
      </c>
      <c r="S14" s="199">
        <v>3</v>
      </c>
      <c r="T14" s="199">
        <v>5</v>
      </c>
      <c r="U14" s="173">
        <f t="shared" ref="U14:U24" si="2">SUM(S14:T14)</f>
        <v>8</v>
      </c>
      <c r="V14" s="42"/>
      <c r="W14" s="173"/>
      <c r="X14" s="44" t="s">
        <v>862</v>
      </c>
      <c r="Y14" s="51" t="s">
        <v>205</v>
      </c>
      <c r="Z14" s="44" t="s">
        <v>306</v>
      </c>
      <c r="AA14" s="42">
        <v>4</v>
      </c>
      <c r="AB14" s="199">
        <v>3</v>
      </c>
      <c r="AC14" s="173">
        <f t="shared" ref="AC14:AC24" si="3">SUM(AA14:AB14)</f>
        <v>7</v>
      </c>
      <c r="AD14" s="42"/>
      <c r="AE14" s="16"/>
    </row>
    <row r="15" spans="1:31" ht="15.6" customHeight="1" x14ac:dyDescent="0.3">
      <c r="A15" s="49" t="s">
        <v>227</v>
      </c>
      <c r="B15" s="35" t="s">
        <v>318</v>
      </c>
      <c r="C15" s="69"/>
      <c r="D15" s="23">
        <v>1</v>
      </c>
      <c r="E15" s="8">
        <v>2</v>
      </c>
      <c r="F15" s="44" t="s">
        <v>20</v>
      </c>
      <c r="G15" s="55"/>
      <c r="J15" s="4"/>
      <c r="O15" s="232"/>
      <c r="P15" s="44" t="s">
        <v>844</v>
      </c>
      <c r="Q15" s="51" t="s">
        <v>298</v>
      </c>
      <c r="R15" s="44" t="s">
        <v>319</v>
      </c>
      <c r="S15" s="42">
        <v>4</v>
      </c>
      <c r="T15" s="42">
        <v>2</v>
      </c>
      <c r="U15" s="173">
        <f t="shared" si="2"/>
        <v>6</v>
      </c>
      <c r="V15" s="42">
        <v>1</v>
      </c>
      <c r="W15" s="173"/>
      <c r="X15" s="44" t="s">
        <v>867</v>
      </c>
      <c r="Y15" s="44" t="s">
        <v>232</v>
      </c>
      <c r="Z15" s="51" t="s">
        <v>306</v>
      </c>
      <c r="AA15" s="42">
        <v>2</v>
      </c>
      <c r="AB15" s="42">
        <v>4</v>
      </c>
      <c r="AC15" s="173">
        <f t="shared" si="3"/>
        <v>6</v>
      </c>
      <c r="AD15" s="42">
        <v>2</v>
      </c>
      <c r="AE15" s="16"/>
    </row>
    <row r="16" spans="1:31" ht="15.6" customHeight="1" x14ac:dyDescent="0.25">
      <c r="A16" s="42" t="s">
        <v>226</v>
      </c>
      <c r="B16" s="44" t="s">
        <v>272</v>
      </c>
      <c r="C16" s="44"/>
      <c r="D16" s="23"/>
      <c r="E16" s="9"/>
      <c r="F16" s="44"/>
      <c r="G16" s="55"/>
      <c r="J16" s="4"/>
      <c r="O16" s="232"/>
      <c r="P16" s="44" t="s">
        <v>848</v>
      </c>
      <c r="Q16" s="44" t="s">
        <v>379</v>
      </c>
      <c r="R16" s="44" t="s">
        <v>319</v>
      </c>
      <c r="S16" s="42">
        <v>2</v>
      </c>
      <c r="T16" s="42">
        <v>3</v>
      </c>
      <c r="U16" s="173">
        <f t="shared" si="2"/>
        <v>5</v>
      </c>
      <c r="V16" s="42"/>
      <c r="W16" s="173"/>
      <c r="X16" s="44" t="s">
        <v>869</v>
      </c>
      <c r="Y16" s="159" t="s">
        <v>383</v>
      </c>
      <c r="Z16" s="44" t="s">
        <v>306</v>
      </c>
      <c r="AA16" s="42">
        <v>3</v>
      </c>
      <c r="AB16" s="199">
        <v>2</v>
      </c>
      <c r="AC16" s="173">
        <f t="shared" si="3"/>
        <v>5</v>
      </c>
      <c r="AD16" s="42">
        <v>2</v>
      </c>
      <c r="AE16" s="16"/>
    </row>
    <row r="17" spans="1:31" ht="15.6" customHeight="1" x14ac:dyDescent="0.25">
      <c r="A17" s="42"/>
      <c r="B17" s="56"/>
      <c r="C17" s="44"/>
      <c r="D17" s="51"/>
      <c r="E17" s="9"/>
      <c r="F17" s="44"/>
      <c r="G17" s="55"/>
      <c r="J17" s="4"/>
      <c r="N17" s="8"/>
      <c r="O17" s="232"/>
      <c r="P17" s="157" t="s">
        <v>1008</v>
      </c>
      <c r="Q17" s="56" t="s">
        <v>381</v>
      </c>
      <c r="R17" s="160" t="s">
        <v>319</v>
      </c>
      <c r="S17" s="42">
        <v>3</v>
      </c>
      <c r="T17" s="42">
        <v>2</v>
      </c>
      <c r="U17" s="173">
        <f t="shared" si="2"/>
        <v>5</v>
      </c>
      <c r="V17" s="42"/>
      <c r="W17" s="173"/>
      <c r="X17" s="44" t="s">
        <v>863</v>
      </c>
      <c r="Y17" s="44" t="s">
        <v>293</v>
      </c>
      <c r="Z17" s="44" t="s">
        <v>306</v>
      </c>
      <c r="AA17" s="199">
        <v>2</v>
      </c>
      <c r="AB17" s="199">
        <v>3</v>
      </c>
      <c r="AC17" s="173">
        <f t="shared" si="3"/>
        <v>5</v>
      </c>
      <c r="AD17" s="202"/>
      <c r="AE17" s="16"/>
    </row>
    <row r="18" spans="1:31" ht="15.6" customHeight="1" x14ac:dyDescent="0.3">
      <c r="A18" s="42" t="s">
        <v>326</v>
      </c>
      <c r="B18" s="35" t="s">
        <v>363</v>
      </c>
      <c r="C18" s="92"/>
      <c r="D18" s="113">
        <v>1</v>
      </c>
      <c r="E18" s="9">
        <v>1</v>
      </c>
      <c r="F18" s="44" t="s">
        <v>3</v>
      </c>
      <c r="H18" s="55"/>
      <c r="I18" s="55"/>
      <c r="J18" s="90"/>
      <c r="K18" s="55"/>
      <c r="L18" s="55"/>
      <c r="M18" s="55"/>
      <c r="N18" s="9"/>
      <c r="O18" s="232"/>
      <c r="P18" s="44" t="s">
        <v>845</v>
      </c>
      <c r="Q18" s="44" t="s">
        <v>420</v>
      </c>
      <c r="R18" s="51" t="s">
        <v>319</v>
      </c>
      <c r="S18" s="42"/>
      <c r="T18" s="42">
        <v>3</v>
      </c>
      <c r="U18" s="173">
        <f t="shared" si="2"/>
        <v>3</v>
      </c>
      <c r="V18" s="199"/>
      <c r="W18" s="173"/>
      <c r="X18" s="44" t="s">
        <v>870</v>
      </c>
      <c r="Y18" s="44" t="s">
        <v>301</v>
      </c>
      <c r="Z18" s="44" t="s">
        <v>306</v>
      </c>
      <c r="AA18" s="42">
        <v>2</v>
      </c>
      <c r="AB18" s="42">
        <v>2</v>
      </c>
      <c r="AC18" s="173">
        <f t="shared" si="3"/>
        <v>4</v>
      </c>
      <c r="AD18" s="42"/>
      <c r="AE18" s="16"/>
    </row>
    <row r="19" spans="1:31" ht="15.6" customHeight="1" x14ac:dyDescent="0.25">
      <c r="A19" s="91" t="s">
        <v>226</v>
      </c>
      <c r="B19" s="80" t="s">
        <v>272</v>
      </c>
      <c r="C19" s="44"/>
      <c r="D19" s="113"/>
      <c r="E19" s="9"/>
      <c r="F19" s="44"/>
      <c r="M19" s="55"/>
      <c r="N19" s="9"/>
      <c r="O19" s="232"/>
      <c r="P19" s="44" t="s">
        <v>843</v>
      </c>
      <c r="Q19" s="44" t="s">
        <v>385</v>
      </c>
      <c r="R19" s="44" t="s">
        <v>319</v>
      </c>
      <c r="S19" s="42"/>
      <c r="T19" s="199">
        <v>2</v>
      </c>
      <c r="U19" s="173">
        <f t="shared" si="2"/>
        <v>2</v>
      </c>
      <c r="V19" s="42"/>
      <c r="W19" s="173"/>
      <c r="X19" s="44" t="s">
        <v>866</v>
      </c>
      <c r="Y19" s="44" t="s">
        <v>311</v>
      </c>
      <c r="Z19" s="160" t="s">
        <v>306</v>
      </c>
      <c r="AA19" s="42"/>
      <c r="AB19" s="42">
        <v>4</v>
      </c>
      <c r="AC19" s="173">
        <f t="shared" si="3"/>
        <v>4</v>
      </c>
      <c r="AD19" s="42">
        <v>3</v>
      </c>
      <c r="AE19" s="16"/>
    </row>
    <row r="20" spans="1:31" ht="15.6" customHeight="1" x14ac:dyDescent="0.25">
      <c r="B20" s="44"/>
      <c r="C20" s="44"/>
      <c r="E20" s="9"/>
      <c r="F20" s="44"/>
      <c r="N20" s="8"/>
      <c r="O20" s="232"/>
      <c r="P20" s="44" t="s">
        <v>850</v>
      </c>
      <c r="Q20" s="51" t="s">
        <v>361</v>
      </c>
      <c r="R20" s="51" t="s">
        <v>319</v>
      </c>
      <c r="S20" s="42"/>
      <c r="T20" s="199">
        <v>2</v>
      </c>
      <c r="U20" s="173">
        <f t="shared" si="2"/>
        <v>2</v>
      </c>
      <c r="V20" s="42"/>
      <c r="W20" s="173"/>
      <c r="X20" s="56" t="s">
        <v>868</v>
      </c>
      <c r="Y20" s="56" t="s">
        <v>310</v>
      </c>
      <c r="Z20" s="44" t="s">
        <v>306</v>
      </c>
      <c r="AA20" s="42">
        <v>1</v>
      </c>
      <c r="AB20" s="199">
        <v>1</v>
      </c>
      <c r="AC20" s="173">
        <f t="shared" si="3"/>
        <v>2</v>
      </c>
      <c r="AD20" s="42"/>
      <c r="AE20" s="62"/>
    </row>
    <row r="21" spans="1:31" ht="15.6" customHeight="1" x14ac:dyDescent="0.3">
      <c r="A21" s="73"/>
      <c r="B21" s="156"/>
      <c r="C21" s="75"/>
      <c r="D21" s="148"/>
      <c r="E21" s="77" t="s">
        <v>239</v>
      </c>
      <c r="F21" s="71"/>
      <c r="G21" s="70"/>
      <c r="H21" s="70"/>
      <c r="I21" s="70"/>
      <c r="J21" s="72"/>
      <c r="K21" s="70"/>
      <c r="L21" s="70"/>
      <c r="M21" s="70"/>
      <c r="N21" s="8"/>
      <c r="O21" s="233"/>
      <c r="P21" s="44" t="s">
        <v>1010</v>
      </c>
      <c r="Q21" s="51" t="s">
        <v>791</v>
      </c>
      <c r="R21" s="51" t="s">
        <v>319</v>
      </c>
      <c r="S21" s="43"/>
      <c r="T21" s="42">
        <v>1</v>
      </c>
      <c r="U21" s="173">
        <f t="shared" si="2"/>
        <v>1</v>
      </c>
      <c r="V21" s="42"/>
      <c r="W21" s="173"/>
      <c r="X21" s="44" t="s">
        <v>861</v>
      </c>
      <c r="Y21" s="44" t="s">
        <v>323</v>
      </c>
      <c r="Z21" s="44" t="s">
        <v>306</v>
      </c>
      <c r="AA21" s="42"/>
      <c r="AB21" s="42"/>
      <c r="AC21" s="173">
        <f t="shared" si="3"/>
        <v>0</v>
      </c>
      <c r="AD21" s="42"/>
      <c r="AE21" s="61"/>
    </row>
    <row r="22" spans="1:31" ht="15.6" customHeight="1" x14ac:dyDescent="0.3">
      <c r="A22" s="49" t="s">
        <v>228</v>
      </c>
      <c r="B22" s="35" t="s">
        <v>312</v>
      </c>
      <c r="D22" s="23">
        <v>1</v>
      </c>
      <c r="E22" s="8">
        <v>1</v>
      </c>
      <c r="F22" s="44" t="s">
        <v>4</v>
      </c>
      <c r="M22" s="39"/>
      <c r="N22" s="9"/>
      <c r="O22" s="232"/>
      <c r="P22" s="56" t="s">
        <v>1009</v>
      </c>
      <c r="Q22" s="56" t="s">
        <v>376</v>
      </c>
      <c r="R22" s="160" t="s">
        <v>319</v>
      </c>
      <c r="S22" s="199"/>
      <c r="T22" s="42"/>
      <c r="U22" s="173">
        <f t="shared" si="2"/>
        <v>0</v>
      </c>
      <c r="V22" s="42"/>
      <c r="W22" s="173"/>
      <c r="X22" s="44" t="s">
        <v>865</v>
      </c>
      <c r="Y22" s="44" t="s">
        <v>309</v>
      </c>
      <c r="Z22" s="51" t="s">
        <v>306</v>
      </c>
      <c r="AA22" s="42"/>
      <c r="AB22" s="199"/>
      <c r="AC22" s="173">
        <f t="shared" si="3"/>
        <v>0</v>
      </c>
      <c r="AD22" s="42"/>
      <c r="AE22" s="15"/>
    </row>
    <row r="23" spans="1:31" ht="15.6" customHeight="1" x14ac:dyDescent="0.25">
      <c r="A23" s="52" t="s">
        <v>226</v>
      </c>
      <c r="B23" s="44" t="s">
        <v>272</v>
      </c>
      <c r="C23" s="44"/>
      <c r="E23" s="8"/>
      <c r="F23" s="44"/>
      <c r="N23" s="8"/>
      <c r="O23" s="233"/>
      <c r="P23" s="44" t="s">
        <v>847</v>
      </c>
      <c r="Q23" s="44" t="s">
        <v>220</v>
      </c>
      <c r="R23" s="44" t="s">
        <v>319</v>
      </c>
      <c r="S23" s="42"/>
      <c r="T23" s="42"/>
      <c r="U23" s="173">
        <f t="shared" si="2"/>
        <v>0</v>
      </c>
      <c r="V23" s="42"/>
      <c r="W23" s="173"/>
      <c r="X23" s="44" t="s">
        <v>864</v>
      </c>
      <c r="Y23" s="159" t="s">
        <v>308</v>
      </c>
      <c r="Z23" s="51" t="s">
        <v>306</v>
      </c>
      <c r="AA23" s="199"/>
      <c r="AB23" s="199"/>
      <c r="AC23" s="173">
        <f t="shared" si="3"/>
        <v>0</v>
      </c>
      <c r="AD23" s="42"/>
      <c r="AE23" s="15"/>
    </row>
    <row r="24" spans="1:31" ht="15.6" customHeight="1" x14ac:dyDescent="0.25">
      <c r="N24" s="9"/>
      <c r="O24" s="233"/>
      <c r="P24" s="157" t="s">
        <v>805</v>
      </c>
      <c r="Q24" s="220"/>
      <c r="R24" s="220" t="s">
        <v>319</v>
      </c>
      <c r="S24" s="221">
        <v>2</v>
      </c>
      <c r="T24" s="221"/>
      <c r="U24" s="173">
        <f t="shared" si="2"/>
        <v>2</v>
      </c>
      <c r="V24" s="42"/>
      <c r="W24" s="173"/>
      <c r="X24" s="157" t="s">
        <v>805</v>
      </c>
      <c r="Y24" s="157"/>
      <c r="Z24" s="157" t="s">
        <v>306</v>
      </c>
      <c r="AA24" s="221">
        <v>1</v>
      </c>
      <c r="AB24" s="221">
        <v>3</v>
      </c>
      <c r="AC24" s="173">
        <f t="shared" si="3"/>
        <v>4</v>
      </c>
      <c r="AD24" s="42">
        <v>2</v>
      </c>
      <c r="AE24" s="15"/>
    </row>
    <row r="25" spans="1:31" ht="15.6" customHeight="1" x14ac:dyDescent="0.3">
      <c r="A25" s="42"/>
      <c r="B25" s="35" t="s">
        <v>278</v>
      </c>
      <c r="C25" s="106"/>
      <c r="D25" s="23">
        <v>5</v>
      </c>
      <c r="E25" s="8">
        <v>1</v>
      </c>
      <c r="F25" s="44" t="s">
        <v>5</v>
      </c>
      <c r="N25" s="9"/>
      <c r="O25" s="233"/>
      <c r="P25" s="224" t="s">
        <v>935</v>
      </c>
      <c r="Q25" s="225"/>
      <c r="R25" s="225"/>
      <c r="S25" s="226">
        <f>SUM(S14:S24)</f>
        <v>14</v>
      </c>
      <c r="T25" s="226">
        <f>SUM(T14:T24)</f>
        <v>20</v>
      </c>
      <c r="U25" s="226">
        <f>SUM(U14:U24)</f>
        <v>34</v>
      </c>
      <c r="V25" s="226">
        <f>SUM(V14:V24)</f>
        <v>1</v>
      </c>
      <c r="W25" s="173"/>
      <c r="X25" s="224" t="s">
        <v>936</v>
      </c>
      <c r="Y25" s="224"/>
      <c r="Z25" s="224"/>
      <c r="AA25" s="226">
        <f>SUM(AA14:AA24)</f>
        <v>15</v>
      </c>
      <c r="AB25" s="226">
        <f>SUM(AB14:AB24)</f>
        <v>22</v>
      </c>
      <c r="AC25" s="226">
        <f>SUM(AC14:AC24)</f>
        <v>37</v>
      </c>
      <c r="AD25" s="226">
        <f>SUM(AD14:AD24)</f>
        <v>9</v>
      </c>
      <c r="AE25" s="15"/>
    </row>
    <row r="26" spans="1:31" ht="15.6" customHeight="1" x14ac:dyDescent="0.25">
      <c r="A26" s="52" t="s">
        <v>226</v>
      </c>
      <c r="B26" s="44" t="s">
        <v>272</v>
      </c>
      <c r="C26" s="44"/>
      <c r="D26" s="23"/>
      <c r="E26" s="93">
        <v>1</v>
      </c>
      <c r="F26" s="44" t="s">
        <v>6</v>
      </c>
      <c r="N26" s="9"/>
      <c r="O26" s="233"/>
      <c r="P26" s="157" t="s">
        <v>860</v>
      </c>
      <c r="Q26" s="44" t="s">
        <v>320</v>
      </c>
      <c r="R26" s="44" t="s">
        <v>305</v>
      </c>
      <c r="S26" s="42">
        <v>5</v>
      </c>
      <c r="T26" s="42">
        <v>4</v>
      </c>
      <c r="U26" s="173">
        <f t="shared" ref="U26:U35" si="4">SUM(S26:T26)</f>
        <v>9</v>
      </c>
      <c r="V26" s="42"/>
      <c r="W26" s="173"/>
      <c r="X26" s="46" t="s">
        <v>878</v>
      </c>
      <c r="Y26" s="46" t="s">
        <v>794</v>
      </c>
      <c r="Z26" s="44" t="s">
        <v>243</v>
      </c>
      <c r="AA26" s="42">
        <v>3</v>
      </c>
      <c r="AB26" s="42">
        <v>2</v>
      </c>
      <c r="AC26" s="173">
        <f t="shared" ref="AC26:AC35" si="5">SUM(AA26:AB26)</f>
        <v>5</v>
      </c>
      <c r="AD26" s="42">
        <v>3</v>
      </c>
      <c r="AE26" s="15"/>
    </row>
    <row r="27" spans="1:31" ht="15.6" customHeight="1" x14ac:dyDescent="0.25">
      <c r="E27" s="93">
        <v>2</v>
      </c>
      <c r="F27" s="44" t="s">
        <v>7</v>
      </c>
      <c r="N27" s="9"/>
      <c r="O27" s="232"/>
      <c r="P27" s="157" t="s">
        <v>859</v>
      </c>
      <c r="Q27" s="44" t="s">
        <v>792</v>
      </c>
      <c r="R27" s="44" t="s">
        <v>305</v>
      </c>
      <c r="S27" s="42">
        <v>5</v>
      </c>
      <c r="T27" s="42">
        <v>2</v>
      </c>
      <c r="U27" s="173">
        <f t="shared" si="4"/>
        <v>7</v>
      </c>
      <c r="V27" s="42"/>
      <c r="W27" s="173"/>
      <c r="X27" s="44" t="s">
        <v>873</v>
      </c>
      <c r="Y27" s="44" t="s">
        <v>219</v>
      </c>
      <c r="Z27" s="44" t="s">
        <v>243</v>
      </c>
      <c r="AA27" s="42">
        <v>3</v>
      </c>
      <c r="AB27" s="42"/>
      <c r="AC27" s="173">
        <f>SUM(AA27:AB27)</f>
        <v>3</v>
      </c>
      <c r="AD27" s="42"/>
      <c r="AE27" s="15"/>
    </row>
    <row r="28" spans="1:31" ht="15.6" customHeight="1" x14ac:dyDescent="0.25">
      <c r="E28" s="93">
        <v>2</v>
      </c>
      <c r="F28" s="44" t="s">
        <v>9</v>
      </c>
      <c r="G28" s="39"/>
      <c r="K28" s="39"/>
      <c r="L28" s="39"/>
      <c r="M28" s="39"/>
      <c r="N28" s="9"/>
      <c r="O28" s="232"/>
      <c r="P28" s="44" t="s">
        <v>853</v>
      </c>
      <c r="Q28" s="159" t="s">
        <v>274</v>
      </c>
      <c r="R28" s="51" t="s">
        <v>305</v>
      </c>
      <c r="S28" s="42">
        <v>1</v>
      </c>
      <c r="T28" s="42">
        <v>3</v>
      </c>
      <c r="U28" s="173">
        <f t="shared" si="4"/>
        <v>4</v>
      </c>
      <c r="V28" s="42"/>
      <c r="W28" s="173"/>
      <c r="X28" s="44" t="s">
        <v>926</v>
      </c>
      <c r="Y28" s="44" t="s">
        <v>289</v>
      </c>
      <c r="Z28" s="44" t="s">
        <v>243</v>
      </c>
      <c r="AA28" s="42">
        <v>1</v>
      </c>
      <c r="AB28" s="199">
        <v>2</v>
      </c>
      <c r="AC28" s="173">
        <f>SUM(AA28:AB28)</f>
        <v>3</v>
      </c>
      <c r="AD28" s="42">
        <v>2</v>
      </c>
      <c r="AE28" s="15"/>
    </row>
    <row r="29" spans="1:31" ht="15.6" customHeight="1" x14ac:dyDescent="0.25">
      <c r="E29" s="9">
        <v>2</v>
      </c>
      <c r="F29" s="44" t="s">
        <v>8</v>
      </c>
      <c r="N29" s="9"/>
      <c r="O29" s="232"/>
      <c r="P29" s="44" t="s">
        <v>856</v>
      </c>
      <c r="Q29" s="44" t="s">
        <v>261</v>
      </c>
      <c r="R29" s="44" t="s">
        <v>305</v>
      </c>
      <c r="S29" s="42">
        <v>1</v>
      </c>
      <c r="T29" s="42">
        <v>3</v>
      </c>
      <c r="U29" s="173">
        <f t="shared" si="4"/>
        <v>4</v>
      </c>
      <c r="V29" s="42"/>
      <c r="W29" s="173"/>
      <c r="X29" s="44" t="s">
        <v>879</v>
      </c>
      <c r="Y29" s="44" t="s">
        <v>303</v>
      </c>
      <c r="Z29" s="44" t="s">
        <v>243</v>
      </c>
      <c r="AA29" s="42"/>
      <c r="AB29" s="199">
        <v>3</v>
      </c>
      <c r="AC29" s="173">
        <f>SUM(AA29:AB29)</f>
        <v>3</v>
      </c>
      <c r="AD29" s="42"/>
      <c r="AE29" s="15"/>
    </row>
    <row r="30" spans="1:31" ht="15.6" customHeight="1" x14ac:dyDescent="0.25">
      <c r="F30" s="44"/>
      <c r="N30" s="9"/>
      <c r="O30" s="232"/>
      <c r="P30" s="44" t="s">
        <v>901</v>
      </c>
      <c r="Q30" s="44" t="s">
        <v>790</v>
      </c>
      <c r="R30" s="44" t="s">
        <v>305</v>
      </c>
      <c r="S30" s="42">
        <v>2</v>
      </c>
      <c r="T30" s="199">
        <v>1</v>
      </c>
      <c r="U30" s="173">
        <f t="shared" si="4"/>
        <v>3</v>
      </c>
      <c r="V30" s="42"/>
      <c r="W30" s="173"/>
      <c r="X30" s="44" t="s">
        <v>875</v>
      </c>
      <c r="Y30" s="44" t="s">
        <v>328</v>
      </c>
      <c r="Z30" s="44" t="s">
        <v>243</v>
      </c>
      <c r="AA30" s="42">
        <v>1</v>
      </c>
      <c r="AB30" s="42">
        <v>1</v>
      </c>
      <c r="AC30" s="173">
        <f>SUM(AA30:AB30)</f>
        <v>2</v>
      </c>
      <c r="AD30" s="42"/>
      <c r="AE30" s="15"/>
    </row>
    <row r="31" spans="1:31" ht="15.6" customHeight="1" x14ac:dyDescent="0.3">
      <c r="A31" s="76" t="s">
        <v>327</v>
      </c>
      <c r="B31" s="156"/>
      <c r="C31" s="155"/>
      <c r="D31" s="148"/>
      <c r="E31" s="77" t="s">
        <v>239</v>
      </c>
      <c r="F31" s="71"/>
      <c r="G31" s="78"/>
      <c r="H31" s="78"/>
      <c r="I31" s="78"/>
      <c r="J31" s="79"/>
      <c r="K31" s="78"/>
      <c r="L31" s="78"/>
      <c r="M31" s="78"/>
      <c r="N31" s="9"/>
      <c r="O31" s="233"/>
      <c r="P31" s="44" t="s">
        <v>852</v>
      </c>
      <c r="Q31" s="44" t="s">
        <v>234</v>
      </c>
      <c r="R31" s="44" t="s">
        <v>305</v>
      </c>
      <c r="S31" s="42"/>
      <c r="T31" s="42">
        <v>3</v>
      </c>
      <c r="U31" s="173">
        <f>SUM(S31:T31)</f>
        <v>3</v>
      </c>
      <c r="V31" s="42"/>
      <c r="W31" s="173"/>
      <c r="X31" s="44" t="s">
        <v>874</v>
      </c>
      <c r="Y31" s="44" t="s">
        <v>212</v>
      </c>
      <c r="Z31" s="44" t="s">
        <v>243</v>
      </c>
      <c r="AA31" s="42"/>
      <c r="AB31" s="199">
        <v>2</v>
      </c>
      <c r="AC31" s="173">
        <f>SUM(AA31:AB31)</f>
        <v>2</v>
      </c>
      <c r="AD31" s="42"/>
      <c r="AE31" s="15"/>
    </row>
    <row r="32" spans="1:31" ht="15.6" customHeight="1" x14ac:dyDescent="0.3">
      <c r="A32" s="49" t="s">
        <v>229</v>
      </c>
      <c r="B32" s="35" t="s">
        <v>276</v>
      </c>
      <c r="D32" s="23">
        <v>2</v>
      </c>
      <c r="E32" s="8">
        <v>2</v>
      </c>
      <c r="F32" s="157" t="s">
        <v>10</v>
      </c>
      <c r="G32" s="158"/>
      <c r="H32" s="158"/>
      <c r="I32" s="94"/>
      <c r="J32" s="94"/>
      <c r="K32" s="94"/>
      <c r="L32" s="94"/>
      <c r="M32" s="94"/>
      <c r="N32" s="8"/>
      <c r="O32" s="232"/>
      <c r="P32" s="44" t="s">
        <v>855</v>
      </c>
      <c r="Q32" s="88" t="s">
        <v>221</v>
      </c>
      <c r="R32" s="44" t="s">
        <v>305</v>
      </c>
      <c r="S32" s="42"/>
      <c r="T32" s="42">
        <v>3</v>
      </c>
      <c r="U32" s="173">
        <f>SUM(S32:T32)</f>
        <v>3</v>
      </c>
      <c r="V32" s="42"/>
      <c r="W32" s="173"/>
      <c r="X32" s="44" t="s">
        <v>864</v>
      </c>
      <c r="Y32" s="51" t="s">
        <v>914</v>
      </c>
      <c r="Z32" s="51" t="s">
        <v>243</v>
      </c>
      <c r="AA32" s="42"/>
      <c r="AB32" s="42">
        <v>2</v>
      </c>
      <c r="AC32" s="173">
        <f t="shared" si="5"/>
        <v>2</v>
      </c>
      <c r="AD32" s="42">
        <v>2</v>
      </c>
      <c r="AE32" s="15"/>
    </row>
    <row r="33" spans="1:31" ht="15.6" customHeight="1" x14ac:dyDescent="0.25">
      <c r="A33" s="42" t="s">
        <v>226</v>
      </c>
      <c r="B33" s="44" t="s">
        <v>370</v>
      </c>
      <c r="C33" s="44" t="s">
        <v>369</v>
      </c>
      <c r="D33" s="9"/>
      <c r="E33" s="8">
        <v>2</v>
      </c>
      <c r="F33" s="44" t="s">
        <v>11</v>
      </c>
      <c r="G33" s="43"/>
      <c r="N33" s="9"/>
      <c r="O33" s="232"/>
      <c r="P33" s="44" t="s">
        <v>858</v>
      </c>
      <c r="Q33" s="44" t="s">
        <v>333</v>
      </c>
      <c r="R33" s="44" t="s">
        <v>305</v>
      </c>
      <c r="S33" s="42">
        <v>1</v>
      </c>
      <c r="T33" s="42">
        <v>1</v>
      </c>
      <c r="U33" s="173">
        <f>SUM(S33:T33)</f>
        <v>2</v>
      </c>
      <c r="V33" s="42"/>
      <c r="W33" s="173"/>
      <c r="X33" s="44" t="s">
        <v>876</v>
      </c>
      <c r="Y33" s="44" t="s">
        <v>367</v>
      </c>
      <c r="Z33" s="44" t="s">
        <v>243</v>
      </c>
      <c r="AA33" s="42"/>
      <c r="AB33" s="42">
        <v>1</v>
      </c>
      <c r="AC33" s="173">
        <f t="shared" si="5"/>
        <v>1</v>
      </c>
      <c r="AD33" s="42">
        <v>1</v>
      </c>
      <c r="AE33" s="15"/>
    </row>
    <row r="34" spans="1:31" ht="15.6" customHeight="1" x14ac:dyDescent="0.25">
      <c r="B34" s="44"/>
      <c r="C34" s="44"/>
      <c r="N34" s="9"/>
      <c r="O34" s="233"/>
      <c r="P34" s="44" t="s">
        <v>854</v>
      </c>
      <c r="Q34" s="44" t="s">
        <v>214</v>
      </c>
      <c r="R34" s="44" t="s">
        <v>305</v>
      </c>
      <c r="S34" s="199"/>
      <c r="T34" s="42">
        <v>2</v>
      </c>
      <c r="U34" s="173">
        <f>SUM(S34:T34)</f>
        <v>2</v>
      </c>
      <c r="V34" s="42"/>
      <c r="W34" s="173"/>
      <c r="X34" s="44" t="s">
        <v>877</v>
      </c>
      <c r="Y34" s="51" t="s">
        <v>786</v>
      </c>
      <c r="Z34" s="51" t="s">
        <v>243</v>
      </c>
      <c r="AA34" s="42"/>
      <c r="AB34" s="199">
        <v>1</v>
      </c>
      <c r="AC34" s="173">
        <f t="shared" si="5"/>
        <v>1</v>
      </c>
      <c r="AD34" s="42"/>
      <c r="AE34" s="15"/>
    </row>
    <row r="35" spans="1:31" ht="15.6" customHeight="1" x14ac:dyDescent="0.3">
      <c r="A35" s="52"/>
      <c r="B35" s="35" t="s">
        <v>313</v>
      </c>
      <c r="C35" s="46"/>
      <c r="D35" s="114">
        <v>3</v>
      </c>
      <c r="E35" s="93">
        <v>1</v>
      </c>
      <c r="F35" s="44" t="s">
        <v>12</v>
      </c>
      <c r="N35" s="9"/>
      <c r="O35" s="233"/>
      <c r="P35" s="44" t="s">
        <v>857</v>
      </c>
      <c r="Q35" s="44" t="s">
        <v>222</v>
      </c>
      <c r="R35" s="44" t="s">
        <v>305</v>
      </c>
      <c r="S35" s="43"/>
      <c r="T35" s="42">
        <v>1</v>
      </c>
      <c r="U35" s="173">
        <f t="shared" si="4"/>
        <v>1</v>
      </c>
      <c r="V35" s="42"/>
      <c r="W35" s="173"/>
      <c r="X35" s="44" t="s">
        <v>872</v>
      </c>
      <c r="Y35" s="44" t="s">
        <v>211</v>
      </c>
      <c r="Z35" s="44" t="s">
        <v>243</v>
      </c>
      <c r="AA35" s="42"/>
      <c r="AB35" s="42"/>
      <c r="AC35" s="173">
        <f t="shared" si="5"/>
        <v>0</v>
      </c>
      <c r="AD35" s="42"/>
      <c r="AE35" s="15"/>
    </row>
    <row r="36" spans="1:31" ht="15.6" customHeight="1" x14ac:dyDescent="0.25">
      <c r="A36" s="52" t="s">
        <v>226</v>
      </c>
      <c r="B36" s="44" t="s">
        <v>272</v>
      </c>
      <c r="C36" s="52"/>
      <c r="D36" s="114"/>
      <c r="E36" s="93">
        <v>2</v>
      </c>
      <c r="F36" s="44" t="s">
        <v>13</v>
      </c>
      <c r="N36" s="9"/>
      <c r="O36" s="232"/>
      <c r="P36" s="157" t="s">
        <v>805</v>
      </c>
      <c r="Q36" s="157"/>
      <c r="R36" s="157" t="s">
        <v>305</v>
      </c>
      <c r="S36" s="221">
        <v>1</v>
      </c>
      <c r="T36" s="221">
        <v>3</v>
      </c>
      <c r="U36" s="173">
        <f>SUM(S36:T36)</f>
        <v>4</v>
      </c>
      <c r="V36" s="42"/>
      <c r="W36" s="173"/>
      <c r="X36" s="157" t="s">
        <v>805</v>
      </c>
      <c r="Y36" s="157"/>
      <c r="Z36" s="223" t="s">
        <v>243</v>
      </c>
      <c r="AA36" s="221">
        <v>1</v>
      </c>
      <c r="AB36" s="221"/>
      <c r="AC36" s="173">
        <f>SUM(AA36:AB36)</f>
        <v>1</v>
      </c>
      <c r="AD36" s="42"/>
      <c r="AE36" s="15"/>
    </row>
    <row r="37" spans="1:31" ht="15.6" customHeight="1" x14ac:dyDescent="0.25">
      <c r="B37" s="44"/>
      <c r="C37" s="42"/>
      <c r="E37" s="93">
        <v>2</v>
      </c>
      <c r="F37" s="44" t="s">
        <v>14</v>
      </c>
      <c r="N37" s="9"/>
      <c r="O37" s="233"/>
      <c r="P37" s="224" t="s">
        <v>937</v>
      </c>
      <c r="Q37" s="224"/>
      <c r="R37" s="224"/>
      <c r="S37" s="226">
        <f>SUM(S26:S36)</f>
        <v>16</v>
      </c>
      <c r="T37" s="226">
        <f>SUM(T26:T36)</f>
        <v>26</v>
      </c>
      <c r="U37" s="226">
        <f>SUM(U26:U36)</f>
        <v>42</v>
      </c>
      <c r="V37" s="226">
        <f>SUM(V36)</f>
        <v>0</v>
      </c>
      <c r="W37" s="173"/>
      <c r="X37" s="224" t="s">
        <v>938</v>
      </c>
      <c r="Y37" s="224"/>
      <c r="Z37" s="227"/>
      <c r="AA37" s="226">
        <f>SUM(AA26:AA36)</f>
        <v>9</v>
      </c>
      <c r="AB37" s="226">
        <f>SUM(AB26:AB36)</f>
        <v>14</v>
      </c>
      <c r="AC37" s="226">
        <f>SUM(AC26:AC36)</f>
        <v>23</v>
      </c>
      <c r="AD37" s="226">
        <f>SUM(AD26:AD36)</f>
        <v>8</v>
      </c>
      <c r="AE37" s="15"/>
    </row>
    <row r="38" spans="1:31" ht="15.6" customHeight="1" x14ac:dyDescent="0.25">
      <c r="B38" s="44"/>
      <c r="C38" s="42"/>
      <c r="E38" s="93"/>
      <c r="F38" s="44"/>
      <c r="N38" s="8"/>
      <c r="O38" s="233"/>
      <c r="P38" s="44" t="s">
        <v>811</v>
      </c>
      <c r="Q38" s="44" t="s">
        <v>299</v>
      </c>
      <c r="R38" s="51" t="s">
        <v>250</v>
      </c>
      <c r="S38" s="199">
        <v>2</v>
      </c>
      <c r="T38" s="199">
        <v>3</v>
      </c>
      <c r="U38" s="173">
        <f t="shared" ref="U38:U46" si="6">SUM(S38:T38)</f>
        <v>5</v>
      </c>
      <c r="V38" s="42"/>
      <c r="W38" s="173"/>
      <c r="X38" s="56" t="s">
        <v>825</v>
      </c>
      <c r="Y38" s="56" t="s">
        <v>260</v>
      </c>
      <c r="Z38" s="46" t="s">
        <v>242</v>
      </c>
      <c r="AA38" s="42">
        <v>1</v>
      </c>
      <c r="AB38" s="42">
        <v>8</v>
      </c>
      <c r="AC38" s="173">
        <f t="shared" ref="AC38:AC47" si="7">SUM(AA38:AB38)</f>
        <v>9</v>
      </c>
      <c r="AD38" s="42"/>
      <c r="AE38" s="15"/>
    </row>
    <row r="39" spans="1:31" ht="15.6" customHeight="1" x14ac:dyDescent="0.3">
      <c r="A39" s="76"/>
      <c r="B39" s="156"/>
      <c r="C39" s="71"/>
      <c r="D39" s="148"/>
      <c r="E39" s="77" t="s">
        <v>239</v>
      </c>
      <c r="F39" s="77"/>
      <c r="G39" s="78"/>
      <c r="H39" s="78"/>
      <c r="I39" s="78"/>
      <c r="J39" s="79"/>
      <c r="K39" s="78"/>
      <c r="L39" s="78"/>
      <c r="M39" s="78"/>
      <c r="N39" s="9"/>
      <c r="O39" s="233"/>
      <c r="P39" s="44" t="s">
        <v>807</v>
      </c>
      <c r="Q39" s="159" t="s">
        <v>370</v>
      </c>
      <c r="R39" s="44" t="s">
        <v>250</v>
      </c>
      <c r="S39" s="42">
        <v>2</v>
      </c>
      <c r="T39" s="42">
        <v>1</v>
      </c>
      <c r="U39" s="173">
        <f t="shared" si="6"/>
        <v>3</v>
      </c>
      <c r="V39" s="42">
        <v>2</v>
      </c>
      <c r="W39" s="173"/>
      <c r="X39" s="44" t="s">
        <v>943</v>
      </c>
      <c r="Y39" s="44" t="s">
        <v>796</v>
      </c>
      <c r="Z39" s="44" t="s">
        <v>242</v>
      </c>
      <c r="AA39" s="42">
        <v>7</v>
      </c>
      <c r="AB39" s="199">
        <v>1</v>
      </c>
      <c r="AC39" s="173">
        <f t="shared" si="7"/>
        <v>8</v>
      </c>
      <c r="AD39" s="42"/>
      <c r="AE39" s="15"/>
    </row>
    <row r="40" spans="1:31" ht="15.6" customHeight="1" x14ac:dyDescent="0.3">
      <c r="A40" s="49" t="s">
        <v>230</v>
      </c>
      <c r="B40" s="35" t="s">
        <v>277</v>
      </c>
      <c r="C40" s="44"/>
      <c r="D40" s="23">
        <v>2</v>
      </c>
      <c r="E40" s="9">
        <v>1</v>
      </c>
      <c r="F40" s="44" t="s">
        <v>15</v>
      </c>
      <c r="G40" s="43"/>
      <c r="H40" s="47"/>
      <c r="I40" s="47"/>
      <c r="J40" s="48"/>
      <c r="K40" s="47"/>
      <c r="L40" s="47"/>
      <c r="M40" s="47"/>
      <c r="N40" s="8"/>
      <c r="O40" s="233"/>
      <c r="P40" s="44" t="s">
        <v>810</v>
      </c>
      <c r="Q40" s="44" t="s">
        <v>299</v>
      </c>
      <c r="R40" s="51" t="s">
        <v>250</v>
      </c>
      <c r="S40" s="42">
        <v>2</v>
      </c>
      <c r="T40" s="199"/>
      <c r="U40" s="173">
        <f t="shared" si="6"/>
        <v>2</v>
      </c>
      <c r="V40" s="42"/>
      <c r="W40" s="173"/>
      <c r="X40" s="44" t="s">
        <v>827</v>
      </c>
      <c r="Y40" s="44" t="s">
        <v>304</v>
      </c>
      <c r="Z40" s="44" t="s">
        <v>242</v>
      </c>
      <c r="AA40" s="42">
        <v>3</v>
      </c>
      <c r="AB40" s="199">
        <v>5</v>
      </c>
      <c r="AC40" s="173">
        <f t="shared" si="7"/>
        <v>8</v>
      </c>
      <c r="AD40" s="42"/>
      <c r="AE40" s="15"/>
    </row>
    <row r="41" spans="1:31" ht="15.6" customHeight="1" x14ac:dyDescent="0.25">
      <c r="A41" s="52" t="s">
        <v>226</v>
      </c>
      <c r="B41" s="56" t="s">
        <v>17</v>
      </c>
      <c r="C41" s="46" t="s">
        <v>405</v>
      </c>
      <c r="D41" s="23"/>
      <c r="E41" s="9">
        <v>2</v>
      </c>
      <c r="F41" s="44" t="s">
        <v>16</v>
      </c>
      <c r="G41" s="43"/>
      <c r="H41" s="47"/>
      <c r="I41" s="43"/>
      <c r="J41" s="45"/>
      <c r="K41" s="47"/>
      <c r="L41" s="47"/>
      <c r="M41" s="39"/>
      <c r="N41" s="9"/>
      <c r="O41" s="233"/>
      <c r="P41" s="44" t="s">
        <v>813</v>
      </c>
      <c r="Q41" s="44" t="s">
        <v>259</v>
      </c>
      <c r="R41" s="51" t="s">
        <v>250</v>
      </c>
      <c r="S41" s="199">
        <v>1</v>
      </c>
      <c r="T41" s="42">
        <v>1</v>
      </c>
      <c r="U41" s="173">
        <f t="shared" si="6"/>
        <v>2</v>
      </c>
      <c r="V41" s="42"/>
      <c r="W41" s="173"/>
      <c r="X41" s="46" t="s">
        <v>829</v>
      </c>
      <c r="Y41" s="46" t="s">
        <v>249</v>
      </c>
      <c r="Z41" s="160" t="s">
        <v>242</v>
      </c>
      <c r="AA41" s="42">
        <v>3</v>
      </c>
      <c r="AB41" s="42">
        <v>3</v>
      </c>
      <c r="AC41" s="173">
        <f t="shared" si="7"/>
        <v>6</v>
      </c>
      <c r="AD41" s="42"/>
      <c r="AE41" s="15"/>
    </row>
    <row r="42" spans="1:31" ht="15.6" customHeight="1" x14ac:dyDescent="0.25">
      <c r="N42" s="9"/>
      <c r="O42" s="232"/>
      <c r="P42" s="44" t="s">
        <v>812</v>
      </c>
      <c r="Q42" s="44" t="s">
        <v>215</v>
      </c>
      <c r="R42" s="44" t="s">
        <v>250</v>
      </c>
      <c r="S42" s="42"/>
      <c r="T42" s="199">
        <v>2</v>
      </c>
      <c r="U42" s="173">
        <f t="shared" si="6"/>
        <v>2</v>
      </c>
      <c r="V42" s="42">
        <v>1</v>
      </c>
      <c r="W42" s="173"/>
      <c r="X42" s="44" t="s">
        <v>832</v>
      </c>
      <c r="Y42" s="44" t="s">
        <v>359</v>
      </c>
      <c r="Z42" s="44" t="s">
        <v>242</v>
      </c>
      <c r="AA42" s="42">
        <v>1</v>
      </c>
      <c r="AB42" s="42">
        <v>4</v>
      </c>
      <c r="AC42" s="173">
        <f t="shared" si="7"/>
        <v>5</v>
      </c>
      <c r="AD42" s="42"/>
      <c r="AE42" s="15"/>
    </row>
    <row r="43" spans="1:31" ht="15.6" customHeight="1" x14ac:dyDescent="0.3">
      <c r="B43" s="35" t="s">
        <v>364</v>
      </c>
      <c r="C43" s="59"/>
      <c r="D43" s="24">
        <v>0</v>
      </c>
      <c r="N43" s="8"/>
      <c r="O43" s="232"/>
      <c r="P43" s="44" t="s">
        <v>809</v>
      </c>
      <c r="Q43" s="44" t="s">
        <v>251</v>
      </c>
      <c r="R43" s="44" t="s">
        <v>250</v>
      </c>
      <c r="S43" s="42"/>
      <c r="T43" s="42">
        <v>1</v>
      </c>
      <c r="U43" s="173">
        <f t="shared" si="6"/>
        <v>1</v>
      </c>
      <c r="V43" s="42">
        <v>1</v>
      </c>
      <c r="W43" s="173"/>
      <c r="X43" s="44" t="s">
        <v>831</v>
      </c>
      <c r="Y43" s="44" t="s">
        <v>382</v>
      </c>
      <c r="Z43" s="44" t="s">
        <v>242</v>
      </c>
      <c r="AA43" s="42"/>
      <c r="AB43" s="42">
        <v>3</v>
      </c>
      <c r="AC43" s="173">
        <f t="shared" si="7"/>
        <v>3</v>
      </c>
      <c r="AD43" s="42"/>
      <c r="AE43" s="15"/>
    </row>
    <row r="44" spans="1:31" ht="15.6" customHeight="1" x14ac:dyDescent="0.25">
      <c r="A44" s="91" t="s">
        <v>226</v>
      </c>
      <c r="B44" s="88" t="s">
        <v>216</v>
      </c>
      <c r="C44" s="46" t="s">
        <v>369</v>
      </c>
      <c r="D44" s="24"/>
      <c r="E44" s="9"/>
      <c r="F44" s="44"/>
      <c r="N44" s="9"/>
      <c r="O44" s="232"/>
      <c r="P44" s="44" t="s">
        <v>814</v>
      </c>
      <c r="Q44" s="44" t="s">
        <v>325</v>
      </c>
      <c r="R44" s="44" t="s">
        <v>250</v>
      </c>
      <c r="S44" s="52"/>
      <c r="T44" s="91">
        <v>1</v>
      </c>
      <c r="U44" s="173">
        <f t="shared" si="6"/>
        <v>1</v>
      </c>
      <c r="V44" s="42"/>
      <c r="W44" s="173"/>
      <c r="X44" s="44" t="s">
        <v>828</v>
      </c>
      <c r="Y44" s="44" t="s">
        <v>258</v>
      </c>
      <c r="Z44" s="44" t="s">
        <v>242</v>
      </c>
      <c r="AA44" s="42"/>
      <c r="AB44" s="199">
        <v>3</v>
      </c>
      <c r="AC44" s="173">
        <f t="shared" si="7"/>
        <v>3</v>
      </c>
      <c r="AD44" s="42">
        <v>1</v>
      </c>
      <c r="AE44" s="15"/>
    </row>
    <row r="45" spans="1:31" ht="15.6" customHeight="1" x14ac:dyDescent="0.25">
      <c r="A45" s="91"/>
      <c r="B45" s="44" t="s">
        <v>216</v>
      </c>
      <c r="C45" s="60" t="s">
        <v>369</v>
      </c>
      <c r="N45" s="9"/>
      <c r="O45" s="232"/>
      <c r="P45" s="44" t="s">
        <v>806</v>
      </c>
      <c r="Q45" s="51" t="s">
        <v>787</v>
      </c>
      <c r="R45" s="44" t="s">
        <v>250</v>
      </c>
      <c r="S45" s="42"/>
      <c r="T45" s="199"/>
      <c r="U45" s="173">
        <f t="shared" si="6"/>
        <v>0</v>
      </c>
      <c r="V45" s="42"/>
      <c r="W45" s="173"/>
      <c r="X45" s="44" t="s">
        <v>830</v>
      </c>
      <c r="Y45" s="88" t="s">
        <v>288</v>
      </c>
      <c r="Z45" s="44" t="s">
        <v>242</v>
      </c>
      <c r="AA45" s="42"/>
      <c r="AB45" s="199">
        <v>2</v>
      </c>
      <c r="AC45" s="173">
        <f t="shared" si="7"/>
        <v>2</v>
      </c>
      <c r="AD45" s="42"/>
      <c r="AE45" s="15"/>
    </row>
    <row r="46" spans="1:31" ht="15.6" customHeight="1" x14ac:dyDescent="0.25">
      <c r="E46" s="9"/>
      <c r="F46" s="44"/>
      <c r="N46" s="8"/>
      <c r="O46" s="233"/>
      <c r="P46" s="44" t="s">
        <v>808</v>
      </c>
      <c r="Q46" s="44" t="s">
        <v>250</v>
      </c>
      <c r="R46" s="44" t="s">
        <v>250</v>
      </c>
      <c r="S46" s="42"/>
      <c r="T46" s="199"/>
      <c r="U46" s="173">
        <f t="shared" si="6"/>
        <v>0</v>
      </c>
      <c r="V46" s="42"/>
      <c r="W46" s="173"/>
      <c r="X46" s="44" t="s">
        <v>826</v>
      </c>
      <c r="Y46" s="44" t="s">
        <v>218</v>
      </c>
      <c r="Z46" s="51" t="s">
        <v>242</v>
      </c>
      <c r="AA46" s="42">
        <v>1</v>
      </c>
      <c r="AB46" s="199"/>
      <c r="AC46" s="173">
        <f t="shared" si="7"/>
        <v>1</v>
      </c>
      <c r="AD46" s="42"/>
      <c r="AE46" s="15"/>
    </row>
    <row r="47" spans="1:31" ht="15.6" customHeight="1" x14ac:dyDescent="0.25">
      <c r="A47" s="107"/>
      <c r="B47" s="108"/>
      <c r="C47" s="108"/>
      <c r="D47" s="149"/>
      <c r="E47" s="109"/>
      <c r="F47" s="108"/>
      <c r="G47" s="110"/>
      <c r="H47" s="110"/>
      <c r="I47" s="110"/>
      <c r="J47" s="111"/>
      <c r="K47" s="110"/>
      <c r="L47" s="110"/>
      <c r="M47" s="109"/>
      <c r="N47" s="8"/>
      <c r="O47" s="233"/>
      <c r="P47" s="44" t="s">
        <v>815</v>
      </c>
      <c r="Q47" s="159" t="s">
        <v>380</v>
      </c>
      <c r="R47" s="44" t="s">
        <v>250</v>
      </c>
      <c r="S47" s="42"/>
      <c r="T47" s="42"/>
      <c r="U47" s="173">
        <f>SUM(S47:T47)</f>
        <v>0</v>
      </c>
      <c r="V47" s="42">
        <v>1</v>
      </c>
      <c r="W47" s="173"/>
      <c r="X47" s="44" t="s">
        <v>833</v>
      </c>
      <c r="Y47" s="44" t="s">
        <v>204</v>
      </c>
      <c r="Z47" s="44" t="s">
        <v>242</v>
      </c>
      <c r="AA47" s="42"/>
      <c r="AB47" s="42"/>
      <c r="AC47" s="173">
        <f t="shared" si="7"/>
        <v>0</v>
      </c>
      <c r="AD47" s="42">
        <v>2</v>
      </c>
      <c r="AE47" s="15"/>
    </row>
    <row r="48" spans="1:31" ht="15.6" customHeight="1" x14ac:dyDescent="0.3">
      <c r="C48" s="44" t="s">
        <v>231</v>
      </c>
      <c r="D48" s="102">
        <f>SUM(D15:D47)</f>
        <v>15</v>
      </c>
      <c r="E48" s="22"/>
      <c r="F48" s="44" t="s">
        <v>233</v>
      </c>
      <c r="G48" s="35"/>
      <c r="H48" s="50"/>
      <c r="I48" s="64">
        <v>4</v>
      </c>
      <c r="J48" s="23"/>
      <c r="K48" s="56"/>
      <c r="L48" s="59"/>
      <c r="N48" s="9"/>
      <c r="O48" s="232"/>
      <c r="P48" s="157" t="s">
        <v>805</v>
      </c>
      <c r="Q48" s="157"/>
      <c r="R48" s="157" t="s">
        <v>250</v>
      </c>
      <c r="S48" s="221"/>
      <c r="T48" s="221">
        <v>1</v>
      </c>
      <c r="U48" s="173">
        <f>SUM(S48:T48)</f>
        <v>1</v>
      </c>
      <c r="V48" s="42">
        <v>1</v>
      </c>
      <c r="W48" s="173"/>
      <c r="X48" s="157" t="s">
        <v>805</v>
      </c>
      <c r="Y48" s="157"/>
      <c r="Z48" s="157" t="s">
        <v>242</v>
      </c>
      <c r="AA48" s="221">
        <v>3</v>
      </c>
      <c r="AB48" s="221">
        <v>1</v>
      </c>
      <c r="AC48" s="173">
        <f>SUM(AA48:AB48)</f>
        <v>4</v>
      </c>
      <c r="AD48" s="42"/>
      <c r="AE48" s="15"/>
    </row>
    <row r="49" spans="1:31" ht="15.6" customHeight="1" x14ac:dyDescent="0.25">
      <c r="A49" s="44"/>
      <c r="B49" s="44"/>
      <c r="C49" s="60"/>
      <c r="E49" s="93"/>
      <c r="F49" s="44"/>
      <c r="N49" s="9"/>
      <c r="O49" s="233"/>
      <c r="P49" s="224" t="s">
        <v>939</v>
      </c>
      <c r="Q49" s="224"/>
      <c r="R49" s="224"/>
      <c r="S49" s="226">
        <f>SUM(S38:S48)</f>
        <v>7</v>
      </c>
      <c r="T49" s="226">
        <f>SUM(T38:T48)</f>
        <v>10</v>
      </c>
      <c r="U49" s="226">
        <f>SUM(U38:U48)</f>
        <v>17</v>
      </c>
      <c r="V49" s="226">
        <f>SUM(V38:V48)</f>
        <v>6</v>
      </c>
      <c r="W49" s="173"/>
      <c r="X49" s="224" t="s">
        <v>940</v>
      </c>
      <c r="Y49" s="224"/>
      <c r="Z49" s="224"/>
      <c r="AA49" s="226">
        <f>SUM(AA38:AA48)</f>
        <v>19</v>
      </c>
      <c r="AB49" s="226">
        <f>SUM(AB38:AB48)</f>
        <v>30</v>
      </c>
      <c r="AC49" s="226">
        <f>SUM(AC38:AC48)</f>
        <v>49</v>
      </c>
      <c r="AD49" s="226">
        <f>SUM(AD38:AD48)</f>
        <v>3</v>
      </c>
      <c r="AE49" s="15"/>
    </row>
    <row r="50" spans="1:31" ht="15.6" customHeight="1" x14ac:dyDescent="0.25">
      <c r="N50" s="8"/>
      <c r="O50" s="232"/>
      <c r="P50" s="44" t="s">
        <v>818</v>
      </c>
      <c r="Q50" s="44" t="s">
        <v>209</v>
      </c>
      <c r="R50" s="44" t="s">
        <v>356</v>
      </c>
      <c r="S50" s="42"/>
      <c r="T50" s="199">
        <v>5</v>
      </c>
      <c r="U50" s="173">
        <f t="shared" ref="U50:U56" si="8">SUM(S50:T50)</f>
        <v>5</v>
      </c>
      <c r="V50" s="42">
        <v>1</v>
      </c>
      <c r="W50" s="173"/>
      <c r="X50" s="44" t="s">
        <v>842</v>
      </c>
      <c r="Y50" s="44" t="s">
        <v>598</v>
      </c>
      <c r="Z50" s="44" t="s">
        <v>358</v>
      </c>
      <c r="AA50" s="42">
        <v>1</v>
      </c>
      <c r="AB50" s="199">
        <v>3</v>
      </c>
      <c r="AC50" s="173">
        <f t="shared" ref="AC50:AC59" si="9">SUM(AA50:AB50)</f>
        <v>4</v>
      </c>
      <c r="AD50" s="42"/>
      <c r="AE50" s="15"/>
    </row>
    <row r="51" spans="1:31" ht="15.6" customHeight="1" x14ac:dyDescent="0.25">
      <c r="N51" s="9"/>
      <c r="O51" s="233"/>
      <c r="P51" s="44" t="s">
        <v>820</v>
      </c>
      <c r="Q51" s="44" t="s">
        <v>254</v>
      </c>
      <c r="R51" s="44" t="s">
        <v>356</v>
      </c>
      <c r="S51" s="42"/>
      <c r="T51" s="199">
        <v>5</v>
      </c>
      <c r="U51" s="173">
        <f t="shared" si="8"/>
        <v>5</v>
      </c>
      <c r="V51" s="42"/>
      <c r="W51" s="173"/>
      <c r="X51" s="44" t="s">
        <v>836</v>
      </c>
      <c r="Y51" s="159" t="s">
        <v>216</v>
      </c>
      <c r="Z51" s="44" t="s">
        <v>358</v>
      </c>
      <c r="AA51" s="42">
        <v>3</v>
      </c>
      <c r="AB51" s="199"/>
      <c r="AC51" s="173">
        <f t="shared" si="9"/>
        <v>3</v>
      </c>
      <c r="AD51" s="42">
        <v>4</v>
      </c>
      <c r="AE51" s="15"/>
    </row>
    <row r="52" spans="1:31" ht="15.6" customHeight="1" x14ac:dyDescent="0.25">
      <c r="N52" s="9"/>
      <c r="O52" s="232"/>
      <c r="P52" s="44" t="s">
        <v>822</v>
      </c>
      <c r="Q52" s="44" t="s">
        <v>238</v>
      </c>
      <c r="R52" s="44" t="s">
        <v>356</v>
      </c>
      <c r="S52" s="42">
        <v>2</v>
      </c>
      <c r="T52" s="42">
        <v>1</v>
      </c>
      <c r="U52" s="173">
        <f t="shared" si="8"/>
        <v>3</v>
      </c>
      <c r="V52" s="42"/>
      <c r="W52" s="173"/>
      <c r="X52" s="44" t="s">
        <v>835</v>
      </c>
      <c r="Y52" s="88" t="s">
        <v>309</v>
      </c>
      <c r="Z52" s="44" t="s">
        <v>358</v>
      </c>
      <c r="AA52" s="42">
        <v>1</v>
      </c>
      <c r="AB52" s="199">
        <v>2</v>
      </c>
      <c r="AC52" s="173">
        <f t="shared" si="9"/>
        <v>3</v>
      </c>
      <c r="AD52" s="42"/>
      <c r="AE52" s="15"/>
    </row>
    <row r="53" spans="1:31" ht="15.6" customHeight="1" x14ac:dyDescent="0.25">
      <c r="N53" s="9"/>
      <c r="O53" s="233"/>
      <c r="P53" s="44" t="s">
        <v>821</v>
      </c>
      <c r="Q53" s="51" t="s">
        <v>254</v>
      </c>
      <c r="R53" s="51" t="s">
        <v>356</v>
      </c>
      <c r="S53" s="42">
        <v>2</v>
      </c>
      <c r="T53" s="42">
        <v>1</v>
      </c>
      <c r="U53" s="173">
        <f t="shared" si="8"/>
        <v>3</v>
      </c>
      <c r="V53" s="42"/>
      <c r="W53" s="173"/>
      <c r="X53" s="44" t="s">
        <v>834</v>
      </c>
      <c r="Y53" s="161" t="s">
        <v>314</v>
      </c>
      <c r="Z53" s="44" t="s">
        <v>358</v>
      </c>
      <c r="AA53" s="42">
        <v>1</v>
      </c>
      <c r="AB53" s="199">
        <v>1</v>
      </c>
      <c r="AC53" s="173">
        <f t="shared" si="9"/>
        <v>2</v>
      </c>
      <c r="AD53" s="42">
        <v>1</v>
      </c>
      <c r="AE53" s="15"/>
    </row>
    <row r="54" spans="1:31" ht="15.6" customHeight="1" x14ac:dyDescent="0.25">
      <c r="C54" s="44"/>
      <c r="D54" s="44"/>
      <c r="E54" s="42"/>
      <c r="F54" s="42"/>
      <c r="N54" s="8"/>
      <c r="O54" s="232"/>
      <c r="P54" s="44" t="s">
        <v>823</v>
      </c>
      <c r="Q54" s="44" t="s">
        <v>292</v>
      </c>
      <c r="R54" s="44" t="s">
        <v>356</v>
      </c>
      <c r="S54" s="42">
        <v>1</v>
      </c>
      <c r="T54" s="199">
        <v>1</v>
      </c>
      <c r="U54" s="173">
        <f t="shared" si="8"/>
        <v>2</v>
      </c>
      <c r="V54" s="43"/>
      <c r="W54" s="173"/>
      <c r="X54" s="44" t="s">
        <v>837</v>
      </c>
      <c r="Y54" s="44" t="s">
        <v>798</v>
      </c>
      <c r="Z54" s="44" t="s">
        <v>358</v>
      </c>
      <c r="AA54" s="42">
        <v>1</v>
      </c>
      <c r="AB54" s="42">
        <v>1</v>
      </c>
      <c r="AC54" s="173">
        <f t="shared" si="9"/>
        <v>2</v>
      </c>
      <c r="AD54" s="199"/>
      <c r="AE54" s="15"/>
    </row>
    <row r="55" spans="1:31" ht="15.6" customHeight="1" x14ac:dyDescent="0.25">
      <c r="C55" s="44"/>
      <c r="D55" s="44"/>
      <c r="E55" s="42"/>
      <c r="F55" s="42"/>
      <c r="N55" s="8"/>
      <c r="O55" s="233"/>
      <c r="P55" s="44" t="s">
        <v>918</v>
      </c>
      <c r="Q55" s="159" t="s">
        <v>691</v>
      </c>
      <c r="R55" s="44" t="s">
        <v>356</v>
      </c>
      <c r="S55" s="42">
        <v>1</v>
      </c>
      <c r="T55" s="42">
        <v>1</v>
      </c>
      <c r="U55" s="173">
        <f t="shared" si="8"/>
        <v>2</v>
      </c>
      <c r="V55" s="42"/>
      <c r="W55" s="173"/>
      <c r="X55" s="44" t="s">
        <v>840</v>
      </c>
      <c r="Y55" s="44" t="s">
        <v>293</v>
      </c>
      <c r="Z55" s="51" t="s">
        <v>358</v>
      </c>
      <c r="AA55" s="199">
        <v>1</v>
      </c>
      <c r="AB55" s="42"/>
      <c r="AC55" s="173">
        <f t="shared" si="9"/>
        <v>1</v>
      </c>
      <c r="AD55" s="43"/>
      <c r="AE55" s="15"/>
    </row>
    <row r="56" spans="1:31" ht="15.6" customHeight="1" x14ac:dyDescent="0.25">
      <c r="N56" s="8"/>
      <c r="O56" s="232"/>
      <c r="P56" s="44" t="s">
        <v>819</v>
      </c>
      <c r="Q56" s="51" t="s">
        <v>217</v>
      </c>
      <c r="R56" s="51" t="s">
        <v>356</v>
      </c>
      <c r="S56" s="42">
        <v>1</v>
      </c>
      <c r="T56" s="199">
        <v>1</v>
      </c>
      <c r="U56" s="173">
        <f t="shared" si="8"/>
        <v>2</v>
      </c>
      <c r="V56" s="42"/>
      <c r="W56" s="173"/>
      <c r="X56" s="44" t="s">
        <v>839</v>
      </c>
      <c r="Y56" s="44" t="s">
        <v>295</v>
      </c>
      <c r="Z56" s="44" t="s">
        <v>358</v>
      </c>
      <c r="AA56" s="42"/>
      <c r="AB56" s="42">
        <v>1</v>
      </c>
      <c r="AC56" s="173">
        <f t="shared" si="9"/>
        <v>1</v>
      </c>
      <c r="AD56" s="42"/>
      <c r="AE56" s="15"/>
    </row>
    <row r="57" spans="1:31" ht="15.6" customHeight="1" x14ac:dyDescent="0.25">
      <c r="N57" s="9"/>
      <c r="O57" s="232"/>
      <c r="P57" s="44" t="s">
        <v>816</v>
      </c>
      <c r="Q57" s="44" t="s">
        <v>213</v>
      </c>
      <c r="R57" s="44" t="s">
        <v>356</v>
      </c>
      <c r="S57" s="42">
        <v>1</v>
      </c>
      <c r="T57" s="199">
        <v>1</v>
      </c>
      <c r="U57" s="173">
        <f>SUM(S57:T57)</f>
        <v>2</v>
      </c>
      <c r="V57" s="42"/>
      <c r="W57" s="173"/>
      <c r="X57" s="44" t="s">
        <v>925</v>
      </c>
      <c r="Y57" s="44" t="s">
        <v>300</v>
      </c>
      <c r="Z57" s="44" t="s">
        <v>358</v>
      </c>
      <c r="AA57" s="42"/>
      <c r="AB57" s="42">
        <v>1</v>
      </c>
      <c r="AC57" s="173">
        <f t="shared" si="9"/>
        <v>1</v>
      </c>
      <c r="AD57" s="199"/>
      <c r="AE57" s="15"/>
    </row>
    <row r="58" spans="1:31" ht="15.6" customHeight="1" x14ac:dyDescent="0.25">
      <c r="N58" s="9"/>
      <c r="O58" s="233"/>
      <c r="P58" s="44" t="s">
        <v>882</v>
      </c>
      <c r="Q58" s="44" t="s">
        <v>756</v>
      </c>
      <c r="R58" s="44" t="s">
        <v>356</v>
      </c>
      <c r="S58" s="42"/>
      <c r="T58" s="42">
        <v>2</v>
      </c>
      <c r="U58" s="173">
        <f>SUM(S58:T58)</f>
        <v>2</v>
      </c>
      <c r="V58" s="42">
        <v>1</v>
      </c>
      <c r="W58" s="173"/>
      <c r="X58" s="44" t="s">
        <v>838</v>
      </c>
      <c r="Y58" s="44" t="s">
        <v>290</v>
      </c>
      <c r="Z58" s="44" t="s">
        <v>358</v>
      </c>
      <c r="AA58" s="42"/>
      <c r="AB58" s="199">
        <v>1</v>
      </c>
      <c r="AC58" s="173">
        <f t="shared" si="9"/>
        <v>1</v>
      </c>
      <c r="AD58" s="43"/>
      <c r="AE58" s="15"/>
    </row>
    <row r="59" spans="1:31" ht="15.6" customHeight="1" x14ac:dyDescent="0.3">
      <c r="A59" s="171"/>
      <c r="B59" s="170"/>
      <c r="C59" s="170" t="s">
        <v>1007</v>
      </c>
      <c r="D59" s="49" t="s">
        <v>246</v>
      </c>
      <c r="E59" s="49" t="s">
        <v>240</v>
      </c>
      <c r="F59" s="49" t="s">
        <v>241</v>
      </c>
      <c r="G59" s="170" t="s">
        <v>247</v>
      </c>
      <c r="H59" s="170" t="s">
        <v>803</v>
      </c>
      <c r="I59" s="170"/>
      <c r="J59" s="170"/>
      <c r="K59" s="170"/>
      <c r="L59" s="170" t="s">
        <v>802</v>
      </c>
      <c r="N59" s="9"/>
      <c r="O59" s="233"/>
      <c r="P59" s="44" t="s">
        <v>817</v>
      </c>
      <c r="Q59" s="44" t="s">
        <v>257</v>
      </c>
      <c r="R59" s="44" t="s">
        <v>356</v>
      </c>
      <c r="S59" s="42"/>
      <c r="T59" s="199">
        <v>1</v>
      </c>
      <c r="U59" s="173">
        <f>SUM(S59:T59)</f>
        <v>1</v>
      </c>
      <c r="V59" s="42">
        <v>1</v>
      </c>
      <c r="W59" s="173"/>
      <c r="X59" s="44" t="s">
        <v>841</v>
      </c>
      <c r="Y59" s="44" t="s">
        <v>248</v>
      </c>
      <c r="Z59" s="44" t="s">
        <v>358</v>
      </c>
      <c r="AA59" s="42"/>
      <c r="AB59" s="199"/>
      <c r="AC59" s="173">
        <f t="shared" si="9"/>
        <v>0</v>
      </c>
      <c r="AD59" s="43"/>
      <c r="AE59" s="15"/>
    </row>
    <row r="60" spans="1:31" ht="15.6" customHeight="1" x14ac:dyDescent="0.3">
      <c r="B60" s="42"/>
      <c r="C60" s="44" t="s">
        <v>320</v>
      </c>
      <c r="D60" s="44" t="s">
        <v>305</v>
      </c>
      <c r="E60" s="42">
        <v>5</v>
      </c>
      <c r="F60" s="42">
        <v>4</v>
      </c>
      <c r="G60" s="173">
        <f t="shared" ref="G60:G69" si="10">SUM(E60:F60)</f>
        <v>9</v>
      </c>
      <c r="H60" s="42"/>
      <c r="I60" s="44"/>
      <c r="J60" s="44"/>
      <c r="K60" s="64"/>
      <c r="L60" s="44" t="s">
        <v>275</v>
      </c>
      <c r="M60" s="44" t="s">
        <v>758</v>
      </c>
      <c r="N60" s="9"/>
      <c r="O60" s="63"/>
      <c r="P60" s="157" t="s">
        <v>805</v>
      </c>
      <c r="Q60" s="157"/>
      <c r="R60" s="157" t="s">
        <v>356</v>
      </c>
      <c r="S60" s="221">
        <v>2</v>
      </c>
      <c r="T60" s="221"/>
      <c r="U60" s="173">
        <f>SUM(S60:T60)</f>
        <v>2</v>
      </c>
      <c r="V60" s="43"/>
      <c r="W60" s="173"/>
      <c r="X60" s="157" t="s">
        <v>804</v>
      </c>
      <c r="Y60" s="222"/>
      <c r="Z60" s="157" t="s">
        <v>358</v>
      </c>
      <c r="AA60" s="221">
        <v>2</v>
      </c>
      <c r="AB60" s="221">
        <v>3</v>
      </c>
      <c r="AC60" s="173">
        <f>SUM(AA60:AB60)</f>
        <v>5</v>
      </c>
      <c r="AD60" s="43"/>
      <c r="AE60" s="15"/>
    </row>
    <row r="61" spans="1:31" ht="15.6" customHeight="1" thickBot="1" x14ac:dyDescent="0.3">
      <c r="B61" s="42"/>
      <c r="C61" s="56" t="s">
        <v>260</v>
      </c>
      <c r="D61" s="46" t="s">
        <v>242</v>
      </c>
      <c r="E61" s="42">
        <v>1</v>
      </c>
      <c r="F61" s="42">
        <v>8</v>
      </c>
      <c r="G61" s="173">
        <f t="shared" si="10"/>
        <v>9</v>
      </c>
      <c r="H61" s="42"/>
      <c r="I61" s="44"/>
      <c r="J61" s="44"/>
      <c r="K61" s="44"/>
      <c r="L61" s="44"/>
      <c r="M61" s="44"/>
      <c r="N61" s="9"/>
      <c r="O61" s="63"/>
      <c r="P61" s="224" t="s">
        <v>942</v>
      </c>
      <c r="Q61" s="224"/>
      <c r="R61" s="224"/>
      <c r="S61" s="226">
        <f>SUM(S50:S60)</f>
        <v>10</v>
      </c>
      <c r="T61" s="226">
        <f>SUM(T50:T60)</f>
        <v>19</v>
      </c>
      <c r="U61" s="226">
        <f>SUM(U50:U60)</f>
        <v>29</v>
      </c>
      <c r="V61" s="226">
        <f>SUM(V50:V60)</f>
        <v>3</v>
      </c>
      <c r="W61" s="173"/>
      <c r="X61" s="224" t="s">
        <v>941</v>
      </c>
      <c r="Y61" s="228"/>
      <c r="Z61" s="225"/>
      <c r="AA61" s="226">
        <f>SUM(AA50:AA60)</f>
        <v>10</v>
      </c>
      <c r="AB61" s="226">
        <f>SUM(AB50:AB60)</f>
        <v>13</v>
      </c>
      <c r="AC61" s="226">
        <f>SUM(AA61:AB61)</f>
        <v>23</v>
      </c>
      <c r="AD61" s="226">
        <f>SUM(AD50:AD60)</f>
        <v>5</v>
      </c>
      <c r="AE61" s="15"/>
    </row>
    <row r="62" spans="1:31" ht="15.6" customHeight="1" thickBot="1" x14ac:dyDescent="0.3">
      <c r="B62" s="42"/>
      <c r="C62" s="44" t="s">
        <v>796</v>
      </c>
      <c r="D62" s="44" t="s">
        <v>242</v>
      </c>
      <c r="E62" s="42">
        <v>7</v>
      </c>
      <c r="F62" s="199">
        <v>1</v>
      </c>
      <c r="G62" s="173">
        <f t="shared" si="10"/>
        <v>8</v>
      </c>
      <c r="H62" s="42"/>
      <c r="I62" s="44"/>
      <c r="J62" s="44"/>
      <c r="K62" s="44"/>
      <c r="L62" s="43"/>
      <c r="M62" s="43"/>
      <c r="N62" s="9"/>
      <c r="O62" s="15"/>
      <c r="P62" s="168"/>
      <c r="Q62" s="168"/>
      <c r="R62" s="168"/>
      <c r="S62" s="207">
        <f>S25+S37+S49+S61</f>
        <v>47</v>
      </c>
      <c r="T62" s="207">
        <f>T25+T37+T49+T61</f>
        <v>75</v>
      </c>
      <c r="U62" s="207">
        <f>U25+U37+U49+U61</f>
        <v>122</v>
      </c>
      <c r="V62" s="207">
        <f>V25+V37+V49+V61</f>
        <v>10</v>
      </c>
      <c r="W62" s="173"/>
      <c r="X62" s="208"/>
      <c r="Y62" s="57"/>
      <c r="Z62" s="57"/>
      <c r="AA62" s="207">
        <f>AA25+AA37+AA49+AA61</f>
        <v>53</v>
      </c>
      <c r="AB62" s="207">
        <f>AB25+AB37+AB49+AB61</f>
        <v>79</v>
      </c>
      <c r="AC62" s="207">
        <f>AC25+AC37+AC49+AC61</f>
        <v>132</v>
      </c>
      <c r="AD62" s="207">
        <f>AD25+AD37+AD49+AD61</f>
        <v>25</v>
      </c>
      <c r="AE62" s="15"/>
    </row>
    <row r="63" spans="1:31" ht="15.6" customHeight="1" thickTop="1" thickBot="1" x14ac:dyDescent="0.35">
      <c r="B63" s="42"/>
      <c r="C63" s="44" t="s">
        <v>304</v>
      </c>
      <c r="D63" s="44" t="s">
        <v>242</v>
      </c>
      <c r="E63" s="42">
        <v>3</v>
      </c>
      <c r="F63" s="199">
        <v>5</v>
      </c>
      <c r="G63" s="173">
        <f t="shared" si="10"/>
        <v>8</v>
      </c>
      <c r="H63" s="42"/>
      <c r="I63" s="44"/>
      <c r="J63" s="43"/>
      <c r="K63" s="43"/>
      <c r="L63" s="170" t="s">
        <v>273</v>
      </c>
      <c r="M63" s="43"/>
      <c r="N63" s="9"/>
      <c r="O63" s="63"/>
      <c r="P63" s="43"/>
      <c r="Q63" s="43"/>
      <c r="R63" s="43"/>
      <c r="S63" s="43"/>
      <c r="T63" s="43"/>
      <c r="U63" s="43"/>
      <c r="V63" s="43"/>
      <c r="W63" s="43"/>
      <c r="X63" s="209" t="s">
        <v>799</v>
      </c>
      <c r="Y63" s="201"/>
      <c r="Z63" s="201"/>
      <c r="AA63" s="210">
        <f>S62+AA62</f>
        <v>100</v>
      </c>
      <c r="AB63" s="210">
        <f>T62+AB62</f>
        <v>154</v>
      </c>
      <c r="AC63" s="210">
        <f>U62+AC62</f>
        <v>254</v>
      </c>
      <c r="AD63" s="210">
        <f>V62+AD62</f>
        <v>35</v>
      </c>
      <c r="AE63" s="15"/>
    </row>
    <row r="64" spans="1:31" ht="15.6" customHeight="1" thickTop="1" x14ac:dyDescent="0.25">
      <c r="B64" s="42"/>
      <c r="C64" s="44" t="s">
        <v>256</v>
      </c>
      <c r="D64" s="51" t="s">
        <v>319</v>
      </c>
      <c r="E64" s="199">
        <v>3</v>
      </c>
      <c r="F64" s="199">
        <v>5</v>
      </c>
      <c r="G64" s="173">
        <f>SUM(E64:F64)</f>
        <v>8</v>
      </c>
      <c r="H64" s="42"/>
      <c r="I64" s="43"/>
      <c r="J64" s="43"/>
      <c r="K64" s="43"/>
      <c r="L64" s="159" t="s">
        <v>19</v>
      </c>
      <c r="M64" s="51" t="s">
        <v>242</v>
      </c>
      <c r="N64" s="9"/>
      <c r="O64" s="16"/>
      <c r="AE64" s="211"/>
    </row>
    <row r="65" spans="1:31" ht="15.6" customHeight="1" x14ac:dyDescent="0.3">
      <c r="B65" s="42"/>
      <c r="C65" s="44" t="s">
        <v>792</v>
      </c>
      <c r="D65" s="44" t="s">
        <v>305</v>
      </c>
      <c r="E65" s="42">
        <v>5</v>
      </c>
      <c r="F65" s="42">
        <v>2</v>
      </c>
      <c r="G65" s="173">
        <f>SUM(E65:F65)</f>
        <v>7</v>
      </c>
      <c r="H65" s="43"/>
      <c r="I65" s="43"/>
      <c r="J65" s="43"/>
      <c r="K65" s="43"/>
      <c r="L65" s="43"/>
      <c r="M65" s="43"/>
      <c r="O65" s="16"/>
      <c r="P65" s="49" t="s">
        <v>1</v>
      </c>
      <c r="Q65" s="49" t="s">
        <v>1002</v>
      </c>
      <c r="R65" s="192">
        <v>41204</v>
      </c>
      <c r="S65" s="57"/>
      <c r="T65" s="57"/>
      <c r="U65" s="57"/>
      <c r="V65" s="171"/>
      <c r="W65" s="171"/>
      <c r="X65" s="163" t="s">
        <v>2</v>
      </c>
      <c r="Y65" s="49" t="s">
        <v>1002</v>
      </c>
      <c r="Z65" s="192">
        <v>41211</v>
      </c>
      <c r="AA65" s="211"/>
      <c r="AB65" s="211"/>
      <c r="AC65" s="211"/>
      <c r="AD65" s="211"/>
      <c r="AE65" s="211"/>
    </row>
    <row r="66" spans="1:31" ht="15.6" customHeight="1" x14ac:dyDescent="0.3">
      <c r="B66" s="42"/>
      <c r="C66" s="51" t="s">
        <v>205</v>
      </c>
      <c r="D66" s="44" t="s">
        <v>306</v>
      </c>
      <c r="E66" s="42">
        <v>4</v>
      </c>
      <c r="F66" s="199">
        <v>3</v>
      </c>
      <c r="G66" s="173">
        <f>SUM(E66:F66)</f>
        <v>7</v>
      </c>
      <c r="H66" s="42"/>
      <c r="I66" s="43"/>
      <c r="J66" s="43"/>
      <c r="K66" s="43"/>
      <c r="L66" s="43"/>
      <c r="M66" s="43"/>
      <c r="O66" s="16"/>
      <c r="P66" s="162" t="s">
        <v>270</v>
      </c>
      <c r="Q66" s="162" t="s">
        <v>268</v>
      </c>
      <c r="R66" s="162" t="s">
        <v>296</v>
      </c>
      <c r="S66" s="44"/>
      <c r="T66" s="44"/>
      <c r="U66" s="44"/>
      <c r="V66" s="50"/>
      <c r="W66" s="50"/>
      <c r="X66" s="162" t="s">
        <v>270</v>
      </c>
      <c r="Y66" s="162" t="s">
        <v>268</v>
      </c>
      <c r="Z66" s="162" t="s">
        <v>296</v>
      </c>
      <c r="AA66" s="43"/>
      <c r="AB66" s="43"/>
      <c r="AC66" s="43"/>
      <c r="AD66" s="43"/>
      <c r="AE66" s="211"/>
    </row>
    <row r="67" spans="1:31" ht="15.6" customHeight="1" x14ac:dyDescent="0.3">
      <c r="B67" s="42"/>
      <c r="C67" s="51" t="s">
        <v>298</v>
      </c>
      <c r="D67" s="44" t="s">
        <v>319</v>
      </c>
      <c r="E67" s="42">
        <v>4</v>
      </c>
      <c r="F67" s="42">
        <v>2</v>
      </c>
      <c r="G67" s="173">
        <f t="shared" si="10"/>
        <v>6</v>
      </c>
      <c r="H67" s="42">
        <v>1</v>
      </c>
      <c r="I67" s="43"/>
      <c r="J67" s="43"/>
      <c r="K67" s="43"/>
      <c r="L67" s="170" t="s">
        <v>348</v>
      </c>
      <c r="M67" s="43"/>
      <c r="O67" s="16"/>
      <c r="P67" s="198">
        <v>0.38541666666666669</v>
      </c>
      <c r="Q67" s="64" t="s">
        <v>315</v>
      </c>
      <c r="R67" s="193" t="s">
        <v>415</v>
      </c>
      <c r="S67" s="44"/>
      <c r="T67" s="44"/>
      <c r="U67" s="44"/>
      <c r="V67" s="50"/>
      <c r="W67" s="50"/>
      <c r="X67" s="198">
        <v>0.38541666666666669</v>
      </c>
      <c r="Y67" s="64" t="s">
        <v>315</v>
      </c>
      <c r="Z67" s="193" t="s">
        <v>422</v>
      </c>
      <c r="AA67" s="52"/>
      <c r="AB67" s="91"/>
      <c r="AC67" s="42"/>
      <c r="AD67" s="43"/>
      <c r="AE67" s="211"/>
    </row>
    <row r="68" spans="1:31" ht="15.6" customHeight="1" x14ac:dyDescent="0.3">
      <c r="B68" s="42"/>
      <c r="C68" s="46" t="s">
        <v>249</v>
      </c>
      <c r="D68" s="160" t="s">
        <v>242</v>
      </c>
      <c r="E68" s="42">
        <v>3</v>
      </c>
      <c r="F68" s="42">
        <v>3</v>
      </c>
      <c r="G68" s="173">
        <f t="shared" si="10"/>
        <v>6</v>
      </c>
      <c r="H68" s="42"/>
      <c r="I68" s="43"/>
      <c r="J68" s="43"/>
      <c r="K68" s="43"/>
      <c r="L68" s="159" t="s">
        <v>260</v>
      </c>
      <c r="M68" s="51" t="s">
        <v>18</v>
      </c>
      <c r="O68" s="16"/>
      <c r="P68" s="198">
        <v>0.38541666666666669</v>
      </c>
      <c r="Q68" s="64" t="s">
        <v>316</v>
      </c>
      <c r="R68" s="193" t="s">
        <v>416</v>
      </c>
      <c r="S68" s="44"/>
      <c r="T68" s="44"/>
      <c r="U68" s="44"/>
      <c r="V68" s="50"/>
      <c r="W68" s="50"/>
      <c r="X68" s="198">
        <v>0.38541666666666669</v>
      </c>
      <c r="Y68" s="64" t="s">
        <v>316</v>
      </c>
      <c r="Z68" s="193" t="s">
        <v>423</v>
      </c>
      <c r="AA68" s="42"/>
      <c r="AB68" s="199"/>
      <c r="AC68" s="42"/>
      <c r="AD68" s="43"/>
      <c r="AE68" s="211"/>
    </row>
    <row r="69" spans="1:31" ht="15.6" customHeight="1" x14ac:dyDescent="0.3">
      <c r="B69" s="42"/>
      <c r="C69" s="44" t="s">
        <v>232</v>
      </c>
      <c r="D69" s="51" t="s">
        <v>306</v>
      </c>
      <c r="E69" s="42">
        <v>2</v>
      </c>
      <c r="F69" s="42">
        <v>4</v>
      </c>
      <c r="G69" s="173">
        <f t="shared" si="10"/>
        <v>6</v>
      </c>
      <c r="H69" s="42">
        <v>2</v>
      </c>
      <c r="I69" s="43"/>
      <c r="J69" s="43"/>
      <c r="K69" s="43"/>
      <c r="L69" s="43"/>
      <c r="M69" s="44"/>
      <c r="O69" s="16"/>
      <c r="P69" s="198">
        <v>0.42708333333333331</v>
      </c>
      <c r="Q69" s="64" t="s">
        <v>315</v>
      </c>
      <c r="R69" s="193" t="s">
        <v>417</v>
      </c>
      <c r="S69" s="44"/>
      <c r="T69" s="44"/>
      <c r="U69" s="44"/>
      <c r="V69" s="50"/>
      <c r="W69" s="50"/>
      <c r="X69" s="198">
        <v>0.42708333333333331</v>
      </c>
      <c r="Y69" s="64" t="s">
        <v>315</v>
      </c>
      <c r="Z69" s="193" t="s">
        <v>424</v>
      </c>
      <c r="AA69" s="42"/>
      <c r="AB69" s="42"/>
      <c r="AC69" s="42"/>
      <c r="AD69" s="43"/>
      <c r="AE69" s="211"/>
    </row>
    <row r="70" spans="1:31" ht="15.6" customHeight="1" x14ac:dyDescent="0.3">
      <c r="A70" s="151"/>
      <c r="B70" s="151"/>
      <c r="C70" s="151" t="s">
        <v>944</v>
      </c>
      <c r="D70" s="151"/>
      <c r="E70" s="230">
        <f>SUM(E60:E69)</f>
        <v>37</v>
      </c>
      <c r="F70" s="230">
        <f>SUM(F60:F69)</f>
        <v>37</v>
      </c>
      <c r="G70" s="230">
        <f>SUM(G60:G69)</f>
        <v>74</v>
      </c>
      <c r="H70" s="230">
        <f>SUM(H60:H69)</f>
        <v>3</v>
      </c>
      <c r="I70" s="151"/>
      <c r="J70" s="151"/>
      <c r="K70" s="151"/>
      <c r="L70" s="151"/>
      <c r="M70" s="151"/>
      <c r="O70" s="16"/>
      <c r="P70" s="198">
        <v>0.42708333333333331</v>
      </c>
      <c r="Q70" s="64" t="s">
        <v>316</v>
      </c>
      <c r="R70" s="193" t="s">
        <v>418</v>
      </c>
      <c r="S70" s="43"/>
      <c r="T70" s="43"/>
      <c r="U70" s="43"/>
      <c r="V70" s="43"/>
      <c r="W70" s="43"/>
      <c r="X70" s="198">
        <v>0.42708333333333331</v>
      </c>
      <c r="Y70" s="64" t="s">
        <v>316</v>
      </c>
      <c r="Z70" s="193" t="s">
        <v>425</v>
      </c>
      <c r="AA70" s="43"/>
      <c r="AB70" s="43"/>
      <c r="AC70" s="43"/>
      <c r="AD70" s="43"/>
      <c r="AE70" s="211"/>
    </row>
    <row r="71" spans="1:31" ht="15.75" x14ac:dyDescent="0.25">
      <c r="A71" s="151"/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211"/>
    </row>
    <row r="72" spans="1:31" ht="18" x14ac:dyDescent="0.25">
      <c r="A72" s="36"/>
      <c r="B72" s="84"/>
      <c r="C72" s="36"/>
      <c r="D72" s="36"/>
      <c r="E72" s="34"/>
      <c r="F72" s="83"/>
      <c r="G72" s="36"/>
      <c r="H72" s="83"/>
      <c r="I72" s="83"/>
      <c r="J72" s="34"/>
      <c r="K72" s="83"/>
      <c r="L72" s="4"/>
      <c r="O72" s="94"/>
      <c r="P72" s="143"/>
      <c r="Q72" s="143"/>
      <c r="R72" s="143"/>
      <c r="S72" s="104"/>
      <c r="T72" s="104"/>
      <c r="U72" s="104"/>
      <c r="V72" s="104"/>
    </row>
    <row r="73" spans="1:31" ht="18" x14ac:dyDescent="0.25">
      <c r="A73" s="36"/>
      <c r="B73" s="84"/>
      <c r="C73" s="36"/>
      <c r="D73" s="36"/>
      <c r="E73" s="34"/>
      <c r="F73" s="83"/>
      <c r="G73" s="36"/>
      <c r="H73" s="83"/>
      <c r="I73" s="68"/>
      <c r="J73" s="68"/>
      <c r="K73" s="68"/>
      <c r="L73" s="7"/>
      <c r="O73" s="94"/>
      <c r="P73" s="143"/>
      <c r="Q73" s="143"/>
      <c r="R73" s="143"/>
      <c r="S73" s="104"/>
      <c r="T73" s="104"/>
      <c r="U73" s="104"/>
      <c r="V73" s="104"/>
    </row>
    <row r="74" spans="1:31" ht="18" x14ac:dyDescent="0.25">
      <c r="A74" s="36"/>
      <c r="B74" s="84"/>
      <c r="C74" s="36"/>
      <c r="D74" s="36"/>
      <c r="E74" s="34"/>
      <c r="F74" s="83"/>
      <c r="G74" s="36"/>
      <c r="H74" s="83"/>
      <c r="I74" s="68"/>
      <c r="J74" s="68"/>
      <c r="K74" s="68"/>
      <c r="L74" s="1"/>
      <c r="P74" s="40"/>
      <c r="Q74" s="40"/>
      <c r="R74" s="40"/>
    </row>
    <row r="75" spans="1:31" ht="18" x14ac:dyDescent="0.25">
      <c r="A75" s="36"/>
      <c r="B75" s="84"/>
      <c r="C75" s="36"/>
      <c r="D75" s="36"/>
      <c r="E75" s="34"/>
      <c r="F75" s="83"/>
      <c r="G75" s="36"/>
      <c r="H75" s="36"/>
      <c r="I75" s="36"/>
      <c r="J75" s="85"/>
      <c r="K75" s="83"/>
      <c r="P75" s="7"/>
      <c r="Q75" s="6"/>
      <c r="R75" s="10"/>
    </row>
    <row r="76" spans="1:31" ht="18" x14ac:dyDescent="0.25">
      <c r="A76" s="36"/>
      <c r="B76" s="84"/>
      <c r="C76" s="36"/>
      <c r="D76" s="36"/>
      <c r="E76" s="34"/>
      <c r="F76" s="83"/>
      <c r="G76" s="54"/>
      <c r="H76" s="36"/>
      <c r="I76" s="36"/>
      <c r="J76" s="85"/>
      <c r="K76" s="83"/>
      <c r="P76" s="5"/>
      <c r="Q76" s="5"/>
      <c r="R76" s="7"/>
    </row>
    <row r="77" spans="1:31" ht="18" x14ac:dyDescent="0.25">
      <c r="A77" s="36"/>
      <c r="B77" s="84"/>
      <c r="C77" s="36"/>
      <c r="D77" s="36"/>
      <c r="E77" s="34"/>
      <c r="F77" s="83"/>
      <c r="G77" s="54"/>
      <c r="H77" s="36"/>
      <c r="I77" s="83"/>
      <c r="J77" s="83"/>
      <c r="K77" s="83"/>
      <c r="P77" s="67"/>
      <c r="Q77" s="67"/>
      <c r="R77" s="40"/>
    </row>
    <row r="78" spans="1:31" ht="18" x14ac:dyDescent="0.25">
      <c r="A78" s="36"/>
      <c r="B78" s="84"/>
      <c r="C78" s="36"/>
      <c r="D78" s="36"/>
      <c r="E78" s="34"/>
      <c r="F78" s="83"/>
      <c r="G78" s="54"/>
      <c r="H78" s="36"/>
      <c r="I78" s="83"/>
      <c r="J78" s="83"/>
      <c r="K78" s="83"/>
      <c r="P78" s="7"/>
      <c r="Q78" s="7"/>
      <c r="R78" s="7"/>
    </row>
    <row r="79" spans="1:31" ht="18" x14ac:dyDescent="0.25">
      <c r="A79" s="36"/>
      <c r="B79" s="84"/>
      <c r="C79" s="36"/>
      <c r="D79" s="36"/>
      <c r="E79" s="34"/>
      <c r="F79" s="83"/>
      <c r="G79" s="36"/>
      <c r="H79" s="83"/>
      <c r="I79" s="83"/>
      <c r="J79" s="34"/>
      <c r="K79" s="83"/>
      <c r="P79" s="5"/>
      <c r="Q79" s="5"/>
      <c r="R79" s="7"/>
    </row>
    <row r="80" spans="1:31" ht="18" x14ac:dyDescent="0.25">
      <c r="A80" s="36"/>
      <c r="B80" s="84"/>
      <c r="C80" s="36"/>
      <c r="D80" s="36"/>
      <c r="E80" s="34"/>
      <c r="F80" s="36"/>
      <c r="G80" s="36"/>
      <c r="H80" s="36"/>
      <c r="I80" s="83"/>
      <c r="J80" s="83"/>
      <c r="K80" s="83"/>
      <c r="P80" s="5"/>
      <c r="Q80" s="5"/>
      <c r="R80" s="7"/>
    </row>
    <row r="81" spans="1:18" ht="18" x14ac:dyDescent="0.25">
      <c r="A81" s="36"/>
      <c r="B81" s="84"/>
      <c r="C81" s="38"/>
      <c r="D81" s="38"/>
      <c r="E81" s="34"/>
      <c r="F81" s="36"/>
      <c r="G81" s="54"/>
      <c r="H81" s="36"/>
      <c r="I81" s="83"/>
      <c r="J81" s="83"/>
      <c r="K81" s="83"/>
      <c r="P81" s="5"/>
      <c r="Q81" s="5"/>
      <c r="R81" s="7"/>
    </row>
    <row r="82" spans="1:18" ht="18" x14ac:dyDescent="0.25">
      <c r="A82" s="36"/>
      <c r="B82" s="84"/>
      <c r="C82" s="36"/>
      <c r="D82" s="34"/>
      <c r="E82" s="34"/>
      <c r="F82" s="83"/>
      <c r="G82" s="36"/>
      <c r="H82" s="83"/>
      <c r="I82" s="83"/>
      <c r="J82" s="83"/>
      <c r="K82" s="83"/>
      <c r="P82" s="7"/>
      <c r="Q82" s="7"/>
      <c r="R82" s="7"/>
    </row>
    <row r="83" spans="1:18" ht="18" x14ac:dyDescent="0.25">
      <c r="A83" s="36"/>
      <c r="B83" s="84"/>
      <c r="C83" s="36"/>
      <c r="D83" s="34"/>
      <c r="E83" s="34"/>
      <c r="F83" s="36"/>
      <c r="G83" s="54"/>
      <c r="H83" s="36"/>
      <c r="I83" s="83"/>
      <c r="J83" s="83"/>
      <c r="K83" s="83"/>
      <c r="P83" s="7"/>
      <c r="Q83" s="7"/>
      <c r="R83" s="7"/>
    </row>
    <row r="84" spans="1:18" ht="18" x14ac:dyDescent="0.25">
      <c r="A84" s="36"/>
      <c r="B84" s="84"/>
      <c r="C84" s="34"/>
      <c r="D84" s="34"/>
      <c r="E84" s="34"/>
      <c r="F84" s="36"/>
      <c r="G84" s="54"/>
      <c r="H84" s="36"/>
      <c r="I84" s="83"/>
      <c r="J84" s="83"/>
      <c r="K84" s="83"/>
    </row>
    <row r="85" spans="1:18" ht="18" x14ac:dyDescent="0.25">
      <c r="A85" s="36"/>
      <c r="B85" s="84"/>
      <c r="C85" s="34"/>
      <c r="D85" s="34"/>
      <c r="E85" s="34"/>
      <c r="F85" s="36"/>
      <c r="G85" s="54"/>
      <c r="H85" s="36"/>
      <c r="I85" s="83"/>
      <c r="J85" s="83"/>
      <c r="K85" s="83"/>
    </row>
    <row r="86" spans="1:18" ht="23.25" x14ac:dyDescent="0.35">
      <c r="A86" s="86"/>
      <c r="B86" s="89"/>
      <c r="C86" s="34"/>
      <c r="D86" s="34"/>
      <c r="E86" s="34"/>
      <c r="F86" s="36"/>
      <c r="G86" s="54"/>
      <c r="H86" s="36"/>
      <c r="I86" s="83"/>
      <c r="J86" s="83"/>
      <c r="K86" s="83"/>
    </row>
    <row r="87" spans="1:18" ht="18" x14ac:dyDescent="0.25">
      <c r="A87" s="36"/>
      <c r="B87" s="84"/>
      <c r="C87" s="36"/>
      <c r="D87" s="84"/>
      <c r="E87" s="34"/>
      <c r="F87" s="83"/>
      <c r="G87" s="36"/>
      <c r="H87" s="36"/>
      <c r="I87" s="83"/>
      <c r="J87" s="34"/>
      <c r="K87" s="83"/>
    </row>
    <row r="88" spans="1:18" ht="18" x14ac:dyDescent="0.25">
      <c r="A88" s="36"/>
      <c r="B88" s="34"/>
      <c r="C88" s="34"/>
      <c r="D88" s="34"/>
      <c r="E88" s="34"/>
      <c r="F88" s="34"/>
      <c r="G88" s="36"/>
      <c r="H88" s="34"/>
      <c r="I88" s="34"/>
      <c r="J88" s="34"/>
      <c r="K88" s="83"/>
    </row>
    <row r="89" spans="1:18" ht="18" x14ac:dyDescent="0.25">
      <c r="A89" s="36"/>
      <c r="B89" s="84"/>
      <c r="C89" s="84"/>
      <c r="D89" s="84"/>
      <c r="E89" s="83"/>
      <c r="F89" s="83"/>
      <c r="G89" s="36"/>
      <c r="H89" s="83"/>
      <c r="I89" s="83"/>
      <c r="J89" s="34"/>
      <c r="K89" s="83"/>
    </row>
    <row r="90" spans="1:18" ht="18" x14ac:dyDescent="0.25">
      <c r="A90" s="83"/>
      <c r="B90" s="34"/>
      <c r="C90" s="84"/>
      <c r="D90" s="84"/>
      <c r="E90" s="34"/>
      <c r="F90" s="36"/>
      <c r="G90" s="54"/>
      <c r="H90" s="36"/>
      <c r="I90" s="83"/>
      <c r="J90" s="83"/>
      <c r="K90" s="83"/>
    </row>
    <row r="91" spans="1:18" ht="23.25" x14ac:dyDescent="0.35">
      <c r="A91" s="83"/>
      <c r="B91" s="58"/>
      <c r="C91" s="89"/>
      <c r="D91" s="89"/>
      <c r="E91" s="58"/>
      <c r="F91" s="36"/>
      <c r="G91" s="54"/>
      <c r="H91" s="36"/>
      <c r="I91" s="83"/>
      <c r="J91" s="83"/>
      <c r="K91" s="83"/>
    </row>
    <row r="92" spans="1:18" ht="18" x14ac:dyDescent="0.25">
      <c r="A92" s="83"/>
      <c r="B92" s="34"/>
      <c r="C92" s="84"/>
      <c r="D92" s="84"/>
      <c r="E92" s="34"/>
      <c r="F92" s="36"/>
      <c r="G92" s="54"/>
      <c r="H92" s="36"/>
      <c r="I92" s="83"/>
      <c r="J92" s="83"/>
      <c r="K92" s="83"/>
    </row>
    <row r="93" spans="1:18" ht="18" x14ac:dyDescent="0.25">
      <c r="A93" s="36"/>
      <c r="B93" s="34"/>
      <c r="C93" s="34"/>
      <c r="D93" s="34"/>
      <c r="E93" s="34"/>
      <c r="F93" s="36"/>
      <c r="G93" s="54"/>
      <c r="H93" s="36"/>
      <c r="I93" s="83"/>
      <c r="J93" s="34"/>
      <c r="K93" s="34"/>
      <c r="L93" s="1"/>
    </row>
    <row r="94" spans="1:18" ht="18" x14ac:dyDescent="0.25">
      <c r="A94" s="36"/>
      <c r="B94" s="34"/>
      <c r="C94" s="87"/>
      <c r="D94" s="34"/>
      <c r="E94" s="34"/>
      <c r="F94" s="36"/>
      <c r="G94" s="54"/>
      <c r="H94" s="36"/>
      <c r="I94" s="83"/>
      <c r="J94" s="34"/>
      <c r="K94" s="34"/>
      <c r="L94" s="1"/>
    </row>
    <row r="95" spans="1:18" ht="18" x14ac:dyDescent="0.25">
      <c r="A95" s="36"/>
      <c r="B95" s="34"/>
      <c r="C95" s="87"/>
      <c r="D95" s="84"/>
      <c r="E95" s="36"/>
      <c r="F95" s="36"/>
      <c r="G95" s="54"/>
      <c r="H95" s="36"/>
      <c r="I95" s="83"/>
      <c r="J95" s="34"/>
      <c r="K95" s="34"/>
      <c r="L95" s="1"/>
    </row>
    <row r="96" spans="1:18" ht="18" x14ac:dyDescent="0.25">
      <c r="A96" s="36"/>
      <c r="B96" s="34"/>
      <c r="C96" s="87"/>
      <c r="D96" s="84"/>
      <c r="E96" s="36"/>
      <c r="F96" s="36"/>
      <c r="G96" s="54"/>
      <c r="H96" s="36"/>
      <c r="I96" s="83"/>
      <c r="J96" s="34"/>
      <c r="K96" s="34"/>
      <c r="L96" s="1"/>
    </row>
    <row r="97" spans="1:12" ht="18" x14ac:dyDescent="0.25">
      <c r="A97" s="36"/>
      <c r="B97" s="34"/>
      <c r="C97" s="87"/>
      <c r="D97" s="84"/>
      <c r="E97" s="34"/>
      <c r="F97" s="36"/>
      <c r="G97" s="54"/>
      <c r="H97" s="36"/>
      <c r="I97" s="83"/>
      <c r="J97" s="34"/>
      <c r="K97" s="34"/>
      <c r="L97" s="1"/>
    </row>
    <row r="98" spans="1:12" ht="18" x14ac:dyDescent="0.25">
      <c r="A98" s="95"/>
      <c r="B98" s="96"/>
      <c r="C98" s="97"/>
      <c r="D98" s="98"/>
      <c r="E98" s="95"/>
      <c r="F98" s="95"/>
      <c r="G98" s="95"/>
      <c r="H98" s="95"/>
      <c r="I98" s="99"/>
      <c r="J98" s="96"/>
      <c r="K98" s="96"/>
      <c r="L98" s="100"/>
    </row>
    <row r="99" spans="1:12" ht="18" x14ac:dyDescent="0.25">
      <c r="A99" s="36"/>
      <c r="B99" s="34"/>
      <c r="C99" s="87"/>
      <c r="D99" s="84"/>
      <c r="E99" s="36"/>
      <c r="F99" s="36"/>
      <c r="G99" s="54"/>
      <c r="H99" s="36"/>
      <c r="I99" s="83"/>
      <c r="J99" s="34"/>
      <c r="K99" s="34"/>
      <c r="L99" s="1"/>
    </row>
    <row r="100" spans="1:12" ht="18" x14ac:dyDescent="0.25">
      <c r="A100" s="36"/>
      <c r="B100" s="34"/>
      <c r="C100" s="87"/>
      <c r="D100" s="84"/>
      <c r="E100" s="34"/>
      <c r="F100" s="36"/>
      <c r="G100" s="54"/>
      <c r="H100" s="36"/>
      <c r="I100" s="83"/>
      <c r="J100" s="34"/>
      <c r="K100" s="34"/>
      <c r="L100" s="1"/>
    </row>
  </sheetData>
  <phoneticPr fontId="0" type="noConversion"/>
  <pageMargins left="0.25" right="0.25" top="0.25" bottom="0.25" header="0.5" footer="0.5"/>
  <pageSetup scale="65" fitToWidth="3" fitToHeight="3" orientation="portrait" r:id="rId1"/>
  <headerFooter alignWithMargins="0"/>
  <colBreaks count="1" manualBreakCount="1">
    <brk id="13" max="1048575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view="pageBreakPreview" topLeftCell="A13" zoomScale="78" zoomScaleNormal="75" zoomScaleSheetLayoutView="78" workbookViewId="0">
      <selection activeCell="A8" sqref="A8"/>
    </sheetView>
  </sheetViews>
  <sheetFormatPr defaultRowHeight="12.75" x14ac:dyDescent="0.2"/>
  <cols>
    <col min="1" max="1" width="13.140625" customWidth="1"/>
    <col min="2" max="2" width="16.42578125" customWidth="1"/>
    <col min="3" max="3" width="15.42578125" customWidth="1"/>
    <col min="4" max="4" width="15.14062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26.42578125" customWidth="1"/>
    <col min="14" max="14" width="1.5703125" customWidth="1"/>
    <col min="15" max="15" width="3" customWidth="1"/>
    <col min="16" max="16" width="14.7109375" customWidth="1"/>
    <col min="17" max="17" width="15" customWidth="1"/>
    <col min="18" max="18" width="15.42578125" customWidth="1"/>
    <col min="19" max="19" width="5.5703125" customWidth="1"/>
    <col min="20" max="20" width="6.85546875" customWidth="1"/>
    <col min="21" max="21" width="7.140625" customWidth="1"/>
    <col min="22" max="22" width="6.85546875" customWidth="1"/>
    <col min="23" max="23" width="5.140625" customWidth="1"/>
    <col min="24" max="24" width="11.85546875" customWidth="1"/>
    <col min="25" max="25" width="19.28515625" customWidth="1"/>
    <col min="26" max="26" width="15.5703125" customWidth="1"/>
    <col min="27" max="27" width="7.42578125" customWidth="1"/>
    <col min="28" max="28" width="6.5703125" customWidth="1"/>
    <col min="29" max="29" width="6.85546875" customWidth="1"/>
    <col min="30" max="30" width="6.5703125" customWidth="1"/>
    <col min="31" max="31" width="3.85546875" customWidth="1"/>
  </cols>
  <sheetData>
    <row r="1" spans="1:31" ht="24" customHeight="1" x14ac:dyDescent="0.35">
      <c r="A1" s="30"/>
      <c r="B1" s="215"/>
      <c r="C1" s="215"/>
      <c r="D1" s="215"/>
      <c r="E1" s="215"/>
      <c r="F1" s="215"/>
      <c r="G1" s="216" t="s">
        <v>286</v>
      </c>
      <c r="H1" s="216"/>
      <c r="I1" s="216"/>
      <c r="J1" s="216"/>
      <c r="K1" s="216"/>
      <c r="L1" s="215"/>
      <c r="M1" s="215"/>
      <c r="O1" s="16"/>
      <c r="P1" s="144" t="s">
        <v>262</v>
      </c>
      <c r="Q1" s="144"/>
      <c r="R1" s="144" t="s">
        <v>246</v>
      </c>
      <c r="S1" s="232" t="s">
        <v>287</v>
      </c>
      <c r="T1" s="15" t="s">
        <v>264</v>
      </c>
      <c r="U1" s="15" t="s">
        <v>263</v>
      </c>
      <c r="V1" s="15" t="s">
        <v>265</v>
      </c>
      <c r="W1" s="15" t="s">
        <v>266</v>
      </c>
      <c r="X1" s="15" t="s">
        <v>267</v>
      </c>
      <c r="Y1" s="173"/>
      <c r="Z1" s="16"/>
      <c r="AA1" s="16"/>
      <c r="AB1" s="16"/>
      <c r="AC1" s="16"/>
      <c r="AD1" s="16"/>
      <c r="AE1" s="16"/>
    </row>
    <row r="2" spans="1:31" ht="18.600000000000001" customHeight="1" x14ac:dyDescent="0.3">
      <c r="A2" s="14"/>
      <c r="B2" s="217" t="s">
        <v>414</v>
      </c>
      <c r="C2" s="216"/>
      <c r="D2" s="215"/>
      <c r="E2" s="215"/>
      <c r="F2" s="215"/>
      <c r="G2" s="218" t="s">
        <v>797</v>
      </c>
      <c r="H2" s="216"/>
      <c r="I2" s="216"/>
      <c r="J2" s="216"/>
      <c r="K2" s="216"/>
      <c r="L2" s="215"/>
      <c r="M2" s="219">
        <v>41197</v>
      </c>
      <c r="O2" s="15"/>
      <c r="P2" s="44" t="s">
        <v>210</v>
      </c>
      <c r="Q2" s="44" t="s">
        <v>317</v>
      </c>
      <c r="R2" s="44" t="s">
        <v>283</v>
      </c>
      <c r="S2" s="42"/>
      <c r="T2" s="199">
        <v>3</v>
      </c>
      <c r="U2" s="42">
        <v>4</v>
      </c>
      <c r="V2" s="42">
        <v>1</v>
      </c>
      <c r="W2" s="42">
        <v>0</v>
      </c>
      <c r="X2" s="212">
        <f t="shared" ref="X2:X9" si="0">U2/T2</f>
        <v>1.3333333333333333</v>
      </c>
      <c r="AE2" s="16"/>
    </row>
    <row r="3" spans="1:31" ht="18" x14ac:dyDescent="0.25">
      <c r="A3" s="4"/>
      <c r="B3" s="4"/>
      <c r="C3" s="25"/>
      <c r="D3" s="25"/>
      <c r="E3" s="23" t="s">
        <v>279</v>
      </c>
      <c r="F3" s="23" t="s">
        <v>280</v>
      </c>
      <c r="G3" s="23" t="s">
        <v>281</v>
      </c>
      <c r="H3" s="23" t="s">
        <v>282</v>
      </c>
      <c r="I3" s="23" t="s">
        <v>263</v>
      </c>
      <c r="J3" s="23" t="s">
        <v>247</v>
      </c>
      <c r="K3" s="23" t="s">
        <v>287</v>
      </c>
      <c r="L3" s="23" t="s">
        <v>244</v>
      </c>
      <c r="M3" s="4"/>
      <c r="O3" s="15"/>
      <c r="P3" s="44" t="s">
        <v>321</v>
      </c>
      <c r="Q3" s="44" t="s">
        <v>785</v>
      </c>
      <c r="R3" s="44" t="s">
        <v>306</v>
      </c>
      <c r="S3" s="42">
        <v>1</v>
      </c>
      <c r="T3" s="199">
        <v>5</v>
      </c>
      <c r="U3" s="42">
        <v>10</v>
      </c>
      <c r="V3" s="42">
        <v>1</v>
      </c>
      <c r="W3" s="42">
        <v>0</v>
      </c>
      <c r="X3" s="212">
        <f t="shared" si="0"/>
        <v>2</v>
      </c>
      <c r="AE3" s="16"/>
    </row>
    <row r="4" spans="1:31" ht="18.75" x14ac:dyDescent="0.3">
      <c r="A4" s="7"/>
      <c r="B4" s="9"/>
      <c r="C4" s="35" t="s">
        <v>313</v>
      </c>
      <c r="D4" s="25"/>
      <c r="E4" s="23">
        <v>3</v>
      </c>
      <c r="F4" s="23">
        <v>2</v>
      </c>
      <c r="G4" s="23">
        <v>0</v>
      </c>
      <c r="H4" s="23">
        <v>12</v>
      </c>
      <c r="I4" s="23">
        <v>10</v>
      </c>
      <c r="J4" s="37">
        <f t="shared" ref="J4:J10" si="1">E4*2+G4*1</f>
        <v>6</v>
      </c>
      <c r="K4" s="23">
        <v>19</v>
      </c>
      <c r="L4" s="23">
        <v>9</v>
      </c>
      <c r="M4" s="7"/>
      <c r="N4" s="1"/>
      <c r="O4" s="15"/>
      <c r="P4" s="51" t="s">
        <v>355</v>
      </c>
      <c r="Q4" s="44" t="s">
        <v>284</v>
      </c>
      <c r="R4" s="44" t="s">
        <v>305</v>
      </c>
      <c r="S4" s="42"/>
      <c r="T4" s="199">
        <v>5</v>
      </c>
      <c r="U4" s="42">
        <v>10</v>
      </c>
      <c r="V4" s="42">
        <v>0</v>
      </c>
      <c r="W4" s="42">
        <v>0</v>
      </c>
      <c r="X4" s="212">
        <f t="shared" si="0"/>
        <v>2</v>
      </c>
      <c r="Y4" s="42"/>
      <c r="AE4" s="16"/>
    </row>
    <row r="5" spans="1:31" ht="18.75" x14ac:dyDescent="0.3">
      <c r="A5" s="9"/>
      <c r="B5" s="9"/>
      <c r="C5" s="35" t="s">
        <v>278</v>
      </c>
      <c r="D5" s="25"/>
      <c r="E5" s="23">
        <v>2</v>
      </c>
      <c r="F5" s="23">
        <v>1</v>
      </c>
      <c r="G5" s="23">
        <v>2</v>
      </c>
      <c r="H5" s="23">
        <v>14</v>
      </c>
      <c r="I5" s="23">
        <v>11</v>
      </c>
      <c r="J5" s="37">
        <f t="shared" si="1"/>
        <v>6</v>
      </c>
      <c r="K5" s="23">
        <v>21</v>
      </c>
      <c r="L5" s="114">
        <v>3</v>
      </c>
      <c r="M5" s="7"/>
      <c r="O5" s="15"/>
      <c r="P5" s="44" t="s">
        <v>223</v>
      </c>
      <c r="Q5" s="44" t="s">
        <v>275</v>
      </c>
      <c r="R5" s="44" t="s">
        <v>243</v>
      </c>
      <c r="S5" s="42"/>
      <c r="T5" s="199">
        <v>5</v>
      </c>
      <c r="U5" s="42">
        <v>10</v>
      </c>
      <c r="V5" s="42">
        <v>0</v>
      </c>
      <c r="W5" s="42">
        <v>0</v>
      </c>
      <c r="X5" s="212">
        <f t="shared" si="0"/>
        <v>2</v>
      </c>
      <c r="Z5" s="9"/>
      <c r="AE5" s="16"/>
    </row>
    <row r="6" spans="1:31" ht="18.75" x14ac:dyDescent="0.3">
      <c r="B6" s="9"/>
      <c r="C6" s="35" t="s">
        <v>318</v>
      </c>
      <c r="D6" s="25"/>
      <c r="E6" s="23">
        <v>2</v>
      </c>
      <c r="F6" s="23">
        <v>1</v>
      </c>
      <c r="G6" s="23">
        <v>2</v>
      </c>
      <c r="H6" s="23">
        <v>13</v>
      </c>
      <c r="I6" s="23">
        <v>12</v>
      </c>
      <c r="J6" s="37">
        <f t="shared" si="1"/>
        <v>6</v>
      </c>
      <c r="K6" s="23">
        <v>18</v>
      </c>
      <c r="L6" s="23">
        <v>1</v>
      </c>
      <c r="M6" s="7"/>
      <c r="O6" s="15"/>
      <c r="P6" s="44" t="s">
        <v>255</v>
      </c>
      <c r="Q6" s="44" t="s">
        <v>285</v>
      </c>
      <c r="R6" s="44" t="s">
        <v>242</v>
      </c>
      <c r="S6" s="42"/>
      <c r="T6" s="199">
        <v>5</v>
      </c>
      <c r="U6" s="42">
        <v>11</v>
      </c>
      <c r="V6" s="42">
        <v>0</v>
      </c>
      <c r="W6" s="42">
        <v>0</v>
      </c>
      <c r="X6" s="212">
        <f t="shared" si="0"/>
        <v>2.2000000000000002</v>
      </c>
      <c r="AE6" s="16"/>
    </row>
    <row r="7" spans="1:31" ht="18.75" x14ac:dyDescent="0.3">
      <c r="B7" s="9"/>
      <c r="C7" s="35" t="s">
        <v>784</v>
      </c>
      <c r="E7" s="23">
        <v>2</v>
      </c>
      <c r="F7" s="23">
        <v>2</v>
      </c>
      <c r="G7" s="23">
        <v>1</v>
      </c>
      <c r="H7" s="23">
        <v>15</v>
      </c>
      <c r="I7" s="23">
        <v>10</v>
      </c>
      <c r="J7" s="37">
        <f t="shared" si="1"/>
        <v>5</v>
      </c>
      <c r="K7" s="23">
        <v>24</v>
      </c>
      <c r="L7" s="23">
        <v>0</v>
      </c>
      <c r="M7" s="7"/>
      <c r="N7" s="9"/>
      <c r="O7" s="15"/>
      <c r="P7" s="44" t="s">
        <v>252</v>
      </c>
      <c r="Q7" s="44" t="s">
        <v>304</v>
      </c>
      <c r="R7" s="44" t="s">
        <v>356</v>
      </c>
      <c r="S7" s="42"/>
      <c r="T7" s="199">
        <v>4</v>
      </c>
      <c r="U7" s="42">
        <v>9</v>
      </c>
      <c r="V7" s="42">
        <v>1</v>
      </c>
      <c r="W7" s="42">
        <v>0</v>
      </c>
      <c r="X7" s="212">
        <f t="shared" si="0"/>
        <v>2.25</v>
      </c>
      <c r="AE7" s="16"/>
    </row>
    <row r="8" spans="1:31" ht="18.75" x14ac:dyDescent="0.3">
      <c r="A8" s="9"/>
      <c r="B8" s="9"/>
      <c r="C8" s="35" t="s">
        <v>583</v>
      </c>
      <c r="D8" s="25"/>
      <c r="E8" s="23">
        <v>2</v>
      </c>
      <c r="F8" s="23">
        <v>2</v>
      </c>
      <c r="G8" s="23">
        <v>1</v>
      </c>
      <c r="H8" s="23">
        <v>7</v>
      </c>
      <c r="I8" s="23">
        <v>10</v>
      </c>
      <c r="J8" s="37">
        <f t="shared" si="1"/>
        <v>5</v>
      </c>
      <c r="K8" s="23">
        <v>11</v>
      </c>
      <c r="L8" s="114">
        <v>7</v>
      </c>
      <c r="M8" s="7"/>
      <c r="O8" s="15"/>
      <c r="P8" s="44" t="s">
        <v>788</v>
      </c>
      <c r="Q8" s="44" t="s">
        <v>789</v>
      </c>
      <c r="R8" s="44" t="s">
        <v>319</v>
      </c>
      <c r="S8" s="42"/>
      <c r="T8" s="199">
        <v>5</v>
      </c>
      <c r="U8" s="42">
        <v>12</v>
      </c>
      <c r="V8" s="42">
        <v>1</v>
      </c>
      <c r="W8" s="42">
        <v>0</v>
      </c>
      <c r="X8" s="212">
        <f t="shared" si="0"/>
        <v>2.4</v>
      </c>
      <c r="AE8" s="16"/>
    </row>
    <row r="9" spans="1:31" ht="18.75" x14ac:dyDescent="0.3">
      <c r="A9" s="9"/>
      <c r="B9" s="9"/>
      <c r="C9" s="35" t="s">
        <v>346</v>
      </c>
      <c r="E9" s="23">
        <v>1</v>
      </c>
      <c r="F9" s="23">
        <v>2</v>
      </c>
      <c r="G9" s="23">
        <v>2</v>
      </c>
      <c r="H9" s="23">
        <v>10</v>
      </c>
      <c r="I9" s="23">
        <v>14</v>
      </c>
      <c r="J9" s="37">
        <f t="shared" si="1"/>
        <v>4</v>
      </c>
      <c r="K9" s="23">
        <v>13</v>
      </c>
      <c r="L9" s="114">
        <v>3</v>
      </c>
      <c r="M9" s="7"/>
      <c r="O9" s="15"/>
      <c r="P9" s="44" t="s">
        <v>291</v>
      </c>
      <c r="Q9" s="44" t="s">
        <v>329</v>
      </c>
      <c r="R9" s="44" t="s">
        <v>358</v>
      </c>
      <c r="S9" s="42"/>
      <c r="T9" s="199">
        <v>4</v>
      </c>
      <c r="U9" s="42">
        <v>11</v>
      </c>
      <c r="V9" s="42">
        <v>1</v>
      </c>
      <c r="W9" s="42">
        <v>0</v>
      </c>
      <c r="X9" s="212">
        <f t="shared" si="0"/>
        <v>2.75</v>
      </c>
      <c r="AE9" s="16"/>
    </row>
    <row r="10" spans="1:31" ht="19.5" thickBot="1" x14ac:dyDescent="0.35">
      <c r="A10" s="9"/>
      <c r="B10" s="9"/>
      <c r="C10" s="35" t="s">
        <v>344</v>
      </c>
      <c r="D10" s="69"/>
      <c r="E10" s="23">
        <v>1</v>
      </c>
      <c r="F10" s="23">
        <v>2</v>
      </c>
      <c r="G10" s="23">
        <v>2</v>
      </c>
      <c r="H10" s="23">
        <v>9</v>
      </c>
      <c r="I10" s="23">
        <v>11</v>
      </c>
      <c r="J10" s="37">
        <f t="shared" si="1"/>
        <v>4</v>
      </c>
      <c r="K10" s="23">
        <v>17</v>
      </c>
      <c r="L10" s="114">
        <v>3</v>
      </c>
      <c r="M10" s="7"/>
      <c r="O10" s="82"/>
      <c r="P10" s="44" t="s">
        <v>297</v>
      </c>
      <c r="Q10" s="44" t="s">
        <v>203</v>
      </c>
      <c r="R10" s="44"/>
      <c r="S10" s="42"/>
      <c r="T10" s="199">
        <v>4</v>
      </c>
      <c r="U10" s="42">
        <v>8</v>
      </c>
      <c r="V10" s="42">
        <v>0</v>
      </c>
      <c r="W10" s="42">
        <v>0</v>
      </c>
      <c r="X10" s="212">
        <f>U10/T10</f>
        <v>2</v>
      </c>
      <c r="AE10" s="16"/>
    </row>
    <row r="11" spans="1:31" ht="19.5" thickBot="1" x14ac:dyDescent="0.35">
      <c r="A11" s="9"/>
      <c r="B11" s="9"/>
      <c r="C11" s="35" t="s">
        <v>276</v>
      </c>
      <c r="D11" s="25"/>
      <c r="E11" s="23">
        <v>1</v>
      </c>
      <c r="F11" s="23">
        <v>2</v>
      </c>
      <c r="G11" s="23">
        <v>2</v>
      </c>
      <c r="H11" s="23">
        <v>5</v>
      </c>
      <c r="I11" s="23">
        <v>7</v>
      </c>
      <c r="J11" s="37">
        <f>E11*2+G11*1</f>
        <v>4</v>
      </c>
      <c r="K11" s="23">
        <v>7</v>
      </c>
      <c r="L11" s="53">
        <v>5</v>
      </c>
      <c r="M11" s="7"/>
      <c r="O11" s="82"/>
      <c r="P11" s="16"/>
      <c r="Q11" s="208" t="s">
        <v>224</v>
      </c>
      <c r="R11" s="173" t="s">
        <v>1005</v>
      </c>
      <c r="S11" s="173">
        <f>SUM(S2:S10)</f>
        <v>1</v>
      </c>
      <c r="T11" s="207">
        <f>SUM(T2:T10)</f>
        <v>40</v>
      </c>
      <c r="U11" s="207">
        <f>SUM(U2:U10)</f>
        <v>85</v>
      </c>
      <c r="V11" s="207">
        <f>SUM(V2:V10)</f>
        <v>5</v>
      </c>
      <c r="W11" s="207">
        <f>SUM(W2:W10)</f>
        <v>0</v>
      </c>
      <c r="X11" s="214">
        <f>(U11+W11)/T11</f>
        <v>2.125</v>
      </c>
      <c r="AE11" s="16"/>
    </row>
    <row r="12" spans="1:31" ht="18.75" thickBot="1" x14ac:dyDescent="0.3">
      <c r="A12" s="9"/>
      <c r="B12" s="9"/>
      <c r="C12" s="22"/>
      <c r="D12" s="22"/>
      <c r="E12" s="146">
        <f>SUM(E4:E11)</f>
        <v>14</v>
      </c>
      <c r="F12" s="146">
        <f>SUM(F4:F11)</f>
        <v>14</v>
      </c>
      <c r="G12" s="146">
        <f>SUM(G4:G11)</f>
        <v>12</v>
      </c>
      <c r="H12" s="65">
        <f>SUM(H4:H11)</f>
        <v>85</v>
      </c>
      <c r="I12" s="65">
        <f>SUM(I4:I11)</f>
        <v>85</v>
      </c>
      <c r="J12" s="28"/>
      <c r="K12" s="65">
        <f>SUM(K4:K11)</f>
        <v>130</v>
      </c>
      <c r="L12" s="65">
        <f>SUM(L4:L11)</f>
        <v>31</v>
      </c>
      <c r="M12" s="7"/>
      <c r="O12" s="82"/>
      <c r="AE12" s="16"/>
    </row>
    <row r="13" spans="1:31" ht="16.5" thickTop="1" x14ac:dyDescent="0.25">
      <c r="A13" s="4"/>
      <c r="B13" s="4"/>
      <c r="M13" s="4"/>
      <c r="O13" s="232"/>
      <c r="P13" s="57" t="s">
        <v>208</v>
      </c>
      <c r="Q13" s="57"/>
      <c r="R13" s="173" t="s">
        <v>880</v>
      </c>
      <c r="S13" s="173" t="s">
        <v>240</v>
      </c>
      <c r="T13" s="173" t="s">
        <v>241</v>
      </c>
      <c r="U13" s="173" t="s">
        <v>247</v>
      </c>
      <c r="V13" s="173" t="s">
        <v>803</v>
      </c>
      <c r="W13" s="168"/>
      <c r="X13" s="57" t="s">
        <v>208</v>
      </c>
      <c r="Y13" s="57"/>
      <c r="Z13" s="173" t="s">
        <v>246</v>
      </c>
      <c r="AA13" s="173" t="s">
        <v>240</v>
      </c>
      <c r="AB13" s="173" t="s">
        <v>241</v>
      </c>
      <c r="AC13" s="173" t="s">
        <v>247</v>
      </c>
      <c r="AD13" s="173" t="s">
        <v>803</v>
      </c>
      <c r="AE13" s="16"/>
    </row>
    <row r="14" spans="1:31" ht="15.6" customHeight="1" x14ac:dyDescent="0.25">
      <c r="A14" s="101" t="s">
        <v>960</v>
      </c>
      <c r="B14" s="101"/>
      <c r="C14" s="81"/>
      <c r="D14" s="70"/>
      <c r="E14" s="77" t="s">
        <v>239</v>
      </c>
      <c r="F14" s="70"/>
      <c r="G14" s="70"/>
      <c r="H14" s="70"/>
      <c r="I14" s="70"/>
      <c r="J14" s="72"/>
      <c r="K14" s="70"/>
      <c r="L14" s="70"/>
      <c r="M14" s="70"/>
      <c r="O14" s="232"/>
      <c r="P14" s="44" t="s">
        <v>849</v>
      </c>
      <c r="Q14" s="44" t="s">
        <v>256</v>
      </c>
      <c r="R14" s="51" t="s">
        <v>319</v>
      </c>
      <c r="S14" s="199">
        <v>3</v>
      </c>
      <c r="T14" s="199">
        <v>4</v>
      </c>
      <c r="U14" s="173">
        <f t="shared" ref="U14:U21" si="2">SUM(S14:T14)</f>
        <v>7</v>
      </c>
      <c r="V14" s="42"/>
      <c r="W14" s="173"/>
      <c r="X14" s="44" t="s">
        <v>862</v>
      </c>
      <c r="Y14" s="51" t="s">
        <v>205</v>
      </c>
      <c r="Z14" s="44" t="s">
        <v>306</v>
      </c>
      <c r="AA14" s="42">
        <v>4</v>
      </c>
      <c r="AB14" s="199">
        <v>3</v>
      </c>
      <c r="AC14" s="173">
        <f>SUM(AA14:AB14)</f>
        <v>7</v>
      </c>
      <c r="AD14" s="42"/>
      <c r="AE14" s="16"/>
    </row>
    <row r="15" spans="1:31" ht="15.6" customHeight="1" x14ac:dyDescent="0.3">
      <c r="A15" s="49" t="s">
        <v>227</v>
      </c>
      <c r="B15" s="35" t="s">
        <v>277</v>
      </c>
      <c r="C15" s="69"/>
      <c r="D15" s="23">
        <v>0</v>
      </c>
      <c r="E15" s="8"/>
      <c r="F15" s="44"/>
      <c r="G15" s="55"/>
      <c r="J15" s="4"/>
      <c r="O15" s="232"/>
      <c r="P15" s="44" t="s">
        <v>844</v>
      </c>
      <c r="Q15" s="51" t="s">
        <v>298</v>
      </c>
      <c r="R15" s="44" t="s">
        <v>319</v>
      </c>
      <c r="S15" s="42">
        <v>4</v>
      </c>
      <c r="T15" s="42">
        <v>2</v>
      </c>
      <c r="U15" s="173">
        <f t="shared" si="2"/>
        <v>6</v>
      </c>
      <c r="V15" s="42">
        <v>1</v>
      </c>
      <c r="W15" s="173"/>
      <c r="X15" s="44" t="s">
        <v>867</v>
      </c>
      <c r="Y15" s="44" t="s">
        <v>232</v>
      </c>
      <c r="Z15" s="51" t="s">
        <v>306</v>
      </c>
      <c r="AA15" s="42">
        <v>2</v>
      </c>
      <c r="AB15" s="42">
        <v>4</v>
      </c>
      <c r="AC15" s="173">
        <f t="shared" ref="AC15:AC20" si="3">SUM(AA15:AB15)</f>
        <v>6</v>
      </c>
      <c r="AD15" s="42">
        <v>2</v>
      </c>
      <c r="AE15" s="16"/>
    </row>
    <row r="16" spans="1:31" ht="15.6" customHeight="1" x14ac:dyDescent="0.25">
      <c r="A16" s="42" t="s">
        <v>226</v>
      </c>
      <c r="B16" s="44" t="s">
        <v>289</v>
      </c>
      <c r="C16" s="44" t="s">
        <v>366</v>
      </c>
      <c r="D16" s="23"/>
      <c r="E16" s="9"/>
      <c r="G16" s="55"/>
      <c r="J16" s="4"/>
      <c r="O16" s="232"/>
      <c r="P16" s="44" t="s">
        <v>848</v>
      </c>
      <c r="Q16" s="44" t="s">
        <v>379</v>
      </c>
      <c r="R16" s="44" t="s">
        <v>319</v>
      </c>
      <c r="S16" s="42">
        <v>2</v>
      </c>
      <c r="T16" s="42">
        <v>3</v>
      </c>
      <c r="U16" s="173">
        <f t="shared" si="2"/>
        <v>5</v>
      </c>
      <c r="V16" s="42"/>
      <c r="W16" s="173"/>
      <c r="X16" s="44" t="s">
        <v>863</v>
      </c>
      <c r="Y16" s="44" t="s">
        <v>293</v>
      </c>
      <c r="Z16" s="44" t="s">
        <v>306</v>
      </c>
      <c r="AA16" s="199">
        <v>2</v>
      </c>
      <c r="AB16" s="199">
        <v>3</v>
      </c>
      <c r="AC16" s="173">
        <f t="shared" si="3"/>
        <v>5</v>
      </c>
      <c r="AD16" s="202"/>
      <c r="AE16" s="16"/>
    </row>
    <row r="17" spans="1:31" ht="15.6" customHeight="1" x14ac:dyDescent="0.25">
      <c r="N17" s="8"/>
      <c r="O17" s="232"/>
      <c r="P17" s="157" t="s">
        <v>1008</v>
      </c>
      <c r="Q17" s="56" t="s">
        <v>381</v>
      </c>
      <c r="R17" s="160" t="s">
        <v>319</v>
      </c>
      <c r="S17" s="42">
        <v>2</v>
      </c>
      <c r="T17" s="42">
        <v>2</v>
      </c>
      <c r="U17" s="173">
        <f t="shared" si="2"/>
        <v>4</v>
      </c>
      <c r="V17" s="42"/>
      <c r="W17" s="173"/>
      <c r="X17" s="44" t="s">
        <v>870</v>
      </c>
      <c r="Y17" s="44" t="s">
        <v>301</v>
      </c>
      <c r="Z17" s="44" t="s">
        <v>306</v>
      </c>
      <c r="AA17" s="42">
        <v>1</v>
      </c>
      <c r="AB17" s="42">
        <v>2</v>
      </c>
      <c r="AC17" s="173">
        <f t="shared" si="3"/>
        <v>3</v>
      </c>
      <c r="AD17" s="42"/>
      <c r="AE17" s="16"/>
    </row>
    <row r="18" spans="1:31" ht="15.6" customHeight="1" x14ac:dyDescent="0.25">
      <c r="A18" s="42"/>
      <c r="B18" s="56"/>
      <c r="C18" s="44"/>
      <c r="D18" s="51"/>
      <c r="E18" s="9"/>
      <c r="G18" s="55"/>
      <c r="J18" s="4"/>
      <c r="N18" s="9"/>
      <c r="O18" s="232"/>
      <c r="P18" s="44" t="s">
        <v>843</v>
      </c>
      <c r="Q18" s="44" t="s">
        <v>385</v>
      </c>
      <c r="R18" s="44" t="s">
        <v>319</v>
      </c>
      <c r="S18" s="42"/>
      <c r="T18" s="199">
        <v>2</v>
      </c>
      <c r="U18" s="173">
        <f t="shared" si="2"/>
        <v>2</v>
      </c>
      <c r="V18" s="199"/>
      <c r="W18" s="173"/>
      <c r="X18" s="44" t="s">
        <v>869</v>
      </c>
      <c r="Y18" s="159" t="s">
        <v>383</v>
      </c>
      <c r="Z18" s="44" t="s">
        <v>306</v>
      </c>
      <c r="AA18" s="42">
        <v>1</v>
      </c>
      <c r="AB18" s="199">
        <v>1</v>
      </c>
      <c r="AC18" s="173">
        <f t="shared" si="3"/>
        <v>2</v>
      </c>
      <c r="AD18" s="42">
        <v>2</v>
      </c>
      <c r="AE18" s="16"/>
    </row>
    <row r="19" spans="1:31" ht="15.6" customHeight="1" x14ac:dyDescent="0.3">
      <c r="A19" s="42" t="s">
        <v>326</v>
      </c>
      <c r="B19" s="35" t="s">
        <v>276</v>
      </c>
      <c r="C19" s="92"/>
      <c r="D19" s="113">
        <v>1</v>
      </c>
      <c r="E19" s="9">
        <v>2</v>
      </c>
      <c r="F19" s="44" t="s">
        <v>1000</v>
      </c>
      <c r="H19" s="55"/>
      <c r="I19" s="55"/>
      <c r="J19" s="90"/>
      <c r="K19" s="55"/>
      <c r="L19" s="55"/>
      <c r="M19" s="55"/>
      <c r="N19" s="9"/>
      <c r="O19" s="232"/>
      <c r="P19" s="44" t="s">
        <v>850</v>
      </c>
      <c r="Q19" s="51" t="s">
        <v>361</v>
      </c>
      <c r="R19" s="51" t="s">
        <v>319</v>
      </c>
      <c r="S19" s="42"/>
      <c r="T19" s="199">
        <v>2</v>
      </c>
      <c r="U19" s="173">
        <f t="shared" si="2"/>
        <v>2</v>
      </c>
      <c r="V19" s="42"/>
      <c r="W19" s="173"/>
      <c r="X19" s="56" t="s">
        <v>868</v>
      </c>
      <c r="Y19" s="56" t="s">
        <v>310</v>
      </c>
      <c r="Z19" s="44" t="s">
        <v>306</v>
      </c>
      <c r="AA19" s="42">
        <v>1</v>
      </c>
      <c r="AB19" s="199">
        <v>1</v>
      </c>
      <c r="AC19" s="173">
        <f t="shared" si="3"/>
        <v>2</v>
      </c>
      <c r="AD19" s="42"/>
      <c r="AE19" s="16"/>
    </row>
    <row r="20" spans="1:31" ht="15.6" customHeight="1" x14ac:dyDescent="0.25">
      <c r="A20" s="91" t="s">
        <v>226</v>
      </c>
      <c r="B20" s="80" t="s">
        <v>429</v>
      </c>
      <c r="C20" s="44" t="s">
        <v>366</v>
      </c>
      <c r="D20" s="113"/>
      <c r="E20" s="9"/>
      <c r="F20" s="44"/>
      <c r="M20" s="55"/>
      <c r="N20" s="8"/>
      <c r="O20" s="232"/>
      <c r="P20" s="44" t="s">
        <v>845</v>
      </c>
      <c r="Q20" s="44" t="s">
        <v>420</v>
      </c>
      <c r="R20" s="51" t="s">
        <v>319</v>
      </c>
      <c r="S20" s="42"/>
      <c r="T20" s="42">
        <v>2</v>
      </c>
      <c r="U20" s="173">
        <f t="shared" si="2"/>
        <v>2</v>
      </c>
      <c r="V20" s="42"/>
      <c r="W20" s="173"/>
      <c r="X20" s="44" t="s">
        <v>866</v>
      </c>
      <c r="Y20" s="44" t="s">
        <v>311</v>
      </c>
      <c r="Z20" s="160" t="s">
        <v>306</v>
      </c>
      <c r="AA20" s="42"/>
      <c r="AB20" s="42">
        <v>2</v>
      </c>
      <c r="AC20" s="173">
        <f t="shared" si="3"/>
        <v>2</v>
      </c>
      <c r="AD20" s="42">
        <v>3</v>
      </c>
      <c r="AE20" s="62"/>
    </row>
    <row r="21" spans="1:31" ht="15.6" customHeight="1" x14ac:dyDescent="0.25">
      <c r="B21" s="44"/>
      <c r="C21" s="44"/>
      <c r="E21" s="9"/>
      <c r="F21" s="44"/>
      <c r="N21" s="8"/>
      <c r="O21" s="233"/>
      <c r="P21" s="44" t="s">
        <v>1010</v>
      </c>
      <c r="Q21" s="51" t="s">
        <v>791</v>
      </c>
      <c r="R21" s="51" t="s">
        <v>319</v>
      </c>
      <c r="S21" s="43"/>
      <c r="T21" s="42">
        <v>1</v>
      </c>
      <c r="U21" s="173">
        <f t="shared" si="2"/>
        <v>1</v>
      </c>
      <c r="V21" s="42"/>
      <c r="W21" s="173"/>
      <c r="X21" s="44" t="s">
        <v>861</v>
      </c>
      <c r="Y21" s="44" t="s">
        <v>323</v>
      </c>
      <c r="Z21" s="44" t="s">
        <v>306</v>
      </c>
      <c r="AA21" s="42"/>
      <c r="AB21" s="42"/>
      <c r="AC21" s="173">
        <f>SUM(AA21:AB21)</f>
        <v>0</v>
      </c>
      <c r="AD21" s="42"/>
      <c r="AE21" s="61"/>
    </row>
    <row r="22" spans="1:31" ht="15.6" customHeight="1" x14ac:dyDescent="0.3">
      <c r="A22" s="73"/>
      <c r="B22" s="156"/>
      <c r="C22" s="75"/>
      <c r="D22" s="148"/>
      <c r="E22" s="77" t="s">
        <v>239</v>
      </c>
      <c r="F22" s="71"/>
      <c r="G22" s="70"/>
      <c r="H22" s="70"/>
      <c r="I22" s="70"/>
      <c r="J22" s="72"/>
      <c r="K22" s="70"/>
      <c r="L22" s="70"/>
      <c r="M22" s="70"/>
      <c r="N22" s="9"/>
      <c r="O22" s="232"/>
      <c r="P22" s="56" t="s">
        <v>1009</v>
      </c>
      <c r="Q22" s="56" t="s">
        <v>376</v>
      </c>
      <c r="R22" s="160" t="s">
        <v>319</v>
      </c>
      <c r="S22" s="199"/>
      <c r="T22" s="42"/>
      <c r="U22" s="173">
        <f>SUM(S22:T22)</f>
        <v>0</v>
      </c>
      <c r="V22" s="42"/>
      <c r="W22" s="173"/>
      <c r="X22" s="44" t="s">
        <v>865</v>
      </c>
      <c r="Y22" s="44" t="s">
        <v>309</v>
      </c>
      <c r="Z22" s="51" t="s">
        <v>306</v>
      </c>
      <c r="AA22" s="42"/>
      <c r="AB22" s="199"/>
      <c r="AC22" s="173">
        <f>SUM(AA22:AB22)</f>
        <v>0</v>
      </c>
      <c r="AD22" s="42"/>
      <c r="AE22" s="15"/>
    </row>
    <row r="23" spans="1:31" ht="15.6" customHeight="1" x14ac:dyDescent="0.3">
      <c r="A23" s="49" t="s">
        <v>228</v>
      </c>
      <c r="B23" s="35" t="s">
        <v>318</v>
      </c>
      <c r="D23" s="23">
        <v>6</v>
      </c>
      <c r="E23" s="8">
        <v>1</v>
      </c>
      <c r="F23" s="44" t="s">
        <v>994</v>
      </c>
      <c r="M23" s="39"/>
      <c r="N23" s="8"/>
      <c r="O23" s="233"/>
      <c r="P23" s="44" t="s">
        <v>847</v>
      </c>
      <c r="Q23" s="44" t="s">
        <v>220</v>
      </c>
      <c r="R23" s="44" t="s">
        <v>319</v>
      </c>
      <c r="S23" s="42"/>
      <c r="T23" s="42"/>
      <c r="U23" s="173">
        <f>SUM(S23:T23)</f>
        <v>0</v>
      </c>
      <c r="V23" s="42"/>
      <c r="W23" s="173"/>
      <c r="X23" s="44" t="s">
        <v>864</v>
      </c>
      <c r="Y23" s="159" t="s">
        <v>308</v>
      </c>
      <c r="Z23" s="51" t="s">
        <v>306</v>
      </c>
      <c r="AA23" s="199"/>
      <c r="AB23" s="199"/>
      <c r="AC23" s="173">
        <f>SUM(AA23:AB23)</f>
        <v>0</v>
      </c>
      <c r="AD23" s="42"/>
      <c r="AE23" s="15"/>
    </row>
    <row r="24" spans="1:31" ht="15.6" customHeight="1" x14ac:dyDescent="0.25">
      <c r="A24" s="52" t="s">
        <v>226</v>
      </c>
      <c r="B24" s="157" t="s">
        <v>272</v>
      </c>
      <c r="C24" s="44"/>
      <c r="E24" s="8">
        <v>1</v>
      </c>
      <c r="F24" s="44" t="s">
        <v>995</v>
      </c>
      <c r="N24" s="9"/>
      <c r="O24" s="233"/>
      <c r="P24" s="157" t="s">
        <v>805</v>
      </c>
      <c r="Q24" s="220"/>
      <c r="R24" s="220" t="s">
        <v>319</v>
      </c>
      <c r="S24" s="221">
        <v>2</v>
      </c>
      <c r="T24" s="221"/>
      <c r="U24" s="173">
        <f>SUM(S24:T24)</f>
        <v>2</v>
      </c>
      <c r="V24" s="42"/>
      <c r="W24" s="173"/>
      <c r="X24" s="157" t="s">
        <v>805</v>
      </c>
      <c r="Y24" s="157"/>
      <c r="Z24" s="157" t="s">
        <v>306</v>
      </c>
      <c r="AA24" s="221">
        <v>1</v>
      </c>
      <c r="AB24" s="221">
        <v>3</v>
      </c>
      <c r="AC24" s="173">
        <f>SUM(AA24:AB24)</f>
        <v>4</v>
      </c>
      <c r="AD24" s="42">
        <v>2</v>
      </c>
      <c r="AE24" s="15"/>
    </row>
    <row r="25" spans="1:31" ht="15.6" customHeight="1" x14ac:dyDescent="0.25">
      <c r="B25" s="44"/>
      <c r="C25" s="44"/>
      <c r="E25" s="8">
        <v>2</v>
      </c>
      <c r="F25" s="44" t="s">
        <v>996</v>
      </c>
      <c r="N25" s="9"/>
      <c r="O25" s="233"/>
      <c r="P25" s="224" t="s">
        <v>935</v>
      </c>
      <c r="Q25" s="225"/>
      <c r="R25" s="225"/>
      <c r="S25" s="226">
        <f>SUM(S14:S24)</f>
        <v>13</v>
      </c>
      <c r="T25" s="226">
        <f>SUM(T14:T24)</f>
        <v>18</v>
      </c>
      <c r="U25" s="226">
        <f>SUM(U14:U24)</f>
        <v>31</v>
      </c>
      <c r="V25" s="226">
        <f>SUM(V14:V24)</f>
        <v>1</v>
      </c>
      <c r="W25" s="173"/>
      <c r="X25" s="224" t="s">
        <v>936</v>
      </c>
      <c r="Y25" s="224"/>
      <c r="Z25" s="224"/>
      <c r="AA25" s="226">
        <f>SUM(AA14:AA24)</f>
        <v>12</v>
      </c>
      <c r="AB25" s="226">
        <f>SUM(AB14:AB24)</f>
        <v>19</v>
      </c>
      <c r="AC25" s="226">
        <f>SUM(AC14:AC24)</f>
        <v>31</v>
      </c>
      <c r="AD25" s="226">
        <f>SUM(AD14:AD24)</f>
        <v>9</v>
      </c>
      <c r="AE25" s="15"/>
    </row>
    <row r="26" spans="1:31" ht="15.6" customHeight="1" x14ac:dyDescent="0.25">
      <c r="B26" s="44"/>
      <c r="C26" s="44"/>
      <c r="E26" s="8">
        <v>2</v>
      </c>
      <c r="F26" s="44" t="s">
        <v>997</v>
      </c>
      <c r="N26" s="9"/>
      <c r="O26" s="233"/>
      <c r="P26" s="157" t="s">
        <v>860</v>
      </c>
      <c r="Q26" s="44" t="s">
        <v>320</v>
      </c>
      <c r="R26" s="44" t="s">
        <v>305</v>
      </c>
      <c r="S26" s="42">
        <v>5</v>
      </c>
      <c r="T26" s="42">
        <v>3</v>
      </c>
      <c r="U26" s="173">
        <f t="shared" ref="U26:U35" si="4">SUM(S26:T26)</f>
        <v>8</v>
      </c>
      <c r="V26" s="42"/>
      <c r="W26" s="173"/>
      <c r="X26" s="46" t="s">
        <v>878</v>
      </c>
      <c r="Y26" s="46" t="s">
        <v>794</v>
      </c>
      <c r="Z26" s="44" t="s">
        <v>243</v>
      </c>
      <c r="AA26" s="42">
        <v>2</v>
      </c>
      <c r="AB26" s="42">
        <v>2</v>
      </c>
      <c r="AC26" s="173">
        <f t="shared" ref="AC26:AC34" si="5">SUM(AA26:AB26)</f>
        <v>4</v>
      </c>
      <c r="AD26" s="42">
        <v>3</v>
      </c>
      <c r="AE26" s="15"/>
    </row>
    <row r="27" spans="1:31" ht="15.6" customHeight="1" x14ac:dyDescent="0.25">
      <c r="E27" s="8">
        <v>2</v>
      </c>
      <c r="F27" s="44" t="s">
        <v>999</v>
      </c>
      <c r="N27" s="9"/>
      <c r="O27" s="232"/>
      <c r="P27" s="157" t="s">
        <v>859</v>
      </c>
      <c r="Q27" s="44" t="s">
        <v>792</v>
      </c>
      <c r="R27" s="44" t="s">
        <v>305</v>
      </c>
      <c r="S27" s="42">
        <v>4</v>
      </c>
      <c r="T27" s="42">
        <v>2</v>
      </c>
      <c r="U27" s="173">
        <f t="shared" si="4"/>
        <v>6</v>
      </c>
      <c r="V27" s="42"/>
      <c r="W27" s="173"/>
      <c r="X27" s="44" t="s">
        <v>873</v>
      </c>
      <c r="Y27" s="44" t="s">
        <v>219</v>
      </c>
      <c r="Z27" s="44" t="s">
        <v>243</v>
      </c>
      <c r="AA27" s="42">
        <v>3</v>
      </c>
      <c r="AB27" s="42"/>
      <c r="AC27" s="173">
        <f>SUM(AA27:AB27)</f>
        <v>3</v>
      </c>
      <c r="AD27" s="42"/>
      <c r="AE27" s="15"/>
    </row>
    <row r="28" spans="1:31" ht="15.6" customHeight="1" x14ac:dyDescent="0.25">
      <c r="E28" s="8">
        <v>2</v>
      </c>
      <c r="F28" s="44" t="s">
        <v>998</v>
      </c>
      <c r="G28" s="39"/>
      <c r="K28" s="39"/>
      <c r="L28" s="39"/>
      <c r="M28" s="39"/>
      <c r="N28" s="9"/>
      <c r="O28" s="232"/>
      <c r="P28" s="44" t="s">
        <v>853</v>
      </c>
      <c r="Q28" s="159" t="s">
        <v>274</v>
      </c>
      <c r="R28" s="51" t="s">
        <v>305</v>
      </c>
      <c r="S28" s="42">
        <v>1</v>
      </c>
      <c r="T28" s="42">
        <v>3</v>
      </c>
      <c r="U28" s="173">
        <f t="shared" si="4"/>
        <v>4</v>
      </c>
      <c r="V28" s="42"/>
      <c r="W28" s="173"/>
      <c r="X28" s="44" t="s">
        <v>875</v>
      </c>
      <c r="Y28" s="44" t="s">
        <v>328</v>
      </c>
      <c r="Z28" s="44" t="s">
        <v>243</v>
      </c>
      <c r="AA28" s="42">
        <v>1</v>
      </c>
      <c r="AB28" s="42">
        <v>1</v>
      </c>
      <c r="AC28" s="173">
        <f>SUM(AA28:AB28)</f>
        <v>2</v>
      </c>
      <c r="AD28" s="42"/>
      <c r="AE28" s="15"/>
    </row>
    <row r="29" spans="1:31" ht="15.6" customHeight="1" x14ac:dyDescent="0.25">
      <c r="N29" s="9"/>
      <c r="O29" s="232"/>
      <c r="P29" s="44" t="s">
        <v>856</v>
      </c>
      <c r="Q29" s="44" t="s">
        <v>261</v>
      </c>
      <c r="R29" s="44" t="s">
        <v>305</v>
      </c>
      <c r="S29" s="42">
        <v>1</v>
      </c>
      <c r="T29" s="42">
        <v>3</v>
      </c>
      <c r="U29" s="173">
        <f t="shared" si="4"/>
        <v>4</v>
      </c>
      <c r="V29" s="42"/>
      <c r="W29" s="173"/>
      <c r="X29" s="44" t="s">
        <v>926</v>
      </c>
      <c r="Y29" s="44" t="s">
        <v>289</v>
      </c>
      <c r="Z29" s="44" t="s">
        <v>243</v>
      </c>
      <c r="AA29" s="42">
        <v>1</v>
      </c>
      <c r="AB29" s="199">
        <v>1</v>
      </c>
      <c r="AC29" s="173">
        <f>SUM(AA29:AB29)</f>
        <v>2</v>
      </c>
      <c r="AD29" s="42">
        <v>2</v>
      </c>
      <c r="AE29" s="15"/>
    </row>
    <row r="30" spans="1:31" ht="15.6" customHeight="1" x14ac:dyDescent="0.3">
      <c r="A30" s="42"/>
      <c r="B30" s="231" t="s">
        <v>364</v>
      </c>
      <c r="C30" s="106"/>
      <c r="D30" s="23">
        <v>2</v>
      </c>
      <c r="E30" s="93">
        <v>1</v>
      </c>
      <c r="F30" s="44" t="s">
        <v>993</v>
      </c>
      <c r="N30" s="9"/>
      <c r="O30" s="232"/>
      <c r="P30" s="44" t="s">
        <v>901</v>
      </c>
      <c r="Q30" s="44" t="s">
        <v>790</v>
      </c>
      <c r="R30" s="44" t="s">
        <v>305</v>
      </c>
      <c r="S30" s="42">
        <v>2</v>
      </c>
      <c r="T30" s="199">
        <v>1</v>
      </c>
      <c r="U30" s="173">
        <f t="shared" si="4"/>
        <v>3</v>
      </c>
      <c r="V30" s="42"/>
      <c r="W30" s="173"/>
      <c r="X30" s="44" t="s">
        <v>874</v>
      </c>
      <c r="Y30" s="44" t="s">
        <v>212</v>
      </c>
      <c r="Z30" s="44" t="s">
        <v>243</v>
      </c>
      <c r="AA30" s="42"/>
      <c r="AB30" s="199">
        <v>2</v>
      </c>
      <c r="AC30" s="173">
        <f>SUM(AA30:AB30)</f>
        <v>2</v>
      </c>
      <c r="AD30" s="42"/>
      <c r="AE30" s="15"/>
    </row>
    <row r="31" spans="1:31" ht="15.6" customHeight="1" x14ac:dyDescent="0.25">
      <c r="A31" s="52" t="s">
        <v>226</v>
      </c>
      <c r="B31" s="44" t="s">
        <v>216</v>
      </c>
      <c r="C31" s="44" t="s">
        <v>369</v>
      </c>
      <c r="D31" s="23"/>
      <c r="E31" s="9">
        <v>1</v>
      </c>
      <c r="F31" s="44" t="s">
        <v>992</v>
      </c>
      <c r="N31" s="9"/>
      <c r="O31" s="233"/>
      <c r="P31" s="44" t="s">
        <v>852</v>
      </c>
      <c r="Q31" s="44" t="s">
        <v>234</v>
      </c>
      <c r="R31" s="44" t="s">
        <v>305</v>
      </c>
      <c r="S31" s="42"/>
      <c r="T31" s="42">
        <v>3</v>
      </c>
      <c r="U31" s="173">
        <f t="shared" si="4"/>
        <v>3</v>
      </c>
      <c r="V31" s="42"/>
      <c r="W31" s="173"/>
      <c r="X31" s="44" t="s">
        <v>879</v>
      </c>
      <c r="Y31" s="44" t="s">
        <v>303</v>
      </c>
      <c r="Z31" s="44" t="s">
        <v>243</v>
      </c>
      <c r="AA31" s="42"/>
      <c r="AB31" s="199">
        <v>2</v>
      </c>
      <c r="AC31" s="173">
        <f>SUM(AA31:AB31)</f>
        <v>2</v>
      </c>
      <c r="AD31" s="42"/>
      <c r="AE31" s="15"/>
    </row>
    <row r="32" spans="1:31" ht="15.6" customHeight="1" x14ac:dyDescent="0.25">
      <c r="N32" s="8"/>
      <c r="O32" s="232"/>
      <c r="P32" s="44" t="s">
        <v>855</v>
      </c>
      <c r="Q32" s="88" t="s">
        <v>221</v>
      </c>
      <c r="R32" s="44" t="s">
        <v>305</v>
      </c>
      <c r="S32" s="42"/>
      <c r="T32" s="42">
        <v>3</v>
      </c>
      <c r="U32" s="173">
        <f t="shared" si="4"/>
        <v>3</v>
      </c>
      <c r="V32" s="42"/>
      <c r="W32" s="173"/>
      <c r="X32" s="44" t="s">
        <v>864</v>
      </c>
      <c r="Y32" s="51" t="s">
        <v>914</v>
      </c>
      <c r="Z32" s="51" t="s">
        <v>243</v>
      </c>
      <c r="AA32" s="42"/>
      <c r="AB32" s="42">
        <v>1</v>
      </c>
      <c r="AC32" s="173">
        <f t="shared" si="5"/>
        <v>1</v>
      </c>
      <c r="AD32" s="42">
        <v>1</v>
      </c>
      <c r="AE32" s="15"/>
    </row>
    <row r="33" spans="1:31" ht="15.6" customHeight="1" x14ac:dyDescent="0.3">
      <c r="A33" s="76" t="s">
        <v>327</v>
      </c>
      <c r="B33" s="156"/>
      <c r="C33" s="155"/>
      <c r="D33" s="148"/>
      <c r="E33" s="77" t="s">
        <v>239</v>
      </c>
      <c r="F33" s="71"/>
      <c r="G33" s="78"/>
      <c r="H33" s="78"/>
      <c r="I33" s="78"/>
      <c r="J33" s="79"/>
      <c r="K33" s="78"/>
      <c r="L33" s="78"/>
      <c r="M33" s="78"/>
      <c r="N33" s="9"/>
      <c r="O33" s="233"/>
      <c r="P33" s="44" t="s">
        <v>854</v>
      </c>
      <c r="Q33" s="44" t="s">
        <v>214</v>
      </c>
      <c r="R33" s="44" t="s">
        <v>305</v>
      </c>
      <c r="S33" s="199"/>
      <c r="T33" s="42">
        <v>2</v>
      </c>
      <c r="U33" s="173">
        <f t="shared" si="4"/>
        <v>2</v>
      </c>
      <c r="V33" s="42"/>
      <c r="W33" s="173"/>
      <c r="X33" s="44" t="s">
        <v>876</v>
      </c>
      <c r="Y33" s="44" t="s">
        <v>367</v>
      </c>
      <c r="Z33" s="44" t="s">
        <v>243</v>
      </c>
      <c r="AA33" s="42"/>
      <c r="AB33" s="42">
        <v>1</v>
      </c>
      <c r="AC33" s="173">
        <f t="shared" si="5"/>
        <v>1</v>
      </c>
      <c r="AD33" s="42">
        <v>1</v>
      </c>
      <c r="AE33" s="15"/>
    </row>
    <row r="34" spans="1:31" ht="15.6" customHeight="1" x14ac:dyDescent="0.3">
      <c r="A34" s="49" t="s">
        <v>229</v>
      </c>
      <c r="B34" s="35" t="s">
        <v>363</v>
      </c>
      <c r="D34" s="23">
        <v>1</v>
      </c>
      <c r="E34" s="8">
        <v>1</v>
      </c>
      <c r="F34" s="44" t="s">
        <v>976</v>
      </c>
      <c r="G34" s="55"/>
      <c r="H34" s="55"/>
      <c r="N34" s="9"/>
      <c r="O34" s="232"/>
      <c r="P34" s="44" t="s">
        <v>858</v>
      </c>
      <c r="Q34" s="44" t="s">
        <v>333</v>
      </c>
      <c r="R34" s="44" t="s">
        <v>305</v>
      </c>
      <c r="S34" s="42">
        <v>1</v>
      </c>
      <c r="T34" s="42"/>
      <c r="U34" s="173">
        <f t="shared" si="4"/>
        <v>1</v>
      </c>
      <c r="V34" s="42"/>
      <c r="W34" s="173"/>
      <c r="X34" s="44" t="s">
        <v>877</v>
      </c>
      <c r="Y34" s="51" t="s">
        <v>786</v>
      </c>
      <c r="Z34" s="51" t="s">
        <v>243</v>
      </c>
      <c r="AA34" s="42"/>
      <c r="AB34" s="199">
        <v>1</v>
      </c>
      <c r="AC34" s="173">
        <f t="shared" si="5"/>
        <v>1</v>
      </c>
      <c r="AD34" s="42"/>
      <c r="AE34" s="15"/>
    </row>
    <row r="35" spans="1:31" ht="15.6" customHeight="1" x14ac:dyDescent="0.25">
      <c r="A35" s="42" t="s">
        <v>226</v>
      </c>
      <c r="B35" s="44" t="s">
        <v>756</v>
      </c>
      <c r="C35" s="44" t="s">
        <v>397</v>
      </c>
      <c r="D35" s="9"/>
      <c r="E35" s="8"/>
      <c r="F35" s="44"/>
      <c r="G35" s="43"/>
      <c r="N35" s="9"/>
      <c r="O35" s="233"/>
      <c r="P35" s="44" t="s">
        <v>857</v>
      </c>
      <c r="Q35" s="44" t="s">
        <v>222</v>
      </c>
      <c r="R35" s="44" t="s">
        <v>305</v>
      </c>
      <c r="S35" s="43"/>
      <c r="T35" s="42">
        <v>1</v>
      </c>
      <c r="U35" s="173">
        <f t="shared" si="4"/>
        <v>1</v>
      </c>
      <c r="V35" s="42"/>
      <c r="W35" s="173"/>
      <c r="X35" s="44" t="s">
        <v>872</v>
      </c>
      <c r="Y35" s="44" t="s">
        <v>211</v>
      </c>
      <c r="Z35" s="44" t="s">
        <v>243</v>
      </c>
      <c r="AA35" s="42"/>
      <c r="AB35" s="42"/>
      <c r="AC35" s="173">
        <f>SUM(AA35:AB35)</f>
        <v>0</v>
      </c>
      <c r="AD35" s="42"/>
      <c r="AE35" s="15"/>
    </row>
    <row r="36" spans="1:31" ht="15.6" customHeight="1" x14ac:dyDescent="0.25">
      <c r="N36" s="9"/>
      <c r="O36" s="232"/>
      <c r="P36" s="157" t="s">
        <v>805</v>
      </c>
      <c r="Q36" s="157"/>
      <c r="R36" s="157" t="s">
        <v>305</v>
      </c>
      <c r="S36" s="221">
        <v>1</v>
      </c>
      <c r="T36" s="221">
        <v>3</v>
      </c>
      <c r="U36" s="173">
        <f>SUM(S36:T36)</f>
        <v>4</v>
      </c>
      <c r="V36" s="42"/>
      <c r="W36" s="173"/>
      <c r="X36" s="157" t="s">
        <v>805</v>
      </c>
      <c r="Y36" s="157"/>
      <c r="Z36" s="223" t="s">
        <v>243</v>
      </c>
      <c r="AA36" s="221"/>
      <c r="AB36" s="221"/>
      <c r="AC36" s="173">
        <f>SUM(AA36:AB36)</f>
        <v>0</v>
      </c>
      <c r="AD36" s="42"/>
      <c r="AE36" s="15"/>
    </row>
    <row r="37" spans="1:31" ht="15.6" customHeight="1" x14ac:dyDescent="0.3">
      <c r="A37" s="52"/>
      <c r="B37" s="231" t="s">
        <v>278</v>
      </c>
      <c r="C37" s="46"/>
      <c r="D37" s="114">
        <v>3</v>
      </c>
      <c r="E37" s="93">
        <v>1</v>
      </c>
      <c r="F37" s="44" t="s">
        <v>1003</v>
      </c>
      <c r="N37" s="9"/>
      <c r="O37" s="233"/>
      <c r="P37" s="224" t="s">
        <v>937</v>
      </c>
      <c r="Q37" s="224"/>
      <c r="R37" s="224"/>
      <c r="S37" s="226">
        <f>SUM(S26:S36)</f>
        <v>15</v>
      </c>
      <c r="T37" s="226">
        <f>SUM(T26:T36)</f>
        <v>24</v>
      </c>
      <c r="U37" s="226">
        <f>SUM(U26:U36)</f>
        <v>39</v>
      </c>
      <c r="V37" s="226">
        <f>SUM(V36)</f>
        <v>0</v>
      </c>
      <c r="W37" s="173"/>
      <c r="X37" s="224" t="s">
        <v>938</v>
      </c>
      <c r="Y37" s="224"/>
      <c r="Z37" s="227"/>
      <c r="AA37" s="226">
        <f>SUM(AA26:AA36)</f>
        <v>7</v>
      </c>
      <c r="AB37" s="226">
        <f>SUM(AB26:AB36)</f>
        <v>11</v>
      </c>
      <c r="AC37" s="226">
        <f>SUM(AC26:AC36)</f>
        <v>18</v>
      </c>
      <c r="AD37" s="226">
        <f>SUM(AD26:AD36)</f>
        <v>7</v>
      </c>
      <c r="AE37" s="15"/>
    </row>
    <row r="38" spans="1:31" ht="15.6" customHeight="1" x14ac:dyDescent="0.25">
      <c r="A38" s="52" t="s">
        <v>226</v>
      </c>
      <c r="B38" s="44" t="s">
        <v>204</v>
      </c>
      <c r="C38" s="60" t="s">
        <v>369</v>
      </c>
      <c r="D38" s="114"/>
      <c r="E38" s="93">
        <v>2</v>
      </c>
      <c r="F38" s="44" t="s">
        <v>985</v>
      </c>
      <c r="N38" s="8"/>
      <c r="O38" s="233"/>
      <c r="P38" s="44" t="s">
        <v>807</v>
      </c>
      <c r="Q38" s="159" t="s">
        <v>370</v>
      </c>
      <c r="R38" s="44" t="s">
        <v>250</v>
      </c>
      <c r="S38" s="42">
        <v>2</v>
      </c>
      <c r="T38" s="42">
        <v>1</v>
      </c>
      <c r="U38" s="173">
        <f t="shared" ref="U38:U48" si="6">SUM(S38:T38)</f>
        <v>3</v>
      </c>
      <c r="V38" s="42">
        <v>1</v>
      </c>
      <c r="W38" s="173"/>
      <c r="X38" s="44" t="s">
        <v>827</v>
      </c>
      <c r="Y38" s="44" t="s">
        <v>304</v>
      </c>
      <c r="Z38" s="44" t="s">
        <v>242</v>
      </c>
      <c r="AA38" s="42">
        <v>2</v>
      </c>
      <c r="AB38" s="199">
        <v>5</v>
      </c>
      <c r="AC38" s="173">
        <f t="shared" ref="AC38:AC43" si="7">SUM(AA38:AB38)</f>
        <v>7</v>
      </c>
      <c r="AD38" s="42"/>
      <c r="AE38" s="15"/>
    </row>
    <row r="39" spans="1:31" ht="15.6" customHeight="1" x14ac:dyDescent="0.25">
      <c r="E39" s="93">
        <v>2</v>
      </c>
      <c r="F39" s="44" t="s">
        <v>1004</v>
      </c>
      <c r="N39" s="9"/>
      <c r="O39" s="233"/>
      <c r="P39" s="44" t="s">
        <v>811</v>
      </c>
      <c r="Q39" s="44" t="s">
        <v>299</v>
      </c>
      <c r="R39" s="51" t="s">
        <v>250</v>
      </c>
      <c r="S39" s="199">
        <v>1</v>
      </c>
      <c r="T39" s="199">
        <v>2</v>
      </c>
      <c r="U39" s="173">
        <f t="shared" si="6"/>
        <v>3</v>
      </c>
      <c r="V39" s="42"/>
      <c r="W39" s="173"/>
      <c r="X39" s="56" t="s">
        <v>825</v>
      </c>
      <c r="Y39" s="56" t="s">
        <v>260</v>
      </c>
      <c r="Z39" s="46" t="s">
        <v>242</v>
      </c>
      <c r="AA39" s="42">
        <v>1</v>
      </c>
      <c r="AB39" s="42">
        <v>5</v>
      </c>
      <c r="AC39" s="173">
        <f t="shared" si="7"/>
        <v>6</v>
      </c>
      <c r="AD39" s="42"/>
      <c r="AE39" s="15"/>
    </row>
    <row r="40" spans="1:31" ht="15.6" customHeight="1" x14ac:dyDescent="0.25">
      <c r="N40" s="8"/>
      <c r="O40" s="233"/>
      <c r="P40" s="44" t="s">
        <v>810</v>
      </c>
      <c r="Q40" s="44" t="s">
        <v>299</v>
      </c>
      <c r="R40" s="51" t="s">
        <v>250</v>
      </c>
      <c r="S40" s="42">
        <v>2</v>
      </c>
      <c r="T40" s="199"/>
      <c r="U40" s="173">
        <f t="shared" si="6"/>
        <v>2</v>
      </c>
      <c r="V40" s="42"/>
      <c r="W40" s="173"/>
      <c r="X40" s="46" t="s">
        <v>829</v>
      </c>
      <c r="Y40" s="46" t="s">
        <v>249</v>
      </c>
      <c r="Z40" s="160" t="s">
        <v>242</v>
      </c>
      <c r="AA40" s="42">
        <v>3</v>
      </c>
      <c r="AB40" s="42">
        <v>2</v>
      </c>
      <c r="AC40" s="173">
        <f t="shared" si="7"/>
        <v>5</v>
      </c>
      <c r="AD40" s="42"/>
      <c r="AE40" s="15"/>
    </row>
    <row r="41" spans="1:31" ht="15.6" customHeight="1" x14ac:dyDescent="0.3">
      <c r="A41" s="76"/>
      <c r="B41" s="156"/>
      <c r="C41" s="71"/>
      <c r="D41" s="148"/>
      <c r="E41" s="77" t="s">
        <v>239</v>
      </c>
      <c r="F41" s="77"/>
      <c r="G41" s="78"/>
      <c r="H41" s="78"/>
      <c r="I41" s="78"/>
      <c r="J41" s="79"/>
      <c r="K41" s="78"/>
      <c r="L41" s="78"/>
      <c r="M41" s="78"/>
      <c r="N41" s="9"/>
      <c r="O41" s="232"/>
      <c r="P41" s="44" t="s">
        <v>809</v>
      </c>
      <c r="Q41" s="44" t="s">
        <v>251</v>
      </c>
      <c r="R41" s="44" t="s">
        <v>250</v>
      </c>
      <c r="S41" s="42"/>
      <c r="T41" s="42">
        <v>1</v>
      </c>
      <c r="U41" s="173">
        <f t="shared" si="6"/>
        <v>1</v>
      </c>
      <c r="V41" s="42">
        <v>1</v>
      </c>
      <c r="W41" s="173"/>
      <c r="X41" s="44" t="s">
        <v>943</v>
      </c>
      <c r="Y41" s="44" t="s">
        <v>796</v>
      </c>
      <c r="Z41" s="44" t="s">
        <v>242</v>
      </c>
      <c r="AA41" s="42">
        <v>3</v>
      </c>
      <c r="AB41" s="199">
        <v>1</v>
      </c>
      <c r="AC41" s="173">
        <f t="shared" si="7"/>
        <v>4</v>
      </c>
      <c r="AD41" s="42"/>
      <c r="AE41" s="15"/>
    </row>
    <row r="42" spans="1:31" ht="15.6" customHeight="1" x14ac:dyDescent="0.3">
      <c r="A42" s="49" t="s">
        <v>230</v>
      </c>
      <c r="B42" s="231" t="s">
        <v>313</v>
      </c>
      <c r="C42" s="44"/>
      <c r="D42" s="23">
        <v>4</v>
      </c>
      <c r="E42" s="9">
        <v>1</v>
      </c>
      <c r="F42" s="44" t="s">
        <v>966</v>
      </c>
      <c r="G42" s="43"/>
      <c r="H42" s="47"/>
      <c r="I42" s="47"/>
      <c r="J42" s="48"/>
      <c r="K42" s="47"/>
      <c r="L42" s="47"/>
      <c r="M42" s="47"/>
      <c r="N42" s="9"/>
      <c r="O42" s="232"/>
      <c r="P42" s="44" t="s">
        <v>814</v>
      </c>
      <c r="Q42" s="44" t="s">
        <v>325</v>
      </c>
      <c r="R42" s="44" t="s">
        <v>250</v>
      </c>
      <c r="S42" s="52"/>
      <c r="T42" s="91">
        <v>1</v>
      </c>
      <c r="U42" s="173">
        <f t="shared" si="6"/>
        <v>1</v>
      </c>
      <c r="V42" s="42"/>
      <c r="W42" s="173"/>
      <c r="X42" s="44" t="s">
        <v>832</v>
      </c>
      <c r="Y42" s="44" t="s">
        <v>359</v>
      </c>
      <c r="Z42" s="44" t="s">
        <v>242</v>
      </c>
      <c r="AA42" s="42">
        <v>1</v>
      </c>
      <c r="AB42" s="42">
        <v>2</v>
      </c>
      <c r="AC42" s="173">
        <f t="shared" si="7"/>
        <v>3</v>
      </c>
      <c r="AD42" s="42"/>
      <c r="AE42" s="15"/>
    </row>
    <row r="43" spans="1:31" ht="15.6" customHeight="1" x14ac:dyDescent="0.25">
      <c r="A43" s="52" t="s">
        <v>226</v>
      </c>
      <c r="B43" s="56" t="s">
        <v>561</v>
      </c>
      <c r="C43" s="46" t="s">
        <v>394</v>
      </c>
      <c r="D43" s="23"/>
      <c r="E43" s="9">
        <v>2</v>
      </c>
      <c r="F43" s="44" t="s">
        <v>986</v>
      </c>
      <c r="G43" s="43"/>
      <c r="H43" s="47"/>
      <c r="I43" s="43"/>
      <c r="J43" s="45"/>
      <c r="K43" s="47"/>
      <c r="L43" s="47"/>
      <c r="M43" s="39"/>
      <c r="N43" s="8"/>
      <c r="O43" s="232"/>
      <c r="P43" s="44" t="s">
        <v>812</v>
      </c>
      <c r="Q43" s="44" t="s">
        <v>215</v>
      </c>
      <c r="R43" s="44" t="s">
        <v>250</v>
      </c>
      <c r="S43" s="42"/>
      <c r="T43" s="199">
        <v>1</v>
      </c>
      <c r="U43" s="173">
        <f t="shared" si="6"/>
        <v>1</v>
      </c>
      <c r="V43" s="42">
        <v>1</v>
      </c>
      <c r="W43" s="173"/>
      <c r="X43" s="44" t="s">
        <v>831</v>
      </c>
      <c r="Y43" s="44" t="s">
        <v>382</v>
      </c>
      <c r="Z43" s="44" t="s">
        <v>242</v>
      </c>
      <c r="AA43" s="42"/>
      <c r="AB43" s="42">
        <v>3</v>
      </c>
      <c r="AC43" s="173">
        <f t="shared" si="7"/>
        <v>3</v>
      </c>
      <c r="AD43" s="42"/>
      <c r="AE43" s="15"/>
    </row>
    <row r="44" spans="1:31" ht="15.6" customHeight="1" x14ac:dyDescent="0.25">
      <c r="B44" s="44" t="s">
        <v>561</v>
      </c>
      <c r="C44" s="44" t="s">
        <v>366</v>
      </c>
      <c r="E44" s="9">
        <v>2</v>
      </c>
      <c r="F44" s="44" t="s">
        <v>987</v>
      </c>
      <c r="N44" s="9"/>
      <c r="O44" s="232"/>
      <c r="P44" s="44" t="s">
        <v>806</v>
      </c>
      <c r="Q44" s="51" t="s">
        <v>787</v>
      </c>
      <c r="R44" s="44" t="s">
        <v>250</v>
      </c>
      <c r="S44" s="42"/>
      <c r="T44" s="199"/>
      <c r="U44" s="173">
        <f t="shared" si="6"/>
        <v>0</v>
      </c>
      <c r="V44" s="42"/>
      <c r="W44" s="173"/>
      <c r="X44" s="44" t="s">
        <v>828</v>
      </c>
      <c r="Y44" s="44" t="s">
        <v>258</v>
      </c>
      <c r="Z44" s="44" t="s">
        <v>242</v>
      </c>
      <c r="AA44" s="42"/>
      <c r="AB44" s="199">
        <v>2</v>
      </c>
      <c r="AC44" s="173">
        <f>SUM(AA44:AB44)</f>
        <v>2</v>
      </c>
      <c r="AD44" s="42">
        <v>1</v>
      </c>
      <c r="AE44" s="15"/>
    </row>
    <row r="45" spans="1:31" ht="15.6" customHeight="1" x14ac:dyDescent="0.25">
      <c r="A45" s="44"/>
      <c r="B45" s="44" t="s">
        <v>311</v>
      </c>
      <c r="C45" s="60" t="s">
        <v>433</v>
      </c>
      <c r="E45" s="93">
        <v>2</v>
      </c>
      <c r="F45" s="44" t="s">
        <v>988</v>
      </c>
      <c r="N45" s="9"/>
      <c r="O45" s="233"/>
      <c r="P45" s="44" t="s">
        <v>808</v>
      </c>
      <c r="Q45" s="44" t="s">
        <v>250</v>
      </c>
      <c r="R45" s="44" t="s">
        <v>250</v>
      </c>
      <c r="S45" s="42"/>
      <c r="T45" s="199"/>
      <c r="U45" s="173">
        <f t="shared" si="6"/>
        <v>0</v>
      </c>
      <c r="V45" s="42"/>
      <c r="W45" s="173"/>
      <c r="X45" s="44" t="s">
        <v>826</v>
      </c>
      <c r="Y45" s="44" t="s">
        <v>218</v>
      </c>
      <c r="Z45" s="51" t="s">
        <v>242</v>
      </c>
      <c r="AA45" s="42">
        <v>1</v>
      </c>
      <c r="AB45" s="199"/>
      <c r="AC45" s="173">
        <f>SUM(AA45:AB45)</f>
        <v>1</v>
      </c>
      <c r="AD45" s="42"/>
      <c r="AE45" s="15"/>
    </row>
    <row r="46" spans="1:31" ht="15.6" customHeight="1" x14ac:dyDescent="0.25">
      <c r="N46" s="8"/>
      <c r="O46" s="233"/>
      <c r="P46" s="44" t="s">
        <v>813</v>
      </c>
      <c r="Q46" s="44" t="s">
        <v>259</v>
      </c>
      <c r="R46" s="51" t="s">
        <v>250</v>
      </c>
      <c r="S46" s="199"/>
      <c r="T46" s="42"/>
      <c r="U46" s="173">
        <f t="shared" si="6"/>
        <v>0</v>
      </c>
      <c r="V46" s="42"/>
      <c r="W46" s="173"/>
      <c r="X46" s="44" t="s">
        <v>833</v>
      </c>
      <c r="Y46" s="44" t="s">
        <v>204</v>
      </c>
      <c r="Z46" s="44" t="s">
        <v>242</v>
      </c>
      <c r="AA46" s="42"/>
      <c r="AB46" s="42"/>
      <c r="AC46" s="173">
        <f>SUM(AA46:AB46)</f>
        <v>0</v>
      </c>
      <c r="AD46" s="42">
        <v>2</v>
      </c>
      <c r="AE46" s="15"/>
    </row>
    <row r="47" spans="1:31" ht="15.6" customHeight="1" x14ac:dyDescent="0.3">
      <c r="B47" s="231" t="s">
        <v>312</v>
      </c>
      <c r="C47" s="59"/>
      <c r="D47" s="24">
        <v>3</v>
      </c>
      <c r="E47" s="9">
        <v>1</v>
      </c>
      <c r="F47" s="44" t="s">
        <v>989</v>
      </c>
      <c r="N47" s="8"/>
      <c r="O47" s="233"/>
      <c r="P47" s="44" t="s">
        <v>815</v>
      </c>
      <c r="Q47" s="159" t="s">
        <v>380</v>
      </c>
      <c r="R47" s="44" t="s">
        <v>250</v>
      </c>
      <c r="S47" s="42"/>
      <c r="T47" s="42"/>
      <c r="U47" s="173">
        <f t="shared" si="6"/>
        <v>0</v>
      </c>
      <c r="V47" s="42">
        <v>1</v>
      </c>
      <c r="W47" s="173"/>
      <c r="X47" s="44" t="s">
        <v>830</v>
      </c>
      <c r="Y47" s="88" t="s">
        <v>288</v>
      </c>
      <c r="Z47" s="44" t="s">
        <v>242</v>
      </c>
      <c r="AA47" s="42"/>
      <c r="AB47" s="199"/>
      <c r="AC47" s="173">
        <f>SUM(AA47:AB47)</f>
        <v>0</v>
      </c>
      <c r="AD47" s="42"/>
      <c r="AE47" s="15"/>
    </row>
    <row r="48" spans="1:31" ht="15.6" customHeight="1" x14ac:dyDescent="0.25">
      <c r="A48" s="91" t="s">
        <v>226</v>
      </c>
      <c r="B48" s="88" t="s">
        <v>272</v>
      </c>
      <c r="C48" s="46"/>
      <c r="D48" s="24"/>
      <c r="E48" s="9">
        <v>1</v>
      </c>
      <c r="F48" s="44" t="s">
        <v>990</v>
      </c>
      <c r="N48" s="9"/>
      <c r="O48" s="232"/>
      <c r="P48" s="157" t="s">
        <v>805</v>
      </c>
      <c r="Q48" s="157"/>
      <c r="R48" s="157" t="s">
        <v>250</v>
      </c>
      <c r="S48" s="221"/>
      <c r="T48" s="221">
        <v>1</v>
      </c>
      <c r="U48" s="173">
        <f t="shared" si="6"/>
        <v>1</v>
      </c>
      <c r="V48" s="42">
        <v>1</v>
      </c>
      <c r="W48" s="173"/>
      <c r="X48" s="157" t="s">
        <v>805</v>
      </c>
      <c r="Y48" s="157"/>
      <c r="Z48" s="157" t="s">
        <v>242</v>
      </c>
      <c r="AA48" s="221">
        <v>3</v>
      </c>
      <c r="AB48" s="221">
        <v>1</v>
      </c>
      <c r="AC48" s="173">
        <f>SUM(AA48:AB48)</f>
        <v>4</v>
      </c>
      <c r="AD48" s="42"/>
      <c r="AE48" s="15"/>
    </row>
    <row r="49" spans="1:31" ht="15.6" customHeight="1" x14ac:dyDescent="0.25">
      <c r="A49" s="91"/>
      <c r="B49" s="44"/>
      <c r="C49" s="60"/>
      <c r="E49" s="9">
        <v>2</v>
      </c>
      <c r="F49" s="44" t="s">
        <v>991</v>
      </c>
      <c r="G49" s="47"/>
      <c r="H49" s="47"/>
      <c r="I49" s="47"/>
      <c r="J49" s="48"/>
      <c r="K49" s="43"/>
      <c r="L49" s="43"/>
      <c r="N49" s="9"/>
      <c r="O49" s="233"/>
      <c r="P49" s="224" t="s">
        <v>939</v>
      </c>
      <c r="Q49" s="224"/>
      <c r="R49" s="224"/>
      <c r="S49" s="226">
        <f>SUM(S38:S48)</f>
        <v>5</v>
      </c>
      <c r="T49" s="226">
        <f>SUM(T38:T48)</f>
        <v>7</v>
      </c>
      <c r="U49" s="226">
        <f>SUM(U38:U48)</f>
        <v>12</v>
      </c>
      <c r="V49" s="226">
        <f>SUM(V38:V48)</f>
        <v>5</v>
      </c>
      <c r="W49" s="173"/>
      <c r="X49" s="224" t="s">
        <v>940</v>
      </c>
      <c r="Y49" s="224"/>
      <c r="Z49" s="224"/>
      <c r="AA49" s="226">
        <f>SUM(AA38:AA48)</f>
        <v>14</v>
      </c>
      <c r="AB49" s="226">
        <f>SUM(AB38:AB48)</f>
        <v>21</v>
      </c>
      <c r="AC49" s="226">
        <f>SUM(AC38:AC48)</f>
        <v>35</v>
      </c>
      <c r="AD49" s="226">
        <f>SUM(AD38:AD48)</f>
        <v>3</v>
      </c>
      <c r="AE49" s="15"/>
    </row>
    <row r="50" spans="1:31" ht="15.6" customHeight="1" x14ac:dyDescent="0.25">
      <c r="N50" s="8"/>
      <c r="O50" s="232"/>
      <c r="P50" s="44" t="s">
        <v>818</v>
      </c>
      <c r="Q50" s="44" t="s">
        <v>209</v>
      </c>
      <c r="R50" s="44" t="s">
        <v>356</v>
      </c>
      <c r="S50" s="42"/>
      <c r="T50" s="199">
        <v>5</v>
      </c>
      <c r="U50" s="173">
        <f t="shared" ref="U50:U56" si="8">SUM(S50:T50)</f>
        <v>5</v>
      </c>
      <c r="V50" s="42">
        <v>1</v>
      </c>
      <c r="W50" s="173"/>
      <c r="X50" s="44" t="s">
        <v>842</v>
      </c>
      <c r="Y50" s="44" t="s">
        <v>598</v>
      </c>
      <c r="Z50" s="44" t="s">
        <v>358</v>
      </c>
      <c r="AA50" s="42">
        <v>1</v>
      </c>
      <c r="AB50" s="199">
        <v>3</v>
      </c>
      <c r="AC50" s="173">
        <f t="shared" ref="AC50:AC58" si="9">SUM(AA50:AB50)</f>
        <v>4</v>
      </c>
      <c r="AD50" s="42"/>
      <c r="AE50" s="15"/>
    </row>
    <row r="51" spans="1:31" ht="15.6" customHeight="1" x14ac:dyDescent="0.25">
      <c r="A51" s="107"/>
      <c r="B51" s="108"/>
      <c r="C51" s="108"/>
      <c r="D51" s="149"/>
      <c r="E51" s="109"/>
      <c r="F51" s="108"/>
      <c r="G51" s="110"/>
      <c r="H51" s="110"/>
      <c r="I51" s="110"/>
      <c r="J51" s="111"/>
      <c r="K51" s="110"/>
      <c r="L51" s="110"/>
      <c r="M51" s="109"/>
      <c r="N51" s="9"/>
      <c r="O51" s="233"/>
      <c r="P51" s="44" t="s">
        <v>820</v>
      </c>
      <c r="Q51" s="44" t="s">
        <v>254</v>
      </c>
      <c r="R51" s="44" t="s">
        <v>356</v>
      </c>
      <c r="S51" s="42"/>
      <c r="T51" s="199">
        <v>4</v>
      </c>
      <c r="U51" s="173">
        <f t="shared" si="8"/>
        <v>4</v>
      </c>
      <c r="V51" s="42"/>
      <c r="W51" s="173"/>
      <c r="X51" s="44" t="s">
        <v>836</v>
      </c>
      <c r="Y51" s="159" t="s">
        <v>216</v>
      </c>
      <c r="Z51" s="44" t="s">
        <v>358</v>
      </c>
      <c r="AA51" s="42">
        <v>3</v>
      </c>
      <c r="AB51" s="199"/>
      <c r="AC51" s="173">
        <f t="shared" si="9"/>
        <v>3</v>
      </c>
      <c r="AD51" s="42">
        <v>2</v>
      </c>
      <c r="AE51" s="15"/>
    </row>
    <row r="52" spans="1:31" ht="15.6" customHeight="1" x14ac:dyDescent="0.3">
      <c r="C52" s="44" t="s">
        <v>231</v>
      </c>
      <c r="D52" s="102">
        <f>SUM(D15:D51)</f>
        <v>20</v>
      </c>
      <c r="E52" s="22"/>
      <c r="F52" s="44" t="s">
        <v>233</v>
      </c>
      <c r="G52" s="35"/>
      <c r="H52" s="50"/>
      <c r="I52" s="64">
        <v>8</v>
      </c>
      <c r="J52" s="23"/>
      <c r="K52" s="56"/>
      <c r="L52" s="59"/>
      <c r="N52" s="9"/>
      <c r="O52" s="232"/>
      <c r="P52" s="44" t="s">
        <v>822</v>
      </c>
      <c r="Q52" s="44" t="s">
        <v>238</v>
      </c>
      <c r="R52" s="44" t="s">
        <v>356</v>
      </c>
      <c r="S52" s="42">
        <v>2</v>
      </c>
      <c r="T52" s="42">
        <v>1</v>
      </c>
      <c r="U52" s="173">
        <f t="shared" si="8"/>
        <v>3</v>
      </c>
      <c r="V52" s="42"/>
      <c r="W52" s="173"/>
      <c r="X52" s="44" t="s">
        <v>835</v>
      </c>
      <c r="Y52" s="88" t="s">
        <v>309</v>
      </c>
      <c r="Z52" s="44" t="s">
        <v>358</v>
      </c>
      <c r="AA52" s="42">
        <v>1</v>
      </c>
      <c r="AB52" s="199">
        <v>2</v>
      </c>
      <c r="AC52" s="173">
        <f t="shared" si="9"/>
        <v>3</v>
      </c>
      <c r="AD52" s="42"/>
      <c r="AE52" s="15"/>
    </row>
    <row r="53" spans="1:31" ht="15.6" customHeight="1" x14ac:dyDescent="0.25">
      <c r="N53" s="9"/>
      <c r="O53" s="233"/>
      <c r="P53" s="44" t="s">
        <v>821</v>
      </c>
      <c r="Q53" s="51" t="s">
        <v>254</v>
      </c>
      <c r="R53" s="51" t="s">
        <v>356</v>
      </c>
      <c r="S53" s="42">
        <v>2</v>
      </c>
      <c r="T53" s="42">
        <v>1</v>
      </c>
      <c r="U53" s="173">
        <f t="shared" si="8"/>
        <v>3</v>
      </c>
      <c r="V53" s="42"/>
      <c r="W53" s="173"/>
      <c r="X53" s="44" t="s">
        <v>834</v>
      </c>
      <c r="Y53" s="161" t="s">
        <v>314</v>
      </c>
      <c r="Z53" s="44" t="s">
        <v>358</v>
      </c>
      <c r="AA53" s="42">
        <v>1</v>
      </c>
      <c r="AB53" s="199">
        <v>1</v>
      </c>
      <c r="AC53" s="173">
        <f t="shared" si="9"/>
        <v>2</v>
      </c>
      <c r="AD53" s="42">
        <v>1</v>
      </c>
      <c r="AE53" s="15"/>
    </row>
    <row r="54" spans="1:31" ht="15.6" customHeight="1" x14ac:dyDescent="0.25">
      <c r="N54" s="8"/>
      <c r="O54" s="232"/>
      <c r="P54" s="44" t="s">
        <v>823</v>
      </c>
      <c r="Q54" s="44" t="s">
        <v>292</v>
      </c>
      <c r="R54" s="44" t="s">
        <v>356</v>
      </c>
      <c r="S54" s="42">
        <v>1</v>
      </c>
      <c r="T54" s="199">
        <v>1</v>
      </c>
      <c r="U54" s="173">
        <f t="shared" si="8"/>
        <v>2</v>
      </c>
      <c r="V54" s="43"/>
      <c r="W54" s="173"/>
      <c r="X54" s="44" t="s">
        <v>837</v>
      </c>
      <c r="Y54" s="44" t="s">
        <v>798</v>
      </c>
      <c r="Z54" s="44" t="s">
        <v>358</v>
      </c>
      <c r="AA54" s="42">
        <v>1</v>
      </c>
      <c r="AB54" s="42">
        <v>1</v>
      </c>
      <c r="AC54" s="173">
        <f t="shared" si="9"/>
        <v>2</v>
      </c>
      <c r="AD54" s="199"/>
      <c r="AE54" s="15"/>
    </row>
    <row r="55" spans="1:31" ht="15.6" customHeight="1" x14ac:dyDescent="0.25">
      <c r="C55" s="44"/>
      <c r="D55" s="44"/>
      <c r="E55" s="42"/>
      <c r="F55" s="42"/>
      <c r="N55" s="8"/>
      <c r="O55" s="233"/>
      <c r="P55" s="44" t="s">
        <v>918</v>
      </c>
      <c r="Q55" s="159" t="s">
        <v>691</v>
      </c>
      <c r="R55" s="44" t="s">
        <v>356</v>
      </c>
      <c r="S55" s="42">
        <v>1</v>
      </c>
      <c r="T55" s="42">
        <v>1</v>
      </c>
      <c r="U55" s="173">
        <f t="shared" si="8"/>
        <v>2</v>
      </c>
      <c r="V55" s="42"/>
      <c r="W55" s="173"/>
      <c r="X55" s="44" t="s">
        <v>840</v>
      </c>
      <c r="Y55" s="44" t="s">
        <v>293</v>
      </c>
      <c r="Z55" s="51" t="s">
        <v>358</v>
      </c>
      <c r="AA55" s="199">
        <v>1</v>
      </c>
      <c r="AB55" s="42"/>
      <c r="AC55" s="173">
        <f t="shared" si="9"/>
        <v>1</v>
      </c>
      <c r="AD55" s="43"/>
      <c r="AE55" s="15"/>
    </row>
    <row r="56" spans="1:31" ht="15.6" customHeight="1" x14ac:dyDescent="0.25">
      <c r="N56" s="8"/>
      <c r="O56" s="232"/>
      <c r="P56" s="44" t="s">
        <v>819</v>
      </c>
      <c r="Q56" s="51" t="s">
        <v>217</v>
      </c>
      <c r="R56" s="51" t="s">
        <v>356</v>
      </c>
      <c r="S56" s="42">
        <v>1</v>
      </c>
      <c r="T56" s="199">
        <v>1</v>
      </c>
      <c r="U56" s="173">
        <f t="shared" si="8"/>
        <v>2</v>
      </c>
      <c r="V56" s="42"/>
      <c r="W56" s="173"/>
      <c r="X56" s="44" t="s">
        <v>839</v>
      </c>
      <c r="Y56" s="44" t="s">
        <v>295</v>
      </c>
      <c r="Z56" s="44" t="s">
        <v>358</v>
      </c>
      <c r="AA56" s="42"/>
      <c r="AB56" s="42">
        <v>1</v>
      </c>
      <c r="AC56" s="173">
        <f t="shared" si="9"/>
        <v>1</v>
      </c>
      <c r="AD56" s="42"/>
      <c r="AE56" s="15"/>
    </row>
    <row r="57" spans="1:31" ht="15.6" customHeight="1" x14ac:dyDescent="0.25">
      <c r="N57" s="9"/>
      <c r="O57" s="232"/>
      <c r="P57" s="44" t="s">
        <v>816</v>
      </c>
      <c r="Q57" s="44" t="s">
        <v>213</v>
      </c>
      <c r="R57" s="44" t="s">
        <v>356</v>
      </c>
      <c r="S57" s="42">
        <v>1</v>
      </c>
      <c r="T57" s="199">
        <v>1</v>
      </c>
      <c r="U57" s="173">
        <f>SUM(S57:T57)</f>
        <v>2</v>
      </c>
      <c r="V57" s="42"/>
      <c r="W57" s="173"/>
      <c r="X57" s="44" t="s">
        <v>925</v>
      </c>
      <c r="Y57" s="44" t="s">
        <v>300</v>
      </c>
      <c r="Z57" s="44" t="s">
        <v>358</v>
      </c>
      <c r="AA57" s="42"/>
      <c r="AB57" s="42">
        <v>1</v>
      </c>
      <c r="AC57" s="173">
        <f t="shared" si="9"/>
        <v>1</v>
      </c>
      <c r="AD57" s="199"/>
      <c r="AE57" s="15"/>
    </row>
    <row r="58" spans="1:31" ht="15.6" customHeight="1" x14ac:dyDescent="0.25">
      <c r="N58" s="9"/>
      <c r="O58" s="233"/>
      <c r="P58" s="44" t="s">
        <v>817</v>
      </c>
      <c r="Q58" s="44" t="s">
        <v>257</v>
      </c>
      <c r="R58" s="44" t="s">
        <v>356</v>
      </c>
      <c r="S58" s="42"/>
      <c r="T58" s="199">
        <v>1</v>
      </c>
      <c r="U58" s="173">
        <f>SUM(S58:T58)</f>
        <v>1</v>
      </c>
      <c r="V58" s="42">
        <v>1</v>
      </c>
      <c r="W58" s="173"/>
      <c r="X58" s="44" t="s">
        <v>838</v>
      </c>
      <c r="Y58" s="44" t="s">
        <v>290</v>
      </c>
      <c r="Z58" s="44" t="s">
        <v>358</v>
      </c>
      <c r="AA58" s="42"/>
      <c r="AB58" s="199">
        <v>1</v>
      </c>
      <c r="AC58" s="173">
        <f t="shared" si="9"/>
        <v>1</v>
      </c>
      <c r="AD58" s="43"/>
      <c r="AE58" s="15"/>
    </row>
    <row r="59" spans="1:31" ht="15.6" customHeight="1" x14ac:dyDescent="0.3">
      <c r="A59" s="171"/>
      <c r="B59" s="170"/>
      <c r="C59" s="170" t="s">
        <v>1007</v>
      </c>
      <c r="D59" s="49" t="s">
        <v>246</v>
      </c>
      <c r="E59" s="49" t="s">
        <v>240</v>
      </c>
      <c r="F59" s="49" t="s">
        <v>241</v>
      </c>
      <c r="G59" s="170" t="s">
        <v>247</v>
      </c>
      <c r="H59" s="170" t="s">
        <v>803</v>
      </c>
      <c r="I59" s="170"/>
      <c r="J59" s="170"/>
      <c r="K59" s="170"/>
      <c r="L59" s="170" t="s">
        <v>802</v>
      </c>
      <c r="N59" s="9"/>
      <c r="O59" s="233"/>
      <c r="P59" s="44" t="s">
        <v>882</v>
      </c>
      <c r="Q59" s="44" t="s">
        <v>756</v>
      </c>
      <c r="R59" s="44" t="s">
        <v>356</v>
      </c>
      <c r="S59" s="42"/>
      <c r="T59" s="42">
        <v>1</v>
      </c>
      <c r="U59" s="173">
        <f>SUM(S59:T59)</f>
        <v>1</v>
      </c>
      <c r="V59" s="42">
        <v>1</v>
      </c>
      <c r="W59" s="173"/>
      <c r="X59" s="44" t="s">
        <v>841</v>
      </c>
      <c r="Y59" s="44" t="s">
        <v>248</v>
      </c>
      <c r="Z59" s="44" t="s">
        <v>358</v>
      </c>
      <c r="AA59" s="42"/>
      <c r="AB59" s="199"/>
      <c r="AC59" s="173">
        <f>SUM(AA59:AB59)</f>
        <v>0</v>
      </c>
      <c r="AD59" s="43"/>
      <c r="AE59" s="15"/>
    </row>
    <row r="60" spans="1:31" ht="15.6" customHeight="1" x14ac:dyDescent="0.3">
      <c r="B60" s="42"/>
      <c r="C60" s="44" t="s">
        <v>320</v>
      </c>
      <c r="D60" s="44" t="s">
        <v>305</v>
      </c>
      <c r="E60" s="42">
        <v>5</v>
      </c>
      <c r="F60" s="42">
        <v>3</v>
      </c>
      <c r="G60" s="173">
        <f t="shared" ref="G60:G67" si="10">SUM(E60:F60)</f>
        <v>8</v>
      </c>
      <c r="H60" s="42"/>
      <c r="I60" s="44"/>
      <c r="J60" s="44"/>
      <c r="K60" s="64"/>
      <c r="L60" s="44" t="s">
        <v>317</v>
      </c>
      <c r="M60" s="44" t="s">
        <v>283</v>
      </c>
      <c r="N60" s="9"/>
      <c r="O60" s="63"/>
      <c r="P60" s="157" t="s">
        <v>805</v>
      </c>
      <c r="Q60" s="157"/>
      <c r="R60" s="157" t="s">
        <v>356</v>
      </c>
      <c r="S60" s="221">
        <v>1</v>
      </c>
      <c r="T60" s="221"/>
      <c r="U60" s="173">
        <f>SUM(S60:T60)</f>
        <v>1</v>
      </c>
      <c r="V60" s="43"/>
      <c r="W60" s="173"/>
      <c r="X60" s="157" t="s">
        <v>804</v>
      </c>
      <c r="Y60" s="222"/>
      <c r="Z60" s="157" t="s">
        <v>358</v>
      </c>
      <c r="AA60" s="221">
        <v>2</v>
      </c>
      <c r="AB60" s="221">
        <v>3</v>
      </c>
      <c r="AC60" s="173">
        <f>SUM(AA60:AB60)</f>
        <v>5</v>
      </c>
      <c r="AD60" s="43"/>
      <c r="AE60" s="15"/>
    </row>
    <row r="61" spans="1:31" ht="15.6" customHeight="1" thickBot="1" x14ac:dyDescent="0.3">
      <c r="B61" s="42"/>
      <c r="C61" s="51" t="s">
        <v>205</v>
      </c>
      <c r="D61" s="44" t="s">
        <v>306</v>
      </c>
      <c r="E61" s="42">
        <v>4</v>
      </c>
      <c r="F61" s="199">
        <v>3</v>
      </c>
      <c r="G61" s="173">
        <f t="shared" si="10"/>
        <v>7</v>
      </c>
      <c r="H61" s="42"/>
      <c r="I61" s="44"/>
      <c r="J61" s="44"/>
      <c r="K61" s="44"/>
      <c r="L61" s="44"/>
      <c r="M61" s="44"/>
      <c r="N61" s="9"/>
      <c r="O61" s="63"/>
      <c r="P61" s="224" t="s">
        <v>942</v>
      </c>
      <c r="Q61" s="224"/>
      <c r="R61" s="224"/>
      <c r="S61" s="226">
        <f>SUM(S50:S60)</f>
        <v>9</v>
      </c>
      <c r="T61" s="226">
        <f>SUM(T50:T60)</f>
        <v>17</v>
      </c>
      <c r="U61" s="226">
        <f>SUM(U50:U60)</f>
        <v>26</v>
      </c>
      <c r="V61" s="226">
        <f>SUM(V50:V60)</f>
        <v>3</v>
      </c>
      <c r="W61" s="173"/>
      <c r="X61" s="224" t="s">
        <v>941</v>
      </c>
      <c r="Y61" s="228"/>
      <c r="Z61" s="225"/>
      <c r="AA61" s="226">
        <f>SUM(AA50:AA60)</f>
        <v>10</v>
      </c>
      <c r="AB61" s="226">
        <f>SUM(AB50:AB60)</f>
        <v>13</v>
      </c>
      <c r="AC61" s="226">
        <f>SUM(AA61:AB61)</f>
        <v>23</v>
      </c>
      <c r="AD61" s="226">
        <f>SUM(AD50:AD60)</f>
        <v>3</v>
      </c>
      <c r="AE61" s="15"/>
    </row>
    <row r="62" spans="1:31" ht="15.6" customHeight="1" thickBot="1" x14ac:dyDescent="0.3">
      <c r="B62" s="42"/>
      <c r="C62" s="44" t="s">
        <v>256</v>
      </c>
      <c r="D62" s="51" t="s">
        <v>319</v>
      </c>
      <c r="E62" s="199">
        <v>3</v>
      </c>
      <c r="F62" s="199">
        <v>4</v>
      </c>
      <c r="G62" s="173">
        <f t="shared" si="10"/>
        <v>7</v>
      </c>
      <c r="H62" s="42"/>
      <c r="I62" s="44"/>
      <c r="J62" s="44"/>
      <c r="K62" s="44"/>
      <c r="L62" s="43"/>
      <c r="M62" s="43"/>
      <c r="N62" s="9"/>
      <c r="O62" s="15"/>
      <c r="P62" s="168"/>
      <c r="Q62" s="168"/>
      <c r="R62" s="168"/>
      <c r="S62" s="207">
        <f>S25+S37+S49+S61</f>
        <v>42</v>
      </c>
      <c r="T62" s="207">
        <f>T25+T37+T49+T61</f>
        <v>66</v>
      </c>
      <c r="U62" s="207">
        <f>U25+U37+U49+U61</f>
        <v>108</v>
      </c>
      <c r="V62" s="207">
        <f>V25+V37+V49+V61</f>
        <v>9</v>
      </c>
      <c r="W62" s="173"/>
      <c r="X62" s="208"/>
      <c r="Y62" s="57"/>
      <c r="Z62" s="57"/>
      <c r="AA62" s="207">
        <f>AA25+AA37+AA49+AA61</f>
        <v>43</v>
      </c>
      <c r="AB62" s="207">
        <f>AB25+AB37+AB49+AB61</f>
        <v>64</v>
      </c>
      <c r="AC62" s="207">
        <f>AC25+AC37+AC49+AC61</f>
        <v>107</v>
      </c>
      <c r="AD62" s="207">
        <f>AD25+AD37+AD49+AD61</f>
        <v>22</v>
      </c>
      <c r="AE62" s="15"/>
    </row>
    <row r="63" spans="1:31" ht="15.6" customHeight="1" thickTop="1" thickBot="1" x14ac:dyDescent="0.35">
      <c r="B63" s="42"/>
      <c r="C63" s="44" t="s">
        <v>304</v>
      </c>
      <c r="D63" s="44" t="s">
        <v>242</v>
      </c>
      <c r="E63" s="42">
        <v>2</v>
      </c>
      <c r="F63" s="199">
        <v>5</v>
      </c>
      <c r="G63" s="173">
        <f t="shared" si="10"/>
        <v>7</v>
      </c>
      <c r="H63" s="42"/>
      <c r="I63" s="44"/>
      <c r="J63" s="43"/>
      <c r="K63" s="43"/>
      <c r="L63" s="170" t="s">
        <v>273</v>
      </c>
      <c r="M63" s="43"/>
      <c r="N63" s="9"/>
      <c r="O63" s="63"/>
      <c r="P63" s="43"/>
      <c r="Q63" s="43"/>
      <c r="R63" s="43"/>
      <c r="S63" s="43"/>
      <c r="T63" s="43"/>
      <c r="U63" s="43"/>
      <c r="V63" s="43"/>
      <c r="W63" s="43"/>
      <c r="X63" s="209" t="s">
        <v>799</v>
      </c>
      <c r="Y63" s="201"/>
      <c r="Z63" s="201"/>
      <c r="AA63" s="210">
        <f>S62+AA62</f>
        <v>85</v>
      </c>
      <c r="AB63" s="210">
        <f>T62+AB62</f>
        <v>130</v>
      </c>
      <c r="AC63" s="210">
        <f>U62+AC62</f>
        <v>215</v>
      </c>
      <c r="AD63" s="210">
        <f>V62+AD62</f>
        <v>31</v>
      </c>
      <c r="AE63" s="15"/>
    </row>
    <row r="64" spans="1:31" ht="15.6" customHeight="1" thickTop="1" x14ac:dyDescent="0.25">
      <c r="B64" s="42"/>
      <c r="C64" s="51" t="s">
        <v>298</v>
      </c>
      <c r="D64" s="44" t="s">
        <v>319</v>
      </c>
      <c r="E64" s="42">
        <v>4</v>
      </c>
      <c r="F64" s="42">
        <v>2</v>
      </c>
      <c r="G64" s="173">
        <f t="shared" si="10"/>
        <v>6</v>
      </c>
      <c r="H64" s="42">
        <v>1</v>
      </c>
      <c r="I64" s="43"/>
      <c r="J64" s="43"/>
      <c r="K64" s="43"/>
      <c r="L64" s="159" t="s">
        <v>272</v>
      </c>
      <c r="M64" s="51"/>
      <c r="N64" s="9"/>
      <c r="O64" s="16"/>
      <c r="AE64" s="211"/>
    </row>
    <row r="65" spans="1:31" ht="15.6" customHeight="1" x14ac:dyDescent="0.3">
      <c r="B65" s="42"/>
      <c r="C65" s="44" t="s">
        <v>792</v>
      </c>
      <c r="D65" s="44" t="s">
        <v>305</v>
      </c>
      <c r="E65" s="42">
        <v>4</v>
      </c>
      <c r="F65" s="42">
        <v>2</v>
      </c>
      <c r="G65" s="173">
        <f t="shared" si="10"/>
        <v>6</v>
      </c>
      <c r="H65" s="43"/>
      <c r="I65" s="43"/>
      <c r="J65" s="43"/>
      <c r="K65" s="43"/>
      <c r="L65" s="43"/>
      <c r="M65" s="43"/>
      <c r="O65" s="16"/>
      <c r="P65" s="49" t="s">
        <v>961</v>
      </c>
      <c r="Q65" s="49" t="s">
        <v>1002</v>
      </c>
      <c r="R65" s="192">
        <v>41197</v>
      </c>
      <c r="S65" s="57"/>
      <c r="T65" s="57"/>
      <c r="U65" s="57"/>
      <c r="V65" s="171"/>
      <c r="W65" s="171"/>
      <c r="X65" s="163" t="s">
        <v>1001</v>
      </c>
      <c r="Y65" s="49" t="s">
        <v>1002</v>
      </c>
      <c r="Z65" s="192">
        <v>41204</v>
      </c>
      <c r="AA65" s="211"/>
      <c r="AB65" s="211"/>
      <c r="AC65" s="211"/>
      <c r="AD65" s="211"/>
      <c r="AE65" s="211"/>
    </row>
    <row r="66" spans="1:31" ht="15.6" customHeight="1" x14ac:dyDescent="0.3">
      <c r="B66" s="42"/>
      <c r="C66" s="44" t="s">
        <v>232</v>
      </c>
      <c r="D66" s="51" t="s">
        <v>306</v>
      </c>
      <c r="E66" s="42">
        <v>2</v>
      </c>
      <c r="F66" s="42">
        <v>4</v>
      </c>
      <c r="G66" s="173">
        <f t="shared" si="10"/>
        <v>6</v>
      </c>
      <c r="H66" s="42">
        <v>2</v>
      </c>
      <c r="I66" s="43"/>
      <c r="J66" s="43"/>
      <c r="K66" s="43"/>
      <c r="L66" s="43"/>
      <c r="M66" s="43"/>
      <c r="O66" s="16"/>
      <c r="P66" s="162" t="s">
        <v>270</v>
      </c>
      <c r="Q66" s="162" t="s">
        <v>268</v>
      </c>
      <c r="R66" s="162" t="s">
        <v>296</v>
      </c>
      <c r="S66" s="44"/>
      <c r="T66" s="44"/>
      <c r="U66" s="44"/>
      <c r="V66" s="50"/>
      <c r="W66" s="50"/>
      <c r="X66" s="162" t="s">
        <v>270</v>
      </c>
      <c r="Y66" s="162" t="s">
        <v>268</v>
      </c>
      <c r="Z66" s="162" t="s">
        <v>296</v>
      </c>
      <c r="AA66" s="43"/>
      <c r="AB66" s="43"/>
      <c r="AC66" s="43"/>
      <c r="AD66" s="43"/>
      <c r="AE66" s="211"/>
    </row>
    <row r="67" spans="1:31" ht="15.6" customHeight="1" x14ac:dyDescent="0.3">
      <c r="B67" s="42"/>
      <c r="C67" s="56" t="s">
        <v>260</v>
      </c>
      <c r="D67" s="46" t="s">
        <v>242</v>
      </c>
      <c r="E67" s="42">
        <v>1</v>
      </c>
      <c r="F67" s="42">
        <v>5</v>
      </c>
      <c r="G67" s="173">
        <f t="shared" si="10"/>
        <v>6</v>
      </c>
      <c r="H67" s="42"/>
      <c r="I67" s="43"/>
      <c r="J67" s="43"/>
      <c r="K67" s="43"/>
      <c r="L67" s="170" t="s">
        <v>348</v>
      </c>
      <c r="M67" s="43"/>
      <c r="O67" s="16"/>
      <c r="P67" s="198">
        <v>0.38541666666666669</v>
      </c>
      <c r="Q67" s="64" t="s">
        <v>315</v>
      </c>
      <c r="R67" s="193" t="s">
        <v>981</v>
      </c>
      <c r="S67" s="44"/>
      <c r="T67" s="44"/>
      <c r="U67" s="44"/>
      <c r="V67" s="50"/>
      <c r="W67" s="50"/>
      <c r="X67" s="198">
        <v>0.38541666666666669</v>
      </c>
      <c r="Y67" s="64" t="s">
        <v>315</v>
      </c>
      <c r="Z67" s="193" t="s">
        <v>415</v>
      </c>
      <c r="AA67" s="52"/>
      <c r="AB67" s="91"/>
      <c r="AC67" s="42"/>
      <c r="AD67" s="43"/>
      <c r="AE67" s="211"/>
    </row>
    <row r="68" spans="1:31" ht="15.6" customHeight="1" x14ac:dyDescent="0.3">
      <c r="B68" s="42"/>
      <c r="C68" s="44" t="s">
        <v>1006</v>
      </c>
      <c r="D68" s="44"/>
      <c r="E68" s="42"/>
      <c r="F68" s="199"/>
      <c r="G68" s="173"/>
      <c r="H68" s="42"/>
      <c r="I68" s="43"/>
      <c r="J68" s="43"/>
      <c r="K68" s="43"/>
      <c r="L68" s="159" t="s">
        <v>272</v>
      </c>
      <c r="M68" s="51"/>
      <c r="O68" s="16"/>
      <c r="P68" s="198">
        <v>0.38541666666666669</v>
      </c>
      <c r="Q68" s="64" t="s">
        <v>316</v>
      </c>
      <c r="R68" s="193" t="s">
        <v>409</v>
      </c>
      <c r="S68" s="44"/>
      <c r="T68" s="44"/>
      <c r="U68" s="44"/>
      <c r="V68" s="50"/>
      <c r="W68" s="50"/>
      <c r="X68" s="198">
        <v>0.38541666666666669</v>
      </c>
      <c r="Y68" s="64" t="s">
        <v>316</v>
      </c>
      <c r="Z68" s="193" t="s">
        <v>416</v>
      </c>
      <c r="AA68" s="42"/>
      <c r="AB68" s="199"/>
      <c r="AC68" s="42"/>
      <c r="AD68" s="43"/>
      <c r="AE68" s="211"/>
    </row>
    <row r="69" spans="1:31" ht="15.6" customHeight="1" thickBot="1" x14ac:dyDescent="0.35">
      <c r="B69" s="42"/>
      <c r="C69" s="159"/>
      <c r="D69" s="51"/>
      <c r="E69" s="42"/>
      <c r="F69" s="42"/>
      <c r="G69" s="173"/>
      <c r="H69" s="229"/>
      <c r="I69" s="43"/>
      <c r="J69" s="43"/>
      <c r="K69" s="43"/>
      <c r="L69" s="43"/>
      <c r="M69" s="44"/>
      <c r="O69" s="16"/>
      <c r="P69" s="198">
        <v>0.42708333333333331</v>
      </c>
      <c r="Q69" s="64" t="s">
        <v>315</v>
      </c>
      <c r="R69" s="193" t="s">
        <v>410</v>
      </c>
      <c r="S69" s="44"/>
      <c r="T69" s="44"/>
      <c r="U69" s="44"/>
      <c r="V69" s="50"/>
      <c r="W69" s="50"/>
      <c r="X69" s="198">
        <v>0.42708333333333331</v>
      </c>
      <c r="Y69" s="64" t="s">
        <v>315</v>
      </c>
      <c r="Z69" s="193" t="s">
        <v>417</v>
      </c>
      <c r="AA69" s="42"/>
      <c r="AB69" s="42"/>
      <c r="AC69" s="42"/>
      <c r="AD69" s="43"/>
      <c r="AE69" s="211"/>
    </row>
    <row r="70" spans="1:31" ht="15.6" customHeight="1" x14ac:dyDescent="0.3">
      <c r="A70" s="151"/>
      <c r="B70" s="151"/>
      <c r="C70" s="151" t="s">
        <v>944</v>
      </c>
      <c r="D70" s="151"/>
      <c r="E70" s="230">
        <f>SUM(E60:E69)</f>
        <v>25</v>
      </c>
      <c r="F70" s="230">
        <f>SUM(F60:F69)</f>
        <v>28</v>
      </c>
      <c r="G70" s="230">
        <f>SUM(G60:G69)</f>
        <v>53</v>
      </c>
      <c r="H70" s="230">
        <f>SUM(H60:H69)</f>
        <v>3</v>
      </c>
      <c r="I70" s="151"/>
      <c r="J70" s="151"/>
      <c r="K70" s="151"/>
      <c r="L70" s="151"/>
      <c r="M70" s="151"/>
      <c r="O70" s="16"/>
      <c r="P70" s="198">
        <v>0.42708333333333331</v>
      </c>
      <c r="Q70" s="64" t="s">
        <v>316</v>
      </c>
      <c r="R70" s="193" t="s">
        <v>411</v>
      </c>
      <c r="S70" s="43"/>
      <c r="T70" s="43"/>
      <c r="U70" s="43"/>
      <c r="V70" s="43"/>
      <c r="W70" s="43"/>
      <c r="X70" s="198">
        <v>0.42708333333333331</v>
      </c>
      <c r="Y70" s="64" t="s">
        <v>316</v>
      </c>
      <c r="Z70" s="193" t="s">
        <v>418</v>
      </c>
      <c r="AA70" s="43"/>
      <c r="AB70" s="43"/>
      <c r="AC70" s="43"/>
      <c r="AD70" s="43"/>
      <c r="AE70" s="211"/>
    </row>
    <row r="71" spans="1:31" ht="15.75" x14ac:dyDescent="0.25">
      <c r="A71" s="151"/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211"/>
    </row>
    <row r="72" spans="1:31" ht="18" x14ac:dyDescent="0.25">
      <c r="A72" s="36"/>
      <c r="B72" s="84"/>
      <c r="C72" s="36"/>
      <c r="D72" s="36"/>
      <c r="E72" s="34"/>
      <c r="F72" s="83"/>
      <c r="G72" s="36"/>
      <c r="H72" s="83"/>
      <c r="I72" s="83"/>
      <c r="J72" s="34"/>
      <c r="K72" s="83"/>
      <c r="L72" s="4"/>
      <c r="O72" s="94"/>
      <c r="P72" s="143"/>
      <c r="Q72" s="143"/>
      <c r="R72" s="143"/>
      <c r="S72" s="104"/>
      <c r="T72" s="104"/>
      <c r="U72" s="104"/>
      <c r="V72" s="104"/>
    </row>
    <row r="73" spans="1:31" ht="18" x14ac:dyDescent="0.25">
      <c r="A73" s="36"/>
      <c r="B73" s="84"/>
      <c r="C73" s="36"/>
      <c r="D73" s="36"/>
      <c r="E73" s="34"/>
      <c r="F73" s="83"/>
      <c r="G73" s="36"/>
      <c r="H73" s="83"/>
      <c r="I73" s="68"/>
      <c r="J73" s="68"/>
      <c r="K73" s="68"/>
      <c r="L73" s="7"/>
      <c r="O73" s="94"/>
      <c r="P73" s="143"/>
      <c r="Q73" s="143"/>
      <c r="R73" s="143"/>
      <c r="S73" s="104"/>
      <c r="T73" s="104"/>
      <c r="U73" s="104"/>
      <c r="V73" s="104"/>
    </row>
    <row r="74" spans="1:31" ht="18" x14ac:dyDescent="0.25">
      <c r="A74" s="36"/>
      <c r="B74" s="84"/>
      <c r="C74" s="36"/>
      <c r="D74" s="36"/>
      <c r="E74" s="34"/>
      <c r="F74" s="83"/>
      <c r="G74" s="36"/>
      <c r="H74" s="83"/>
      <c r="I74" s="68"/>
      <c r="J74" s="68"/>
      <c r="K74" s="68"/>
      <c r="L74" s="1"/>
      <c r="P74" s="40"/>
      <c r="Q74" s="40"/>
      <c r="R74" s="40"/>
    </row>
    <row r="75" spans="1:31" ht="18" x14ac:dyDescent="0.25">
      <c r="A75" s="36"/>
      <c r="B75" s="84"/>
      <c r="C75" s="36"/>
      <c r="D75" s="36"/>
      <c r="E75" s="34"/>
      <c r="F75" s="83"/>
      <c r="G75" s="36"/>
      <c r="H75" s="36"/>
      <c r="I75" s="36"/>
      <c r="J75" s="85"/>
      <c r="K75" s="83"/>
      <c r="P75" s="7"/>
      <c r="Q75" s="6"/>
      <c r="R75" s="10"/>
    </row>
    <row r="76" spans="1:31" ht="18" x14ac:dyDescent="0.25">
      <c r="A76" s="36"/>
      <c r="B76" s="84"/>
      <c r="C76" s="36"/>
      <c r="D76" s="36"/>
      <c r="E76" s="34"/>
      <c r="F76" s="83"/>
      <c r="G76" s="54"/>
      <c r="H76" s="36"/>
      <c r="I76" s="36"/>
      <c r="J76" s="85"/>
      <c r="K76" s="83"/>
      <c r="P76" s="5"/>
      <c r="Q76" s="5"/>
      <c r="R76" s="7"/>
    </row>
    <row r="77" spans="1:31" ht="18" x14ac:dyDescent="0.25">
      <c r="A77" s="36"/>
      <c r="B77" s="84"/>
      <c r="C77" s="36"/>
      <c r="D77" s="36"/>
      <c r="E77" s="34"/>
      <c r="F77" s="83"/>
      <c r="G77" s="54"/>
      <c r="H77" s="36"/>
      <c r="I77" s="83"/>
      <c r="J77" s="83"/>
      <c r="K77" s="83"/>
      <c r="P77" s="67"/>
      <c r="Q77" s="67"/>
      <c r="R77" s="40"/>
    </row>
    <row r="78" spans="1:31" ht="18" x14ac:dyDescent="0.25">
      <c r="A78" s="36"/>
      <c r="B78" s="84"/>
      <c r="C78" s="36"/>
      <c r="D78" s="36"/>
      <c r="E78" s="34"/>
      <c r="F78" s="83"/>
      <c r="G78" s="54"/>
      <c r="H78" s="36"/>
      <c r="I78" s="83"/>
      <c r="J78" s="83"/>
      <c r="K78" s="83"/>
      <c r="P78" s="7"/>
      <c r="Q78" s="7"/>
      <c r="R78" s="7"/>
    </row>
    <row r="79" spans="1:31" ht="18" x14ac:dyDescent="0.25">
      <c r="A79" s="36"/>
      <c r="B79" s="84"/>
      <c r="C79" s="36"/>
      <c r="D79" s="36"/>
      <c r="E79" s="34"/>
      <c r="F79" s="83"/>
      <c r="G79" s="36"/>
      <c r="H79" s="83"/>
      <c r="I79" s="83"/>
      <c r="J79" s="34"/>
      <c r="K79" s="83"/>
      <c r="P79" s="5"/>
      <c r="Q79" s="5"/>
      <c r="R79" s="7"/>
    </row>
    <row r="80" spans="1:31" ht="18" x14ac:dyDescent="0.25">
      <c r="A80" s="36"/>
      <c r="B80" s="84"/>
      <c r="C80" s="36"/>
      <c r="D80" s="36"/>
      <c r="E80" s="34"/>
      <c r="F80" s="36"/>
      <c r="G80" s="36"/>
      <c r="H80" s="36"/>
      <c r="I80" s="83"/>
      <c r="J80" s="83"/>
      <c r="K80" s="83"/>
      <c r="P80" s="5"/>
      <c r="Q80" s="5"/>
      <c r="R80" s="7"/>
    </row>
    <row r="81" spans="1:18" ht="18" x14ac:dyDescent="0.25">
      <c r="A81" s="36"/>
      <c r="B81" s="84"/>
      <c r="C81" s="38"/>
      <c r="D81" s="38"/>
      <c r="E81" s="34"/>
      <c r="F81" s="36"/>
      <c r="G81" s="54"/>
      <c r="H81" s="36"/>
      <c r="I81" s="83"/>
      <c r="J81" s="83"/>
      <c r="K81" s="83"/>
      <c r="P81" s="5"/>
      <c r="Q81" s="5"/>
      <c r="R81" s="7"/>
    </row>
    <row r="82" spans="1:18" ht="18" x14ac:dyDescent="0.25">
      <c r="A82" s="36"/>
      <c r="B82" s="84"/>
      <c r="C82" s="36"/>
      <c r="D82" s="34"/>
      <c r="E82" s="34"/>
      <c r="F82" s="83"/>
      <c r="G82" s="36"/>
      <c r="H82" s="83"/>
      <c r="I82" s="83"/>
      <c r="J82" s="83"/>
      <c r="K82" s="83"/>
      <c r="P82" s="7"/>
      <c r="Q82" s="7"/>
      <c r="R82" s="7"/>
    </row>
    <row r="83" spans="1:18" ht="18" x14ac:dyDescent="0.25">
      <c r="A83" s="36"/>
      <c r="B83" s="84"/>
      <c r="C83" s="36"/>
      <c r="D83" s="34"/>
      <c r="E83" s="34"/>
      <c r="F83" s="36"/>
      <c r="G83" s="54"/>
      <c r="H83" s="36"/>
      <c r="I83" s="83"/>
      <c r="J83" s="83"/>
      <c r="K83" s="83"/>
      <c r="P83" s="7"/>
      <c r="Q83" s="7"/>
      <c r="R83" s="7"/>
    </row>
    <row r="84" spans="1:18" ht="18" x14ac:dyDescent="0.25">
      <c r="A84" s="36"/>
      <c r="B84" s="84"/>
      <c r="C84" s="34"/>
      <c r="D84" s="34"/>
      <c r="E84" s="34"/>
      <c r="F84" s="36"/>
      <c r="G84" s="54"/>
      <c r="H84" s="36"/>
      <c r="I84" s="83"/>
      <c r="J84" s="83"/>
      <c r="K84" s="83"/>
    </row>
    <row r="85" spans="1:18" ht="18" x14ac:dyDescent="0.25">
      <c r="A85" s="36"/>
      <c r="B85" s="84"/>
      <c r="C85" s="34"/>
      <c r="D85" s="34"/>
      <c r="E85" s="34"/>
      <c r="F85" s="36"/>
      <c r="G85" s="54"/>
      <c r="H85" s="36"/>
      <c r="I85" s="83"/>
      <c r="J85" s="83"/>
      <c r="K85" s="83"/>
    </row>
    <row r="86" spans="1:18" ht="23.25" x14ac:dyDescent="0.35">
      <c r="A86" s="86"/>
      <c r="B86" s="89"/>
      <c r="C86" s="34"/>
      <c r="D86" s="34"/>
      <c r="E86" s="34"/>
      <c r="F86" s="36"/>
      <c r="G86" s="54"/>
      <c r="H86" s="36"/>
      <c r="I86" s="83"/>
      <c r="J86" s="83"/>
      <c r="K86" s="83"/>
    </row>
    <row r="87" spans="1:18" ht="18" x14ac:dyDescent="0.25">
      <c r="A87" s="36"/>
      <c r="B87" s="84"/>
      <c r="C87" s="36"/>
      <c r="D87" s="84"/>
      <c r="E87" s="34"/>
      <c r="F87" s="83"/>
      <c r="G87" s="36"/>
      <c r="H87" s="36"/>
      <c r="I87" s="83"/>
      <c r="J87" s="34"/>
      <c r="K87" s="83"/>
    </row>
    <row r="88" spans="1:18" ht="18" x14ac:dyDescent="0.25">
      <c r="A88" s="36"/>
      <c r="B88" s="34"/>
      <c r="C88" s="34"/>
      <c r="D88" s="34"/>
      <c r="E88" s="34"/>
      <c r="F88" s="34"/>
      <c r="G88" s="36"/>
      <c r="H88" s="34"/>
      <c r="I88" s="34"/>
      <c r="J88" s="34"/>
      <c r="K88" s="83"/>
    </row>
    <row r="89" spans="1:18" ht="18" x14ac:dyDescent="0.25">
      <c r="A89" s="36"/>
      <c r="B89" s="84"/>
      <c r="C89" s="84"/>
      <c r="D89" s="84"/>
      <c r="E89" s="83"/>
      <c r="F89" s="83"/>
      <c r="G89" s="36"/>
      <c r="H89" s="83"/>
      <c r="I89" s="83"/>
      <c r="J89" s="34"/>
      <c r="K89" s="83"/>
    </row>
    <row r="90" spans="1:18" ht="18" x14ac:dyDescent="0.25">
      <c r="A90" s="83"/>
      <c r="B90" s="34"/>
      <c r="C90" s="84"/>
      <c r="D90" s="84"/>
      <c r="E90" s="34"/>
      <c r="F90" s="36"/>
      <c r="G90" s="54"/>
      <c r="H90" s="36"/>
      <c r="I90" s="83"/>
      <c r="J90" s="83"/>
      <c r="K90" s="83"/>
    </row>
    <row r="91" spans="1:18" ht="23.25" x14ac:dyDescent="0.35">
      <c r="A91" s="83"/>
      <c r="B91" s="58"/>
      <c r="C91" s="89"/>
      <c r="D91" s="89"/>
      <c r="E91" s="58"/>
      <c r="F91" s="36"/>
      <c r="G91" s="54"/>
      <c r="H91" s="36"/>
      <c r="I91" s="83"/>
      <c r="J91" s="83"/>
      <c r="K91" s="83"/>
    </row>
    <row r="92" spans="1:18" ht="18" x14ac:dyDescent="0.25">
      <c r="A92" s="83"/>
      <c r="B92" s="34"/>
      <c r="C92" s="84"/>
      <c r="D92" s="84"/>
      <c r="E92" s="34"/>
      <c r="F92" s="36"/>
      <c r="G92" s="54"/>
      <c r="H92" s="36"/>
      <c r="I92" s="83"/>
      <c r="J92" s="83"/>
      <c r="K92" s="83"/>
    </row>
    <row r="93" spans="1:18" ht="18" x14ac:dyDescent="0.25">
      <c r="A93" s="36"/>
      <c r="B93" s="34"/>
      <c r="C93" s="34"/>
      <c r="D93" s="34"/>
      <c r="E93" s="34"/>
      <c r="F93" s="36"/>
      <c r="G93" s="54"/>
      <c r="H93" s="36"/>
      <c r="I93" s="83"/>
      <c r="J93" s="34"/>
      <c r="K93" s="34"/>
      <c r="L93" s="1"/>
    </row>
    <row r="94" spans="1:18" ht="18" x14ac:dyDescent="0.25">
      <c r="A94" s="36"/>
      <c r="B94" s="34"/>
      <c r="C94" s="87"/>
      <c r="D94" s="34"/>
      <c r="E94" s="34"/>
      <c r="F94" s="36"/>
      <c r="G94" s="54"/>
      <c r="H94" s="36"/>
      <c r="I94" s="83"/>
      <c r="J94" s="34"/>
      <c r="K94" s="34"/>
      <c r="L94" s="1"/>
    </row>
    <row r="95" spans="1:18" ht="18" x14ac:dyDescent="0.25">
      <c r="A95" s="36"/>
      <c r="B95" s="34"/>
      <c r="C95" s="87"/>
      <c r="D95" s="84"/>
      <c r="E95" s="36"/>
      <c r="F95" s="36"/>
      <c r="G95" s="54"/>
      <c r="H95" s="36"/>
      <c r="I95" s="83"/>
      <c r="J95" s="34"/>
      <c r="K95" s="34"/>
      <c r="L95" s="1"/>
    </row>
    <row r="96" spans="1:18" ht="18" x14ac:dyDescent="0.25">
      <c r="A96" s="36"/>
      <c r="B96" s="34"/>
      <c r="C96" s="87"/>
      <c r="D96" s="84"/>
      <c r="E96" s="36"/>
      <c r="F96" s="36"/>
      <c r="G96" s="54"/>
      <c r="H96" s="36"/>
      <c r="I96" s="83"/>
      <c r="J96" s="34"/>
      <c r="K96" s="34"/>
      <c r="L96" s="1"/>
    </row>
    <row r="97" spans="1:12" ht="18" x14ac:dyDescent="0.25">
      <c r="A97" s="36"/>
      <c r="B97" s="34"/>
      <c r="C97" s="87"/>
      <c r="D97" s="84"/>
      <c r="E97" s="34"/>
      <c r="F97" s="36"/>
      <c r="G97" s="54"/>
      <c r="H97" s="36"/>
      <c r="I97" s="83"/>
      <c r="J97" s="34"/>
      <c r="K97" s="34"/>
      <c r="L97" s="1"/>
    </row>
    <row r="98" spans="1:12" ht="18" x14ac:dyDescent="0.25">
      <c r="A98" s="95"/>
      <c r="B98" s="96"/>
      <c r="C98" s="97"/>
      <c r="D98" s="98"/>
      <c r="E98" s="95"/>
      <c r="F98" s="95"/>
      <c r="G98" s="95"/>
      <c r="H98" s="95"/>
      <c r="I98" s="99"/>
      <c r="J98" s="96"/>
      <c r="K98" s="96"/>
      <c r="L98" s="100"/>
    </row>
    <row r="99" spans="1:12" ht="18" x14ac:dyDescent="0.25">
      <c r="A99" s="36"/>
      <c r="B99" s="34"/>
      <c r="C99" s="87"/>
      <c r="D99" s="84"/>
      <c r="E99" s="36"/>
      <c r="F99" s="36"/>
      <c r="G99" s="54"/>
      <c r="H99" s="36"/>
      <c r="I99" s="83"/>
      <c r="J99" s="34"/>
      <c r="K99" s="34"/>
      <c r="L99" s="1"/>
    </row>
    <row r="100" spans="1:12" ht="18" x14ac:dyDescent="0.25">
      <c r="A100" s="36"/>
      <c r="B100" s="34"/>
      <c r="C100" s="87"/>
      <c r="D100" s="84"/>
      <c r="E100" s="34"/>
      <c r="F100" s="36"/>
      <c r="G100" s="54"/>
      <c r="H100" s="36"/>
      <c r="I100" s="83"/>
      <c r="J100" s="34"/>
      <c r="K100" s="34"/>
      <c r="L100" s="1"/>
    </row>
  </sheetData>
  <phoneticPr fontId="0" type="noConversion"/>
  <pageMargins left="0.25" right="0.25" top="0.25" bottom="0.25" header="0.5" footer="0.5"/>
  <pageSetup scale="65" fitToWidth="3" fitToHeight="3" orientation="portrait" r:id="rId1"/>
  <headerFooter alignWithMargins="0"/>
  <colBreaks count="1" manualBreakCount="1">
    <brk id="13" max="1048575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view="pageBreakPreview" topLeftCell="J16" zoomScale="78" zoomScaleNormal="75" zoomScaleSheetLayoutView="78" workbookViewId="0">
      <selection activeCell="S20" sqref="S20"/>
    </sheetView>
  </sheetViews>
  <sheetFormatPr defaultRowHeight="12.75" x14ac:dyDescent="0.2"/>
  <cols>
    <col min="1" max="1" width="13.140625" customWidth="1"/>
    <col min="2" max="2" width="16.42578125" customWidth="1"/>
    <col min="3" max="3" width="15.42578125" customWidth="1"/>
    <col min="4" max="4" width="15.14062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26.42578125" customWidth="1"/>
    <col min="14" max="14" width="1.5703125" customWidth="1"/>
    <col min="15" max="15" width="3" customWidth="1"/>
    <col min="16" max="16" width="14.7109375" customWidth="1"/>
    <col min="17" max="17" width="15" customWidth="1"/>
    <col min="18" max="18" width="15.42578125" customWidth="1"/>
    <col min="19" max="19" width="5.5703125" customWidth="1"/>
    <col min="20" max="20" width="6.85546875" customWidth="1"/>
    <col min="21" max="21" width="7.140625" customWidth="1"/>
    <col min="22" max="22" width="6.85546875" customWidth="1"/>
    <col min="23" max="23" width="5.140625" customWidth="1"/>
    <col min="24" max="24" width="11.85546875" customWidth="1"/>
    <col min="25" max="25" width="19.28515625" customWidth="1"/>
    <col min="26" max="26" width="15.5703125" customWidth="1"/>
    <col min="27" max="27" width="7.42578125" customWidth="1"/>
    <col min="28" max="28" width="6.5703125" customWidth="1"/>
    <col min="29" max="29" width="6.85546875" customWidth="1"/>
    <col min="30" max="30" width="6.5703125" customWidth="1"/>
    <col min="31" max="31" width="3.85546875" customWidth="1"/>
  </cols>
  <sheetData>
    <row r="1" spans="1:31" ht="24" customHeight="1" x14ac:dyDescent="0.35">
      <c r="A1" s="30"/>
      <c r="B1" s="215"/>
      <c r="C1" s="215"/>
      <c r="D1" s="215"/>
      <c r="E1" s="215"/>
      <c r="F1" s="215"/>
      <c r="G1" s="216" t="s">
        <v>286</v>
      </c>
      <c r="H1" s="216"/>
      <c r="I1" s="216"/>
      <c r="J1" s="216"/>
      <c r="K1" s="216"/>
      <c r="L1" s="215"/>
      <c r="M1" s="215"/>
      <c r="O1" s="16"/>
      <c r="P1" s="144" t="s">
        <v>262</v>
      </c>
      <c r="Q1" s="144"/>
      <c r="R1" s="144" t="s">
        <v>246</v>
      </c>
      <c r="S1" s="15"/>
      <c r="T1" s="15" t="s">
        <v>264</v>
      </c>
      <c r="U1" s="15" t="s">
        <v>263</v>
      </c>
      <c r="V1" s="15" t="s">
        <v>265</v>
      </c>
      <c r="W1" s="15" t="s">
        <v>266</v>
      </c>
      <c r="X1" s="15" t="s">
        <v>267</v>
      </c>
      <c r="Y1" s="16"/>
      <c r="Z1" s="16"/>
      <c r="AA1" s="16"/>
      <c r="AB1" s="16"/>
      <c r="AC1" s="16"/>
      <c r="AD1" s="16"/>
      <c r="AE1" s="16"/>
    </row>
    <row r="2" spans="1:31" ht="18.600000000000001" customHeight="1" x14ac:dyDescent="0.3">
      <c r="A2" s="14"/>
      <c r="B2" s="217" t="s">
        <v>408</v>
      </c>
      <c r="C2" s="216"/>
      <c r="D2" s="215"/>
      <c r="E2" s="215"/>
      <c r="F2" s="215"/>
      <c r="G2" s="218" t="s">
        <v>797</v>
      </c>
      <c r="H2" s="216"/>
      <c r="I2" s="216"/>
      <c r="J2" s="216"/>
      <c r="K2" s="216"/>
      <c r="L2" s="215"/>
      <c r="M2" s="219">
        <v>41190</v>
      </c>
      <c r="O2" s="16"/>
      <c r="P2" s="51" t="s">
        <v>355</v>
      </c>
      <c r="Q2" s="44" t="s">
        <v>284</v>
      </c>
      <c r="R2" s="44" t="s">
        <v>305</v>
      </c>
      <c r="S2" s="44"/>
      <c r="T2" s="199">
        <v>4</v>
      </c>
      <c r="U2" s="42">
        <v>6</v>
      </c>
      <c r="V2" s="42">
        <v>0</v>
      </c>
      <c r="W2" s="42">
        <v>0</v>
      </c>
      <c r="X2" s="212">
        <f t="shared" ref="X2:X10" si="0">U2/T2</f>
        <v>1.5</v>
      </c>
      <c r="AE2" s="16"/>
    </row>
    <row r="3" spans="1:31" ht="18" x14ac:dyDescent="0.25">
      <c r="A3" s="4"/>
      <c r="B3" s="4"/>
      <c r="C3" s="25"/>
      <c r="D3" s="25"/>
      <c r="E3" s="23" t="s">
        <v>279</v>
      </c>
      <c r="F3" s="23" t="s">
        <v>280</v>
      </c>
      <c r="G3" s="23" t="s">
        <v>281</v>
      </c>
      <c r="H3" s="23" t="s">
        <v>282</v>
      </c>
      <c r="I3" s="23" t="s">
        <v>263</v>
      </c>
      <c r="J3" s="23" t="s">
        <v>247</v>
      </c>
      <c r="K3" s="23" t="s">
        <v>287</v>
      </c>
      <c r="L3" s="23" t="s">
        <v>244</v>
      </c>
      <c r="M3" s="4"/>
      <c r="O3" s="16"/>
      <c r="P3" s="44" t="s">
        <v>291</v>
      </c>
      <c r="Q3" s="44" t="s">
        <v>329</v>
      </c>
      <c r="R3" s="44" t="s">
        <v>358</v>
      </c>
      <c r="S3" s="45"/>
      <c r="T3" s="199">
        <v>3</v>
      </c>
      <c r="U3" s="42">
        <v>5</v>
      </c>
      <c r="V3" s="42">
        <v>1</v>
      </c>
      <c r="W3" s="42">
        <v>0</v>
      </c>
      <c r="X3" s="212">
        <f t="shared" si="0"/>
        <v>1.6666666666666667</v>
      </c>
      <c r="AE3" s="16"/>
    </row>
    <row r="4" spans="1:31" ht="18.75" x14ac:dyDescent="0.3">
      <c r="A4" s="7"/>
      <c r="B4" s="9"/>
      <c r="C4" s="35" t="s">
        <v>784</v>
      </c>
      <c r="E4" s="23">
        <v>2</v>
      </c>
      <c r="F4" s="23">
        <v>1</v>
      </c>
      <c r="G4" s="23">
        <v>1</v>
      </c>
      <c r="H4" s="23">
        <v>12</v>
      </c>
      <c r="I4" s="23">
        <v>6</v>
      </c>
      <c r="J4" s="37">
        <f t="shared" ref="J4:J10" si="1">E4*2+G4*1</f>
        <v>5</v>
      </c>
      <c r="K4" s="23">
        <v>19</v>
      </c>
      <c r="L4" s="23">
        <v>0</v>
      </c>
      <c r="M4" s="7"/>
      <c r="N4" s="1"/>
      <c r="O4" s="82"/>
      <c r="P4" s="44" t="s">
        <v>321</v>
      </c>
      <c r="Q4" s="44" t="s">
        <v>785</v>
      </c>
      <c r="R4" s="44" t="s">
        <v>306</v>
      </c>
      <c r="S4" s="45"/>
      <c r="T4" s="199">
        <v>4</v>
      </c>
      <c r="U4" s="42">
        <v>7</v>
      </c>
      <c r="V4" s="42">
        <v>1</v>
      </c>
      <c r="W4" s="42">
        <v>0</v>
      </c>
      <c r="X4" s="212">
        <f t="shared" si="0"/>
        <v>1.75</v>
      </c>
      <c r="AE4" s="16"/>
    </row>
    <row r="5" spans="1:31" ht="18.75" x14ac:dyDescent="0.3">
      <c r="A5" s="9"/>
      <c r="B5" s="9"/>
      <c r="C5" s="35" t="s">
        <v>583</v>
      </c>
      <c r="D5" s="25"/>
      <c r="E5" s="23">
        <v>2</v>
      </c>
      <c r="F5" s="23">
        <v>1</v>
      </c>
      <c r="G5" s="23">
        <v>1</v>
      </c>
      <c r="H5" s="23">
        <v>7</v>
      </c>
      <c r="I5" s="23">
        <v>9</v>
      </c>
      <c r="J5" s="37">
        <f t="shared" si="1"/>
        <v>5</v>
      </c>
      <c r="K5" s="23">
        <v>11</v>
      </c>
      <c r="L5" s="114">
        <v>6</v>
      </c>
      <c r="M5" s="7"/>
      <c r="O5" s="15"/>
      <c r="P5" s="44" t="s">
        <v>252</v>
      </c>
      <c r="Q5" s="44" t="s">
        <v>304</v>
      </c>
      <c r="R5" s="44" t="s">
        <v>356</v>
      </c>
      <c r="S5" s="45"/>
      <c r="T5" s="199">
        <v>3</v>
      </c>
      <c r="U5" s="42">
        <v>6</v>
      </c>
      <c r="V5" s="42">
        <v>1</v>
      </c>
      <c r="W5" s="42">
        <v>0</v>
      </c>
      <c r="X5" s="212">
        <f t="shared" si="0"/>
        <v>2</v>
      </c>
      <c r="Z5" s="9"/>
      <c r="AE5" s="16"/>
    </row>
    <row r="6" spans="1:31" ht="18.75" x14ac:dyDescent="0.3">
      <c r="B6" s="9"/>
      <c r="C6" s="35" t="s">
        <v>313</v>
      </c>
      <c r="D6" s="25"/>
      <c r="E6" s="23">
        <v>2</v>
      </c>
      <c r="F6" s="23">
        <v>2</v>
      </c>
      <c r="G6" s="23">
        <v>0</v>
      </c>
      <c r="H6" s="23">
        <v>8</v>
      </c>
      <c r="I6" s="23">
        <v>7</v>
      </c>
      <c r="J6" s="37">
        <f t="shared" si="1"/>
        <v>4</v>
      </c>
      <c r="K6" s="23">
        <v>13</v>
      </c>
      <c r="L6" s="23">
        <v>6</v>
      </c>
      <c r="M6" s="7"/>
      <c r="O6" s="82"/>
      <c r="P6" s="44" t="s">
        <v>210</v>
      </c>
      <c r="Q6" s="44" t="s">
        <v>317</v>
      </c>
      <c r="R6" s="44" t="s">
        <v>283</v>
      </c>
      <c r="S6" s="44"/>
      <c r="T6" s="199">
        <v>2</v>
      </c>
      <c r="U6" s="42">
        <v>4</v>
      </c>
      <c r="V6" s="42">
        <v>0</v>
      </c>
      <c r="W6" s="42">
        <v>0</v>
      </c>
      <c r="X6" s="212">
        <f t="shared" si="0"/>
        <v>2</v>
      </c>
      <c r="AE6" s="16"/>
    </row>
    <row r="7" spans="1:31" ht="18.75" x14ac:dyDescent="0.3">
      <c r="B7" s="9"/>
      <c r="C7" s="35" t="s">
        <v>278</v>
      </c>
      <c r="D7" s="25"/>
      <c r="E7" s="23">
        <v>1</v>
      </c>
      <c r="F7" s="23">
        <v>1</v>
      </c>
      <c r="G7" s="23">
        <v>2</v>
      </c>
      <c r="H7" s="23">
        <v>11</v>
      </c>
      <c r="I7" s="23">
        <v>10</v>
      </c>
      <c r="J7" s="37">
        <f t="shared" si="1"/>
        <v>4</v>
      </c>
      <c r="K7" s="23">
        <v>17</v>
      </c>
      <c r="L7" s="114">
        <v>2</v>
      </c>
      <c r="M7" s="7"/>
      <c r="N7" s="9"/>
      <c r="O7" s="61"/>
      <c r="P7" s="44" t="s">
        <v>223</v>
      </c>
      <c r="Q7" s="44" t="s">
        <v>275</v>
      </c>
      <c r="R7" s="44" t="s">
        <v>243</v>
      </c>
      <c r="S7" s="45"/>
      <c r="T7" s="199">
        <v>4</v>
      </c>
      <c r="U7" s="42">
        <v>9</v>
      </c>
      <c r="V7" s="42">
        <v>0</v>
      </c>
      <c r="W7" s="42">
        <v>0</v>
      </c>
      <c r="X7" s="212">
        <f t="shared" si="0"/>
        <v>2.25</v>
      </c>
      <c r="AE7" s="16"/>
    </row>
    <row r="8" spans="1:31" ht="18.75" x14ac:dyDescent="0.3">
      <c r="A8" s="9"/>
      <c r="B8" s="9"/>
      <c r="C8" s="35" t="s">
        <v>344</v>
      </c>
      <c r="D8" s="69"/>
      <c r="E8" s="23">
        <v>1</v>
      </c>
      <c r="F8" s="23">
        <v>1</v>
      </c>
      <c r="G8" s="23">
        <v>2</v>
      </c>
      <c r="H8" s="23">
        <v>8</v>
      </c>
      <c r="I8" s="23">
        <v>8</v>
      </c>
      <c r="J8" s="37">
        <f t="shared" si="1"/>
        <v>4</v>
      </c>
      <c r="K8" s="23">
        <v>15</v>
      </c>
      <c r="L8" s="114">
        <v>2</v>
      </c>
      <c r="M8" s="7"/>
      <c r="O8" s="82"/>
      <c r="P8" s="44" t="s">
        <v>788</v>
      </c>
      <c r="Q8" s="44" t="s">
        <v>789</v>
      </c>
      <c r="R8" s="44" t="s">
        <v>319</v>
      </c>
      <c r="S8" s="44"/>
      <c r="T8" s="199">
        <v>4</v>
      </c>
      <c r="U8" s="42">
        <v>10</v>
      </c>
      <c r="V8" s="42">
        <v>1</v>
      </c>
      <c r="W8" s="42">
        <v>0</v>
      </c>
      <c r="X8" s="212">
        <f t="shared" si="0"/>
        <v>2.5</v>
      </c>
      <c r="AE8" s="16"/>
    </row>
    <row r="9" spans="1:31" ht="18.75" x14ac:dyDescent="0.3">
      <c r="A9" s="9"/>
      <c r="B9" s="9"/>
      <c r="C9" s="35" t="s">
        <v>346</v>
      </c>
      <c r="E9" s="23">
        <v>1</v>
      </c>
      <c r="F9" s="23">
        <v>1</v>
      </c>
      <c r="G9" s="23">
        <v>2</v>
      </c>
      <c r="H9" s="23">
        <v>8</v>
      </c>
      <c r="I9" s="23">
        <v>8</v>
      </c>
      <c r="J9" s="37">
        <f t="shared" si="1"/>
        <v>4</v>
      </c>
      <c r="K9" s="23">
        <v>13</v>
      </c>
      <c r="L9" s="114">
        <v>2</v>
      </c>
      <c r="M9" s="7"/>
      <c r="O9" s="82"/>
      <c r="P9" s="44" t="s">
        <v>255</v>
      </c>
      <c r="Q9" s="44" t="s">
        <v>285</v>
      </c>
      <c r="R9" s="44" t="s">
        <v>242</v>
      </c>
      <c r="S9" s="44"/>
      <c r="T9" s="199">
        <v>4</v>
      </c>
      <c r="U9" s="42">
        <v>10</v>
      </c>
      <c r="V9" s="42">
        <v>0</v>
      </c>
      <c r="W9" s="42">
        <v>0</v>
      </c>
      <c r="X9" s="212">
        <f t="shared" si="0"/>
        <v>2.5</v>
      </c>
      <c r="AE9" s="16"/>
    </row>
    <row r="10" spans="1:31" ht="19.5" thickBot="1" x14ac:dyDescent="0.35">
      <c r="A10" s="9"/>
      <c r="B10" s="9"/>
      <c r="C10" s="35" t="s">
        <v>318</v>
      </c>
      <c r="D10" s="25"/>
      <c r="E10" s="23">
        <v>1</v>
      </c>
      <c r="F10" s="23">
        <v>1</v>
      </c>
      <c r="G10" s="23">
        <v>2</v>
      </c>
      <c r="H10" s="23">
        <v>7</v>
      </c>
      <c r="I10" s="23">
        <v>10</v>
      </c>
      <c r="J10" s="37">
        <f t="shared" si="1"/>
        <v>4</v>
      </c>
      <c r="K10" s="23">
        <v>9</v>
      </c>
      <c r="L10" s="23">
        <v>1</v>
      </c>
      <c r="M10" s="7"/>
      <c r="O10" s="82"/>
      <c r="P10" s="44" t="s">
        <v>297</v>
      </c>
      <c r="Q10" s="44" t="s">
        <v>203</v>
      </c>
      <c r="R10" s="44"/>
      <c r="S10" s="45"/>
      <c r="T10" s="199">
        <v>4</v>
      </c>
      <c r="U10" s="42">
        <v>8</v>
      </c>
      <c r="V10" s="42">
        <v>0</v>
      </c>
      <c r="W10" s="42">
        <v>0</v>
      </c>
      <c r="X10" s="212">
        <f t="shared" si="0"/>
        <v>2</v>
      </c>
      <c r="AE10" s="16"/>
    </row>
    <row r="11" spans="1:31" ht="19.5" thickBot="1" x14ac:dyDescent="0.35">
      <c r="A11" s="9"/>
      <c r="B11" s="9"/>
      <c r="C11" s="35" t="s">
        <v>276</v>
      </c>
      <c r="D11" s="25"/>
      <c r="E11" s="23">
        <v>0</v>
      </c>
      <c r="F11" s="23">
        <v>2</v>
      </c>
      <c r="G11" s="23">
        <v>2</v>
      </c>
      <c r="H11" s="23">
        <v>4</v>
      </c>
      <c r="I11" s="23">
        <v>7</v>
      </c>
      <c r="J11" s="37">
        <f>E11*2+G11*1</f>
        <v>2</v>
      </c>
      <c r="K11" s="23">
        <v>6</v>
      </c>
      <c r="L11" s="53">
        <v>4</v>
      </c>
      <c r="M11" s="7"/>
      <c r="O11" s="82"/>
      <c r="P11" s="16"/>
      <c r="Q11" s="16"/>
      <c r="R11" s="57" t="s">
        <v>224</v>
      </c>
      <c r="S11" s="213"/>
      <c r="T11" s="207">
        <f>SUM(T2:T10)</f>
        <v>32</v>
      </c>
      <c r="U11" s="207">
        <f>SUM(U2:U10)</f>
        <v>65</v>
      </c>
      <c r="V11" s="207">
        <f>SUM(V2:V10)</f>
        <v>4</v>
      </c>
      <c r="W11" s="207">
        <f>SUM(W2:W10)</f>
        <v>0</v>
      </c>
      <c r="X11" s="214">
        <f>(U11+W11)/T11</f>
        <v>2.03125</v>
      </c>
      <c r="AE11" s="16"/>
    </row>
    <row r="12" spans="1:31" ht="18.75" thickBot="1" x14ac:dyDescent="0.3">
      <c r="A12" s="9"/>
      <c r="B12" s="9"/>
      <c r="C12" s="22"/>
      <c r="D12" s="22"/>
      <c r="E12" s="146">
        <f>SUM(E4:E11)</f>
        <v>10</v>
      </c>
      <c r="F12" s="146">
        <f>SUM(F4:F11)</f>
        <v>10</v>
      </c>
      <c r="G12" s="146">
        <f>SUM(G4:G11)</f>
        <v>12</v>
      </c>
      <c r="H12" s="65">
        <f>SUM(H4:H11)</f>
        <v>65</v>
      </c>
      <c r="I12" s="65">
        <f>SUM(I4:I11)</f>
        <v>65</v>
      </c>
      <c r="J12" s="28"/>
      <c r="K12" s="65">
        <f>SUM(K4:K11)</f>
        <v>103</v>
      </c>
      <c r="L12" s="65">
        <f>SUM(L4:L11)</f>
        <v>23</v>
      </c>
      <c r="M12" s="7"/>
      <c r="O12" s="82"/>
      <c r="AE12" s="16"/>
    </row>
    <row r="13" spans="1:31" ht="15.75" thickTop="1" x14ac:dyDescent="0.2">
      <c r="A13" s="4"/>
      <c r="B13" s="4"/>
      <c r="M13" s="4"/>
      <c r="O13" s="16"/>
      <c r="P13" s="57" t="s">
        <v>208</v>
      </c>
      <c r="Q13" s="57"/>
      <c r="R13" s="173" t="s">
        <v>880</v>
      </c>
      <c r="S13" s="173" t="s">
        <v>240</v>
      </c>
      <c r="T13" s="173" t="s">
        <v>241</v>
      </c>
      <c r="U13" s="173" t="s">
        <v>247</v>
      </c>
      <c r="V13" s="173" t="s">
        <v>803</v>
      </c>
      <c r="W13" s="168"/>
      <c r="X13" s="57" t="s">
        <v>208</v>
      </c>
      <c r="Y13" s="57"/>
      <c r="Z13" s="173" t="s">
        <v>246</v>
      </c>
      <c r="AA13" s="173" t="s">
        <v>240</v>
      </c>
      <c r="AB13" s="173" t="s">
        <v>241</v>
      </c>
      <c r="AC13" s="173" t="s">
        <v>247</v>
      </c>
      <c r="AD13" s="173" t="s">
        <v>803</v>
      </c>
      <c r="AE13" s="16"/>
    </row>
    <row r="14" spans="1:31" ht="15.6" customHeight="1" x14ac:dyDescent="0.25">
      <c r="A14" s="101" t="s">
        <v>946</v>
      </c>
      <c r="B14" s="101"/>
      <c r="C14" s="81"/>
      <c r="D14" s="70"/>
      <c r="E14" s="77" t="s">
        <v>239</v>
      </c>
      <c r="F14" s="70"/>
      <c r="G14" s="70"/>
      <c r="H14" s="70"/>
      <c r="I14" s="70"/>
      <c r="J14" s="72"/>
      <c r="K14" s="70"/>
      <c r="L14" s="70"/>
      <c r="M14" s="70"/>
      <c r="O14" s="16"/>
      <c r="P14" s="44" t="s">
        <v>844</v>
      </c>
      <c r="Q14" s="51" t="s">
        <v>298</v>
      </c>
      <c r="R14" s="44" t="s">
        <v>319</v>
      </c>
      <c r="S14" s="42">
        <v>2</v>
      </c>
      <c r="T14" s="42">
        <v>1</v>
      </c>
      <c r="U14" s="173">
        <f>SUM(S14:T14)</f>
        <v>3</v>
      </c>
      <c r="V14" s="42">
        <v>1</v>
      </c>
      <c r="W14" s="173"/>
      <c r="X14" s="44" t="s">
        <v>862</v>
      </c>
      <c r="Y14" s="51" t="s">
        <v>205</v>
      </c>
      <c r="Z14" s="44" t="s">
        <v>306</v>
      </c>
      <c r="AA14" s="42">
        <v>3</v>
      </c>
      <c r="AB14" s="199">
        <v>2</v>
      </c>
      <c r="AC14" s="173">
        <f t="shared" ref="AC14:AC24" si="2">SUM(AA14:AB14)</f>
        <v>5</v>
      </c>
      <c r="AD14" s="42"/>
      <c r="AE14" s="16"/>
    </row>
    <row r="15" spans="1:31" ht="15.6" customHeight="1" x14ac:dyDescent="0.3">
      <c r="A15" s="49" t="s">
        <v>227</v>
      </c>
      <c r="B15" s="35" t="s">
        <v>313</v>
      </c>
      <c r="C15" s="69"/>
      <c r="D15" s="23">
        <v>2</v>
      </c>
      <c r="E15" s="8">
        <v>2</v>
      </c>
      <c r="F15" s="44" t="s">
        <v>966</v>
      </c>
      <c r="G15" s="55"/>
      <c r="J15" s="4"/>
      <c r="O15" s="16"/>
      <c r="P15" s="44" t="s">
        <v>849</v>
      </c>
      <c r="Q15" s="44" t="s">
        <v>256</v>
      </c>
      <c r="R15" s="51" t="s">
        <v>319</v>
      </c>
      <c r="S15" s="199">
        <v>1</v>
      </c>
      <c r="T15" s="199">
        <v>2</v>
      </c>
      <c r="U15" s="173">
        <f t="shared" ref="U15:U23" si="3">SUM(S15:T15)</f>
        <v>3</v>
      </c>
      <c r="V15" s="42"/>
      <c r="W15" s="173"/>
      <c r="X15" s="44" t="s">
        <v>867</v>
      </c>
      <c r="Y15" s="44" t="s">
        <v>232</v>
      </c>
      <c r="Z15" s="51" t="s">
        <v>306</v>
      </c>
      <c r="AA15" s="42">
        <v>1</v>
      </c>
      <c r="AB15" s="42">
        <v>2</v>
      </c>
      <c r="AC15" s="173">
        <f t="shared" si="2"/>
        <v>3</v>
      </c>
      <c r="AD15" s="42">
        <v>2</v>
      </c>
      <c r="AE15" s="16"/>
    </row>
    <row r="16" spans="1:31" ht="15.6" customHeight="1" x14ac:dyDescent="0.25">
      <c r="A16" s="42" t="s">
        <v>226</v>
      </c>
      <c r="B16" s="44" t="s">
        <v>272</v>
      </c>
      <c r="C16" s="44"/>
      <c r="D16" s="23"/>
      <c r="E16" s="9">
        <v>2</v>
      </c>
      <c r="F16" s="44" t="s">
        <v>967</v>
      </c>
      <c r="G16" s="55"/>
      <c r="J16" s="4"/>
      <c r="O16" s="16"/>
      <c r="P16" s="56" t="s">
        <v>846</v>
      </c>
      <c r="Q16" s="56" t="s">
        <v>381</v>
      </c>
      <c r="R16" s="160" t="s">
        <v>319</v>
      </c>
      <c r="S16" s="42">
        <v>1</v>
      </c>
      <c r="T16" s="42">
        <v>1</v>
      </c>
      <c r="U16" s="173">
        <f t="shared" si="3"/>
        <v>2</v>
      </c>
      <c r="V16" s="42"/>
      <c r="W16" s="173"/>
      <c r="X16" s="44" t="s">
        <v>863</v>
      </c>
      <c r="Y16" s="44" t="s">
        <v>293</v>
      </c>
      <c r="Z16" s="44" t="s">
        <v>306</v>
      </c>
      <c r="AA16" s="199">
        <v>1</v>
      </c>
      <c r="AB16" s="199">
        <v>2</v>
      </c>
      <c r="AC16" s="173">
        <f t="shared" si="2"/>
        <v>3</v>
      </c>
      <c r="AD16" s="202"/>
      <c r="AE16" s="16"/>
    </row>
    <row r="17" spans="1:31" ht="15.6" customHeight="1" x14ac:dyDescent="0.25">
      <c r="A17" s="42"/>
      <c r="B17" s="56"/>
      <c r="C17" s="44"/>
      <c r="D17" s="51"/>
      <c r="E17" s="9"/>
      <c r="F17" s="44"/>
      <c r="G17" s="55"/>
      <c r="J17" s="4"/>
      <c r="N17" s="8"/>
      <c r="O17" s="16"/>
      <c r="P17" s="44" t="s">
        <v>848</v>
      </c>
      <c r="Q17" s="44" t="s">
        <v>379</v>
      </c>
      <c r="R17" s="44" t="s">
        <v>319</v>
      </c>
      <c r="S17" s="42">
        <v>1</v>
      </c>
      <c r="T17" s="42">
        <v>1</v>
      </c>
      <c r="U17" s="173">
        <f t="shared" si="3"/>
        <v>2</v>
      </c>
      <c r="V17" s="42"/>
      <c r="W17" s="173"/>
      <c r="X17" s="44" t="s">
        <v>869</v>
      </c>
      <c r="Y17" s="159" t="s">
        <v>383</v>
      </c>
      <c r="Z17" s="44" t="s">
        <v>306</v>
      </c>
      <c r="AA17" s="42">
        <v>1</v>
      </c>
      <c r="AB17" s="199">
        <v>1</v>
      </c>
      <c r="AC17" s="173">
        <f t="shared" si="2"/>
        <v>2</v>
      </c>
      <c r="AD17" s="42">
        <v>2</v>
      </c>
      <c r="AE17" s="16"/>
    </row>
    <row r="18" spans="1:31" ht="15.6" customHeight="1" x14ac:dyDescent="0.3">
      <c r="A18" s="42" t="s">
        <v>326</v>
      </c>
      <c r="B18" s="35" t="s">
        <v>278</v>
      </c>
      <c r="C18" s="92"/>
      <c r="D18" s="113">
        <v>4</v>
      </c>
      <c r="E18" s="9">
        <v>1</v>
      </c>
      <c r="F18" s="44" t="s">
        <v>968</v>
      </c>
      <c r="N18" s="9"/>
      <c r="O18" s="16"/>
      <c r="P18" s="44" t="s">
        <v>843</v>
      </c>
      <c r="Q18" s="44" t="s">
        <v>385</v>
      </c>
      <c r="R18" s="44" t="s">
        <v>319</v>
      </c>
      <c r="S18" s="42"/>
      <c r="T18" s="199">
        <v>2</v>
      </c>
      <c r="U18" s="173">
        <f t="shared" si="3"/>
        <v>2</v>
      </c>
      <c r="V18" s="199"/>
      <c r="W18" s="173"/>
      <c r="X18" s="56" t="s">
        <v>868</v>
      </c>
      <c r="Y18" s="56" t="s">
        <v>310</v>
      </c>
      <c r="Z18" s="44" t="s">
        <v>306</v>
      </c>
      <c r="AA18" s="42">
        <v>1</v>
      </c>
      <c r="AB18" s="199">
        <v>1</v>
      </c>
      <c r="AC18" s="173">
        <f t="shared" si="2"/>
        <v>2</v>
      </c>
      <c r="AD18" s="42"/>
      <c r="AE18" s="16"/>
    </row>
    <row r="19" spans="1:31" ht="15.6" customHeight="1" x14ac:dyDescent="0.25">
      <c r="A19" s="91" t="s">
        <v>226</v>
      </c>
      <c r="B19" s="80" t="s">
        <v>258</v>
      </c>
      <c r="C19" s="44" t="s">
        <v>436</v>
      </c>
      <c r="D19" s="113"/>
      <c r="E19" s="9">
        <v>1</v>
      </c>
      <c r="F19" s="44" t="s">
        <v>969</v>
      </c>
      <c r="H19" s="55"/>
      <c r="I19" s="55"/>
      <c r="J19" s="90"/>
      <c r="K19" s="55"/>
      <c r="L19" s="55"/>
      <c r="M19" s="55"/>
      <c r="N19" s="9"/>
      <c r="O19" s="16"/>
      <c r="P19" s="44" t="s">
        <v>850</v>
      </c>
      <c r="Q19" s="51" t="s">
        <v>361</v>
      </c>
      <c r="R19" s="51" t="s">
        <v>319</v>
      </c>
      <c r="S19" s="42"/>
      <c r="T19" s="199">
        <v>1</v>
      </c>
      <c r="U19" s="173">
        <f t="shared" si="3"/>
        <v>1</v>
      </c>
      <c r="V19" s="42"/>
      <c r="W19" s="173"/>
      <c r="X19" s="44" t="s">
        <v>866</v>
      </c>
      <c r="Y19" s="44" t="s">
        <v>311</v>
      </c>
      <c r="Z19" s="160" t="s">
        <v>306</v>
      </c>
      <c r="AA19" s="42"/>
      <c r="AB19" s="42">
        <v>2</v>
      </c>
      <c r="AC19" s="173">
        <f t="shared" si="2"/>
        <v>2</v>
      </c>
      <c r="AD19" s="42">
        <v>2</v>
      </c>
      <c r="AE19" s="16"/>
    </row>
    <row r="20" spans="1:31" ht="15.6" customHeight="1" x14ac:dyDescent="0.25">
      <c r="B20" s="44"/>
      <c r="C20" s="44"/>
      <c r="E20" s="9">
        <v>2</v>
      </c>
      <c r="F20" s="44" t="s">
        <v>968</v>
      </c>
      <c r="M20" s="55"/>
      <c r="N20" s="8"/>
      <c r="O20" s="63"/>
      <c r="P20" s="44" t="s">
        <v>851</v>
      </c>
      <c r="Q20" s="51" t="s">
        <v>791</v>
      </c>
      <c r="R20" s="51" t="s">
        <v>319</v>
      </c>
      <c r="S20" s="43"/>
      <c r="T20" s="42">
        <v>1</v>
      </c>
      <c r="U20" s="173">
        <f t="shared" si="3"/>
        <v>1</v>
      </c>
      <c r="V20" s="42"/>
      <c r="W20" s="173"/>
      <c r="X20" s="44" t="s">
        <v>870</v>
      </c>
      <c r="Y20" s="44" t="s">
        <v>301</v>
      </c>
      <c r="Z20" s="44" t="s">
        <v>306</v>
      </c>
      <c r="AA20" s="42"/>
      <c r="AB20" s="42">
        <v>1</v>
      </c>
      <c r="AC20" s="173">
        <f t="shared" si="2"/>
        <v>1</v>
      </c>
      <c r="AD20" s="42"/>
      <c r="AE20" s="62"/>
    </row>
    <row r="21" spans="1:31" ht="15.6" customHeight="1" x14ac:dyDescent="0.25">
      <c r="E21" s="9">
        <v>2</v>
      </c>
      <c r="F21" s="44" t="s">
        <v>984</v>
      </c>
      <c r="N21" s="8"/>
      <c r="O21" s="15"/>
      <c r="P21" s="44" t="s">
        <v>845</v>
      </c>
      <c r="Q21" s="44" t="s">
        <v>420</v>
      </c>
      <c r="R21" s="51" t="s">
        <v>319</v>
      </c>
      <c r="S21" s="42"/>
      <c r="T21" s="42"/>
      <c r="U21" s="173">
        <f t="shared" si="3"/>
        <v>0</v>
      </c>
      <c r="V21" s="42"/>
      <c r="W21" s="173"/>
      <c r="X21" s="44" t="s">
        <v>861</v>
      </c>
      <c r="Y21" s="44" t="s">
        <v>323</v>
      </c>
      <c r="Z21" s="44" t="s">
        <v>306</v>
      </c>
      <c r="AA21" s="42"/>
      <c r="AB21" s="42"/>
      <c r="AC21" s="173">
        <f t="shared" si="2"/>
        <v>0</v>
      </c>
      <c r="AD21" s="42"/>
      <c r="AE21" s="61"/>
    </row>
    <row r="22" spans="1:31" ht="15.6" customHeight="1" x14ac:dyDescent="0.25">
      <c r="N22" s="9"/>
      <c r="O22" s="15"/>
      <c r="P22" s="56" t="s">
        <v>377</v>
      </c>
      <c r="Q22" s="56" t="s">
        <v>376</v>
      </c>
      <c r="R22" s="160" t="s">
        <v>319</v>
      </c>
      <c r="S22" s="199"/>
      <c r="T22" s="42"/>
      <c r="U22" s="173">
        <f t="shared" si="3"/>
        <v>0</v>
      </c>
      <c r="V22" s="42"/>
      <c r="W22" s="173"/>
      <c r="X22" s="44" t="s">
        <v>865</v>
      </c>
      <c r="Y22" s="44" t="s">
        <v>309</v>
      </c>
      <c r="Z22" s="51" t="s">
        <v>306</v>
      </c>
      <c r="AA22" s="42"/>
      <c r="AB22" s="199"/>
      <c r="AC22" s="173">
        <f t="shared" si="2"/>
        <v>0</v>
      </c>
      <c r="AD22" s="42"/>
      <c r="AE22" s="15"/>
    </row>
    <row r="23" spans="1:31" ht="15.6" customHeight="1" x14ac:dyDescent="0.3">
      <c r="A23" s="73"/>
      <c r="B23" s="74"/>
      <c r="C23" s="75"/>
      <c r="D23" s="148"/>
      <c r="E23" s="77" t="s">
        <v>239</v>
      </c>
      <c r="F23" s="71"/>
      <c r="G23" s="70"/>
      <c r="H23" s="70"/>
      <c r="I23" s="70"/>
      <c r="J23" s="72"/>
      <c r="K23" s="70"/>
      <c r="L23" s="70"/>
      <c r="M23" s="70"/>
      <c r="N23" s="8"/>
      <c r="O23" s="63"/>
      <c r="P23" s="44" t="s">
        <v>847</v>
      </c>
      <c r="Q23" s="44" t="s">
        <v>220</v>
      </c>
      <c r="R23" s="44" t="s">
        <v>319</v>
      </c>
      <c r="S23" s="42"/>
      <c r="T23" s="42"/>
      <c r="U23" s="173">
        <f t="shared" si="3"/>
        <v>0</v>
      </c>
      <c r="V23" s="42"/>
      <c r="W23" s="173"/>
      <c r="X23" s="44" t="s">
        <v>864</v>
      </c>
      <c r="Y23" s="159" t="s">
        <v>308</v>
      </c>
      <c r="Z23" s="51" t="s">
        <v>306</v>
      </c>
      <c r="AA23" s="199"/>
      <c r="AB23" s="199"/>
      <c r="AC23" s="173">
        <f t="shared" si="2"/>
        <v>0</v>
      </c>
      <c r="AD23" s="42"/>
      <c r="AE23" s="15"/>
    </row>
    <row r="24" spans="1:31" ht="15.6" customHeight="1" x14ac:dyDescent="0.3">
      <c r="A24" s="49" t="s">
        <v>228</v>
      </c>
      <c r="B24" s="35" t="s">
        <v>312</v>
      </c>
      <c r="D24" s="23">
        <v>2</v>
      </c>
      <c r="E24" s="8">
        <v>2</v>
      </c>
      <c r="F24" s="44" t="s">
        <v>964</v>
      </c>
      <c r="M24" s="39"/>
      <c r="N24" s="9"/>
      <c r="O24" s="63"/>
      <c r="P24" s="157" t="s">
        <v>805</v>
      </c>
      <c r="Q24" s="220"/>
      <c r="R24" s="220" t="s">
        <v>319</v>
      </c>
      <c r="S24" s="221">
        <v>2</v>
      </c>
      <c r="T24" s="221"/>
      <c r="U24" s="173">
        <f>SUM(S24:T24)</f>
        <v>2</v>
      </c>
      <c r="V24" s="42"/>
      <c r="W24" s="173"/>
      <c r="X24" s="157" t="s">
        <v>805</v>
      </c>
      <c r="Y24" s="157"/>
      <c r="Z24" s="157" t="s">
        <v>306</v>
      </c>
      <c r="AA24" s="221">
        <v>1</v>
      </c>
      <c r="AB24" s="221">
        <v>2</v>
      </c>
      <c r="AC24" s="173">
        <f t="shared" si="2"/>
        <v>3</v>
      </c>
      <c r="AD24" s="42"/>
      <c r="AE24" s="15"/>
    </row>
    <row r="25" spans="1:31" ht="15.6" customHeight="1" x14ac:dyDescent="0.25">
      <c r="A25" s="52" t="s">
        <v>226</v>
      </c>
      <c r="B25" s="44" t="s">
        <v>272</v>
      </c>
      <c r="C25" s="44"/>
      <c r="E25" s="8">
        <v>2</v>
      </c>
      <c r="F25" s="44" t="s">
        <v>965</v>
      </c>
      <c r="N25" s="9"/>
      <c r="O25" s="63"/>
      <c r="P25" s="224" t="s">
        <v>935</v>
      </c>
      <c r="Q25" s="225"/>
      <c r="R25" s="225"/>
      <c r="S25" s="226">
        <f>SUM(S14:S24)</f>
        <v>7</v>
      </c>
      <c r="T25" s="226">
        <f>SUM(T14:T24)</f>
        <v>9</v>
      </c>
      <c r="U25" s="226">
        <f>SUM(U14:U24)</f>
        <v>16</v>
      </c>
      <c r="V25" s="226">
        <f>SUM(V14:V24)</f>
        <v>1</v>
      </c>
      <c r="W25" s="173"/>
      <c r="X25" s="224" t="s">
        <v>936</v>
      </c>
      <c r="Y25" s="224"/>
      <c r="Z25" s="224"/>
      <c r="AA25" s="226">
        <f>SUM(AA14:AA24)</f>
        <v>8</v>
      </c>
      <c r="AB25" s="226">
        <f>SUM(AB14:AB24)</f>
        <v>13</v>
      </c>
      <c r="AC25" s="226">
        <f>SUM(AC14:AC24)</f>
        <v>21</v>
      </c>
      <c r="AD25" s="226">
        <f>SUM(AD14:AD24)</f>
        <v>6</v>
      </c>
      <c r="AE25" s="15"/>
    </row>
    <row r="26" spans="1:31" ht="15.6" customHeight="1" x14ac:dyDescent="0.25">
      <c r="N26" s="9"/>
      <c r="O26" s="15"/>
      <c r="P26" s="157" t="s">
        <v>859</v>
      </c>
      <c r="Q26" s="44" t="s">
        <v>792</v>
      </c>
      <c r="R26" s="44" t="s">
        <v>305</v>
      </c>
      <c r="S26" s="42">
        <v>3</v>
      </c>
      <c r="T26" s="42">
        <v>2</v>
      </c>
      <c r="U26" s="173">
        <f t="shared" ref="U26:U36" si="4">SUM(S26:T26)</f>
        <v>5</v>
      </c>
      <c r="V26" s="42"/>
      <c r="W26" s="173"/>
      <c r="X26" s="46" t="s">
        <v>878</v>
      </c>
      <c r="Y26" s="46" t="s">
        <v>794</v>
      </c>
      <c r="Z26" s="44" t="s">
        <v>243</v>
      </c>
      <c r="AA26" s="42">
        <v>2</v>
      </c>
      <c r="AB26" s="42">
        <v>2</v>
      </c>
      <c r="AC26" s="173">
        <f t="shared" ref="AC26:AC34" si="5">SUM(AA26:AB26)</f>
        <v>4</v>
      </c>
      <c r="AD26" s="42">
        <v>3</v>
      </c>
      <c r="AE26" s="15"/>
    </row>
    <row r="27" spans="1:31" ht="15.6" customHeight="1" x14ac:dyDescent="0.3">
      <c r="A27" s="42"/>
      <c r="B27" s="35" t="s">
        <v>276</v>
      </c>
      <c r="C27" s="106"/>
      <c r="D27" s="23">
        <v>2</v>
      </c>
      <c r="E27" s="93">
        <v>1</v>
      </c>
      <c r="F27" s="44" t="s">
        <v>962</v>
      </c>
      <c r="N27" s="9"/>
      <c r="O27" s="63"/>
      <c r="P27" s="157" t="s">
        <v>860</v>
      </c>
      <c r="Q27" s="44" t="s">
        <v>320</v>
      </c>
      <c r="R27" s="44" t="s">
        <v>305</v>
      </c>
      <c r="S27" s="42">
        <v>3</v>
      </c>
      <c r="T27" s="42">
        <v>2</v>
      </c>
      <c r="U27" s="173">
        <f t="shared" si="4"/>
        <v>5</v>
      </c>
      <c r="V27" s="42"/>
      <c r="W27" s="173"/>
      <c r="X27" s="44" t="s">
        <v>873</v>
      </c>
      <c r="Y27" s="44" t="s">
        <v>219</v>
      </c>
      <c r="Z27" s="44" t="s">
        <v>243</v>
      </c>
      <c r="AA27" s="42">
        <v>3</v>
      </c>
      <c r="AB27" s="42"/>
      <c r="AC27" s="173">
        <f t="shared" si="5"/>
        <v>3</v>
      </c>
      <c r="AD27" s="42"/>
      <c r="AE27" s="15"/>
    </row>
    <row r="28" spans="1:31" ht="15.6" customHeight="1" x14ac:dyDescent="0.25">
      <c r="A28" s="52" t="s">
        <v>226</v>
      </c>
      <c r="B28" s="44" t="s">
        <v>272</v>
      </c>
      <c r="C28" s="44"/>
      <c r="D28" s="23"/>
      <c r="E28" s="9">
        <v>2</v>
      </c>
      <c r="F28" s="44" t="s">
        <v>963</v>
      </c>
      <c r="N28" s="9"/>
      <c r="O28" s="15"/>
      <c r="P28" s="44" t="s">
        <v>853</v>
      </c>
      <c r="Q28" s="159" t="s">
        <v>274</v>
      </c>
      <c r="R28" s="51" t="s">
        <v>305</v>
      </c>
      <c r="S28" s="42">
        <v>1</v>
      </c>
      <c r="T28" s="42">
        <v>3</v>
      </c>
      <c r="U28" s="173">
        <f t="shared" si="4"/>
        <v>4</v>
      </c>
      <c r="V28" s="42"/>
      <c r="W28" s="173"/>
      <c r="X28" s="44" t="s">
        <v>874</v>
      </c>
      <c r="Y28" s="44" t="s">
        <v>212</v>
      </c>
      <c r="Z28" s="44" t="s">
        <v>243</v>
      </c>
      <c r="AA28" s="42"/>
      <c r="AB28" s="199">
        <v>2</v>
      </c>
      <c r="AC28" s="173">
        <f t="shared" si="5"/>
        <v>2</v>
      </c>
      <c r="AD28" s="42"/>
      <c r="AE28" s="15"/>
    </row>
    <row r="29" spans="1:31" ht="15.6" customHeight="1" x14ac:dyDescent="0.25">
      <c r="N29" s="9"/>
      <c r="O29" s="15"/>
      <c r="P29" s="44" t="s">
        <v>901</v>
      </c>
      <c r="Q29" s="44" t="s">
        <v>790</v>
      </c>
      <c r="R29" s="44" t="s">
        <v>305</v>
      </c>
      <c r="S29" s="42">
        <v>2</v>
      </c>
      <c r="T29" s="199">
        <v>1</v>
      </c>
      <c r="U29" s="173">
        <f t="shared" si="4"/>
        <v>3</v>
      </c>
      <c r="V29" s="42"/>
      <c r="W29" s="173"/>
      <c r="X29" s="44" t="s">
        <v>879</v>
      </c>
      <c r="Y29" s="44" t="s">
        <v>303</v>
      </c>
      <c r="Z29" s="44" t="s">
        <v>243</v>
      </c>
      <c r="AA29" s="42"/>
      <c r="AB29" s="199">
        <v>2</v>
      </c>
      <c r="AC29" s="173">
        <f t="shared" si="5"/>
        <v>2</v>
      </c>
      <c r="AD29" s="42"/>
      <c r="AE29" s="15"/>
    </row>
    <row r="30" spans="1:31" ht="15.6" customHeight="1" x14ac:dyDescent="0.3">
      <c r="A30" s="76" t="s">
        <v>327</v>
      </c>
      <c r="B30" s="74"/>
      <c r="C30" s="75"/>
      <c r="D30" s="148"/>
      <c r="E30" s="77" t="s">
        <v>239</v>
      </c>
      <c r="F30" s="71"/>
      <c r="G30" s="78"/>
      <c r="H30" s="78"/>
      <c r="I30" s="78"/>
      <c r="J30" s="79"/>
      <c r="K30" s="78"/>
      <c r="L30" s="78"/>
      <c r="M30" s="78"/>
      <c r="N30" s="9"/>
      <c r="O30" s="15"/>
      <c r="P30" s="44" t="s">
        <v>856</v>
      </c>
      <c r="Q30" s="44" t="s">
        <v>261</v>
      </c>
      <c r="R30" s="44" t="s">
        <v>305</v>
      </c>
      <c r="S30" s="42">
        <v>1</v>
      </c>
      <c r="T30" s="42">
        <v>2</v>
      </c>
      <c r="U30" s="173">
        <f t="shared" si="4"/>
        <v>3</v>
      </c>
      <c r="V30" s="42"/>
      <c r="W30" s="173"/>
      <c r="X30" s="44" t="s">
        <v>875</v>
      </c>
      <c r="Y30" s="44" t="s">
        <v>328</v>
      </c>
      <c r="Z30" s="44" t="s">
        <v>243</v>
      </c>
      <c r="AA30" s="42">
        <v>1</v>
      </c>
      <c r="AB30" s="42">
        <v>1</v>
      </c>
      <c r="AC30" s="173">
        <f t="shared" si="5"/>
        <v>2</v>
      </c>
      <c r="AD30" s="42"/>
      <c r="AE30" s="15"/>
    </row>
    <row r="31" spans="1:31" ht="15.6" customHeight="1" x14ac:dyDescent="0.3">
      <c r="A31" s="49" t="s">
        <v>229</v>
      </c>
      <c r="B31" s="35" t="s">
        <v>277</v>
      </c>
      <c r="D31" s="23">
        <v>2</v>
      </c>
      <c r="E31" s="8">
        <v>1</v>
      </c>
      <c r="F31" s="44" t="s">
        <v>970</v>
      </c>
      <c r="G31" s="55"/>
      <c r="H31" s="55"/>
      <c r="N31" s="9"/>
      <c r="O31" s="63"/>
      <c r="P31" s="44" t="s">
        <v>852</v>
      </c>
      <c r="Q31" s="44" t="s">
        <v>234</v>
      </c>
      <c r="R31" s="44" t="s">
        <v>305</v>
      </c>
      <c r="S31" s="42"/>
      <c r="T31" s="42">
        <v>3</v>
      </c>
      <c r="U31" s="173">
        <f t="shared" si="4"/>
        <v>3</v>
      </c>
      <c r="V31" s="42"/>
      <c r="W31" s="173"/>
      <c r="X31" s="44" t="s">
        <v>926</v>
      </c>
      <c r="Y31" s="44" t="s">
        <v>289</v>
      </c>
      <c r="Z31" s="44" t="s">
        <v>243</v>
      </c>
      <c r="AA31" s="42">
        <v>1</v>
      </c>
      <c r="AB31" s="199">
        <v>1</v>
      </c>
      <c r="AC31" s="173">
        <f t="shared" si="5"/>
        <v>2</v>
      </c>
      <c r="AD31" s="42">
        <v>1</v>
      </c>
      <c r="AE31" s="15"/>
    </row>
    <row r="32" spans="1:31" ht="15.6" customHeight="1" x14ac:dyDescent="0.25">
      <c r="A32" s="42" t="s">
        <v>226</v>
      </c>
      <c r="B32" s="44" t="s">
        <v>289</v>
      </c>
      <c r="C32" s="44" t="s">
        <v>394</v>
      </c>
      <c r="D32" s="9"/>
      <c r="E32" s="8">
        <v>1</v>
      </c>
      <c r="F32" s="44" t="s">
        <v>971</v>
      </c>
      <c r="G32" s="43"/>
      <c r="N32" s="8"/>
      <c r="O32" s="15"/>
      <c r="P32" s="44" t="s">
        <v>855</v>
      </c>
      <c r="Q32" s="88" t="s">
        <v>221</v>
      </c>
      <c r="R32" s="44" t="s">
        <v>305</v>
      </c>
      <c r="S32" s="42"/>
      <c r="T32" s="42">
        <v>2</v>
      </c>
      <c r="U32" s="173">
        <f t="shared" si="4"/>
        <v>2</v>
      </c>
      <c r="V32" s="42"/>
      <c r="W32" s="173"/>
      <c r="X32" s="44" t="s">
        <v>864</v>
      </c>
      <c r="Y32" s="51" t="s">
        <v>914</v>
      </c>
      <c r="Z32" s="51" t="s">
        <v>243</v>
      </c>
      <c r="AA32" s="42"/>
      <c r="AB32" s="42">
        <v>1</v>
      </c>
      <c r="AC32" s="173">
        <f t="shared" si="5"/>
        <v>1</v>
      </c>
      <c r="AD32" s="42">
        <v>1</v>
      </c>
      <c r="AE32" s="15"/>
    </row>
    <row r="33" spans="1:31" ht="15.6" customHeight="1" x14ac:dyDescent="0.25">
      <c r="B33" s="44" t="s">
        <v>794</v>
      </c>
      <c r="C33" s="44" t="s">
        <v>366</v>
      </c>
      <c r="E33" s="8"/>
      <c r="F33" s="44"/>
      <c r="N33" s="9"/>
      <c r="O33" s="15"/>
      <c r="P33" s="44" t="s">
        <v>858</v>
      </c>
      <c r="Q33" s="44" t="s">
        <v>333</v>
      </c>
      <c r="R33" s="44" t="s">
        <v>305</v>
      </c>
      <c r="S33" s="42">
        <v>1</v>
      </c>
      <c r="T33" s="42"/>
      <c r="U33" s="173">
        <f t="shared" si="4"/>
        <v>1</v>
      </c>
      <c r="V33" s="42"/>
      <c r="W33" s="173"/>
      <c r="X33" s="44" t="s">
        <v>876</v>
      </c>
      <c r="Y33" s="44" t="s">
        <v>367</v>
      </c>
      <c r="Z33" s="44" t="s">
        <v>243</v>
      </c>
      <c r="AA33" s="42"/>
      <c r="AB33" s="42">
        <v>1</v>
      </c>
      <c r="AC33" s="173">
        <f t="shared" si="5"/>
        <v>1</v>
      </c>
      <c r="AD33" s="42">
        <v>1</v>
      </c>
      <c r="AE33" s="15"/>
    </row>
    <row r="34" spans="1:31" ht="15.6" customHeight="1" x14ac:dyDescent="0.25">
      <c r="B34" s="44" t="s">
        <v>914</v>
      </c>
      <c r="C34" s="44" t="s">
        <v>397</v>
      </c>
      <c r="G34" s="44"/>
      <c r="N34" s="9"/>
      <c r="O34" s="63"/>
      <c r="P34" s="44" t="s">
        <v>857</v>
      </c>
      <c r="Q34" s="44" t="s">
        <v>222</v>
      </c>
      <c r="R34" s="44" t="s">
        <v>305</v>
      </c>
      <c r="S34" s="43"/>
      <c r="T34" s="42">
        <v>1</v>
      </c>
      <c r="U34" s="173">
        <f t="shared" si="4"/>
        <v>1</v>
      </c>
      <c r="V34" s="42"/>
      <c r="W34" s="173"/>
      <c r="X34" s="44" t="s">
        <v>877</v>
      </c>
      <c r="Y34" s="51" t="s">
        <v>786</v>
      </c>
      <c r="Z34" s="51" t="s">
        <v>243</v>
      </c>
      <c r="AA34" s="42"/>
      <c r="AB34" s="199">
        <v>1</v>
      </c>
      <c r="AC34" s="173">
        <f t="shared" si="5"/>
        <v>1</v>
      </c>
      <c r="AD34" s="42"/>
      <c r="AE34" s="15"/>
    </row>
    <row r="35" spans="1:31" ht="15.6" customHeight="1" x14ac:dyDescent="0.25">
      <c r="N35" s="9"/>
      <c r="O35" s="63"/>
      <c r="P35" s="44" t="s">
        <v>854</v>
      </c>
      <c r="Q35" s="44" t="s">
        <v>214</v>
      </c>
      <c r="R35" s="44" t="s">
        <v>305</v>
      </c>
      <c r="S35" s="199"/>
      <c r="T35" s="42"/>
      <c r="U35" s="173">
        <f t="shared" si="4"/>
        <v>0</v>
      </c>
      <c r="V35" s="42"/>
      <c r="W35" s="173"/>
      <c r="X35" s="44" t="s">
        <v>872</v>
      </c>
      <c r="Y35" s="44" t="s">
        <v>211</v>
      </c>
      <c r="Z35" s="44" t="s">
        <v>243</v>
      </c>
      <c r="AA35" s="42"/>
      <c r="AB35" s="42"/>
      <c r="AC35" s="173">
        <f>SUM(AA35:AB35)</f>
        <v>0</v>
      </c>
      <c r="AD35" s="42"/>
      <c r="AE35" s="15"/>
    </row>
    <row r="36" spans="1:31" ht="15.6" customHeight="1" x14ac:dyDescent="0.3">
      <c r="A36" s="52"/>
      <c r="B36" s="35" t="s">
        <v>318</v>
      </c>
      <c r="C36" s="46"/>
      <c r="D36" s="114">
        <v>2</v>
      </c>
      <c r="E36" s="93">
        <v>1</v>
      </c>
      <c r="F36" s="44" t="s">
        <v>972</v>
      </c>
      <c r="N36" s="9"/>
      <c r="O36" s="15"/>
      <c r="P36" s="157" t="s">
        <v>805</v>
      </c>
      <c r="Q36" s="157"/>
      <c r="R36" s="157" t="s">
        <v>305</v>
      </c>
      <c r="S36" s="221">
        <v>1</v>
      </c>
      <c r="T36" s="221">
        <v>3</v>
      </c>
      <c r="U36" s="173">
        <f t="shared" si="4"/>
        <v>4</v>
      </c>
      <c r="V36" s="42"/>
      <c r="W36" s="173"/>
      <c r="X36" s="157" t="s">
        <v>805</v>
      </c>
      <c r="Y36" s="157"/>
      <c r="Z36" s="223" t="s">
        <v>243</v>
      </c>
      <c r="AA36" s="221"/>
      <c r="AB36" s="221"/>
      <c r="AC36" s="173">
        <f>SUM(AA36:AB36)</f>
        <v>0</v>
      </c>
      <c r="AD36" s="42"/>
      <c r="AE36" s="15"/>
    </row>
    <row r="37" spans="1:31" ht="15.6" customHeight="1" x14ac:dyDescent="0.25">
      <c r="A37" s="52" t="s">
        <v>226</v>
      </c>
      <c r="B37" s="44" t="s">
        <v>974</v>
      </c>
      <c r="C37" s="60" t="s">
        <v>426</v>
      </c>
      <c r="D37" s="114"/>
      <c r="E37" s="93">
        <v>2</v>
      </c>
      <c r="F37" s="44" t="s">
        <v>973</v>
      </c>
      <c r="N37" s="9"/>
      <c r="O37" s="63"/>
      <c r="P37" s="224" t="s">
        <v>937</v>
      </c>
      <c r="Q37" s="224"/>
      <c r="R37" s="224"/>
      <c r="S37" s="226">
        <f>SUM(S26:S36)</f>
        <v>12</v>
      </c>
      <c r="T37" s="226">
        <f>SUM(T26:T36)</f>
        <v>19</v>
      </c>
      <c r="U37" s="226">
        <f>SUM(U26:U36)</f>
        <v>31</v>
      </c>
      <c r="V37" s="226">
        <f>SUM(V36)</f>
        <v>0</v>
      </c>
      <c r="W37" s="173"/>
      <c r="X37" s="224" t="s">
        <v>938</v>
      </c>
      <c r="Y37" s="224"/>
      <c r="Z37" s="227"/>
      <c r="AA37" s="226">
        <f>SUM(AA26:AA36)</f>
        <v>7</v>
      </c>
      <c r="AB37" s="226">
        <f>SUM(AB26:AB36)</f>
        <v>11</v>
      </c>
      <c r="AC37" s="226">
        <f>SUM(AC26:AC36)</f>
        <v>18</v>
      </c>
      <c r="AD37" s="226">
        <f>SUM(AD26:AD36)</f>
        <v>6</v>
      </c>
      <c r="AE37" s="15"/>
    </row>
    <row r="38" spans="1:31" ht="15.6" customHeight="1" x14ac:dyDescent="0.25">
      <c r="N38" s="8"/>
      <c r="O38" s="63"/>
      <c r="P38" s="44" t="s">
        <v>807</v>
      </c>
      <c r="Q38" s="159" t="s">
        <v>370</v>
      </c>
      <c r="R38" s="44" t="s">
        <v>250</v>
      </c>
      <c r="S38" s="42">
        <v>2</v>
      </c>
      <c r="T38" s="42">
        <v>1</v>
      </c>
      <c r="U38" s="173">
        <f>SUM(S38:T38)</f>
        <v>3</v>
      </c>
      <c r="V38" s="42">
        <v>1</v>
      </c>
      <c r="W38" s="173"/>
      <c r="X38" s="56" t="s">
        <v>825</v>
      </c>
      <c r="Y38" s="56" t="s">
        <v>260</v>
      </c>
      <c r="Z38" s="46" t="s">
        <v>242</v>
      </c>
      <c r="AA38" s="42">
        <v>1</v>
      </c>
      <c r="AB38" s="42">
        <v>5</v>
      </c>
      <c r="AC38" s="173">
        <f>SUM(AA38:AB38)</f>
        <v>6</v>
      </c>
      <c r="AD38" s="42"/>
      <c r="AE38" s="15"/>
    </row>
    <row r="39" spans="1:31" ht="15.6" customHeight="1" x14ac:dyDescent="0.25">
      <c r="A39" s="76"/>
      <c r="B39" s="71"/>
      <c r="C39" s="71"/>
      <c r="D39" s="148"/>
      <c r="E39" s="77" t="s">
        <v>239</v>
      </c>
      <c r="F39" s="77"/>
      <c r="G39" s="78"/>
      <c r="H39" s="78"/>
      <c r="I39" s="78"/>
      <c r="J39" s="79"/>
      <c r="K39" s="78"/>
      <c r="L39" s="78"/>
      <c r="M39" s="78"/>
      <c r="N39" s="9"/>
      <c r="O39" s="63"/>
      <c r="P39" s="44" t="s">
        <v>810</v>
      </c>
      <c r="Q39" s="44" t="s">
        <v>299</v>
      </c>
      <c r="R39" s="51" t="s">
        <v>250</v>
      </c>
      <c r="S39" s="42">
        <v>2</v>
      </c>
      <c r="T39" s="199"/>
      <c r="U39" s="173">
        <f t="shared" ref="U39:U45" si="6">SUM(S39:T39)</f>
        <v>2</v>
      </c>
      <c r="V39" s="42"/>
      <c r="W39" s="173"/>
      <c r="X39" s="44" t="s">
        <v>827</v>
      </c>
      <c r="Y39" s="44" t="s">
        <v>304</v>
      </c>
      <c r="Z39" s="44" t="s">
        <v>242</v>
      </c>
      <c r="AA39" s="42">
        <v>1</v>
      </c>
      <c r="AB39" s="199">
        <v>3</v>
      </c>
      <c r="AC39" s="173">
        <f t="shared" ref="AC39:AC44" si="7">SUM(AA39:AB39)</f>
        <v>4</v>
      </c>
      <c r="AD39" s="42"/>
      <c r="AE39" s="15"/>
    </row>
    <row r="40" spans="1:31" ht="15.6" customHeight="1" x14ac:dyDescent="0.3">
      <c r="A40" s="49" t="s">
        <v>230</v>
      </c>
      <c r="B40" s="35" t="s">
        <v>364</v>
      </c>
      <c r="C40" s="44"/>
      <c r="D40" s="23">
        <v>3</v>
      </c>
      <c r="E40" s="9">
        <v>1</v>
      </c>
      <c r="F40" s="44" t="s">
        <v>982</v>
      </c>
      <c r="G40" s="43"/>
      <c r="H40" s="47"/>
      <c r="I40" s="47"/>
      <c r="J40" s="48"/>
      <c r="K40" s="47"/>
      <c r="L40" s="47"/>
      <c r="M40" s="47"/>
      <c r="N40" s="8"/>
      <c r="O40" s="63"/>
      <c r="P40" s="44" t="s">
        <v>811</v>
      </c>
      <c r="Q40" s="44" t="s">
        <v>299</v>
      </c>
      <c r="R40" s="51" t="s">
        <v>250</v>
      </c>
      <c r="S40" s="199"/>
      <c r="T40" s="199">
        <v>2</v>
      </c>
      <c r="U40" s="173">
        <f t="shared" si="6"/>
        <v>2</v>
      </c>
      <c r="V40" s="42"/>
      <c r="W40" s="173"/>
      <c r="X40" s="44" t="s">
        <v>943</v>
      </c>
      <c r="Y40" s="44" t="s">
        <v>796</v>
      </c>
      <c r="Z40" s="44" t="s">
        <v>242</v>
      </c>
      <c r="AA40" s="42">
        <v>3</v>
      </c>
      <c r="AB40" s="199">
        <v>1</v>
      </c>
      <c r="AC40" s="173">
        <f t="shared" si="7"/>
        <v>4</v>
      </c>
      <c r="AD40" s="42"/>
      <c r="AE40" s="15"/>
    </row>
    <row r="41" spans="1:31" ht="15.6" customHeight="1" x14ac:dyDescent="0.25">
      <c r="A41" s="52" t="s">
        <v>226</v>
      </c>
      <c r="B41" s="56" t="s">
        <v>272</v>
      </c>
      <c r="C41" s="46"/>
      <c r="D41" s="23"/>
      <c r="E41" s="9">
        <v>2</v>
      </c>
      <c r="F41" s="44" t="s">
        <v>983</v>
      </c>
      <c r="G41" s="43"/>
      <c r="H41" s="47"/>
      <c r="I41" s="43"/>
      <c r="J41" s="45"/>
      <c r="K41" s="47"/>
      <c r="L41" s="47"/>
      <c r="M41" s="39"/>
      <c r="N41" s="9"/>
      <c r="O41" s="15"/>
      <c r="P41" s="44" t="s">
        <v>809</v>
      </c>
      <c r="Q41" s="44" t="s">
        <v>251</v>
      </c>
      <c r="R41" s="44" t="s">
        <v>250</v>
      </c>
      <c r="S41" s="42"/>
      <c r="T41" s="42">
        <v>1</v>
      </c>
      <c r="U41" s="173">
        <f t="shared" si="6"/>
        <v>1</v>
      </c>
      <c r="V41" s="42">
        <v>1</v>
      </c>
      <c r="W41" s="173"/>
      <c r="X41" s="44" t="s">
        <v>831</v>
      </c>
      <c r="Y41" s="44" t="s">
        <v>382</v>
      </c>
      <c r="Z41" s="44" t="s">
        <v>242</v>
      </c>
      <c r="AA41" s="42"/>
      <c r="AB41" s="42">
        <v>3</v>
      </c>
      <c r="AC41" s="173">
        <f t="shared" si="7"/>
        <v>3</v>
      </c>
      <c r="AD41" s="42"/>
      <c r="AE41" s="15"/>
    </row>
    <row r="42" spans="1:31" ht="15.6" customHeight="1" x14ac:dyDescent="0.25">
      <c r="B42" s="44"/>
      <c r="C42" s="44"/>
      <c r="E42" s="9">
        <v>2</v>
      </c>
      <c r="F42" s="44" t="s">
        <v>975</v>
      </c>
      <c r="N42" s="9"/>
      <c r="O42" s="15"/>
      <c r="P42" s="44" t="s">
        <v>814</v>
      </c>
      <c r="Q42" s="44" t="s">
        <v>325</v>
      </c>
      <c r="R42" s="44" t="s">
        <v>250</v>
      </c>
      <c r="S42" s="52"/>
      <c r="T42" s="91">
        <v>1</v>
      </c>
      <c r="U42" s="173">
        <f t="shared" si="6"/>
        <v>1</v>
      </c>
      <c r="V42" s="42"/>
      <c r="W42" s="173"/>
      <c r="X42" s="46" t="s">
        <v>829</v>
      </c>
      <c r="Y42" s="46" t="s">
        <v>249</v>
      </c>
      <c r="Z42" s="160" t="s">
        <v>242</v>
      </c>
      <c r="AA42" s="42">
        <v>1</v>
      </c>
      <c r="AB42" s="42">
        <v>1</v>
      </c>
      <c r="AC42" s="173">
        <f t="shared" si="7"/>
        <v>2</v>
      </c>
      <c r="AD42" s="42"/>
      <c r="AE42" s="15"/>
    </row>
    <row r="43" spans="1:31" ht="15.6" customHeight="1" x14ac:dyDescent="0.25">
      <c r="B43" s="44"/>
      <c r="C43" s="154"/>
      <c r="N43" s="8"/>
      <c r="O43" s="15"/>
      <c r="P43" s="44" t="s">
        <v>812</v>
      </c>
      <c r="Q43" s="44" t="s">
        <v>215</v>
      </c>
      <c r="R43" s="44" t="s">
        <v>250</v>
      </c>
      <c r="S43" s="42"/>
      <c r="T43" s="199"/>
      <c r="U43" s="173">
        <f t="shared" si="6"/>
        <v>0</v>
      </c>
      <c r="V43" s="42">
        <v>1</v>
      </c>
      <c r="W43" s="173"/>
      <c r="X43" s="44" t="s">
        <v>828</v>
      </c>
      <c r="Y43" s="44" t="s">
        <v>258</v>
      </c>
      <c r="Z43" s="44" t="s">
        <v>242</v>
      </c>
      <c r="AA43" s="42"/>
      <c r="AB43" s="199">
        <v>2</v>
      </c>
      <c r="AC43" s="173">
        <f t="shared" si="7"/>
        <v>2</v>
      </c>
      <c r="AD43" s="42"/>
      <c r="AE43" s="15"/>
    </row>
    <row r="44" spans="1:31" ht="15.6" customHeight="1" x14ac:dyDescent="0.3">
      <c r="B44" s="35" t="s">
        <v>363</v>
      </c>
      <c r="C44" s="59"/>
      <c r="D44" s="24">
        <v>3</v>
      </c>
      <c r="E44" s="9">
        <v>1</v>
      </c>
      <c r="F44" s="44" t="s">
        <v>976</v>
      </c>
      <c r="N44" s="9"/>
      <c r="O44" s="15"/>
      <c r="P44" s="44" t="s">
        <v>806</v>
      </c>
      <c r="Q44" s="51" t="s">
        <v>787</v>
      </c>
      <c r="R44" s="44" t="s">
        <v>250</v>
      </c>
      <c r="S44" s="42"/>
      <c r="T44" s="199"/>
      <c r="U44" s="173">
        <f t="shared" si="6"/>
        <v>0</v>
      </c>
      <c r="V44" s="42"/>
      <c r="W44" s="173"/>
      <c r="X44" s="44" t="s">
        <v>832</v>
      </c>
      <c r="Y44" s="44" t="s">
        <v>359</v>
      </c>
      <c r="Z44" s="44" t="s">
        <v>242</v>
      </c>
      <c r="AA44" s="42">
        <v>1</v>
      </c>
      <c r="AB44" s="42">
        <v>1</v>
      </c>
      <c r="AC44" s="173">
        <f t="shared" si="7"/>
        <v>2</v>
      </c>
      <c r="AD44" s="42">
        <v>1</v>
      </c>
      <c r="AE44" s="15"/>
    </row>
    <row r="45" spans="1:31" ht="15.6" customHeight="1" x14ac:dyDescent="0.25">
      <c r="A45" s="91" t="s">
        <v>226</v>
      </c>
      <c r="B45" s="88" t="s">
        <v>209</v>
      </c>
      <c r="C45" s="46" t="s">
        <v>369</v>
      </c>
      <c r="D45" s="24"/>
      <c r="E45" s="9">
        <v>2</v>
      </c>
      <c r="F45" s="44" t="s">
        <v>977</v>
      </c>
      <c r="N45" s="9"/>
      <c r="O45" s="63"/>
      <c r="P45" s="44" t="s">
        <v>808</v>
      </c>
      <c r="Q45" s="44" t="s">
        <v>250</v>
      </c>
      <c r="R45" s="44" t="s">
        <v>250</v>
      </c>
      <c r="S45" s="42"/>
      <c r="T45" s="199"/>
      <c r="U45" s="173">
        <f t="shared" si="6"/>
        <v>0</v>
      </c>
      <c r="V45" s="42"/>
      <c r="W45" s="173"/>
      <c r="X45" s="44" t="s">
        <v>826</v>
      </c>
      <c r="Y45" s="44" t="s">
        <v>218</v>
      </c>
      <c r="Z45" s="51" t="s">
        <v>242</v>
      </c>
      <c r="AA45" s="42">
        <v>1</v>
      </c>
      <c r="AB45" s="199"/>
      <c r="AC45" s="173">
        <f>SUM(AA45:AB45)</f>
        <v>1</v>
      </c>
      <c r="AD45" s="42"/>
      <c r="AE45" s="15"/>
    </row>
    <row r="46" spans="1:31" ht="15.6" customHeight="1" x14ac:dyDescent="0.25">
      <c r="A46" s="91"/>
      <c r="B46" s="44"/>
      <c r="C46" s="60"/>
      <c r="E46" s="9">
        <v>2</v>
      </c>
      <c r="F46" s="44" t="s">
        <v>978</v>
      </c>
      <c r="G46" s="47"/>
      <c r="H46" s="47"/>
      <c r="I46" s="47"/>
      <c r="J46" s="48"/>
      <c r="K46" s="43"/>
      <c r="L46" s="43"/>
      <c r="N46" s="8"/>
      <c r="O46" s="63"/>
      <c r="P46" s="44" t="s">
        <v>813</v>
      </c>
      <c r="Q46" s="44" t="s">
        <v>259</v>
      </c>
      <c r="R46" s="51" t="s">
        <v>250</v>
      </c>
      <c r="S46" s="199"/>
      <c r="T46" s="42"/>
      <c r="U46" s="173">
        <f>SUM(S46:T46)</f>
        <v>0</v>
      </c>
      <c r="V46" s="42"/>
      <c r="W46" s="173"/>
      <c r="X46" s="44" t="s">
        <v>833</v>
      </c>
      <c r="Y46" s="44" t="s">
        <v>204</v>
      </c>
      <c r="Z46" s="44" t="s">
        <v>242</v>
      </c>
      <c r="AA46" s="42"/>
      <c r="AB46" s="42"/>
      <c r="AC46" s="173">
        <f>SUM(AA46:AB46)</f>
        <v>0</v>
      </c>
      <c r="AD46" s="42">
        <v>1</v>
      </c>
      <c r="AE46" s="15"/>
    </row>
    <row r="47" spans="1:31" ht="15.6" customHeight="1" x14ac:dyDescent="0.25">
      <c r="N47" s="8"/>
      <c r="O47" s="63"/>
      <c r="P47" s="44" t="s">
        <v>815</v>
      </c>
      <c r="Q47" s="159" t="s">
        <v>380</v>
      </c>
      <c r="R47" s="44" t="s">
        <v>250</v>
      </c>
      <c r="S47" s="42"/>
      <c r="T47" s="42"/>
      <c r="U47" s="173">
        <f>SUM(S47:T47)</f>
        <v>0</v>
      </c>
      <c r="V47" s="42"/>
      <c r="W47" s="173"/>
      <c r="X47" s="44" t="s">
        <v>830</v>
      </c>
      <c r="Y47" s="88" t="s">
        <v>288</v>
      </c>
      <c r="Z47" s="44" t="s">
        <v>242</v>
      </c>
      <c r="AA47" s="42"/>
      <c r="AB47" s="199"/>
      <c r="AC47" s="173">
        <f>SUM(AA47:AB47)</f>
        <v>0</v>
      </c>
      <c r="AD47" s="42"/>
      <c r="AE47" s="15"/>
    </row>
    <row r="48" spans="1:31" ht="15.6" customHeight="1" x14ac:dyDescent="0.25">
      <c r="A48" s="107"/>
      <c r="B48" s="108"/>
      <c r="C48" s="108"/>
      <c r="D48" s="149"/>
      <c r="E48" s="109"/>
      <c r="F48" s="108"/>
      <c r="G48" s="110"/>
      <c r="H48" s="110"/>
      <c r="I48" s="110"/>
      <c r="J48" s="111"/>
      <c r="K48" s="110"/>
      <c r="L48" s="110"/>
      <c r="M48" s="109"/>
      <c r="N48" s="9"/>
      <c r="O48" s="15"/>
      <c r="P48" s="157" t="s">
        <v>805</v>
      </c>
      <c r="Q48" s="157"/>
      <c r="R48" s="157" t="s">
        <v>250</v>
      </c>
      <c r="S48" s="221"/>
      <c r="T48" s="221">
        <v>1</v>
      </c>
      <c r="U48" s="173">
        <f>SUM(S48:T48)</f>
        <v>1</v>
      </c>
      <c r="V48" s="42">
        <v>1</v>
      </c>
      <c r="W48" s="173"/>
      <c r="X48" s="157" t="s">
        <v>805</v>
      </c>
      <c r="Y48" s="157"/>
      <c r="Z48" s="157" t="s">
        <v>242</v>
      </c>
      <c r="AA48" s="221">
        <v>3</v>
      </c>
      <c r="AB48" s="221">
        <v>1</v>
      </c>
      <c r="AC48" s="173">
        <f>SUM(AA48:AB48)</f>
        <v>4</v>
      </c>
      <c r="AD48" s="42"/>
      <c r="AE48" s="15"/>
    </row>
    <row r="49" spans="1:31" ht="15.6" customHeight="1" x14ac:dyDescent="0.3">
      <c r="C49" s="44" t="s">
        <v>231</v>
      </c>
      <c r="D49" s="102">
        <f>SUM(D15:D48)</f>
        <v>20</v>
      </c>
      <c r="E49" s="22"/>
      <c r="F49" s="44" t="s">
        <v>233</v>
      </c>
      <c r="G49" s="35"/>
      <c r="H49" s="50"/>
      <c r="I49" s="64">
        <v>6</v>
      </c>
      <c r="J49" s="23"/>
      <c r="K49" s="56"/>
      <c r="L49" s="59"/>
      <c r="N49" s="9"/>
      <c r="O49" s="63"/>
      <c r="P49" s="224" t="s">
        <v>939</v>
      </c>
      <c r="Q49" s="224"/>
      <c r="R49" s="224"/>
      <c r="S49" s="226">
        <f>SUM(S38:S48)</f>
        <v>4</v>
      </c>
      <c r="T49" s="226">
        <f>SUM(T38:T48)</f>
        <v>6</v>
      </c>
      <c r="U49" s="226">
        <f>SUM(U38:U48)</f>
        <v>10</v>
      </c>
      <c r="V49" s="226">
        <f>SUM(V38:V48)</f>
        <v>4</v>
      </c>
      <c r="W49" s="173"/>
      <c r="X49" s="224" t="s">
        <v>940</v>
      </c>
      <c r="Y49" s="224"/>
      <c r="Z49" s="224"/>
      <c r="AA49" s="226">
        <f>SUM(AA38:AA48)</f>
        <v>11</v>
      </c>
      <c r="AB49" s="226">
        <f>SUM(AB38:AB48)</f>
        <v>17</v>
      </c>
      <c r="AC49" s="226">
        <f>SUM(AC38:AC48)</f>
        <v>28</v>
      </c>
      <c r="AD49" s="226">
        <f>SUM(AD38:AD48)</f>
        <v>2</v>
      </c>
      <c r="AE49" s="15"/>
    </row>
    <row r="50" spans="1:31" ht="15.6" customHeight="1" x14ac:dyDescent="0.25">
      <c r="N50" s="8"/>
      <c r="O50" s="15"/>
      <c r="P50" s="44" t="s">
        <v>818</v>
      </c>
      <c r="Q50" s="44" t="s">
        <v>209</v>
      </c>
      <c r="R50" s="44" t="s">
        <v>356</v>
      </c>
      <c r="S50" s="42"/>
      <c r="T50" s="199">
        <v>4</v>
      </c>
      <c r="U50" s="173">
        <f t="shared" ref="U50:U59" si="8">SUM(S50:T50)</f>
        <v>4</v>
      </c>
      <c r="V50" s="42">
        <v>1</v>
      </c>
      <c r="W50" s="173"/>
      <c r="X50" s="44" t="s">
        <v>836</v>
      </c>
      <c r="Y50" s="159" t="s">
        <v>216</v>
      </c>
      <c r="Z50" s="44" t="s">
        <v>358</v>
      </c>
      <c r="AA50" s="42">
        <v>3</v>
      </c>
      <c r="AB50" s="199"/>
      <c r="AC50" s="173">
        <f t="shared" ref="AC50:AC56" si="9">SUM(AA50:AB50)</f>
        <v>3</v>
      </c>
      <c r="AD50" s="42">
        <v>1</v>
      </c>
      <c r="AE50" s="15"/>
    </row>
    <row r="51" spans="1:31" ht="15.6" customHeight="1" x14ac:dyDescent="0.25">
      <c r="N51" s="9"/>
      <c r="O51" s="15"/>
      <c r="P51" s="44" t="s">
        <v>822</v>
      </c>
      <c r="Q51" s="44" t="s">
        <v>238</v>
      </c>
      <c r="R51" s="44" t="s">
        <v>356</v>
      </c>
      <c r="S51" s="42">
        <v>2</v>
      </c>
      <c r="T51" s="42">
        <v>1</v>
      </c>
      <c r="U51" s="173">
        <f t="shared" si="8"/>
        <v>3</v>
      </c>
      <c r="V51" s="42"/>
      <c r="W51" s="173"/>
      <c r="X51" s="44" t="s">
        <v>835</v>
      </c>
      <c r="Y51" s="88" t="s">
        <v>309</v>
      </c>
      <c r="Z51" s="44" t="s">
        <v>358</v>
      </c>
      <c r="AA51" s="42">
        <v>1</v>
      </c>
      <c r="AB51" s="199">
        <v>2</v>
      </c>
      <c r="AC51" s="173">
        <f t="shared" si="9"/>
        <v>3</v>
      </c>
      <c r="AD51" s="42"/>
      <c r="AE51" s="15"/>
    </row>
    <row r="52" spans="1:31" ht="15.6" customHeight="1" x14ac:dyDescent="0.25">
      <c r="N52" s="9"/>
      <c r="O52" s="63"/>
      <c r="P52" s="44" t="s">
        <v>820</v>
      </c>
      <c r="Q52" s="44" t="s">
        <v>254</v>
      </c>
      <c r="R52" s="44" t="s">
        <v>356</v>
      </c>
      <c r="S52" s="42"/>
      <c r="T52" s="199">
        <v>3</v>
      </c>
      <c r="U52" s="173">
        <f t="shared" si="8"/>
        <v>3</v>
      </c>
      <c r="V52" s="42"/>
      <c r="W52" s="173"/>
      <c r="X52" s="44" t="s">
        <v>842</v>
      </c>
      <c r="Y52" s="44" t="s">
        <v>598</v>
      </c>
      <c r="Z52" s="44" t="s">
        <v>358</v>
      </c>
      <c r="AA52" s="42">
        <v>1</v>
      </c>
      <c r="AB52" s="199">
        <v>2</v>
      </c>
      <c r="AC52" s="173">
        <f t="shared" si="9"/>
        <v>3</v>
      </c>
      <c r="AD52" s="42"/>
      <c r="AE52" s="15"/>
    </row>
    <row r="53" spans="1:31" ht="15.6" customHeight="1" x14ac:dyDescent="0.25">
      <c r="N53" s="9"/>
      <c r="O53" s="15"/>
      <c r="P53" s="44" t="s">
        <v>823</v>
      </c>
      <c r="Q53" s="44" t="s">
        <v>292</v>
      </c>
      <c r="R53" s="44" t="s">
        <v>356</v>
      </c>
      <c r="S53" s="42">
        <v>1</v>
      </c>
      <c r="T53" s="199">
        <v>1</v>
      </c>
      <c r="U53" s="173">
        <f t="shared" si="8"/>
        <v>2</v>
      </c>
      <c r="V53" s="43"/>
      <c r="W53" s="173"/>
      <c r="X53" s="44" t="s">
        <v>834</v>
      </c>
      <c r="Y53" s="161" t="s">
        <v>314</v>
      </c>
      <c r="Z53" s="44" t="s">
        <v>358</v>
      </c>
      <c r="AA53" s="42">
        <v>1</v>
      </c>
      <c r="AB53" s="199">
        <v>1</v>
      </c>
      <c r="AC53" s="173">
        <f t="shared" si="9"/>
        <v>2</v>
      </c>
      <c r="AD53" s="42">
        <v>1</v>
      </c>
      <c r="AE53" s="15"/>
    </row>
    <row r="54" spans="1:31" ht="15.6" customHeight="1" x14ac:dyDescent="0.25">
      <c r="N54" s="8"/>
      <c r="O54" s="63"/>
      <c r="P54" s="44" t="s">
        <v>918</v>
      </c>
      <c r="Q54" s="159" t="s">
        <v>691</v>
      </c>
      <c r="R54" s="44" t="s">
        <v>356</v>
      </c>
      <c r="S54" s="42">
        <v>1</v>
      </c>
      <c r="T54" s="42">
        <v>1</v>
      </c>
      <c r="U54" s="173">
        <f t="shared" si="8"/>
        <v>2</v>
      </c>
      <c r="V54" s="42"/>
      <c r="W54" s="173"/>
      <c r="X54" s="44" t="s">
        <v>837</v>
      </c>
      <c r="Y54" s="44" t="s">
        <v>798</v>
      </c>
      <c r="Z54" s="44" t="s">
        <v>358</v>
      </c>
      <c r="AA54" s="42">
        <v>1</v>
      </c>
      <c r="AB54" s="42">
        <v>1</v>
      </c>
      <c r="AC54" s="173">
        <f t="shared" si="9"/>
        <v>2</v>
      </c>
      <c r="AD54" s="199"/>
      <c r="AE54" s="15"/>
    </row>
    <row r="55" spans="1:31" ht="15.6" customHeight="1" x14ac:dyDescent="0.25">
      <c r="N55" s="8"/>
      <c r="O55" s="15"/>
      <c r="P55" s="44" t="s">
        <v>819</v>
      </c>
      <c r="Q55" s="51" t="s">
        <v>217</v>
      </c>
      <c r="R55" s="51" t="s">
        <v>356</v>
      </c>
      <c r="S55" s="42">
        <v>1</v>
      </c>
      <c r="T55" s="199">
        <v>1</v>
      </c>
      <c r="U55" s="173">
        <f t="shared" si="8"/>
        <v>2</v>
      </c>
      <c r="V55" s="42"/>
      <c r="W55" s="173"/>
      <c r="X55" s="44" t="s">
        <v>925</v>
      </c>
      <c r="Y55" s="44" t="s">
        <v>300</v>
      </c>
      <c r="Z55" s="44" t="s">
        <v>358</v>
      </c>
      <c r="AA55" s="42"/>
      <c r="AB55" s="42">
        <v>2</v>
      </c>
      <c r="AC55" s="173">
        <f t="shared" si="9"/>
        <v>2</v>
      </c>
      <c r="AD55" s="42"/>
      <c r="AE55" s="15"/>
    </row>
    <row r="56" spans="1:31" ht="15.6" customHeight="1" x14ac:dyDescent="0.25">
      <c r="N56" s="8"/>
      <c r="O56" s="63"/>
      <c r="P56" s="44" t="s">
        <v>821</v>
      </c>
      <c r="Q56" s="51" t="s">
        <v>254</v>
      </c>
      <c r="R56" s="51" t="s">
        <v>356</v>
      </c>
      <c r="S56" s="42">
        <v>1</v>
      </c>
      <c r="T56" s="42">
        <v>1</v>
      </c>
      <c r="U56" s="173">
        <f t="shared" si="8"/>
        <v>2</v>
      </c>
      <c r="V56" s="42"/>
      <c r="W56" s="173"/>
      <c r="X56" s="44" t="s">
        <v>839</v>
      </c>
      <c r="Y56" s="44" t="s">
        <v>295</v>
      </c>
      <c r="Z56" s="44" t="s">
        <v>358</v>
      </c>
      <c r="AA56" s="42"/>
      <c r="AB56" s="42">
        <v>1</v>
      </c>
      <c r="AC56" s="173">
        <f t="shared" si="9"/>
        <v>1</v>
      </c>
      <c r="AD56" s="199"/>
      <c r="AE56" s="15"/>
    </row>
    <row r="57" spans="1:31" ht="15.6" customHeight="1" x14ac:dyDescent="0.25">
      <c r="N57" s="9"/>
      <c r="O57" s="15"/>
      <c r="P57" s="44" t="s">
        <v>816</v>
      </c>
      <c r="Q57" s="44" t="s">
        <v>213</v>
      </c>
      <c r="R57" s="44" t="s">
        <v>356</v>
      </c>
      <c r="S57" s="42">
        <v>1</v>
      </c>
      <c r="T57" s="199">
        <v>1</v>
      </c>
      <c r="U57" s="173">
        <f t="shared" si="8"/>
        <v>2</v>
      </c>
      <c r="V57" s="42"/>
      <c r="W57" s="173"/>
      <c r="X57" s="44" t="s">
        <v>838</v>
      </c>
      <c r="Y57" s="44" t="s">
        <v>290</v>
      </c>
      <c r="Z57" s="44" t="s">
        <v>358</v>
      </c>
      <c r="AA57" s="42"/>
      <c r="AB57" s="199"/>
      <c r="AC57" s="173">
        <f>SUM(AA57:AB57)</f>
        <v>0</v>
      </c>
      <c r="AD57" s="43"/>
      <c r="AE57" s="15"/>
    </row>
    <row r="58" spans="1:31" ht="15.6" customHeight="1" x14ac:dyDescent="0.25">
      <c r="N58" s="9"/>
      <c r="O58" s="63"/>
      <c r="P58" s="44" t="s">
        <v>817</v>
      </c>
      <c r="Q58" s="44" t="s">
        <v>257</v>
      </c>
      <c r="R58" s="44" t="s">
        <v>356</v>
      </c>
      <c r="S58" s="42"/>
      <c r="T58" s="199">
        <v>1</v>
      </c>
      <c r="U58" s="173">
        <f t="shared" si="8"/>
        <v>1</v>
      </c>
      <c r="V58" s="42">
        <v>1</v>
      </c>
      <c r="W58" s="173"/>
      <c r="X58" s="44" t="s">
        <v>840</v>
      </c>
      <c r="Y58" s="44" t="s">
        <v>293</v>
      </c>
      <c r="Z58" s="51" t="s">
        <v>358</v>
      </c>
      <c r="AA58" s="199"/>
      <c r="AB58" s="42"/>
      <c r="AC58" s="173">
        <f>SUM(AA58:AB58)</f>
        <v>0</v>
      </c>
      <c r="AD58" s="43"/>
      <c r="AE58" s="15"/>
    </row>
    <row r="59" spans="1:31" ht="15.6" customHeight="1" x14ac:dyDescent="0.3">
      <c r="A59" s="171"/>
      <c r="B59" s="170" t="s">
        <v>945</v>
      </c>
      <c r="C59" s="170"/>
      <c r="D59" s="49" t="s">
        <v>246</v>
      </c>
      <c r="E59" s="49" t="s">
        <v>240</v>
      </c>
      <c r="F59" s="49" t="s">
        <v>241</v>
      </c>
      <c r="G59" s="170" t="s">
        <v>247</v>
      </c>
      <c r="H59" s="170" t="s">
        <v>803</v>
      </c>
      <c r="I59" s="170"/>
      <c r="J59" s="170"/>
      <c r="K59" s="170"/>
      <c r="L59" s="170" t="s">
        <v>802</v>
      </c>
      <c r="N59" s="9"/>
      <c r="O59" s="63"/>
      <c r="P59" s="44" t="s">
        <v>882</v>
      </c>
      <c r="Q59" s="44" t="s">
        <v>756</v>
      </c>
      <c r="R59" s="44" t="s">
        <v>356</v>
      </c>
      <c r="S59" s="42"/>
      <c r="T59" s="42">
        <v>1</v>
      </c>
      <c r="U59" s="173">
        <f t="shared" si="8"/>
        <v>1</v>
      </c>
      <c r="V59" s="42"/>
      <c r="W59" s="173"/>
      <c r="X59" s="44" t="s">
        <v>841</v>
      </c>
      <c r="Y59" s="44" t="s">
        <v>248</v>
      </c>
      <c r="Z59" s="44" t="s">
        <v>358</v>
      </c>
      <c r="AA59" s="42"/>
      <c r="AB59" s="199"/>
      <c r="AC59" s="173">
        <f>SUM(AA59:AB59)</f>
        <v>0</v>
      </c>
      <c r="AD59" s="43"/>
      <c r="AE59" s="15"/>
    </row>
    <row r="60" spans="1:31" ht="15.6" customHeight="1" x14ac:dyDescent="0.3">
      <c r="B60" s="42"/>
      <c r="C60" s="56" t="s">
        <v>260</v>
      </c>
      <c r="D60" s="46" t="s">
        <v>242</v>
      </c>
      <c r="E60" s="42">
        <v>1</v>
      </c>
      <c r="F60" s="42">
        <v>5</v>
      </c>
      <c r="G60" s="173">
        <f>SUM(E60:F60)</f>
        <v>6</v>
      </c>
      <c r="H60" s="64"/>
      <c r="I60" s="44"/>
      <c r="J60" s="44"/>
      <c r="K60" s="64"/>
      <c r="L60" s="44" t="s">
        <v>272</v>
      </c>
      <c r="M60" s="44"/>
      <c r="N60" s="9"/>
      <c r="O60" s="63"/>
      <c r="P60" s="157" t="s">
        <v>805</v>
      </c>
      <c r="Q60" s="157"/>
      <c r="R60" s="157" t="s">
        <v>356</v>
      </c>
      <c r="S60" s="221">
        <v>1</v>
      </c>
      <c r="T60" s="221"/>
      <c r="U60" s="173">
        <f>SUM(S60:T60)</f>
        <v>1</v>
      </c>
      <c r="V60" s="43"/>
      <c r="W60" s="173"/>
      <c r="X60" s="157" t="s">
        <v>804</v>
      </c>
      <c r="Y60" s="222"/>
      <c r="Z60" s="157" t="s">
        <v>358</v>
      </c>
      <c r="AA60" s="221">
        <v>1</v>
      </c>
      <c r="AB60" s="221">
        <v>4</v>
      </c>
      <c r="AC60" s="173">
        <f>SUM(AA60:AB60)</f>
        <v>5</v>
      </c>
      <c r="AD60" s="43"/>
      <c r="AE60" s="15"/>
    </row>
    <row r="61" spans="1:31" ht="15.6" customHeight="1" thickBot="1" x14ac:dyDescent="0.3">
      <c r="B61" s="42"/>
      <c r="C61" s="44" t="s">
        <v>792</v>
      </c>
      <c r="D61" s="44" t="s">
        <v>305</v>
      </c>
      <c r="E61" s="42">
        <v>3</v>
      </c>
      <c r="F61" s="42">
        <v>2</v>
      </c>
      <c r="G61" s="173">
        <f t="shared" ref="G61:G68" si="10">SUM(E61:F61)</f>
        <v>5</v>
      </c>
      <c r="H61" s="42"/>
      <c r="I61" s="44"/>
      <c r="J61" s="44"/>
      <c r="K61" s="44"/>
      <c r="L61" s="44"/>
      <c r="M61" s="44"/>
      <c r="N61" s="9"/>
      <c r="O61" s="63"/>
      <c r="P61" s="224" t="s">
        <v>942</v>
      </c>
      <c r="Q61" s="224"/>
      <c r="R61" s="224"/>
      <c r="S61" s="226">
        <f>SUM(S50:S60)</f>
        <v>8</v>
      </c>
      <c r="T61" s="226">
        <f>SUM(T50:T60)</f>
        <v>15</v>
      </c>
      <c r="U61" s="226">
        <f>SUM(U50:U60)</f>
        <v>23</v>
      </c>
      <c r="V61" s="226">
        <f>SUM(V50:V60)</f>
        <v>2</v>
      </c>
      <c r="W61" s="173"/>
      <c r="X61" s="224" t="s">
        <v>941</v>
      </c>
      <c r="Y61" s="228"/>
      <c r="Z61" s="225"/>
      <c r="AA61" s="226">
        <f>SUM(AA50:AA60)</f>
        <v>8</v>
      </c>
      <c r="AB61" s="226">
        <f>SUM(AB50:AB60)</f>
        <v>13</v>
      </c>
      <c r="AC61" s="226">
        <f>SUM(AA61:AB61)</f>
        <v>21</v>
      </c>
      <c r="AD61" s="226">
        <f>SUM(AD50:AD60)</f>
        <v>2</v>
      </c>
      <c r="AE61" s="15"/>
    </row>
    <row r="62" spans="1:31" ht="15.6" customHeight="1" thickBot="1" x14ac:dyDescent="0.3">
      <c r="B62" s="42"/>
      <c r="C62" s="44" t="s">
        <v>320</v>
      </c>
      <c r="D62" s="44" t="s">
        <v>305</v>
      </c>
      <c r="E62" s="42">
        <v>3</v>
      </c>
      <c r="F62" s="42">
        <v>2</v>
      </c>
      <c r="G62" s="173">
        <f t="shared" si="10"/>
        <v>5</v>
      </c>
      <c r="H62" s="42"/>
      <c r="I62" s="44"/>
      <c r="J62" s="44"/>
      <c r="K62" s="44"/>
      <c r="L62" s="43"/>
      <c r="M62" s="43"/>
      <c r="N62" s="9"/>
      <c r="O62" s="15"/>
      <c r="P62" s="168"/>
      <c r="Q62" s="168"/>
      <c r="R62" s="168"/>
      <c r="S62" s="207">
        <f>S25+S37+S49+S61</f>
        <v>31</v>
      </c>
      <c r="T62" s="207">
        <f>T25+T37+T49+T61</f>
        <v>49</v>
      </c>
      <c r="U62" s="207">
        <f>U25+U37+U49+U61</f>
        <v>80</v>
      </c>
      <c r="V62" s="207">
        <f>V25+V37+V49+V61</f>
        <v>7</v>
      </c>
      <c r="W62" s="173"/>
      <c r="X62" s="208"/>
      <c r="Y62" s="57"/>
      <c r="Z62" s="57"/>
      <c r="AA62" s="207">
        <f>AA25+AA37+AA49+AA61</f>
        <v>34</v>
      </c>
      <c r="AB62" s="207">
        <f>AB25+AB37+AB49+AB61</f>
        <v>54</v>
      </c>
      <c r="AC62" s="207">
        <f>AC25+AC37+AC49+AC61</f>
        <v>88</v>
      </c>
      <c r="AD62" s="207">
        <f>AD25+AD37+AD49+AD61</f>
        <v>16</v>
      </c>
      <c r="AE62" s="15"/>
    </row>
    <row r="63" spans="1:31" ht="15.6" customHeight="1" thickTop="1" thickBot="1" x14ac:dyDescent="0.35">
      <c r="B63" s="42"/>
      <c r="C63" s="51" t="s">
        <v>205</v>
      </c>
      <c r="D63" s="44" t="s">
        <v>306</v>
      </c>
      <c r="E63" s="42">
        <v>3</v>
      </c>
      <c r="F63" s="199">
        <v>2</v>
      </c>
      <c r="G63" s="173">
        <f t="shared" si="10"/>
        <v>5</v>
      </c>
      <c r="H63" s="43"/>
      <c r="I63" s="44"/>
      <c r="J63" s="43"/>
      <c r="K63" s="43"/>
      <c r="L63" s="170" t="s">
        <v>273</v>
      </c>
      <c r="M63" s="43"/>
      <c r="N63" s="9"/>
      <c r="O63" s="63"/>
      <c r="P63" s="43"/>
      <c r="Q63" s="43"/>
      <c r="R63" s="43"/>
      <c r="S63" s="43"/>
      <c r="T63" s="43"/>
      <c r="U63" s="43"/>
      <c r="V63" s="43"/>
      <c r="W63" s="43"/>
      <c r="X63" s="209" t="s">
        <v>799</v>
      </c>
      <c r="Y63" s="201"/>
      <c r="Z63" s="201"/>
      <c r="AA63" s="210">
        <f>S62+AA62</f>
        <v>65</v>
      </c>
      <c r="AB63" s="210">
        <f>T62+AB62</f>
        <v>103</v>
      </c>
      <c r="AC63" s="210">
        <f>U62+AC62</f>
        <v>168</v>
      </c>
      <c r="AD63" s="210">
        <f>V62+AD62</f>
        <v>23</v>
      </c>
      <c r="AE63" s="15"/>
    </row>
    <row r="64" spans="1:31" ht="15.6" customHeight="1" thickTop="1" x14ac:dyDescent="0.25">
      <c r="B64" s="42"/>
      <c r="C64" s="46" t="s">
        <v>794</v>
      </c>
      <c r="D64" s="44" t="s">
        <v>243</v>
      </c>
      <c r="E64" s="42">
        <v>2</v>
      </c>
      <c r="F64" s="42">
        <v>2</v>
      </c>
      <c r="G64" s="173">
        <f>SUM(E64:F64)</f>
        <v>4</v>
      </c>
      <c r="H64" s="42">
        <v>3</v>
      </c>
      <c r="I64" s="43"/>
      <c r="J64" s="43"/>
      <c r="K64" s="43"/>
      <c r="L64" s="159" t="s">
        <v>272</v>
      </c>
      <c r="M64" s="51"/>
      <c r="N64" s="9"/>
      <c r="O64" s="16"/>
      <c r="AE64" s="211"/>
    </row>
    <row r="65" spans="1:31" ht="15.6" customHeight="1" x14ac:dyDescent="0.3">
      <c r="B65" s="42"/>
      <c r="C65" s="44" t="s">
        <v>796</v>
      </c>
      <c r="D65" s="44" t="s">
        <v>242</v>
      </c>
      <c r="E65" s="42">
        <v>3</v>
      </c>
      <c r="F65" s="199">
        <v>1</v>
      </c>
      <c r="G65" s="173">
        <f>SUM(E65:F65)</f>
        <v>4</v>
      </c>
      <c r="H65" s="42"/>
      <c r="I65" s="43"/>
      <c r="J65" s="43"/>
      <c r="K65" s="43"/>
      <c r="L65" s="43"/>
      <c r="M65" s="43"/>
      <c r="O65" s="16"/>
      <c r="P65" s="49" t="s">
        <v>933</v>
      </c>
      <c r="Q65" s="49" t="s">
        <v>958</v>
      </c>
      <c r="R65" s="192">
        <v>41190</v>
      </c>
      <c r="S65" s="57"/>
      <c r="T65" s="57"/>
      <c r="U65" s="57"/>
      <c r="V65" s="171"/>
      <c r="W65" s="171"/>
      <c r="X65" s="163" t="s">
        <v>959</v>
      </c>
      <c r="Y65" s="170"/>
      <c r="Z65" s="192">
        <v>41197</v>
      </c>
      <c r="AA65" s="211"/>
      <c r="AB65" s="211"/>
      <c r="AC65" s="211"/>
      <c r="AD65" s="211"/>
      <c r="AE65" s="211"/>
    </row>
    <row r="66" spans="1:31" ht="15.6" customHeight="1" x14ac:dyDescent="0.3">
      <c r="B66" s="42"/>
      <c r="C66" s="44" t="s">
        <v>304</v>
      </c>
      <c r="D66" s="44" t="s">
        <v>242</v>
      </c>
      <c r="E66" s="42">
        <v>1</v>
      </c>
      <c r="F66" s="199">
        <v>3</v>
      </c>
      <c r="G66" s="173">
        <f>SUM(E66:F66)</f>
        <v>4</v>
      </c>
      <c r="H66" s="43"/>
      <c r="I66" s="43"/>
      <c r="J66" s="43"/>
      <c r="K66" s="43"/>
      <c r="L66" s="43"/>
      <c r="M66" s="43"/>
      <c r="O66" s="16"/>
      <c r="P66" s="162" t="s">
        <v>270</v>
      </c>
      <c r="Q66" s="162" t="s">
        <v>268</v>
      </c>
      <c r="R66" s="162" t="s">
        <v>296</v>
      </c>
      <c r="S66" s="44"/>
      <c r="T66" s="44"/>
      <c r="U66" s="44"/>
      <c r="V66" s="50"/>
      <c r="W66" s="50"/>
      <c r="X66" s="162" t="s">
        <v>270</v>
      </c>
      <c r="Y66" s="162" t="s">
        <v>268</v>
      </c>
      <c r="Z66" s="162" t="s">
        <v>296</v>
      </c>
      <c r="AA66" s="43"/>
      <c r="AB66" s="43"/>
      <c r="AC66" s="43"/>
      <c r="AD66" s="43"/>
      <c r="AE66" s="211"/>
    </row>
    <row r="67" spans="1:31" ht="15.6" customHeight="1" x14ac:dyDescent="0.3">
      <c r="B67" s="42"/>
      <c r="C67" s="159" t="s">
        <v>274</v>
      </c>
      <c r="D67" s="51" t="s">
        <v>305</v>
      </c>
      <c r="E67" s="42">
        <v>1</v>
      </c>
      <c r="F67" s="42">
        <v>3</v>
      </c>
      <c r="G67" s="173">
        <f t="shared" si="10"/>
        <v>4</v>
      </c>
      <c r="H67" s="42"/>
      <c r="I67" s="43"/>
      <c r="J67" s="43"/>
      <c r="K67" s="43"/>
      <c r="L67" s="170" t="s">
        <v>348</v>
      </c>
      <c r="M67" s="43"/>
      <c r="O67" s="16"/>
      <c r="P67" s="198">
        <v>0.38541666666666669</v>
      </c>
      <c r="Q67" s="64" t="s">
        <v>315</v>
      </c>
      <c r="R67" s="193" t="s">
        <v>401</v>
      </c>
      <c r="S67" s="44"/>
      <c r="T67" s="44"/>
      <c r="U67" s="44"/>
      <c r="V67" s="50"/>
      <c r="W67" s="50"/>
      <c r="X67" s="198">
        <v>0.38541666666666669</v>
      </c>
      <c r="Y67" s="64" t="s">
        <v>315</v>
      </c>
      <c r="Z67" s="193" t="s">
        <v>981</v>
      </c>
      <c r="AA67" s="52"/>
      <c r="AB67" s="91"/>
      <c r="AC67" s="42"/>
      <c r="AD67" s="43"/>
      <c r="AE67" s="211"/>
    </row>
    <row r="68" spans="1:31" ht="15.6" customHeight="1" x14ac:dyDescent="0.3">
      <c r="B68" s="42"/>
      <c r="C68" s="44" t="s">
        <v>209</v>
      </c>
      <c r="D68" s="44" t="s">
        <v>356</v>
      </c>
      <c r="E68" s="42"/>
      <c r="F68" s="199">
        <v>4</v>
      </c>
      <c r="G68" s="173">
        <f t="shared" si="10"/>
        <v>4</v>
      </c>
      <c r="H68" s="42">
        <v>1</v>
      </c>
      <c r="I68" s="43"/>
      <c r="J68" s="43"/>
      <c r="K68" s="43"/>
      <c r="L68" s="159" t="s">
        <v>979</v>
      </c>
      <c r="M68" s="51" t="s">
        <v>980</v>
      </c>
      <c r="O68" s="16"/>
      <c r="P68" s="198">
        <v>0.38541666666666669</v>
      </c>
      <c r="Q68" s="64" t="s">
        <v>316</v>
      </c>
      <c r="R68" s="193" t="s">
        <v>402</v>
      </c>
      <c r="S68" s="44"/>
      <c r="T68" s="44"/>
      <c r="U68" s="44"/>
      <c r="V68" s="50"/>
      <c r="W68" s="50"/>
      <c r="X68" s="198">
        <v>0.38541666666666669</v>
      </c>
      <c r="Y68" s="64" t="s">
        <v>316</v>
      </c>
      <c r="Z68" s="193" t="s">
        <v>409</v>
      </c>
      <c r="AA68" s="42"/>
      <c r="AB68" s="199"/>
      <c r="AC68" s="42"/>
      <c r="AD68" s="43"/>
      <c r="AE68" s="211"/>
    </row>
    <row r="69" spans="1:31" ht="15.6" customHeight="1" thickBot="1" x14ac:dyDescent="0.35">
      <c r="B69" s="42"/>
      <c r="C69" s="159" t="s">
        <v>957</v>
      </c>
      <c r="D69" s="51"/>
      <c r="E69" s="42"/>
      <c r="F69" s="42"/>
      <c r="G69" s="173"/>
      <c r="H69" s="229"/>
      <c r="I69" s="43"/>
      <c r="J69" s="43"/>
      <c r="K69" s="43"/>
      <c r="L69" s="43"/>
      <c r="M69" s="44"/>
      <c r="O69" s="16"/>
      <c r="P69" s="198">
        <v>0.42708333333333331</v>
      </c>
      <c r="Q69" s="64" t="s">
        <v>315</v>
      </c>
      <c r="R69" s="193" t="s">
        <v>442</v>
      </c>
      <c r="S69" s="44"/>
      <c r="T69" s="44"/>
      <c r="U69" s="44"/>
      <c r="V69" s="50"/>
      <c r="W69" s="50"/>
      <c r="X69" s="198">
        <v>0.42708333333333331</v>
      </c>
      <c r="Y69" s="64" t="s">
        <v>315</v>
      </c>
      <c r="Z69" s="193" t="s">
        <v>410</v>
      </c>
      <c r="AA69" s="42"/>
      <c r="AB69" s="42"/>
      <c r="AC69" s="42"/>
      <c r="AD69" s="43"/>
      <c r="AE69" s="211"/>
    </row>
    <row r="70" spans="1:31" ht="15.6" customHeight="1" x14ac:dyDescent="0.3">
      <c r="A70" s="151"/>
      <c r="B70" s="151"/>
      <c r="C70" s="151" t="s">
        <v>944</v>
      </c>
      <c r="D70" s="151"/>
      <c r="E70" s="230">
        <f>SUM(E60:E69)</f>
        <v>17</v>
      </c>
      <c r="F70" s="230">
        <f>SUM(F60:F69)</f>
        <v>24</v>
      </c>
      <c r="G70" s="230">
        <f>SUM(G60:G69)</f>
        <v>41</v>
      </c>
      <c r="H70" s="230">
        <f>SUM(H60:H69)</f>
        <v>4</v>
      </c>
      <c r="I70" s="151"/>
      <c r="J70" s="151"/>
      <c r="K70" s="151"/>
      <c r="L70" s="151"/>
      <c r="M70" s="151"/>
      <c r="O70" s="16"/>
      <c r="P70" s="198">
        <v>0.42708333333333331</v>
      </c>
      <c r="Q70" s="64" t="s">
        <v>316</v>
      </c>
      <c r="R70" s="193" t="s">
        <v>441</v>
      </c>
      <c r="S70" s="43"/>
      <c r="T70" s="43"/>
      <c r="U70" s="43"/>
      <c r="V70" s="43"/>
      <c r="W70" s="43"/>
      <c r="X70" s="198">
        <v>0.42708333333333331</v>
      </c>
      <c r="Y70" s="64" t="s">
        <v>316</v>
      </c>
      <c r="Z70" s="193" t="s">
        <v>411</v>
      </c>
      <c r="AA70" s="43"/>
      <c r="AB70" s="43"/>
      <c r="AC70" s="43"/>
      <c r="AD70" s="43"/>
      <c r="AE70" s="211"/>
    </row>
    <row r="71" spans="1:31" ht="15.75" x14ac:dyDescent="0.25">
      <c r="A71" s="151"/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211"/>
    </row>
    <row r="72" spans="1:31" ht="18" x14ac:dyDescent="0.25">
      <c r="A72" s="36"/>
      <c r="B72" s="84"/>
      <c r="C72" s="36"/>
      <c r="D72" s="36"/>
      <c r="E72" s="34"/>
      <c r="F72" s="83"/>
      <c r="G72" s="36"/>
      <c r="H72" s="83"/>
      <c r="I72" s="83"/>
      <c r="J72" s="34"/>
      <c r="K72" s="83"/>
      <c r="L72" s="4"/>
      <c r="O72" s="94"/>
      <c r="P72" s="143"/>
      <c r="Q72" s="143"/>
      <c r="R72" s="143"/>
      <c r="S72" s="104"/>
      <c r="T72" s="104"/>
      <c r="U72" s="104"/>
      <c r="V72" s="104"/>
    </row>
    <row r="73" spans="1:31" ht="18" x14ac:dyDescent="0.25">
      <c r="A73" s="36"/>
      <c r="B73" s="84"/>
      <c r="C73" s="36"/>
      <c r="D73" s="36"/>
      <c r="E73" s="34"/>
      <c r="F73" s="83"/>
      <c r="G73" s="36"/>
      <c r="H73" s="83"/>
      <c r="I73" s="68"/>
      <c r="J73" s="68"/>
      <c r="K73" s="68"/>
      <c r="L73" s="7"/>
      <c r="O73" s="94"/>
      <c r="P73" s="143"/>
      <c r="Q73" s="143"/>
      <c r="R73" s="143"/>
      <c r="S73" s="104"/>
      <c r="T73" s="104"/>
      <c r="U73" s="104"/>
      <c r="V73" s="104"/>
    </row>
    <row r="74" spans="1:31" ht="18" x14ac:dyDescent="0.25">
      <c r="A74" s="36"/>
      <c r="B74" s="84"/>
      <c r="C74" s="36"/>
      <c r="D74" s="36"/>
      <c r="E74" s="34"/>
      <c r="F74" s="83"/>
      <c r="G74" s="36"/>
      <c r="H74" s="83"/>
      <c r="I74" s="68"/>
      <c r="J74" s="68"/>
      <c r="K74" s="68"/>
      <c r="L74" s="1"/>
      <c r="P74" s="40"/>
      <c r="Q74" s="40"/>
      <c r="R74" s="40"/>
    </row>
    <row r="75" spans="1:31" ht="18" x14ac:dyDescent="0.25">
      <c r="A75" s="36"/>
      <c r="B75" s="84"/>
      <c r="C75" s="36"/>
      <c r="D75" s="36"/>
      <c r="E75" s="34"/>
      <c r="F75" s="83"/>
      <c r="G75" s="36"/>
      <c r="H75" s="36"/>
      <c r="I75" s="36"/>
      <c r="J75" s="85"/>
      <c r="K75" s="83"/>
      <c r="P75" s="7"/>
      <c r="Q75" s="6"/>
      <c r="R75" s="10"/>
    </row>
    <row r="76" spans="1:31" ht="18" x14ac:dyDescent="0.25">
      <c r="A76" s="36"/>
      <c r="B76" s="84"/>
      <c r="C76" s="36"/>
      <c r="D76" s="36"/>
      <c r="E76" s="34"/>
      <c r="F76" s="83"/>
      <c r="G76" s="54"/>
      <c r="H76" s="36"/>
      <c r="I76" s="36"/>
      <c r="J76" s="85"/>
      <c r="K76" s="83"/>
      <c r="P76" s="5"/>
      <c r="Q76" s="5"/>
      <c r="R76" s="7"/>
    </row>
    <row r="77" spans="1:31" ht="18" x14ac:dyDescent="0.25">
      <c r="A77" s="36"/>
      <c r="B77" s="84"/>
      <c r="C77" s="36"/>
      <c r="D77" s="36"/>
      <c r="E77" s="34"/>
      <c r="F77" s="83"/>
      <c r="G77" s="54"/>
      <c r="H77" s="36"/>
      <c r="I77" s="83"/>
      <c r="J77" s="83"/>
      <c r="K77" s="83"/>
      <c r="P77" s="67"/>
      <c r="Q77" s="67"/>
      <c r="R77" s="40"/>
    </row>
    <row r="78" spans="1:31" ht="18" x14ac:dyDescent="0.25">
      <c r="A78" s="36"/>
      <c r="B78" s="84"/>
      <c r="C78" s="36"/>
      <c r="D78" s="36"/>
      <c r="E78" s="34"/>
      <c r="F78" s="83"/>
      <c r="G78" s="54"/>
      <c r="H78" s="36"/>
      <c r="I78" s="83"/>
      <c r="J78" s="83"/>
      <c r="K78" s="83"/>
      <c r="P78" s="7"/>
      <c r="Q78" s="7"/>
      <c r="R78" s="7"/>
    </row>
    <row r="79" spans="1:31" ht="18" x14ac:dyDescent="0.25">
      <c r="A79" s="36"/>
      <c r="B79" s="84"/>
      <c r="C79" s="36"/>
      <c r="D79" s="36"/>
      <c r="E79" s="34"/>
      <c r="F79" s="83"/>
      <c r="G79" s="36"/>
      <c r="H79" s="83"/>
      <c r="I79" s="83"/>
      <c r="J79" s="34"/>
      <c r="K79" s="83"/>
      <c r="P79" s="5"/>
      <c r="Q79" s="5"/>
      <c r="R79" s="7"/>
    </row>
    <row r="80" spans="1:31" ht="18" x14ac:dyDescent="0.25">
      <c r="A80" s="36"/>
      <c r="B80" s="84"/>
      <c r="C80" s="36"/>
      <c r="D80" s="36"/>
      <c r="E80" s="34"/>
      <c r="F80" s="36"/>
      <c r="G80" s="36"/>
      <c r="H80" s="36"/>
      <c r="I80" s="83"/>
      <c r="J80" s="83"/>
      <c r="K80" s="83"/>
      <c r="P80" s="5"/>
      <c r="Q80" s="5"/>
      <c r="R80" s="7"/>
    </row>
    <row r="81" spans="1:18" ht="18" x14ac:dyDescent="0.25">
      <c r="A81" s="36"/>
      <c r="B81" s="84"/>
      <c r="C81" s="38"/>
      <c r="D81" s="38"/>
      <c r="E81" s="34"/>
      <c r="F81" s="36"/>
      <c r="G81" s="54"/>
      <c r="H81" s="36"/>
      <c r="I81" s="83"/>
      <c r="J81" s="83"/>
      <c r="K81" s="83"/>
      <c r="P81" s="5"/>
      <c r="Q81" s="5"/>
      <c r="R81" s="7"/>
    </row>
    <row r="82" spans="1:18" ht="18" x14ac:dyDescent="0.25">
      <c r="A82" s="36"/>
      <c r="B82" s="84"/>
      <c r="C82" s="36"/>
      <c r="D82" s="34"/>
      <c r="E82" s="34"/>
      <c r="F82" s="83"/>
      <c r="G82" s="36"/>
      <c r="H82" s="83"/>
      <c r="I82" s="83"/>
      <c r="J82" s="83"/>
      <c r="K82" s="83"/>
      <c r="P82" s="7"/>
      <c r="Q82" s="7"/>
      <c r="R82" s="7"/>
    </row>
    <row r="83" spans="1:18" ht="18" x14ac:dyDescent="0.25">
      <c r="A83" s="36"/>
      <c r="B83" s="84"/>
      <c r="C83" s="36"/>
      <c r="D83" s="34"/>
      <c r="E83" s="34"/>
      <c r="F83" s="36"/>
      <c r="G83" s="54"/>
      <c r="H83" s="36"/>
      <c r="I83" s="83"/>
      <c r="J83" s="83"/>
      <c r="K83" s="83"/>
      <c r="P83" s="7"/>
      <c r="Q83" s="7"/>
      <c r="R83" s="7"/>
    </row>
    <row r="84" spans="1:18" ht="18" x14ac:dyDescent="0.25">
      <c r="A84" s="36"/>
      <c r="B84" s="84"/>
      <c r="C84" s="34"/>
      <c r="D84" s="34"/>
      <c r="E84" s="34"/>
      <c r="F84" s="36"/>
      <c r="G84" s="54"/>
      <c r="H84" s="36"/>
      <c r="I84" s="83"/>
      <c r="J84" s="83"/>
      <c r="K84" s="83"/>
    </row>
    <row r="85" spans="1:18" ht="18" x14ac:dyDescent="0.25">
      <c r="A85" s="36"/>
      <c r="B85" s="84"/>
      <c r="C85" s="34"/>
      <c r="D85" s="34"/>
      <c r="E85" s="34"/>
      <c r="F85" s="36"/>
      <c r="G85" s="54"/>
      <c r="H85" s="36"/>
      <c r="I85" s="83"/>
      <c r="J85" s="83"/>
      <c r="K85" s="83"/>
    </row>
    <row r="86" spans="1:18" ht="23.25" x14ac:dyDescent="0.35">
      <c r="A86" s="86"/>
      <c r="B86" s="89"/>
      <c r="C86" s="34"/>
      <c r="D86" s="34"/>
      <c r="E86" s="34"/>
      <c r="F86" s="36"/>
      <c r="G86" s="54"/>
      <c r="H86" s="36"/>
      <c r="I86" s="83"/>
      <c r="J86" s="83"/>
      <c r="K86" s="83"/>
    </row>
    <row r="87" spans="1:18" ht="18" x14ac:dyDescent="0.25">
      <c r="A87" s="36"/>
      <c r="B87" s="84"/>
      <c r="C87" s="36"/>
      <c r="D87" s="84"/>
      <c r="E87" s="34"/>
      <c r="F87" s="83"/>
      <c r="G87" s="36"/>
      <c r="H87" s="36"/>
      <c r="I87" s="83"/>
      <c r="J87" s="34"/>
      <c r="K87" s="83"/>
    </row>
    <row r="88" spans="1:18" ht="18" x14ac:dyDescent="0.25">
      <c r="A88" s="36"/>
      <c r="B88" s="34"/>
      <c r="C88" s="34"/>
      <c r="D88" s="34"/>
      <c r="E88" s="34"/>
      <c r="F88" s="34"/>
      <c r="G88" s="36"/>
      <c r="H88" s="34"/>
      <c r="I88" s="34"/>
      <c r="J88" s="34"/>
      <c r="K88" s="83"/>
    </row>
    <row r="89" spans="1:18" ht="18" x14ac:dyDescent="0.25">
      <c r="A89" s="36"/>
      <c r="B89" s="84"/>
      <c r="C89" s="84"/>
      <c r="D89" s="84"/>
      <c r="E89" s="83"/>
      <c r="F89" s="83"/>
      <c r="G89" s="36"/>
      <c r="H89" s="83"/>
      <c r="I89" s="83"/>
      <c r="J89" s="34"/>
      <c r="K89" s="83"/>
    </row>
    <row r="90" spans="1:18" ht="18" x14ac:dyDescent="0.25">
      <c r="A90" s="83"/>
      <c r="B90" s="34"/>
      <c r="C90" s="84"/>
      <c r="D90" s="84"/>
      <c r="E90" s="34"/>
      <c r="F90" s="36"/>
      <c r="G90" s="54"/>
      <c r="H90" s="36"/>
      <c r="I90" s="83"/>
      <c r="J90" s="83"/>
      <c r="K90" s="83"/>
    </row>
    <row r="91" spans="1:18" ht="23.25" x14ac:dyDescent="0.35">
      <c r="A91" s="83"/>
      <c r="B91" s="58"/>
      <c r="C91" s="89"/>
      <c r="D91" s="89"/>
      <c r="E91" s="58"/>
      <c r="F91" s="36"/>
      <c r="G91" s="54"/>
      <c r="H91" s="36"/>
      <c r="I91" s="83"/>
      <c r="J91" s="83"/>
      <c r="K91" s="83"/>
    </row>
    <row r="92" spans="1:18" ht="18" x14ac:dyDescent="0.25">
      <c r="A92" s="83"/>
      <c r="B92" s="34"/>
      <c r="C92" s="84"/>
      <c r="D92" s="84"/>
      <c r="E92" s="34"/>
      <c r="F92" s="36"/>
      <c r="G92" s="54"/>
      <c r="H92" s="36"/>
      <c r="I92" s="83"/>
      <c r="J92" s="83"/>
      <c r="K92" s="83"/>
    </row>
    <row r="93" spans="1:18" ht="18" x14ac:dyDescent="0.25">
      <c r="A93" s="36"/>
      <c r="B93" s="34"/>
      <c r="C93" s="34"/>
      <c r="D93" s="34"/>
      <c r="E93" s="34"/>
      <c r="F93" s="36"/>
      <c r="G93" s="54"/>
      <c r="H93" s="36"/>
      <c r="I93" s="83"/>
      <c r="J93" s="34"/>
      <c r="K93" s="34"/>
      <c r="L93" s="1"/>
    </row>
    <row r="94" spans="1:18" ht="18" x14ac:dyDescent="0.25">
      <c r="A94" s="36"/>
      <c r="B94" s="34"/>
      <c r="C94" s="87"/>
      <c r="D94" s="34"/>
      <c r="E94" s="34"/>
      <c r="F94" s="36"/>
      <c r="G94" s="54"/>
      <c r="H94" s="36"/>
      <c r="I94" s="83"/>
      <c r="J94" s="34"/>
      <c r="K94" s="34"/>
      <c r="L94" s="1"/>
    </row>
    <row r="95" spans="1:18" ht="18" x14ac:dyDescent="0.25">
      <c r="A95" s="36"/>
      <c r="B95" s="34"/>
      <c r="C95" s="87"/>
      <c r="D95" s="84"/>
      <c r="E95" s="36"/>
      <c r="F95" s="36"/>
      <c r="G95" s="54"/>
      <c r="H95" s="36"/>
      <c r="I95" s="83"/>
      <c r="J95" s="34"/>
      <c r="K95" s="34"/>
      <c r="L95" s="1"/>
    </row>
    <row r="96" spans="1:18" ht="18" x14ac:dyDescent="0.25">
      <c r="A96" s="36"/>
      <c r="B96" s="34"/>
      <c r="C96" s="87"/>
      <c r="D96" s="84"/>
      <c r="E96" s="36"/>
      <c r="F96" s="36"/>
      <c r="G96" s="54"/>
      <c r="H96" s="36"/>
      <c r="I96" s="83"/>
      <c r="J96" s="34"/>
      <c r="K96" s="34"/>
      <c r="L96" s="1"/>
    </row>
    <row r="97" spans="1:12" ht="18" x14ac:dyDescent="0.25">
      <c r="A97" s="36"/>
      <c r="B97" s="34"/>
      <c r="C97" s="87"/>
      <c r="D97" s="84"/>
      <c r="E97" s="34"/>
      <c r="F97" s="36"/>
      <c r="G97" s="54"/>
      <c r="H97" s="36"/>
      <c r="I97" s="83"/>
      <c r="J97" s="34"/>
      <c r="K97" s="34"/>
      <c r="L97" s="1"/>
    </row>
    <row r="98" spans="1:12" ht="18" x14ac:dyDescent="0.25">
      <c r="A98" s="95"/>
      <c r="B98" s="96"/>
      <c r="C98" s="97"/>
      <c r="D98" s="98"/>
      <c r="E98" s="95"/>
      <c r="F98" s="95"/>
      <c r="G98" s="95"/>
      <c r="H98" s="95"/>
      <c r="I98" s="99"/>
      <c r="J98" s="96"/>
      <c r="K98" s="96"/>
      <c r="L98" s="100"/>
    </row>
    <row r="99" spans="1:12" ht="18" x14ac:dyDescent="0.25">
      <c r="A99" s="36"/>
      <c r="B99" s="34"/>
      <c r="C99" s="87"/>
      <c r="D99" s="84"/>
      <c r="E99" s="36"/>
      <c r="F99" s="36"/>
      <c r="G99" s="54"/>
      <c r="H99" s="36"/>
      <c r="I99" s="83"/>
      <c r="J99" s="34"/>
      <c r="K99" s="34"/>
      <c r="L99" s="1"/>
    </row>
    <row r="100" spans="1:12" ht="18" x14ac:dyDescent="0.25">
      <c r="A100" s="36"/>
      <c r="B100" s="34"/>
      <c r="C100" s="87"/>
      <c r="D100" s="84"/>
      <c r="E100" s="34"/>
      <c r="F100" s="36"/>
      <c r="G100" s="54"/>
      <c r="H100" s="36"/>
      <c r="I100" s="83"/>
      <c r="J100" s="34"/>
      <c r="K100" s="34"/>
      <c r="L100" s="1"/>
    </row>
  </sheetData>
  <phoneticPr fontId="0" type="noConversion"/>
  <pageMargins left="0.25" right="0.25" top="0.25" bottom="0.25" header="0.5" footer="0.5"/>
  <pageSetup scale="65" fitToWidth="3" fitToHeight="3" orientation="portrait" r:id="rId1"/>
  <headerFooter alignWithMargins="0"/>
  <colBreaks count="1" manualBreakCount="1">
    <brk id="13" max="1048575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view="pageBreakPreview" topLeftCell="A31" zoomScale="78" zoomScaleNormal="75" zoomScaleSheetLayoutView="78" workbookViewId="0">
      <selection activeCell="AO52" sqref="AO52"/>
    </sheetView>
  </sheetViews>
  <sheetFormatPr defaultRowHeight="12.75" x14ac:dyDescent="0.2"/>
  <cols>
    <col min="1" max="1" width="13.140625" customWidth="1"/>
    <col min="2" max="2" width="16.42578125" customWidth="1"/>
    <col min="3" max="3" width="15.42578125" customWidth="1"/>
    <col min="4" max="4" width="15.14062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26.42578125" customWidth="1"/>
    <col min="14" max="14" width="1.5703125" customWidth="1"/>
    <col min="15" max="15" width="3" customWidth="1"/>
    <col min="16" max="16" width="14.7109375" customWidth="1"/>
    <col min="17" max="17" width="15" customWidth="1"/>
    <col min="18" max="18" width="15.42578125" customWidth="1"/>
    <col min="19" max="19" width="5.5703125" customWidth="1"/>
    <col min="20" max="20" width="6.85546875" customWidth="1"/>
    <col min="21" max="21" width="7.140625" customWidth="1"/>
    <col min="22" max="22" width="6.85546875" customWidth="1"/>
    <col min="23" max="23" width="5.140625" customWidth="1"/>
    <col min="24" max="24" width="11.85546875" customWidth="1"/>
    <col min="25" max="25" width="19.28515625" customWidth="1"/>
    <col min="26" max="26" width="15.5703125" customWidth="1"/>
    <col min="27" max="27" width="7.42578125" customWidth="1"/>
    <col min="28" max="28" width="6.5703125" customWidth="1"/>
    <col min="29" max="29" width="6.85546875" customWidth="1"/>
    <col min="30" max="30" width="6.5703125" customWidth="1"/>
    <col min="31" max="31" width="3.85546875" customWidth="1"/>
  </cols>
  <sheetData>
    <row r="1" spans="1:31" ht="24" customHeight="1" x14ac:dyDescent="0.35">
      <c r="A1" s="30"/>
      <c r="B1" s="215"/>
      <c r="C1" s="215"/>
      <c r="D1" s="215"/>
      <c r="E1" s="215"/>
      <c r="F1" s="215"/>
      <c r="G1" s="216" t="s">
        <v>286</v>
      </c>
      <c r="H1" s="216"/>
      <c r="I1" s="216"/>
      <c r="J1" s="216"/>
      <c r="K1" s="216"/>
      <c r="L1" s="215"/>
      <c r="M1" s="215"/>
      <c r="O1" s="16"/>
      <c r="P1" s="144" t="s">
        <v>262</v>
      </c>
      <c r="Q1" s="144"/>
      <c r="R1" s="144" t="s">
        <v>246</v>
      </c>
      <c r="S1" s="15"/>
      <c r="T1" s="15" t="s">
        <v>264</v>
      </c>
      <c r="U1" s="15" t="s">
        <v>263</v>
      </c>
      <c r="V1" s="15" t="s">
        <v>265</v>
      </c>
      <c r="W1" s="15" t="s">
        <v>266</v>
      </c>
      <c r="X1" s="15" t="s">
        <v>267</v>
      </c>
      <c r="AE1" s="16"/>
    </row>
    <row r="2" spans="1:31" ht="18.600000000000001" customHeight="1" x14ac:dyDescent="0.3">
      <c r="A2" s="14"/>
      <c r="B2" s="217" t="s">
        <v>400</v>
      </c>
      <c r="C2" s="216"/>
      <c r="D2" s="215"/>
      <c r="E2" s="215"/>
      <c r="F2" s="215"/>
      <c r="G2" s="218" t="s">
        <v>797</v>
      </c>
      <c r="H2" s="216"/>
      <c r="I2" s="216"/>
      <c r="J2" s="216"/>
      <c r="K2" s="216"/>
      <c r="L2" s="215"/>
      <c r="M2" s="219">
        <v>41183</v>
      </c>
      <c r="O2" s="15"/>
      <c r="P2" s="44" t="s">
        <v>321</v>
      </c>
      <c r="Q2" s="44" t="s">
        <v>785</v>
      </c>
      <c r="R2" s="44" t="s">
        <v>306</v>
      </c>
      <c r="S2" s="45"/>
      <c r="T2" s="199">
        <v>3</v>
      </c>
      <c r="U2" s="42">
        <v>3</v>
      </c>
      <c r="V2" s="42">
        <v>1</v>
      </c>
      <c r="W2" s="42">
        <v>0</v>
      </c>
      <c r="X2" s="212">
        <f>U2/T2</f>
        <v>1</v>
      </c>
      <c r="AE2" s="16"/>
    </row>
    <row r="3" spans="1:31" ht="18" x14ac:dyDescent="0.25">
      <c r="A3" s="4"/>
      <c r="B3" s="4"/>
      <c r="C3" s="25"/>
      <c r="D3" s="25"/>
      <c r="E3" s="23" t="s">
        <v>279</v>
      </c>
      <c r="F3" s="23" t="s">
        <v>280</v>
      </c>
      <c r="G3" s="23" t="s">
        <v>281</v>
      </c>
      <c r="H3" s="23" t="s">
        <v>282</v>
      </c>
      <c r="I3" s="23" t="s">
        <v>263</v>
      </c>
      <c r="J3" s="23" t="s">
        <v>247</v>
      </c>
      <c r="K3" s="23" t="s">
        <v>287</v>
      </c>
      <c r="L3" s="23" t="s">
        <v>244</v>
      </c>
      <c r="M3" s="4"/>
      <c r="O3" s="15"/>
      <c r="P3" s="51" t="s">
        <v>355</v>
      </c>
      <c r="Q3" s="44" t="s">
        <v>284</v>
      </c>
      <c r="R3" s="44" t="s">
        <v>305</v>
      </c>
      <c r="S3" s="44"/>
      <c r="T3" s="199">
        <v>3</v>
      </c>
      <c r="U3" s="42">
        <v>4</v>
      </c>
      <c r="V3" s="42">
        <v>0</v>
      </c>
      <c r="W3" s="42">
        <v>0</v>
      </c>
      <c r="X3" s="212">
        <f t="shared" ref="X3:X9" si="0">U3/T3</f>
        <v>1.3333333333333333</v>
      </c>
      <c r="AE3" s="16"/>
    </row>
    <row r="4" spans="1:31" ht="18.75" x14ac:dyDescent="0.3">
      <c r="A4" s="7"/>
      <c r="B4" s="9"/>
      <c r="C4" s="35" t="s">
        <v>784</v>
      </c>
      <c r="E4" s="23">
        <v>2</v>
      </c>
      <c r="F4" s="23">
        <v>1</v>
      </c>
      <c r="G4" s="23">
        <v>0</v>
      </c>
      <c r="H4" s="23">
        <v>10</v>
      </c>
      <c r="I4" s="23">
        <v>4</v>
      </c>
      <c r="J4" s="37">
        <f>E4*2+G4*1</f>
        <v>4</v>
      </c>
      <c r="K4" s="23">
        <v>15</v>
      </c>
      <c r="L4" s="23">
        <v>0</v>
      </c>
      <c r="M4" s="7"/>
      <c r="N4" s="1"/>
      <c r="O4" s="15"/>
      <c r="P4" s="44" t="s">
        <v>252</v>
      </c>
      <c r="Q4" s="44" t="s">
        <v>304</v>
      </c>
      <c r="R4" s="44" t="s">
        <v>356</v>
      </c>
      <c r="S4" s="45"/>
      <c r="T4" s="199">
        <v>2</v>
      </c>
      <c r="U4" s="42">
        <v>3</v>
      </c>
      <c r="V4" s="42">
        <v>1</v>
      </c>
      <c r="W4" s="42">
        <v>0</v>
      </c>
      <c r="X4" s="212">
        <f t="shared" si="0"/>
        <v>1.5</v>
      </c>
      <c r="AE4" s="16"/>
    </row>
    <row r="5" spans="1:31" ht="18.75" x14ac:dyDescent="0.3">
      <c r="A5" s="9"/>
      <c r="B5" s="9"/>
      <c r="C5" s="35" t="s">
        <v>313</v>
      </c>
      <c r="D5" s="25"/>
      <c r="E5" s="23">
        <v>2</v>
      </c>
      <c r="F5" s="23">
        <v>1</v>
      </c>
      <c r="G5" s="23">
        <v>0</v>
      </c>
      <c r="H5" s="23">
        <v>6</v>
      </c>
      <c r="I5" s="23">
        <v>3</v>
      </c>
      <c r="J5" s="37">
        <f t="shared" ref="J5:J10" si="1">E5*2+G5*1</f>
        <v>4</v>
      </c>
      <c r="K5" s="23">
        <v>9</v>
      </c>
      <c r="L5" s="23">
        <v>6</v>
      </c>
      <c r="M5" s="7"/>
      <c r="O5" s="15"/>
      <c r="P5" s="44" t="s">
        <v>291</v>
      </c>
      <c r="Q5" s="44" t="s">
        <v>329</v>
      </c>
      <c r="R5" s="44" t="s">
        <v>358</v>
      </c>
      <c r="S5" s="45"/>
      <c r="T5" s="199">
        <v>3</v>
      </c>
      <c r="U5" s="42">
        <v>5</v>
      </c>
      <c r="V5" s="42">
        <v>1</v>
      </c>
      <c r="W5" s="42">
        <v>0</v>
      </c>
      <c r="X5" s="212">
        <f t="shared" si="0"/>
        <v>1.6666666666666667</v>
      </c>
      <c r="Z5" s="9"/>
      <c r="AE5" s="16"/>
    </row>
    <row r="6" spans="1:31" ht="18.75" x14ac:dyDescent="0.3">
      <c r="B6" s="9"/>
      <c r="C6" s="35" t="s">
        <v>583</v>
      </c>
      <c r="D6" s="25"/>
      <c r="E6" s="23">
        <v>2</v>
      </c>
      <c r="F6" s="23">
        <v>1</v>
      </c>
      <c r="G6" s="23">
        <v>0</v>
      </c>
      <c r="H6" s="23">
        <v>5</v>
      </c>
      <c r="I6" s="23">
        <v>7</v>
      </c>
      <c r="J6" s="37">
        <f t="shared" si="1"/>
        <v>4</v>
      </c>
      <c r="K6" s="23">
        <v>8</v>
      </c>
      <c r="L6" s="114">
        <v>3</v>
      </c>
      <c r="M6" s="7"/>
      <c r="O6" s="15"/>
      <c r="P6" s="44" t="s">
        <v>210</v>
      </c>
      <c r="Q6" s="44" t="s">
        <v>317</v>
      </c>
      <c r="R6" s="44" t="s">
        <v>283</v>
      </c>
      <c r="S6" s="44"/>
      <c r="T6" s="199">
        <v>2</v>
      </c>
      <c r="U6" s="42">
        <v>4</v>
      </c>
      <c r="V6" s="42">
        <v>0</v>
      </c>
      <c r="W6" s="42">
        <v>0</v>
      </c>
      <c r="X6" s="212">
        <f t="shared" si="0"/>
        <v>2</v>
      </c>
      <c r="AE6" s="16"/>
    </row>
    <row r="7" spans="1:31" ht="18.75" x14ac:dyDescent="0.3">
      <c r="B7" s="9"/>
      <c r="C7" s="35" t="s">
        <v>344</v>
      </c>
      <c r="D7" s="69"/>
      <c r="E7" s="23">
        <v>1</v>
      </c>
      <c r="F7" s="23">
        <v>1</v>
      </c>
      <c r="G7" s="23">
        <v>1</v>
      </c>
      <c r="H7" s="23">
        <v>5</v>
      </c>
      <c r="I7" s="23">
        <v>5</v>
      </c>
      <c r="J7" s="37">
        <f t="shared" si="1"/>
        <v>3</v>
      </c>
      <c r="K7" s="23">
        <v>9</v>
      </c>
      <c r="L7" s="114">
        <v>1</v>
      </c>
      <c r="M7" s="7"/>
      <c r="N7" s="9"/>
      <c r="O7" s="15"/>
      <c r="P7" s="44" t="s">
        <v>223</v>
      </c>
      <c r="Q7" s="44" t="s">
        <v>275</v>
      </c>
      <c r="R7" s="44" t="s">
        <v>243</v>
      </c>
      <c r="S7" s="45"/>
      <c r="T7" s="199">
        <v>3</v>
      </c>
      <c r="U7" s="42">
        <v>7</v>
      </c>
      <c r="V7" s="42">
        <v>0</v>
      </c>
      <c r="W7" s="42">
        <v>0</v>
      </c>
      <c r="X7" s="212">
        <f t="shared" si="0"/>
        <v>2.3333333333333335</v>
      </c>
      <c r="AE7" s="16"/>
    </row>
    <row r="8" spans="1:31" ht="18.75" x14ac:dyDescent="0.3">
      <c r="A8" s="9"/>
      <c r="B8" s="9"/>
      <c r="C8" s="35" t="s">
        <v>346</v>
      </c>
      <c r="E8" s="23">
        <v>1</v>
      </c>
      <c r="F8" s="23">
        <v>1</v>
      </c>
      <c r="G8" s="23">
        <v>1</v>
      </c>
      <c r="H8" s="23">
        <v>5</v>
      </c>
      <c r="I8" s="23">
        <v>5</v>
      </c>
      <c r="J8" s="37">
        <f t="shared" si="1"/>
        <v>3</v>
      </c>
      <c r="K8" s="23">
        <v>7</v>
      </c>
      <c r="L8" s="114">
        <v>2</v>
      </c>
      <c r="M8" s="7"/>
      <c r="O8" s="15"/>
      <c r="P8" s="44" t="s">
        <v>788</v>
      </c>
      <c r="Q8" s="44" t="s">
        <v>789</v>
      </c>
      <c r="R8" s="44" t="s">
        <v>319</v>
      </c>
      <c r="S8" s="44"/>
      <c r="T8" s="199">
        <v>3</v>
      </c>
      <c r="U8" s="42">
        <v>8</v>
      </c>
      <c r="V8" s="42">
        <v>1</v>
      </c>
      <c r="W8" s="42">
        <v>0</v>
      </c>
      <c r="X8" s="212">
        <f t="shared" si="0"/>
        <v>2.6666666666666665</v>
      </c>
      <c r="AE8" s="16"/>
    </row>
    <row r="9" spans="1:31" ht="18.75" x14ac:dyDescent="0.3">
      <c r="A9" s="9"/>
      <c r="B9" s="9"/>
      <c r="C9" s="35" t="s">
        <v>318</v>
      </c>
      <c r="D9" s="25"/>
      <c r="E9" s="23">
        <v>1</v>
      </c>
      <c r="F9" s="23">
        <v>1</v>
      </c>
      <c r="G9" s="23">
        <v>1</v>
      </c>
      <c r="H9" s="23">
        <v>5</v>
      </c>
      <c r="I9" s="23">
        <v>8</v>
      </c>
      <c r="J9" s="37">
        <f t="shared" si="1"/>
        <v>3</v>
      </c>
      <c r="K9" s="23">
        <v>7</v>
      </c>
      <c r="L9" s="23">
        <v>0</v>
      </c>
      <c r="M9" s="7"/>
      <c r="O9" s="15"/>
      <c r="P9" s="44" t="s">
        <v>255</v>
      </c>
      <c r="Q9" s="44" t="s">
        <v>285</v>
      </c>
      <c r="R9" s="44" t="s">
        <v>242</v>
      </c>
      <c r="S9" s="44"/>
      <c r="T9" s="199">
        <v>3</v>
      </c>
      <c r="U9" s="42">
        <v>8</v>
      </c>
      <c r="V9" s="42">
        <v>0</v>
      </c>
      <c r="W9" s="42">
        <v>0</v>
      </c>
      <c r="X9" s="212">
        <f t="shared" si="0"/>
        <v>2.6666666666666665</v>
      </c>
      <c r="AE9" s="16"/>
    </row>
    <row r="10" spans="1:31" ht="19.5" thickBot="1" x14ac:dyDescent="0.35">
      <c r="A10" s="9"/>
      <c r="B10" s="9"/>
      <c r="C10" s="35" t="s">
        <v>278</v>
      </c>
      <c r="D10" s="25"/>
      <c r="E10" s="23">
        <v>0</v>
      </c>
      <c r="F10" s="23">
        <v>1</v>
      </c>
      <c r="G10" s="23">
        <v>2</v>
      </c>
      <c r="H10" s="23">
        <v>7</v>
      </c>
      <c r="I10" s="23">
        <v>8</v>
      </c>
      <c r="J10" s="37">
        <f t="shared" si="1"/>
        <v>2</v>
      </c>
      <c r="K10" s="23">
        <v>10</v>
      </c>
      <c r="L10" s="114">
        <v>1</v>
      </c>
      <c r="M10" s="7"/>
      <c r="O10" s="82"/>
      <c r="P10" s="44" t="s">
        <v>297</v>
      </c>
      <c r="Q10" s="44" t="s">
        <v>203</v>
      </c>
      <c r="R10" s="44"/>
      <c r="S10" s="45"/>
      <c r="T10" s="199">
        <v>2</v>
      </c>
      <c r="U10" s="42">
        <v>3</v>
      </c>
      <c r="V10" s="42">
        <v>0</v>
      </c>
      <c r="W10" s="42">
        <v>0</v>
      </c>
      <c r="X10" s="212">
        <f>U10/T10</f>
        <v>1.5</v>
      </c>
      <c r="AE10" s="16"/>
    </row>
    <row r="11" spans="1:31" ht="19.5" thickBot="1" x14ac:dyDescent="0.35">
      <c r="A11" s="9"/>
      <c r="B11" s="9"/>
      <c r="C11" s="35" t="s">
        <v>276</v>
      </c>
      <c r="D11" s="25"/>
      <c r="E11" s="23">
        <v>0</v>
      </c>
      <c r="F11" s="23">
        <v>2</v>
      </c>
      <c r="G11" s="23">
        <v>1</v>
      </c>
      <c r="H11" s="23">
        <v>2</v>
      </c>
      <c r="I11" s="23">
        <v>5</v>
      </c>
      <c r="J11" s="37">
        <f>E11*2+G11*1</f>
        <v>1</v>
      </c>
      <c r="K11" s="23">
        <v>4</v>
      </c>
      <c r="L11" s="53">
        <v>4</v>
      </c>
      <c r="M11" s="7"/>
      <c r="O11" s="16"/>
      <c r="P11" s="16"/>
      <c r="Q11" s="16"/>
      <c r="R11" s="57" t="s">
        <v>224</v>
      </c>
      <c r="S11" s="213"/>
      <c r="T11" s="207">
        <f>SUM(T2:T10)</f>
        <v>24</v>
      </c>
      <c r="U11" s="207">
        <f>SUM(U2:U10)</f>
        <v>45</v>
      </c>
      <c r="V11" s="207">
        <f>SUM(V2:V10)</f>
        <v>4</v>
      </c>
      <c r="W11" s="207">
        <f>SUM(W2:W10)</f>
        <v>0</v>
      </c>
      <c r="X11" s="214">
        <f>(U11+W11)/T11</f>
        <v>1.875</v>
      </c>
      <c r="AE11" s="16"/>
    </row>
    <row r="12" spans="1:31" ht="18.75" thickBot="1" x14ac:dyDescent="0.3">
      <c r="A12" s="9"/>
      <c r="B12" s="9"/>
      <c r="C12" s="22"/>
      <c r="D12" s="22"/>
      <c r="E12" s="146">
        <f>SUM(E4:E11)</f>
        <v>9</v>
      </c>
      <c r="F12" s="146">
        <f>SUM(F4:F11)</f>
        <v>9</v>
      </c>
      <c r="G12" s="146">
        <f>SUM(G4:G11)</f>
        <v>6</v>
      </c>
      <c r="H12" s="65">
        <f>SUM(H4:H11)</f>
        <v>45</v>
      </c>
      <c r="I12" s="65">
        <f>SUM(I4:I11)</f>
        <v>45</v>
      </c>
      <c r="J12" s="28"/>
      <c r="K12" s="65">
        <f>SUM(K4:K11)</f>
        <v>69</v>
      </c>
      <c r="L12" s="65">
        <f>SUM(L4:L11)</f>
        <v>17</v>
      </c>
      <c r="M12" s="7"/>
      <c r="O12" s="16"/>
      <c r="AE12" s="16"/>
    </row>
    <row r="13" spans="1:31" ht="16.5" thickTop="1" x14ac:dyDescent="0.25">
      <c r="A13" s="4"/>
      <c r="B13" s="4"/>
      <c r="M13" s="4"/>
      <c r="O13" s="15"/>
      <c r="P13" s="57" t="s">
        <v>208</v>
      </c>
      <c r="Q13" s="57"/>
      <c r="R13" s="173" t="s">
        <v>880</v>
      </c>
      <c r="S13" s="173" t="s">
        <v>240</v>
      </c>
      <c r="T13" s="173" t="s">
        <v>241</v>
      </c>
      <c r="U13" s="173" t="s">
        <v>247</v>
      </c>
      <c r="V13" s="173" t="s">
        <v>803</v>
      </c>
      <c r="W13" s="168"/>
      <c r="X13" s="57" t="s">
        <v>208</v>
      </c>
      <c r="Y13" s="57"/>
      <c r="Z13" s="173" t="s">
        <v>246</v>
      </c>
      <c r="AA13" s="173" t="s">
        <v>240</v>
      </c>
      <c r="AB13" s="173" t="s">
        <v>241</v>
      </c>
      <c r="AC13" s="173" t="s">
        <v>247</v>
      </c>
      <c r="AD13" s="173" t="s">
        <v>803</v>
      </c>
      <c r="AE13" s="168"/>
    </row>
    <row r="14" spans="1:31" ht="15.6" customHeight="1" x14ac:dyDescent="0.25">
      <c r="A14" s="101" t="s">
        <v>927</v>
      </c>
      <c r="B14" s="101"/>
      <c r="C14" s="81"/>
      <c r="D14" s="70"/>
      <c r="E14" s="77" t="s">
        <v>239</v>
      </c>
      <c r="F14" s="70"/>
      <c r="G14" s="70"/>
      <c r="H14" s="70"/>
      <c r="I14" s="70"/>
      <c r="J14" s="72"/>
      <c r="K14" s="70"/>
      <c r="L14" s="70"/>
      <c r="M14" s="70"/>
      <c r="O14" s="63"/>
      <c r="P14" s="44" t="s">
        <v>844</v>
      </c>
      <c r="Q14" s="51" t="s">
        <v>298</v>
      </c>
      <c r="R14" s="44" t="s">
        <v>319</v>
      </c>
      <c r="S14" s="42">
        <v>2</v>
      </c>
      <c r="T14" s="42">
        <v>1</v>
      </c>
      <c r="U14" s="173">
        <f>SUM(S14:T14)</f>
        <v>3</v>
      </c>
      <c r="V14" s="42"/>
      <c r="W14" s="173"/>
      <c r="X14" s="44" t="s">
        <v>862</v>
      </c>
      <c r="Y14" s="51" t="s">
        <v>205</v>
      </c>
      <c r="Z14" s="44" t="s">
        <v>306</v>
      </c>
      <c r="AA14" s="42">
        <v>2</v>
      </c>
      <c r="AB14" s="199">
        <v>1</v>
      </c>
      <c r="AC14" s="173">
        <f t="shared" ref="AC14:AC23" si="2">SUM(AA14:AB14)</f>
        <v>3</v>
      </c>
      <c r="AD14" s="42"/>
      <c r="AE14" s="168"/>
    </row>
    <row r="15" spans="1:31" ht="15.6" customHeight="1" x14ac:dyDescent="0.3">
      <c r="A15" s="49" t="s">
        <v>227</v>
      </c>
      <c r="B15" s="35" t="s">
        <v>313</v>
      </c>
      <c r="C15" s="69"/>
      <c r="D15" s="23">
        <v>0</v>
      </c>
      <c r="E15" s="8"/>
      <c r="F15" s="44"/>
      <c r="G15" s="55"/>
      <c r="J15" s="4"/>
      <c r="O15" s="63"/>
      <c r="P15" s="44" t="s">
        <v>849</v>
      </c>
      <c r="Q15" s="44" t="s">
        <v>256</v>
      </c>
      <c r="R15" s="51" t="s">
        <v>319</v>
      </c>
      <c r="S15" s="199">
        <v>1</v>
      </c>
      <c r="T15" s="199">
        <v>2</v>
      </c>
      <c r="U15" s="173">
        <f>SUM(S15:T15)</f>
        <v>3</v>
      </c>
      <c r="V15" s="42"/>
      <c r="W15" s="173"/>
      <c r="X15" s="44" t="s">
        <v>869</v>
      </c>
      <c r="Y15" s="159" t="s">
        <v>383</v>
      </c>
      <c r="Z15" s="44" t="s">
        <v>306</v>
      </c>
      <c r="AA15" s="42">
        <v>1</v>
      </c>
      <c r="AB15" s="199">
        <v>1</v>
      </c>
      <c r="AC15" s="173">
        <f t="shared" si="2"/>
        <v>2</v>
      </c>
      <c r="AD15" s="42">
        <v>2</v>
      </c>
      <c r="AE15" s="175"/>
    </row>
    <row r="16" spans="1:31" ht="15.6" customHeight="1" x14ac:dyDescent="0.25">
      <c r="A16" s="42" t="s">
        <v>226</v>
      </c>
      <c r="B16" s="44" t="s">
        <v>232</v>
      </c>
      <c r="C16" s="44" t="s">
        <v>366</v>
      </c>
      <c r="D16" s="23"/>
      <c r="E16" s="9"/>
      <c r="F16" s="44"/>
      <c r="G16" s="55"/>
      <c r="J16" s="4"/>
      <c r="O16" s="15"/>
      <c r="P16" s="44" t="s">
        <v>850</v>
      </c>
      <c r="Q16" s="51" t="s">
        <v>361</v>
      </c>
      <c r="R16" s="51" t="s">
        <v>319</v>
      </c>
      <c r="S16" s="42"/>
      <c r="T16" s="199">
        <v>1</v>
      </c>
      <c r="U16" s="173">
        <f t="shared" ref="U16:U22" si="3">SUM(S16:T16)</f>
        <v>1</v>
      </c>
      <c r="V16" s="42"/>
      <c r="W16" s="173"/>
      <c r="X16" s="56" t="s">
        <v>868</v>
      </c>
      <c r="Y16" s="56" t="s">
        <v>310</v>
      </c>
      <c r="Z16" s="44" t="s">
        <v>306</v>
      </c>
      <c r="AA16" s="42">
        <v>1</v>
      </c>
      <c r="AB16" s="199">
        <v>1</v>
      </c>
      <c r="AC16" s="173">
        <f t="shared" si="2"/>
        <v>2</v>
      </c>
      <c r="AD16" s="42"/>
      <c r="AE16" s="174"/>
    </row>
    <row r="17" spans="1:31" ht="15.6" customHeight="1" x14ac:dyDescent="0.25">
      <c r="A17" s="42"/>
      <c r="B17" s="44" t="s">
        <v>232</v>
      </c>
      <c r="C17" s="44" t="s">
        <v>369</v>
      </c>
      <c r="D17" s="51"/>
      <c r="E17" s="9"/>
      <c r="J17" s="4"/>
      <c r="N17" s="8"/>
      <c r="O17" s="15"/>
      <c r="P17" s="56" t="s">
        <v>846</v>
      </c>
      <c r="Q17" s="56" t="s">
        <v>381</v>
      </c>
      <c r="R17" s="160" t="s">
        <v>319</v>
      </c>
      <c r="S17" s="42"/>
      <c r="T17" s="42">
        <v>1</v>
      </c>
      <c r="U17" s="173">
        <f t="shared" si="3"/>
        <v>1</v>
      </c>
      <c r="V17" s="42"/>
      <c r="W17" s="173"/>
      <c r="X17" s="44" t="s">
        <v>867</v>
      </c>
      <c r="Y17" s="44" t="s">
        <v>232</v>
      </c>
      <c r="Z17" s="51" t="s">
        <v>306</v>
      </c>
      <c r="AA17" s="42"/>
      <c r="AB17" s="42">
        <v>2</v>
      </c>
      <c r="AC17" s="173">
        <f t="shared" si="2"/>
        <v>2</v>
      </c>
      <c r="AD17" s="42">
        <v>2</v>
      </c>
      <c r="AE17" s="173"/>
    </row>
    <row r="18" spans="1:31" ht="15.6" customHeight="1" x14ac:dyDescent="0.25">
      <c r="H18" s="55"/>
      <c r="I18" s="55"/>
      <c r="J18" s="90"/>
      <c r="K18" s="55"/>
      <c r="L18" s="55"/>
      <c r="M18" s="55"/>
      <c r="N18" s="9"/>
      <c r="O18" s="63"/>
      <c r="P18" s="44" t="s">
        <v>848</v>
      </c>
      <c r="Q18" s="44" t="s">
        <v>379</v>
      </c>
      <c r="R18" s="44" t="s">
        <v>319</v>
      </c>
      <c r="S18" s="42"/>
      <c r="T18" s="42">
        <v>1</v>
      </c>
      <c r="U18" s="173">
        <f>SUM(S18:T18)</f>
        <v>1</v>
      </c>
      <c r="V18" s="42"/>
      <c r="W18" s="173"/>
      <c r="X18" s="44" t="s">
        <v>866</v>
      </c>
      <c r="Y18" s="44" t="s">
        <v>311</v>
      </c>
      <c r="Z18" s="160" t="s">
        <v>306</v>
      </c>
      <c r="AA18" s="42"/>
      <c r="AB18" s="42">
        <v>2</v>
      </c>
      <c r="AC18" s="173">
        <f t="shared" si="2"/>
        <v>2</v>
      </c>
      <c r="AD18" s="42">
        <v>2</v>
      </c>
      <c r="AE18" s="173"/>
    </row>
    <row r="19" spans="1:31" ht="15.6" customHeight="1" x14ac:dyDescent="0.3">
      <c r="A19" s="42" t="s">
        <v>326</v>
      </c>
      <c r="B19" s="35" t="s">
        <v>363</v>
      </c>
      <c r="C19" s="92"/>
      <c r="D19" s="113">
        <v>2</v>
      </c>
      <c r="E19" s="9">
        <v>1</v>
      </c>
      <c r="F19" s="44" t="s">
        <v>948</v>
      </c>
      <c r="M19" s="55"/>
      <c r="N19" s="9"/>
      <c r="O19" s="63"/>
      <c r="P19" s="44" t="s">
        <v>843</v>
      </c>
      <c r="Q19" s="44" t="s">
        <v>385</v>
      </c>
      <c r="R19" s="44" t="s">
        <v>319</v>
      </c>
      <c r="S19" s="42"/>
      <c r="T19" s="199">
        <v>1</v>
      </c>
      <c r="U19" s="173">
        <f>SUM(S19:T19)</f>
        <v>1</v>
      </c>
      <c r="V19" s="199"/>
      <c r="W19" s="173"/>
      <c r="X19" s="44" t="s">
        <v>863</v>
      </c>
      <c r="Y19" s="44" t="s">
        <v>293</v>
      </c>
      <c r="Z19" s="44" t="s">
        <v>306</v>
      </c>
      <c r="AA19" s="199">
        <v>1</v>
      </c>
      <c r="AB19" s="199"/>
      <c r="AC19" s="173">
        <f t="shared" si="2"/>
        <v>1</v>
      </c>
      <c r="AD19" s="202"/>
      <c r="AE19" s="173"/>
    </row>
    <row r="20" spans="1:31" ht="15.6" customHeight="1" x14ac:dyDescent="0.25">
      <c r="A20" s="91" t="s">
        <v>226</v>
      </c>
      <c r="B20" s="80" t="s">
        <v>272</v>
      </c>
      <c r="C20" s="44"/>
      <c r="D20" s="113"/>
      <c r="E20" s="9">
        <v>2</v>
      </c>
      <c r="F20" s="44" t="s">
        <v>947</v>
      </c>
      <c r="N20" s="8"/>
      <c r="O20" s="15"/>
      <c r="P20" s="44" t="s">
        <v>845</v>
      </c>
      <c r="Q20" s="44" t="s">
        <v>420</v>
      </c>
      <c r="R20" s="51" t="s">
        <v>319</v>
      </c>
      <c r="S20" s="42"/>
      <c r="T20" s="42"/>
      <c r="U20" s="173">
        <f>SUM(S20:T20)</f>
        <v>0</v>
      </c>
      <c r="V20" s="42"/>
      <c r="W20" s="173"/>
      <c r="X20" s="44" t="s">
        <v>870</v>
      </c>
      <c r="Y20" s="44" t="s">
        <v>301</v>
      </c>
      <c r="Z20" s="44" t="s">
        <v>306</v>
      </c>
      <c r="AA20" s="42"/>
      <c r="AB20" s="42">
        <v>1</v>
      </c>
      <c r="AC20" s="173">
        <f t="shared" si="2"/>
        <v>1</v>
      </c>
      <c r="AD20" s="42"/>
      <c r="AE20" s="173"/>
    </row>
    <row r="21" spans="1:31" ht="15.6" customHeight="1" x14ac:dyDescent="0.25">
      <c r="E21" s="9"/>
      <c r="F21" s="44"/>
      <c r="N21" s="8"/>
      <c r="O21" s="63"/>
      <c r="P21" s="56" t="s">
        <v>377</v>
      </c>
      <c r="Q21" s="56" t="s">
        <v>376</v>
      </c>
      <c r="R21" s="160" t="s">
        <v>319</v>
      </c>
      <c r="S21" s="199"/>
      <c r="T21" s="42"/>
      <c r="U21" s="173">
        <f>SUM(S21:T21)</f>
        <v>0</v>
      </c>
      <c r="V21" s="42"/>
      <c r="W21" s="173"/>
      <c r="X21" s="44" t="s">
        <v>861</v>
      </c>
      <c r="Y21" s="44" t="s">
        <v>323</v>
      </c>
      <c r="Z21" s="44" t="s">
        <v>306</v>
      </c>
      <c r="AA21" s="42"/>
      <c r="AB21" s="42"/>
      <c r="AC21" s="173">
        <f t="shared" si="2"/>
        <v>0</v>
      </c>
      <c r="AD21" s="42"/>
      <c r="AE21" s="173"/>
    </row>
    <row r="22" spans="1:31" ht="15.6" customHeight="1" x14ac:dyDescent="0.3">
      <c r="A22" s="73"/>
      <c r="B22" s="74"/>
      <c r="C22" s="75"/>
      <c r="D22" s="148"/>
      <c r="E22" s="77" t="s">
        <v>239</v>
      </c>
      <c r="F22" s="71"/>
      <c r="G22" s="70"/>
      <c r="H22" s="70"/>
      <c r="I22" s="70"/>
      <c r="J22" s="72"/>
      <c r="K22" s="70"/>
      <c r="L22" s="70"/>
      <c r="M22" s="70"/>
      <c r="N22" s="9"/>
      <c r="O22" s="15"/>
      <c r="P22" s="44" t="s">
        <v>847</v>
      </c>
      <c r="Q22" s="44" t="s">
        <v>220</v>
      </c>
      <c r="R22" s="44" t="s">
        <v>319</v>
      </c>
      <c r="S22" s="42"/>
      <c r="T22" s="42"/>
      <c r="U22" s="173">
        <f t="shared" si="3"/>
        <v>0</v>
      </c>
      <c r="V22" s="42"/>
      <c r="W22" s="173"/>
      <c r="X22" s="44" t="s">
        <v>865</v>
      </c>
      <c r="Y22" s="44" t="s">
        <v>309</v>
      </c>
      <c r="Z22" s="51" t="s">
        <v>306</v>
      </c>
      <c r="AA22" s="42"/>
      <c r="AB22" s="199"/>
      <c r="AC22" s="173">
        <f t="shared" si="2"/>
        <v>0</v>
      </c>
      <c r="AD22" s="42"/>
      <c r="AE22" s="173"/>
    </row>
    <row r="23" spans="1:31" ht="15.6" customHeight="1" x14ac:dyDescent="0.3">
      <c r="A23" s="49" t="s">
        <v>228</v>
      </c>
      <c r="B23" s="35" t="s">
        <v>278</v>
      </c>
      <c r="D23" s="23">
        <v>2</v>
      </c>
      <c r="E23" s="8">
        <v>1</v>
      </c>
      <c r="F23" s="44" t="s">
        <v>949</v>
      </c>
      <c r="M23" s="39"/>
      <c r="N23" s="8"/>
      <c r="O23" s="15"/>
      <c r="P23" s="44" t="s">
        <v>851</v>
      </c>
      <c r="Q23" s="51" t="s">
        <v>791</v>
      </c>
      <c r="R23" s="51" t="s">
        <v>319</v>
      </c>
      <c r="S23" s="43"/>
      <c r="T23" s="43"/>
      <c r="U23" s="173">
        <f>SUM(S23:T23)</f>
        <v>0</v>
      </c>
      <c r="V23" s="42"/>
      <c r="W23" s="173"/>
      <c r="X23" s="44" t="s">
        <v>864</v>
      </c>
      <c r="Y23" s="159" t="s">
        <v>308</v>
      </c>
      <c r="Z23" s="51" t="s">
        <v>306</v>
      </c>
      <c r="AA23" s="199"/>
      <c r="AB23" s="199"/>
      <c r="AC23" s="173">
        <f t="shared" si="2"/>
        <v>0</v>
      </c>
      <c r="AD23" s="42"/>
      <c r="AE23" s="173"/>
    </row>
    <row r="24" spans="1:31" ht="15.6" customHeight="1" x14ac:dyDescent="0.25">
      <c r="A24" s="52" t="s">
        <v>226</v>
      </c>
      <c r="B24" s="44" t="s">
        <v>272</v>
      </c>
      <c r="C24" s="44"/>
      <c r="E24" s="8">
        <v>1</v>
      </c>
      <c r="F24" s="44" t="s">
        <v>950</v>
      </c>
      <c r="N24" s="9"/>
      <c r="O24" s="15"/>
      <c r="P24" s="157" t="s">
        <v>805</v>
      </c>
      <c r="Q24" s="220"/>
      <c r="R24" s="220" t="s">
        <v>319</v>
      </c>
      <c r="S24" s="221">
        <v>2</v>
      </c>
      <c r="T24" s="221"/>
      <c r="U24" s="173">
        <f>SUM(S24:T24)</f>
        <v>2</v>
      </c>
      <c r="V24" s="42"/>
      <c r="W24" s="173"/>
      <c r="X24" s="157" t="s">
        <v>805</v>
      </c>
      <c r="Y24" s="157"/>
      <c r="Z24" s="157" t="s">
        <v>306</v>
      </c>
      <c r="AA24" s="221">
        <v>1</v>
      </c>
      <c r="AB24" s="221">
        <v>1</v>
      </c>
      <c r="AC24" s="173">
        <f>SUM(AA24:AB24)</f>
        <v>2</v>
      </c>
      <c r="AD24" s="42"/>
      <c r="AE24" s="173"/>
    </row>
    <row r="25" spans="1:31" ht="15.6" customHeight="1" x14ac:dyDescent="0.25">
      <c r="N25" s="9"/>
      <c r="O25" s="15"/>
      <c r="P25" s="224" t="s">
        <v>935</v>
      </c>
      <c r="Q25" s="225"/>
      <c r="R25" s="225"/>
      <c r="S25" s="226">
        <f>SUM(S14:S24)</f>
        <v>5</v>
      </c>
      <c r="T25" s="226">
        <f>SUM(T14:T24)</f>
        <v>7</v>
      </c>
      <c r="U25" s="226">
        <f>SUM(U14:U24)</f>
        <v>12</v>
      </c>
      <c r="V25" s="226">
        <f>SUM(V14:V24)</f>
        <v>0</v>
      </c>
      <c r="W25" s="173"/>
      <c r="X25" s="224" t="s">
        <v>936</v>
      </c>
      <c r="Y25" s="224"/>
      <c r="Z25" s="224"/>
      <c r="AA25" s="226">
        <f>SUM(AA14:AA24)</f>
        <v>6</v>
      </c>
      <c r="AB25" s="226">
        <f>SUM(AB14:AB24)</f>
        <v>9</v>
      </c>
      <c r="AC25" s="226">
        <f>SUM(AC14:AC24)</f>
        <v>15</v>
      </c>
      <c r="AD25" s="226">
        <f>SUM(AD14:AD24)</f>
        <v>6</v>
      </c>
      <c r="AE25" s="173"/>
    </row>
    <row r="26" spans="1:31" ht="15.6" customHeight="1" x14ac:dyDescent="0.3">
      <c r="A26" s="42"/>
      <c r="B26" s="35" t="s">
        <v>318</v>
      </c>
      <c r="C26" s="106"/>
      <c r="D26" s="23">
        <v>2</v>
      </c>
      <c r="E26" s="93">
        <v>2</v>
      </c>
      <c r="F26" s="44" t="s">
        <v>951</v>
      </c>
      <c r="N26" s="9"/>
      <c r="O26" s="15"/>
      <c r="P26" s="157" t="s">
        <v>859</v>
      </c>
      <c r="Q26" s="44" t="s">
        <v>792</v>
      </c>
      <c r="R26" s="44" t="s">
        <v>305</v>
      </c>
      <c r="S26" s="42">
        <v>3</v>
      </c>
      <c r="T26" s="42">
        <v>1</v>
      </c>
      <c r="U26" s="173">
        <f>SUM(S26:T26)</f>
        <v>4</v>
      </c>
      <c r="V26" s="42"/>
      <c r="W26" s="173"/>
      <c r="X26" s="46" t="s">
        <v>878</v>
      </c>
      <c r="Y26" s="46" t="s">
        <v>794</v>
      </c>
      <c r="Z26" s="44" t="s">
        <v>243</v>
      </c>
      <c r="AA26" s="42">
        <v>2</v>
      </c>
      <c r="AB26" s="42">
        <v>1</v>
      </c>
      <c r="AC26" s="173">
        <f>SUM(AA26:AB26)</f>
        <v>3</v>
      </c>
      <c r="AD26" s="42">
        <v>2</v>
      </c>
      <c r="AE26" s="173"/>
    </row>
    <row r="27" spans="1:31" ht="15.6" customHeight="1" x14ac:dyDescent="0.25">
      <c r="A27" s="52" t="s">
        <v>226</v>
      </c>
      <c r="B27" s="44" t="s">
        <v>272</v>
      </c>
      <c r="C27" s="44"/>
      <c r="D27" s="23"/>
      <c r="E27" s="9">
        <v>2</v>
      </c>
      <c r="F27" s="44" t="s">
        <v>956</v>
      </c>
      <c r="N27" s="9"/>
      <c r="O27" s="15"/>
      <c r="P27" s="157" t="s">
        <v>860</v>
      </c>
      <c r="Q27" s="44" t="s">
        <v>320</v>
      </c>
      <c r="R27" s="44" t="s">
        <v>305</v>
      </c>
      <c r="S27" s="42">
        <v>2</v>
      </c>
      <c r="T27" s="42">
        <v>2</v>
      </c>
      <c r="U27" s="173">
        <f t="shared" ref="U27:U32" si="4">SUM(S27:T27)</f>
        <v>4</v>
      </c>
      <c r="V27" s="42"/>
      <c r="W27" s="173"/>
      <c r="X27" s="44" t="s">
        <v>873</v>
      </c>
      <c r="Y27" s="44" t="s">
        <v>219</v>
      </c>
      <c r="Z27" s="44" t="s">
        <v>243</v>
      </c>
      <c r="AA27" s="42">
        <v>2</v>
      </c>
      <c r="AB27" s="42"/>
      <c r="AC27" s="173">
        <f t="shared" ref="AC27:AC35" si="5">SUM(AA27:AB27)</f>
        <v>2</v>
      </c>
      <c r="AD27" s="42"/>
      <c r="AE27" s="173"/>
    </row>
    <row r="28" spans="1:31" ht="15.6" customHeight="1" x14ac:dyDescent="0.25">
      <c r="G28" s="47"/>
      <c r="H28" s="39"/>
      <c r="I28" s="39"/>
      <c r="J28" s="41"/>
      <c r="K28" s="39"/>
      <c r="L28" s="39"/>
      <c r="M28" s="39"/>
      <c r="N28" s="9"/>
      <c r="O28" s="15"/>
      <c r="P28" s="44" t="s">
        <v>901</v>
      </c>
      <c r="Q28" s="44" t="s">
        <v>790</v>
      </c>
      <c r="R28" s="44" t="s">
        <v>305</v>
      </c>
      <c r="S28" s="42">
        <v>2</v>
      </c>
      <c r="T28" s="199">
        <v>1</v>
      </c>
      <c r="U28" s="173">
        <f t="shared" si="4"/>
        <v>3</v>
      </c>
      <c r="V28" s="42"/>
      <c r="W28" s="173"/>
      <c r="X28" s="44" t="s">
        <v>874</v>
      </c>
      <c r="Y28" s="44" t="s">
        <v>212</v>
      </c>
      <c r="Z28" s="44" t="s">
        <v>243</v>
      </c>
      <c r="AA28" s="42"/>
      <c r="AB28" s="199">
        <v>2</v>
      </c>
      <c r="AC28" s="173">
        <f t="shared" si="5"/>
        <v>2</v>
      </c>
      <c r="AD28" s="42"/>
      <c r="AE28" s="173"/>
    </row>
    <row r="29" spans="1:31" ht="15.6" customHeight="1" x14ac:dyDescent="0.3">
      <c r="A29" s="76" t="s">
        <v>327</v>
      </c>
      <c r="B29" s="74"/>
      <c r="C29" s="75"/>
      <c r="D29" s="148"/>
      <c r="E29" s="77" t="s">
        <v>239</v>
      </c>
      <c r="F29" s="71"/>
      <c r="G29" s="78"/>
      <c r="H29" s="78"/>
      <c r="I29" s="78"/>
      <c r="J29" s="79"/>
      <c r="K29" s="78"/>
      <c r="L29" s="78"/>
      <c r="M29" s="78"/>
      <c r="N29" s="9"/>
      <c r="O29" s="15"/>
      <c r="P29" s="44" t="s">
        <v>853</v>
      </c>
      <c r="Q29" s="159" t="s">
        <v>274</v>
      </c>
      <c r="R29" s="51" t="s">
        <v>305</v>
      </c>
      <c r="S29" s="42"/>
      <c r="T29" s="42">
        <v>3</v>
      </c>
      <c r="U29" s="173">
        <f t="shared" si="4"/>
        <v>3</v>
      </c>
      <c r="V29" s="42"/>
      <c r="W29" s="173"/>
      <c r="X29" s="44" t="s">
        <v>875</v>
      </c>
      <c r="Y29" s="44" t="s">
        <v>328</v>
      </c>
      <c r="Z29" s="44" t="s">
        <v>243</v>
      </c>
      <c r="AA29" s="42">
        <v>1</v>
      </c>
      <c r="AB29" s="42"/>
      <c r="AC29" s="173">
        <f t="shared" si="5"/>
        <v>1</v>
      </c>
      <c r="AD29" s="42"/>
      <c r="AE29" s="173"/>
    </row>
    <row r="30" spans="1:31" ht="15.6" customHeight="1" x14ac:dyDescent="0.3">
      <c r="A30" s="49" t="s">
        <v>229</v>
      </c>
      <c r="B30" s="35" t="s">
        <v>276</v>
      </c>
      <c r="D30" s="23">
        <v>0</v>
      </c>
      <c r="E30" s="8"/>
      <c r="F30" s="44"/>
      <c r="G30" s="55"/>
      <c r="H30" s="55"/>
      <c r="N30" s="9"/>
      <c r="O30" s="63"/>
      <c r="P30" s="44" t="s">
        <v>856</v>
      </c>
      <c r="Q30" s="44" t="s">
        <v>261</v>
      </c>
      <c r="R30" s="44" t="s">
        <v>305</v>
      </c>
      <c r="S30" s="42">
        <v>1</v>
      </c>
      <c r="T30" s="42">
        <v>1</v>
      </c>
      <c r="U30" s="173">
        <f t="shared" si="4"/>
        <v>2</v>
      </c>
      <c r="V30" s="42"/>
      <c r="W30" s="173"/>
      <c r="X30" s="44" t="s">
        <v>926</v>
      </c>
      <c r="Y30" s="44" t="s">
        <v>289</v>
      </c>
      <c r="Z30" s="44" t="s">
        <v>243</v>
      </c>
      <c r="AA30" s="42"/>
      <c r="AB30" s="199">
        <v>1</v>
      </c>
      <c r="AC30" s="173">
        <f t="shared" si="5"/>
        <v>1</v>
      </c>
      <c r="AD30" s="42"/>
      <c r="AE30" s="173"/>
    </row>
    <row r="31" spans="1:31" ht="15.6" customHeight="1" x14ac:dyDescent="0.25">
      <c r="A31" s="42" t="s">
        <v>226</v>
      </c>
      <c r="B31" s="44" t="s">
        <v>251</v>
      </c>
      <c r="C31" s="44" t="s">
        <v>366</v>
      </c>
      <c r="D31" s="9"/>
      <c r="E31" s="8"/>
      <c r="F31" s="44"/>
      <c r="G31" s="43"/>
      <c r="N31" s="9"/>
      <c r="O31" s="63"/>
      <c r="P31" s="44" t="s">
        <v>852</v>
      </c>
      <c r="Q31" s="44" t="s">
        <v>234</v>
      </c>
      <c r="R31" s="44" t="s">
        <v>305</v>
      </c>
      <c r="S31" s="42"/>
      <c r="T31" s="42">
        <v>2</v>
      </c>
      <c r="U31" s="173">
        <f t="shared" si="4"/>
        <v>2</v>
      </c>
      <c r="V31" s="42"/>
      <c r="W31" s="173"/>
      <c r="X31" s="44" t="s">
        <v>864</v>
      </c>
      <c r="Y31" s="51" t="s">
        <v>914</v>
      </c>
      <c r="Z31" s="51" t="s">
        <v>243</v>
      </c>
      <c r="AA31" s="42"/>
      <c r="AB31" s="42">
        <v>1</v>
      </c>
      <c r="AC31" s="173">
        <f t="shared" si="5"/>
        <v>1</v>
      </c>
      <c r="AD31" s="42"/>
      <c r="AE31" s="173"/>
    </row>
    <row r="32" spans="1:31" ht="15.6" customHeight="1" x14ac:dyDescent="0.25">
      <c r="N32" s="8"/>
      <c r="O32" s="63"/>
      <c r="P32" s="44" t="s">
        <v>858</v>
      </c>
      <c r="Q32" s="44" t="s">
        <v>333</v>
      </c>
      <c r="R32" s="44" t="s">
        <v>305</v>
      </c>
      <c r="S32" s="42">
        <v>1</v>
      </c>
      <c r="T32" s="42"/>
      <c r="U32" s="173">
        <f t="shared" si="4"/>
        <v>1</v>
      </c>
      <c r="V32" s="42"/>
      <c r="W32" s="173"/>
      <c r="X32" s="44" t="s">
        <v>876</v>
      </c>
      <c r="Y32" s="44" t="s">
        <v>367</v>
      </c>
      <c r="Z32" s="44" t="s">
        <v>243</v>
      </c>
      <c r="AA32" s="42"/>
      <c r="AB32" s="42">
        <v>1</v>
      </c>
      <c r="AC32" s="173">
        <f t="shared" si="5"/>
        <v>1</v>
      </c>
      <c r="AD32" s="42">
        <v>1</v>
      </c>
      <c r="AE32" s="173"/>
    </row>
    <row r="33" spans="1:31" ht="15.6" customHeight="1" x14ac:dyDescent="0.3">
      <c r="A33" s="52"/>
      <c r="B33" s="35" t="s">
        <v>364</v>
      </c>
      <c r="C33" s="46"/>
      <c r="D33" s="114">
        <v>1</v>
      </c>
      <c r="E33" s="93">
        <v>2</v>
      </c>
      <c r="F33" s="44" t="s">
        <v>952</v>
      </c>
      <c r="N33" s="9"/>
      <c r="O33" s="15"/>
      <c r="P33" s="44" t="s">
        <v>855</v>
      </c>
      <c r="Q33" s="88" t="s">
        <v>221</v>
      </c>
      <c r="R33" s="44" t="s">
        <v>305</v>
      </c>
      <c r="S33" s="42"/>
      <c r="T33" s="42">
        <v>1</v>
      </c>
      <c r="U33" s="173">
        <f>SUM(S33:T33)</f>
        <v>1</v>
      </c>
      <c r="V33" s="42"/>
      <c r="W33" s="173"/>
      <c r="X33" s="44" t="s">
        <v>877</v>
      </c>
      <c r="Y33" s="51" t="s">
        <v>786</v>
      </c>
      <c r="Z33" s="51" t="s">
        <v>243</v>
      </c>
      <c r="AA33" s="42"/>
      <c r="AB33" s="199">
        <v>1</v>
      </c>
      <c r="AC33" s="173">
        <f t="shared" si="5"/>
        <v>1</v>
      </c>
      <c r="AD33" s="42"/>
      <c r="AE33" s="173"/>
    </row>
    <row r="34" spans="1:31" ht="15.6" customHeight="1" x14ac:dyDescent="0.25">
      <c r="A34" s="52" t="s">
        <v>226</v>
      </c>
      <c r="B34" s="44" t="s">
        <v>314</v>
      </c>
      <c r="C34" s="60" t="s">
        <v>394</v>
      </c>
      <c r="D34" s="114"/>
      <c r="E34" s="93"/>
      <c r="F34" s="44"/>
      <c r="H34" s="39"/>
      <c r="N34" s="9"/>
      <c r="O34" s="15"/>
      <c r="P34" s="44" t="s">
        <v>857</v>
      </c>
      <c r="Q34" s="44" t="s">
        <v>222</v>
      </c>
      <c r="R34" s="44" t="s">
        <v>305</v>
      </c>
      <c r="S34" s="43"/>
      <c r="T34" s="42">
        <v>1</v>
      </c>
      <c r="U34" s="173">
        <f>SUM(S34:T34)</f>
        <v>1</v>
      </c>
      <c r="V34" s="42"/>
      <c r="W34" s="173"/>
      <c r="X34" s="44" t="s">
        <v>879</v>
      </c>
      <c r="Y34" s="44" t="s">
        <v>303</v>
      </c>
      <c r="Z34" s="44" t="s">
        <v>243</v>
      </c>
      <c r="AA34" s="42"/>
      <c r="AB34" s="199">
        <v>1</v>
      </c>
      <c r="AC34" s="173">
        <f t="shared" si="5"/>
        <v>1</v>
      </c>
      <c r="AD34" s="42"/>
      <c r="AE34" s="173"/>
    </row>
    <row r="35" spans="1:31" ht="15.6" customHeight="1" x14ac:dyDescent="0.25">
      <c r="G35" s="44"/>
      <c r="N35" s="9"/>
      <c r="O35" s="63"/>
      <c r="P35" s="44" t="s">
        <v>854</v>
      </c>
      <c r="Q35" s="44" t="s">
        <v>214</v>
      </c>
      <c r="R35" s="44" t="s">
        <v>305</v>
      </c>
      <c r="S35" s="199"/>
      <c r="T35" s="42"/>
      <c r="U35" s="173">
        <f>SUM(S35:T35)</f>
        <v>0</v>
      </c>
      <c r="V35" s="42"/>
      <c r="W35" s="173"/>
      <c r="X35" s="44" t="s">
        <v>872</v>
      </c>
      <c r="Y35" s="44" t="s">
        <v>211</v>
      </c>
      <c r="Z35" s="44" t="s">
        <v>243</v>
      </c>
      <c r="AA35" s="42"/>
      <c r="AB35" s="42"/>
      <c r="AC35" s="173">
        <f t="shared" si="5"/>
        <v>0</v>
      </c>
      <c r="AD35" s="42"/>
      <c r="AE35" s="173"/>
    </row>
    <row r="36" spans="1:31" ht="15.6" customHeight="1" x14ac:dyDescent="0.25">
      <c r="A36" s="76"/>
      <c r="B36" s="71"/>
      <c r="C36" s="71"/>
      <c r="D36" s="148"/>
      <c r="E36" s="77" t="s">
        <v>239</v>
      </c>
      <c r="F36" s="77"/>
      <c r="G36" s="78"/>
      <c r="H36" s="78"/>
      <c r="I36" s="78"/>
      <c r="J36" s="79"/>
      <c r="K36" s="78"/>
      <c r="L36" s="78"/>
      <c r="M36" s="78"/>
      <c r="N36" s="9"/>
      <c r="O36" s="15"/>
      <c r="P36" s="157" t="s">
        <v>805</v>
      </c>
      <c r="Q36" s="157"/>
      <c r="R36" s="157" t="s">
        <v>305</v>
      </c>
      <c r="S36" s="221">
        <v>1</v>
      </c>
      <c r="T36" s="221">
        <v>3</v>
      </c>
      <c r="U36" s="173">
        <f>SUM(S36:T36)</f>
        <v>4</v>
      </c>
      <c r="V36" s="42"/>
      <c r="W36" s="173"/>
      <c r="X36" s="157" t="s">
        <v>805</v>
      </c>
      <c r="Y36" s="157"/>
      <c r="Z36" s="223" t="s">
        <v>243</v>
      </c>
      <c r="AA36" s="221"/>
      <c r="AB36" s="221"/>
      <c r="AC36" s="173">
        <f>SUM(AA36:AB36)</f>
        <v>0</v>
      </c>
      <c r="AD36" s="42"/>
      <c r="AE36" s="173"/>
    </row>
    <row r="37" spans="1:31" ht="15.6" customHeight="1" x14ac:dyDescent="0.3">
      <c r="A37" s="49" t="s">
        <v>230</v>
      </c>
      <c r="B37" s="35" t="s">
        <v>312</v>
      </c>
      <c r="C37" s="44"/>
      <c r="D37" s="23">
        <v>1</v>
      </c>
      <c r="E37" s="9">
        <v>2</v>
      </c>
      <c r="F37" s="44" t="s">
        <v>953</v>
      </c>
      <c r="G37" s="43"/>
      <c r="H37" s="47"/>
      <c r="I37" s="47"/>
      <c r="J37" s="48"/>
      <c r="K37" s="47"/>
      <c r="L37" s="47"/>
      <c r="M37" s="47"/>
      <c r="N37" s="9"/>
      <c r="O37" s="15"/>
      <c r="P37" s="224" t="s">
        <v>937</v>
      </c>
      <c r="Q37" s="224"/>
      <c r="R37" s="224"/>
      <c r="S37" s="226">
        <f>SUM(S26:S36)</f>
        <v>10</v>
      </c>
      <c r="T37" s="226">
        <f>SUM(T26:T36)</f>
        <v>15</v>
      </c>
      <c r="U37" s="226">
        <f>SUM(U26:U36)</f>
        <v>25</v>
      </c>
      <c r="V37" s="226">
        <f>SUM(V36)</f>
        <v>0</v>
      </c>
      <c r="W37" s="173"/>
      <c r="X37" s="224" t="s">
        <v>938</v>
      </c>
      <c r="Y37" s="224"/>
      <c r="Z37" s="227"/>
      <c r="AA37" s="226">
        <f>SUM(AA26:AA36)</f>
        <v>5</v>
      </c>
      <c r="AB37" s="226">
        <f>SUM(AB26:AB36)</f>
        <v>8</v>
      </c>
      <c r="AC37" s="226">
        <f>SUM(AC26:AC36)</f>
        <v>13</v>
      </c>
      <c r="AD37" s="226">
        <f>SUM(AD26:AD36)</f>
        <v>3</v>
      </c>
      <c r="AE37" s="173"/>
    </row>
    <row r="38" spans="1:31" ht="15.6" customHeight="1" x14ac:dyDescent="0.25">
      <c r="A38" s="52" t="s">
        <v>226</v>
      </c>
      <c r="B38" s="56" t="s">
        <v>272</v>
      </c>
      <c r="C38" s="46"/>
      <c r="D38" s="23"/>
      <c r="E38" s="9"/>
      <c r="F38" s="44"/>
      <c r="G38" s="43"/>
      <c r="H38" s="47"/>
      <c r="I38" s="43"/>
      <c r="J38" s="45"/>
      <c r="K38" s="47"/>
      <c r="L38" s="51"/>
      <c r="M38" s="39"/>
      <c r="N38" s="8"/>
      <c r="O38" s="63"/>
      <c r="P38" s="44" t="s">
        <v>807</v>
      </c>
      <c r="Q38" s="159" t="s">
        <v>370</v>
      </c>
      <c r="R38" s="44" t="s">
        <v>250</v>
      </c>
      <c r="S38" s="42">
        <v>1</v>
      </c>
      <c r="T38" s="42"/>
      <c r="U38" s="173">
        <f t="shared" ref="U38:U48" si="6">SUM(S38:T38)</f>
        <v>1</v>
      </c>
      <c r="V38" s="42">
        <v>1</v>
      </c>
      <c r="W38" s="173"/>
      <c r="X38" s="56" t="s">
        <v>825</v>
      </c>
      <c r="Y38" s="56" t="s">
        <v>260</v>
      </c>
      <c r="Z38" s="46" t="s">
        <v>242</v>
      </c>
      <c r="AA38" s="42">
        <v>1</v>
      </c>
      <c r="AB38" s="42">
        <v>3</v>
      </c>
      <c r="AC38" s="173">
        <f>SUM(AA38:AB38)</f>
        <v>4</v>
      </c>
      <c r="AD38" s="42"/>
      <c r="AE38" s="173"/>
    </row>
    <row r="39" spans="1:31" ht="15.6" customHeight="1" x14ac:dyDescent="0.25">
      <c r="B39" s="44"/>
      <c r="C39" s="44"/>
      <c r="F39" s="44"/>
      <c r="N39" s="9"/>
      <c r="O39" s="63"/>
      <c r="P39" s="44" t="s">
        <v>810</v>
      </c>
      <c r="Q39" s="44" t="s">
        <v>299</v>
      </c>
      <c r="R39" s="51" t="s">
        <v>250</v>
      </c>
      <c r="S39" s="42">
        <v>1</v>
      </c>
      <c r="T39" s="199"/>
      <c r="U39" s="173">
        <f t="shared" si="6"/>
        <v>1</v>
      </c>
      <c r="V39" s="42"/>
      <c r="W39" s="173"/>
      <c r="X39" s="44" t="s">
        <v>832</v>
      </c>
      <c r="Y39" s="44" t="s">
        <v>359</v>
      </c>
      <c r="Z39" s="44" t="s">
        <v>242</v>
      </c>
      <c r="AA39" s="42">
        <v>1</v>
      </c>
      <c r="AB39" s="42">
        <v>1</v>
      </c>
      <c r="AC39" s="173">
        <f t="shared" ref="AC39:AC47" si="7">SUM(AA39:AB39)</f>
        <v>2</v>
      </c>
      <c r="AD39" s="42"/>
      <c r="AE39" s="173"/>
    </row>
    <row r="40" spans="1:31" ht="15.6" customHeight="1" x14ac:dyDescent="0.3">
      <c r="B40" s="35" t="s">
        <v>277</v>
      </c>
      <c r="C40" s="59"/>
      <c r="D40" s="24">
        <v>2</v>
      </c>
      <c r="E40" s="9">
        <v>1</v>
      </c>
      <c r="F40" s="44" t="s">
        <v>954</v>
      </c>
      <c r="G40" s="43"/>
      <c r="H40" s="47"/>
      <c r="N40" s="8"/>
      <c r="O40" s="15"/>
      <c r="P40" s="44" t="s">
        <v>809</v>
      </c>
      <c r="Q40" s="44" t="s">
        <v>251</v>
      </c>
      <c r="R40" s="44" t="s">
        <v>250</v>
      </c>
      <c r="S40" s="42"/>
      <c r="T40" s="42">
        <v>1</v>
      </c>
      <c r="U40" s="173">
        <f t="shared" si="6"/>
        <v>1</v>
      </c>
      <c r="V40" s="42">
        <v>1</v>
      </c>
      <c r="W40" s="173"/>
      <c r="X40" s="44" t="s">
        <v>943</v>
      </c>
      <c r="Y40" s="44" t="s">
        <v>908</v>
      </c>
      <c r="Z40" s="44" t="s">
        <v>242</v>
      </c>
      <c r="AA40" s="42">
        <v>1</v>
      </c>
      <c r="AB40" s="199">
        <v>1</v>
      </c>
      <c r="AC40" s="173">
        <f t="shared" si="7"/>
        <v>2</v>
      </c>
      <c r="AD40" s="42"/>
      <c r="AE40" s="173"/>
    </row>
    <row r="41" spans="1:31" ht="15.6" customHeight="1" x14ac:dyDescent="0.25">
      <c r="A41" s="91" t="s">
        <v>226</v>
      </c>
      <c r="B41" s="88" t="s">
        <v>367</v>
      </c>
      <c r="C41" s="46" t="s">
        <v>404</v>
      </c>
      <c r="D41" s="24"/>
      <c r="E41" s="9">
        <v>2</v>
      </c>
      <c r="F41" s="44" t="s">
        <v>955</v>
      </c>
      <c r="N41" s="9"/>
      <c r="O41" s="63"/>
      <c r="P41" s="44" t="s">
        <v>811</v>
      </c>
      <c r="Q41" s="44" t="s">
        <v>299</v>
      </c>
      <c r="R41" s="51" t="s">
        <v>250</v>
      </c>
      <c r="S41" s="199"/>
      <c r="T41" s="199">
        <v>1</v>
      </c>
      <c r="U41" s="173">
        <f t="shared" si="6"/>
        <v>1</v>
      </c>
      <c r="V41" s="42"/>
      <c r="W41" s="173"/>
      <c r="X41" s="44" t="s">
        <v>827</v>
      </c>
      <c r="Y41" s="44" t="s">
        <v>304</v>
      </c>
      <c r="Z41" s="44" t="s">
        <v>242</v>
      </c>
      <c r="AA41" s="42"/>
      <c r="AB41" s="199">
        <v>2</v>
      </c>
      <c r="AC41" s="173">
        <f t="shared" si="7"/>
        <v>2</v>
      </c>
      <c r="AD41" s="42"/>
      <c r="AE41" s="173"/>
    </row>
    <row r="42" spans="1:31" ht="15.6" customHeight="1" x14ac:dyDescent="0.25">
      <c r="N42" s="9"/>
      <c r="O42" s="15"/>
      <c r="P42" s="44" t="s">
        <v>814</v>
      </c>
      <c r="Q42" s="44" t="s">
        <v>325</v>
      </c>
      <c r="R42" s="44" t="s">
        <v>250</v>
      </c>
      <c r="S42" s="52"/>
      <c r="T42" s="91">
        <v>1</v>
      </c>
      <c r="U42" s="173">
        <f t="shared" si="6"/>
        <v>1</v>
      </c>
      <c r="V42" s="42"/>
      <c r="W42" s="173"/>
      <c r="X42" s="44" t="s">
        <v>826</v>
      </c>
      <c r="Y42" s="44" t="s">
        <v>218</v>
      </c>
      <c r="Z42" s="51" t="s">
        <v>242</v>
      </c>
      <c r="AA42" s="42">
        <v>1</v>
      </c>
      <c r="AB42" s="199"/>
      <c r="AC42" s="173">
        <f t="shared" si="7"/>
        <v>1</v>
      </c>
      <c r="AD42" s="42"/>
      <c r="AE42" s="173"/>
    </row>
    <row r="43" spans="1:31" ht="15.6" customHeight="1" x14ac:dyDescent="0.25">
      <c r="A43" s="107"/>
      <c r="B43" s="108"/>
      <c r="C43" s="108"/>
      <c r="D43" s="149"/>
      <c r="E43" s="109"/>
      <c r="F43" s="108"/>
      <c r="G43" s="110"/>
      <c r="H43" s="110"/>
      <c r="I43" s="110"/>
      <c r="J43" s="111"/>
      <c r="K43" s="110"/>
      <c r="L43" s="110"/>
      <c r="M43" s="109"/>
      <c r="N43" s="8"/>
      <c r="O43" s="15"/>
      <c r="P43" s="44" t="s">
        <v>812</v>
      </c>
      <c r="Q43" s="44" t="s">
        <v>215</v>
      </c>
      <c r="R43" s="44" t="s">
        <v>250</v>
      </c>
      <c r="S43" s="42"/>
      <c r="T43" s="199"/>
      <c r="U43" s="173">
        <f t="shared" si="6"/>
        <v>0</v>
      </c>
      <c r="V43" s="42">
        <v>1</v>
      </c>
      <c r="W43" s="173"/>
      <c r="X43" s="44" t="s">
        <v>828</v>
      </c>
      <c r="Y43" s="44" t="s">
        <v>258</v>
      </c>
      <c r="Z43" s="44" t="s">
        <v>242</v>
      </c>
      <c r="AA43" s="42"/>
      <c r="AB43" s="199">
        <v>1</v>
      </c>
      <c r="AC43" s="173">
        <f t="shared" si="7"/>
        <v>1</v>
      </c>
      <c r="AD43" s="42"/>
      <c r="AE43" s="173"/>
    </row>
    <row r="44" spans="1:31" ht="15.6" customHeight="1" x14ac:dyDescent="0.3">
      <c r="C44" s="44" t="s">
        <v>231</v>
      </c>
      <c r="D44" s="102">
        <f>SUM(D15:D43)</f>
        <v>10</v>
      </c>
      <c r="E44" s="22"/>
      <c r="F44" s="44" t="s">
        <v>233</v>
      </c>
      <c r="G44" s="35"/>
      <c r="H44" s="50"/>
      <c r="I44" s="64">
        <v>5</v>
      </c>
      <c r="J44" s="23"/>
      <c r="K44" s="56"/>
      <c r="L44" s="59"/>
      <c r="N44" s="9"/>
      <c r="O44" s="15"/>
      <c r="P44" s="44" t="s">
        <v>806</v>
      </c>
      <c r="Q44" s="51" t="s">
        <v>787</v>
      </c>
      <c r="R44" s="44" t="s">
        <v>250</v>
      </c>
      <c r="S44" s="42"/>
      <c r="T44" s="199"/>
      <c r="U44" s="173">
        <f t="shared" si="6"/>
        <v>0</v>
      </c>
      <c r="V44" s="42"/>
      <c r="W44" s="173"/>
      <c r="X44" s="44" t="s">
        <v>831</v>
      </c>
      <c r="Y44" s="44" t="s">
        <v>382</v>
      </c>
      <c r="Z44" s="44" t="s">
        <v>242</v>
      </c>
      <c r="AA44" s="42"/>
      <c r="AB44" s="42">
        <v>1</v>
      </c>
      <c r="AC44" s="173">
        <f t="shared" si="7"/>
        <v>1</v>
      </c>
      <c r="AD44" s="42"/>
      <c r="AE44" s="173"/>
    </row>
    <row r="45" spans="1:31" ht="15.6" customHeight="1" x14ac:dyDescent="0.25">
      <c r="N45" s="9"/>
      <c r="O45" s="63"/>
      <c r="P45" s="44" t="s">
        <v>808</v>
      </c>
      <c r="Q45" s="44" t="s">
        <v>250</v>
      </c>
      <c r="R45" s="44" t="s">
        <v>250</v>
      </c>
      <c r="S45" s="42"/>
      <c r="T45" s="199"/>
      <c r="U45" s="173">
        <f t="shared" si="6"/>
        <v>0</v>
      </c>
      <c r="V45" s="42"/>
      <c r="W45" s="173"/>
      <c r="X45" s="44" t="s">
        <v>833</v>
      </c>
      <c r="Y45" s="44" t="s">
        <v>204</v>
      </c>
      <c r="Z45" s="44" t="s">
        <v>242</v>
      </c>
      <c r="AA45" s="42"/>
      <c r="AB45" s="42"/>
      <c r="AC45" s="173">
        <f t="shared" si="7"/>
        <v>0</v>
      </c>
      <c r="AD45" s="42">
        <v>1</v>
      </c>
      <c r="AE45" s="173"/>
    </row>
    <row r="46" spans="1:31" ht="15.6" customHeight="1" x14ac:dyDescent="0.25">
      <c r="N46" s="8"/>
      <c r="O46" s="15"/>
      <c r="P46" s="44" t="s">
        <v>813</v>
      </c>
      <c r="Q46" s="44" t="s">
        <v>259</v>
      </c>
      <c r="R46" s="51" t="s">
        <v>250</v>
      </c>
      <c r="S46" s="199"/>
      <c r="T46" s="42"/>
      <c r="U46" s="173">
        <f t="shared" si="6"/>
        <v>0</v>
      </c>
      <c r="V46" s="42"/>
      <c r="W46" s="173"/>
      <c r="X46" s="46" t="s">
        <v>829</v>
      </c>
      <c r="Y46" s="46" t="s">
        <v>249</v>
      </c>
      <c r="Z46" s="160" t="s">
        <v>242</v>
      </c>
      <c r="AA46" s="42"/>
      <c r="AB46" s="42"/>
      <c r="AC46" s="173">
        <f t="shared" si="7"/>
        <v>0</v>
      </c>
      <c r="AD46" s="42"/>
      <c r="AE46" s="173"/>
    </row>
    <row r="47" spans="1:31" ht="15.6" customHeight="1" x14ac:dyDescent="0.25">
      <c r="N47" s="8"/>
      <c r="O47" s="63"/>
      <c r="P47" s="44" t="s">
        <v>815</v>
      </c>
      <c r="Q47" s="159" t="s">
        <v>380</v>
      </c>
      <c r="R47" s="44" t="s">
        <v>250</v>
      </c>
      <c r="S47" s="42"/>
      <c r="T47" s="42"/>
      <c r="U47" s="173">
        <f t="shared" si="6"/>
        <v>0</v>
      </c>
      <c r="V47" s="42"/>
      <c r="W47" s="173"/>
      <c r="X47" s="44" t="s">
        <v>830</v>
      </c>
      <c r="Y47" s="88" t="s">
        <v>288</v>
      </c>
      <c r="Z47" s="44" t="s">
        <v>242</v>
      </c>
      <c r="AA47" s="42"/>
      <c r="AB47" s="199"/>
      <c r="AC47" s="173">
        <f t="shared" si="7"/>
        <v>0</v>
      </c>
      <c r="AD47" s="42"/>
      <c r="AE47" s="173"/>
    </row>
    <row r="48" spans="1:31" ht="15.6" customHeight="1" x14ac:dyDescent="0.25">
      <c r="A48" s="91"/>
      <c r="N48" s="9"/>
      <c r="O48" s="15"/>
      <c r="P48" s="157" t="s">
        <v>805</v>
      </c>
      <c r="Q48" s="157"/>
      <c r="R48" s="157" t="s">
        <v>250</v>
      </c>
      <c r="S48" s="221"/>
      <c r="T48" s="221">
        <v>1</v>
      </c>
      <c r="U48" s="173">
        <f t="shared" si="6"/>
        <v>1</v>
      </c>
      <c r="V48" s="42">
        <v>1</v>
      </c>
      <c r="W48" s="173"/>
      <c r="X48" s="157" t="s">
        <v>805</v>
      </c>
      <c r="Y48" s="157"/>
      <c r="Z48" s="157" t="s">
        <v>242</v>
      </c>
      <c r="AA48" s="221">
        <v>3</v>
      </c>
      <c r="AB48" s="221">
        <v>1</v>
      </c>
      <c r="AC48" s="173">
        <f>SUM(AA48:AB48)</f>
        <v>4</v>
      </c>
      <c r="AD48" s="42"/>
      <c r="AE48" s="173"/>
    </row>
    <row r="49" spans="1:31" ht="15.6" customHeight="1" x14ac:dyDescent="0.25">
      <c r="N49" s="9"/>
      <c r="O49" s="15"/>
      <c r="P49" s="224" t="s">
        <v>939</v>
      </c>
      <c r="Q49" s="224"/>
      <c r="R49" s="224"/>
      <c r="S49" s="226">
        <f>SUM(S38:S48)</f>
        <v>2</v>
      </c>
      <c r="T49" s="226">
        <f>SUM(T38:T48)</f>
        <v>4</v>
      </c>
      <c r="U49" s="226">
        <f>SUM(U38:U48)</f>
        <v>6</v>
      </c>
      <c r="V49" s="226">
        <f>SUM(V38:V48)</f>
        <v>4</v>
      </c>
      <c r="W49" s="173"/>
      <c r="X49" s="224" t="s">
        <v>940</v>
      </c>
      <c r="Y49" s="224"/>
      <c r="Z49" s="224"/>
      <c r="AA49" s="226">
        <f>SUM(AA38:AA48)</f>
        <v>7</v>
      </c>
      <c r="AB49" s="226">
        <f>SUM(AB38:AB48)</f>
        <v>10</v>
      </c>
      <c r="AC49" s="226">
        <f>SUM(AC38:AC48)</f>
        <v>17</v>
      </c>
      <c r="AD49" s="226">
        <f>SUM(AD38:AD48)</f>
        <v>1</v>
      </c>
      <c r="AE49" s="173"/>
    </row>
    <row r="50" spans="1:31" ht="15.6" customHeight="1" x14ac:dyDescent="0.25">
      <c r="N50" s="8"/>
      <c r="O50" s="15"/>
      <c r="P50" s="44" t="s">
        <v>822</v>
      </c>
      <c r="Q50" s="44" t="s">
        <v>238</v>
      </c>
      <c r="R50" s="44" t="s">
        <v>356</v>
      </c>
      <c r="S50" s="42">
        <v>1</v>
      </c>
      <c r="T50" s="42">
        <v>1</v>
      </c>
      <c r="U50" s="173">
        <f t="shared" ref="U50:U59" si="8">SUM(S50:T50)</f>
        <v>2</v>
      </c>
      <c r="V50" s="42"/>
      <c r="W50" s="173"/>
      <c r="X50" s="44" t="s">
        <v>836</v>
      </c>
      <c r="Y50" s="159" t="s">
        <v>216</v>
      </c>
      <c r="Z50" s="44" t="s">
        <v>358</v>
      </c>
      <c r="AA50" s="42">
        <v>3</v>
      </c>
      <c r="AB50" s="199"/>
      <c r="AC50" s="173">
        <f t="shared" ref="AC50:AC57" si="9">SUM(AA50:AB50)</f>
        <v>3</v>
      </c>
      <c r="AD50" s="42">
        <v>1</v>
      </c>
      <c r="AE50" s="173"/>
    </row>
    <row r="51" spans="1:31" ht="15.6" customHeight="1" x14ac:dyDescent="0.25">
      <c r="N51" s="9"/>
      <c r="O51" s="63"/>
      <c r="P51" s="44" t="s">
        <v>823</v>
      </c>
      <c r="Q51" s="44" t="s">
        <v>292</v>
      </c>
      <c r="R51" s="44" t="s">
        <v>356</v>
      </c>
      <c r="S51" s="42">
        <v>1</v>
      </c>
      <c r="T51" s="199">
        <v>1</v>
      </c>
      <c r="U51" s="173">
        <f t="shared" si="8"/>
        <v>2</v>
      </c>
      <c r="V51" s="43"/>
      <c r="W51" s="173"/>
      <c r="X51" s="44" t="s">
        <v>834</v>
      </c>
      <c r="Y51" s="161" t="s">
        <v>314</v>
      </c>
      <c r="Z51" s="44" t="s">
        <v>358</v>
      </c>
      <c r="AA51" s="42">
        <v>1</v>
      </c>
      <c r="AB51" s="199">
        <v>1</v>
      </c>
      <c r="AC51" s="173">
        <f t="shared" si="9"/>
        <v>2</v>
      </c>
      <c r="AD51" s="42">
        <v>1</v>
      </c>
      <c r="AE51" s="173"/>
    </row>
    <row r="52" spans="1:31" ht="15.6" customHeight="1" x14ac:dyDescent="0.25">
      <c r="N52" s="9"/>
      <c r="O52" s="15"/>
      <c r="P52" s="44" t="s">
        <v>818</v>
      </c>
      <c r="Q52" s="44" t="s">
        <v>209</v>
      </c>
      <c r="R52" s="44" t="s">
        <v>356</v>
      </c>
      <c r="S52" s="42"/>
      <c r="T52" s="199">
        <v>2</v>
      </c>
      <c r="U52" s="173">
        <f t="shared" si="8"/>
        <v>2</v>
      </c>
      <c r="V52" s="42"/>
      <c r="W52" s="173"/>
      <c r="X52" s="44" t="s">
        <v>835</v>
      </c>
      <c r="Y52" s="88" t="s">
        <v>309</v>
      </c>
      <c r="Z52" s="44" t="s">
        <v>358</v>
      </c>
      <c r="AA52" s="42"/>
      <c r="AB52" s="199">
        <v>2</v>
      </c>
      <c r="AC52" s="173">
        <f t="shared" si="9"/>
        <v>2</v>
      </c>
      <c r="AD52" s="42"/>
      <c r="AE52" s="173"/>
    </row>
    <row r="53" spans="1:31" ht="15.6" customHeight="1" x14ac:dyDescent="0.25">
      <c r="N53" s="9"/>
      <c r="O53" s="63"/>
      <c r="P53" s="44" t="s">
        <v>918</v>
      </c>
      <c r="Q53" s="159" t="s">
        <v>691</v>
      </c>
      <c r="R53" s="44" t="s">
        <v>356</v>
      </c>
      <c r="S53" s="42">
        <v>1</v>
      </c>
      <c r="T53" s="42"/>
      <c r="U53" s="173">
        <f t="shared" si="8"/>
        <v>1</v>
      </c>
      <c r="V53" s="42"/>
      <c r="W53" s="173"/>
      <c r="X53" s="44" t="s">
        <v>842</v>
      </c>
      <c r="Y53" s="44" t="s">
        <v>598</v>
      </c>
      <c r="Z53" s="44" t="s">
        <v>358</v>
      </c>
      <c r="AA53" s="42"/>
      <c r="AB53" s="199">
        <v>2</v>
      </c>
      <c r="AC53" s="173">
        <f t="shared" si="9"/>
        <v>2</v>
      </c>
      <c r="AD53" s="42"/>
      <c r="AE53" s="173"/>
    </row>
    <row r="54" spans="1:31" ht="15.6" customHeight="1" x14ac:dyDescent="0.25">
      <c r="N54" s="8"/>
      <c r="O54" s="15"/>
      <c r="P54" s="44" t="s">
        <v>819</v>
      </c>
      <c r="Q54" s="51" t="s">
        <v>217</v>
      </c>
      <c r="R54" s="51" t="s">
        <v>356</v>
      </c>
      <c r="S54" s="42">
        <v>1</v>
      </c>
      <c r="T54" s="199"/>
      <c r="U54" s="173">
        <f t="shared" si="8"/>
        <v>1</v>
      </c>
      <c r="V54" s="42"/>
      <c r="W54" s="173"/>
      <c r="X54" s="44" t="s">
        <v>837</v>
      </c>
      <c r="Y54" s="44" t="s">
        <v>798</v>
      </c>
      <c r="Z54" s="44" t="s">
        <v>358</v>
      </c>
      <c r="AA54" s="42"/>
      <c r="AB54" s="42">
        <v>1</v>
      </c>
      <c r="AC54" s="173">
        <f t="shared" si="9"/>
        <v>1</v>
      </c>
      <c r="AD54" s="199"/>
      <c r="AE54" s="173"/>
    </row>
    <row r="55" spans="1:31" ht="15.6" customHeight="1" x14ac:dyDescent="0.25">
      <c r="N55" s="8"/>
      <c r="O55" s="63"/>
      <c r="P55" s="44" t="s">
        <v>817</v>
      </c>
      <c r="Q55" s="44" t="s">
        <v>257</v>
      </c>
      <c r="R55" s="44" t="s">
        <v>356</v>
      </c>
      <c r="S55" s="42"/>
      <c r="T55" s="199">
        <v>1</v>
      </c>
      <c r="U55" s="173">
        <f t="shared" si="8"/>
        <v>1</v>
      </c>
      <c r="V55" s="42">
        <v>1</v>
      </c>
      <c r="W55" s="173"/>
      <c r="X55" s="44" t="s">
        <v>839</v>
      </c>
      <c r="Y55" s="44" t="s">
        <v>295</v>
      </c>
      <c r="Z55" s="44" t="s">
        <v>358</v>
      </c>
      <c r="AA55" s="42"/>
      <c r="AB55" s="42">
        <v>1</v>
      </c>
      <c r="AC55" s="173">
        <f t="shared" si="9"/>
        <v>1</v>
      </c>
      <c r="AD55" s="42"/>
      <c r="AE55" s="173"/>
    </row>
    <row r="56" spans="1:31" ht="15.6" customHeight="1" x14ac:dyDescent="0.25">
      <c r="N56" s="8"/>
      <c r="O56" s="15"/>
      <c r="P56" s="44" t="s">
        <v>882</v>
      </c>
      <c r="Q56" s="44" t="s">
        <v>756</v>
      </c>
      <c r="R56" s="44" t="s">
        <v>356</v>
      </c>
      <c r="S56" s="42"/>
      <c r="T56" s="42">
        <v>1</v>
      </c>
      <c r="U56" s="173">
        <f t="shared" si="8"/>
        <v>1</v>
      </c>
      <c r="V56" s="42"/>
      <c r="W56" s="173"/>
      <c r="X56" s="44" t="s">
        <v>925</v>
      </c>
      <c r="Y56" s="44" t="s">
        <v>300</v>
      </c>
      <c r="Z56" s="44" t="s">
        <v>358</v>
      </c>
      <c r="AA56" s="42"/>
      <c r="AB56" s="42"/>
      <c r="AC56" s="173">
        <f t="shared" si="9"/>
        <v>0</v>
      </c>
      <c r="AD56" s="199"/>
      <c r="AE56" s="173"/>
    </row>
    <row r="57" spans="1:31" ht="15.6" customHeight="1" x14ac:dyDescent="0.25">
      <c r="N57" s="9"/>
      <c r="O57" s="15"/>
      <c r="P57" s="44" t="s">
        <v>821</v>
      </c>
      <c r="Q57" s="51" t="s">
        <v>254</v>
      </c>
      <c r="R57" s="51" t="s">
        <v>356</v>
      </c>
      <c r="S57" s="42"/>
      <c r="T57" s="42">
        <v>1</v>
      </c>
      <c r="U57" s="173">
        <f t="shared" si="8"/>
        <v>1</v>
      </c>
      <c r="V57" s="42"/>
      <c r="W57" s="173"/>
      <c r="X57" s="44" t="s">
        <v>838</v>
      </c>
      <c r="Y57" s="44" t="s">
        <v>290</v>
      </c>
      <c r="Z57" s="44" t="s">
        <v>358</v>
      </c>
      <c r="AA57" s="42"/>
      <c r="AB57" s="199"/>
      <c r="AC57" s="173">
        <f t="shared" si="9"/>
        <v>0</v>
      </c>
      <c r="AD57" s="43"/>
      <c r="AE57" s="173"/>
    </row>
    <row r="58" spans="1:31" ht="15.6" customHeight="1" x14ac:dyDescent="0.25">
      <c r="N58" s="9"/>
      <c r="O58" s="63"/>
      <c r="P58" s="44" t="s">
        <v>816</v>
      </c>
      <c r="Q58" s="44" t="s">
        <v>213</v>
      </c>
      <c r="R58" s="44" t="s">
        <v>356</v>
      </c>
      <c r="S58" s="42"/>
      <c r="T58" s="199">
        <v>1</v>
      </c>
      <c r="U58" s="173">
        <f t="shared" si="8"/>
        <v>1</v>
      </c>
      <c r="V58" s="42"/>
      <c r="W58" s="173"/>
      <c r="X58" s="44" t="s">
        <v>840</v>
      </c>
      <c r="Y58" s="44" t="s">
        <v>293</v>
      </c>
      <c r="Z58" s="51" t="s">
        <v>358</v>
      </c>
      <c r="AA58" s="199"/>
      <c r="AB58" s="42"/>
      <c r="AC58" s="173">
        <f>SUM(AA58:AB58)</f>
        <v>0</v>
      </c>
      <c r="AD58" s="43"/>
      <c r="AE58" s="173"/>
    </row>
    <row r="59" spans="1:31" ht="15.6" customHeight="1" x14ac:dyDescent="0.3">
      <c r="A59" s="171"/>
      <c r="B59" s="170" t="s">
        <v>945</v>
      </c>
      <c r="C59" s="170"/>
      <c r="D59" s="49" t="s">
        <v>246</v>
      </c>
      <c r="E59" s="49" t="s">
        <v>240</v>
      </c>
      <c r="F59" s="49" t="s">
        <v>241</v>
      </c>
      <c r="G59" s="170" t="s">
        <v>247</v>
      </c>
      <c r="H59" s="170" t="s">
        <v>803</v>
      </c>
      <c r="I59" s="170"/>
      <c r="J59" s="170"/>
      <c r="K59" s="170"/>
      <c r="L59" s="170" t="s">
        <v>802</v>
      </c>
      <c r="N59" s="9"/>
      <c r="O59" s="63"/>
      <c r="P59" s="44" t="s">
        <v>820</v>
      </c>
      <c r="Q59" s="44" t="s">
        <v>254</v>
      </c>
      <c r="R59" s="44" t="s">
        <v>356</v>
      </c>
      <c r="S59" s="42"/>
      <c r="T59" s="199">
        <v>1</v>
      </c>
      <c r="U59" s="173">
        <f t="shared" si="8"/>
        <v>1</v>
      </c>
      <c r="V59" s="42"/>
      <c r="W59" s="173"/>
      <c r="X59" s="44" t="s">
        <v>841</v>
      </c>
      <c r="Y59" s="44" t="s">
        <v>248</v>
      </c>
      <c r="Z59" s="44" t="s">
        <v>358</v>
      </c>
      <c r="AA59" s="42"/>
      <c r="AB59" s="199"/>
      <c r="AC59" s="173">
        <f>SUM(AA59:AB59)</f>
        <v>0</v>
      </c>
      <c r="AD59" s="43"/>
      <c r="AE59" s="173"/>
    </row>
    <row r="60" spans="1:31" ht="15.6" customHeight="1" x14ac:dyDescent="0.3">
      <c r="B60" s="42"/>
      <c r="C60" s="44" t="s">
        <v>792</v>
      </c>
      <c r="D60" s="44" t="s">
        <v>305</v>
      </c>
      <c r="E60" s="42">
        <v>3</v>
      </c>
      <c r="F60" s="42">
        <v>1</v>
      </c>
      <c r="G60" s="173">
        <f>SUM(E60:F60)</f>
        <v>4</v>
      </c>
      <c r="H60" s="64"/>
      <c r="I60" s="44"/>
      <c r="J60" s="44"/>
      <c r="K60" s="64"/>
      <c r="L60" s="44" t="s">
        <v>304</v>
      </c>
      <c r="M60" s="44" t="s">
        <v>356</v>
      </c>
      <c r="N60" s="9"/>
      <c r="O60" s="15"/>
      <c r="P60" s="157" t="s">
        <v>805</v>
      </c>
      <c r="Q60" s="157"/>
      <c r="R60" s="157" t="s">
        <v>356</v>
      </c>
      <c r="S60" s="221">
        <v>1</v>
      </c>
      <c r="T60" s="221"/>
      <c r="U60" s="173">
        <f>SUM(S60:T60)</f>
        <v>1</v>
      </c>
      <c r="V60" s="43"/>
      <c r="W60" s="173"/>
      <c r="X60" s="157" t="s">
        <v>804</v>
      </c>
      <c r="Y60" s="222"/>
      <c r="Z60" s="157" t="s">
        <v>358</v>
      </c>
      <c r="AA60" s="221">
        <v>1</v>
      </c>
      <c r="AB60" s="221"/>
      <c r="AC60" s="173">
        <f>SUM(AA60:AB60)</f>
        <v>1</v>
      </c>
      <c r="AD60" s="43"/>
      <c r="AE60" s="173"/>
    </row>
    <row r="61" spans="1:31" ht="15.6" customHeight="1" thickBot="1" x14ac:dyDescent="0.3">
      <c r="B61" s="42"/>
      <c r="C61" s="44" t="s">
        <v>320</v>
      </c>
      <c r="D61" s="44" t="s">
        <v>305</v>
      </c>
      <c r="E61" s="42">
        <v>2</v>
      </c>
      <c r="F61" s="42">
        <v>2</v>
      </c>
      <c r="G61" s="173">
        <f t="shared" ref="G61:G67" si="10">SUM(E61:F61)</f>
        <v>4</v>
      </c>
      <c r="H61" s="42"/>
      <c r="I61" s="44"/>
      <c r="J61" s="44"/>
      <c r="K61" s="44"/>
      <c r="L61" s="44" t="s">
        <v>329</v>
      </c>
      <c r="M61" s="44" t="s">
        <v>358</v>
      </c>
      <c r="N61" s="9"/>
      <c r="O61" s="63"/>
      <c r="P61" s="224" t="s">
        <v>942</v>
      </c>
      <c r="Q61" s="224"/>
      <c r="R61" s="224"/>
      <c r="S61" s="226">
        <f>SUM(S50:S60)</f>
        <v>5</v>
      </c>
      <c r="T61" s="226">
        <f>SUM(T50:T60)</f>
        <v>9</v>
      </c>
      <c r="U61" s="226">
        <f>SUM(U50:U60)</f>
        <v>14</v>
      </c>
      <c r="V61" s="226">
        <f>SUM(V50:V60)</f>
        <v>1</v>
      </c>
      <c r="W61" s="173"/>
      <c r="X61" s="224" t="s">
        <v>941</v>
      </c>
      <c r="Y61" s="228"/>
      <c r="Z61" s="225"/>
      <c r="AA61" s="226">
        <f>SUM(AA50:AA60)</f>
        <v>5</v>
      </c>
      <c r="AB61" s="226">
        <f>SUM(AB50:AB60)</f>
        <v>7</v>
      </c>
      <c r="AC61" s="226">
        <f>SUM(AA61:AB61)</f>
        <v>12</v>
      </c>
      <c r="AD61" s="226">
        <f>SUM(AD50:AD60)</f>
        <v>2</v>
      </c>
      <c r="AE61" s="173"/>
    </row>
    <row r="62" spans="1:31" ht="15.6" customHeight="1" thickBot="1" x14ac:dyDescent="0.3">
      <c r="B62" s="42"/>
      <c r="C62" s="56" t="s">
        <v>260</v>
      </c>
      <c r="D62" s="46" t="s">
        <v>242</v>
      </c>
      <c r="E62" s="42">
        <v>1</v>
      </c>
      <c r="F62" s="42">
        <v>3</v>
      </c>
      <c r="G62" s="173">
        <f t="shared" si="10"/>
        <v>4</v>
      </c>
      <c r="H62" s="43"/>
      <c r="I62" s="44"/>
      <c r="J62" s="44"/>
      <c r="K62" s="44"/>
      <c r="L62" s="43"/>
      <c r="M62" s="43"/>
      <c r="N62" s="9"/>
      <c r="O62" s="16"/>
      <c r="P62" s="168"/>
      <c r="Q62" s="168"/>
      <c r="R62" s="168"/>
      <c r="S62" s="207">
        <f>S25+S37+S49+S61</f>
        <v>22</v>
      </c>
      <c r="T62" s="207">
        <f>T25+T37+T49+T61</f>
        <v>35</v>
      </c>
      <c r="U62" s="207">
        <f>U25+U37+U49+U61</f>
        <v>57</v>
      </c>
      <c r="V62" s="207">
        <f>V25+V37+V49+V61</f>
        <v>5</v>
      </c>
      <c r="W62" s="173"/>
      <c r="X62" s="208"/>
      <c r="Y62" s="57"/>
      <c r="Z62" s="57"/>
      <c r="AA62" s="207">
        <f>AA25+AA37+AA49+AA61</f>
        <v>23</v>
      </c>
      <c r="AB62" s="207">
        <f>AB25+AB37+AB49+AB61</f>
        <v>34</v>
      </c>
      <c r="AC62" s="207">
        <f>AC25+AC37+AC49+AC61</f>
        <v>57</v>
      </c>
      <c r="AD62" s="207">
        <f>AD25+AD37+AD49+AD61</f>
        <v>12</v>
      </c>
      <c r="AE62" s="173"/>
    </row>
    <row r="63" spans="1:31" ht="15.6" customHeight="1" thickTop="1" thickBot="1" x14ac:dyDescent="0.35">
      <c r="B63" s="42"/>
      <c r="C63" s="159" t="s">
        <v>216</v>
      </c>
      <c r="D63" s="44" t="s">
        <v>358</v>
      </c>
      <c r="E63" s="42">
        <v>3</v>
      </c>
      <c r="F63" s="199"/>
      <c r="G63" s="173">
        <f t="shared" si="10"/>
        <v>3</v>
      </c>
      <c r="H63" s="42">
        <v>1</v>
      </c>
      <c r="I63" s="44"/>
      <c r="J63" s="43"/>
      <c r="K63" s="43"/>
      <c r="L63" s="170" t="s">
        <v>273</v>
      </c>
      <c r="M63" s="43"/>
      <c r="N63" s="9"/>
      <c r="O63" s="16"/>
      <c r="P63" s="43"/>
      <c r="Q63" s="43"/>
      <c r="R63" s="43"/>
      <c r="S63" s="43"/>
      <c r="T63" s="43"/>
      <c r="U63" s="43"/>
      <c r="V63" s="43"/>
      <c r="W63" s="43"/>
      <c r="X63" s="209" t="s">
        <v>799</v>
      </c>
      <c r="Y63" s="201"/>
      <c r="Z63" s="201"/>
      <c r="AA63" s="210">
        <f>S62+AA62</f>
        <v>45</v>
      </c>
      <c r="AB63" s="210">
        <f>T62+AB62</f>
        <v>69</v>
      </c>
      <c r="AC63" s="210">
        <f>U62+AC62</f>
        <v>114</v>
      </c>
      <c r="AD63" s="210">
        <f>V62+AD62</f>
        <v>17</v>
      </c>
      <c r="AE63" s="211"/>
    </row>
    <row r="64" spans="1:31" ht="15.6" customHeight="1" thickTop="1" x14ac:dyDescent="0.25">
      <c r="B64" s="42"/>
      <c r="C64" s="44" t="s">
        <v>790</v>
      </c>
      <c r="D64" s="44" t="s">
        <v>305</v>
      </c>
      <c r="E64" s="42">
        <v>2</v>
      </c>
      <c r="F64" s="199">
        <v>1</v>
      </c>
      <c r="G64" s="173">
        <f t="shared" si="10"/>
        <v>3</v>
      </c>
      <c r="H64" s="43"/>
      <c r="I64" s="43"/>
      <c r="J64" s="43"/>
      <c r="K64" s="43"/>
      <c r="L64" s="159" t="s">
        <v>272</v>
      </c>
      <c r="M64" s="51"/>
      <c r="N64" s="9"/>
      <c r="O64" s="16"/>
      <c r="AE64" s="211"/>
    </row>
    <row r="65" spans="1:31" ht="15.6" customHeight="1" x14ac:dyDescent="0.3">
      <c r="B65" s="42"/>
      <c r="C65" s="46" t="s">
        <v>794</v>
      </c>
      <c r="D65" s="44" t="s">
        <v>243</v>
      </c>
      <c r="E65" s="42">
        <v>2</v>
      </c>
      <c r="F65" s="42">
        <v>1</v>
      </c>
      <c r="G65" s="173">
        <f t="shared" si="10"/>
        <v>3</v>
      </c>
      <c r="H65" s="42">
        <v>2</v>
      </c>
      <c r="I65" s="43"/>
      <c r="J65" s="43"/>
      <c r="K65" s="43"/>
      <c r="L65" s="43"/>
      <c r="M65" s="43"/>
      <c r="O65" s="16"/>
      <c r="P65" s="49" t="s">
        <v>933</v>
      </c>
      <c r="Q65" s="49" t="s">
        <v>928</v>
      </c>
      <c r="R65" s="192">
        <v>41183</v>
      </c>
      <c r="S65" s="57"/>
      <c r="T65" s="57"/>
      <c r="U65" s="57"/>
      <c r="V65" s="171"/>
      <c r="W65" s="171"/>
      <c r="X65" s="163" t="s">
        <v>929</v>
      </c>
      <c r="Y65" s="170"/>
      <c r="Z65" s="192">
        <v>41190</v>
      </c>
      <c r="AA65" s="211"/>
      <c r="AB65" s="211"/>
      <c r="AC65" s="211"/>
      <c r="AD65" s="211"/>
      <c r="AE65" s="211"/>
    </row>
    <row r="66" spans="1:31" ht="15.6" customHeight="1" x14ac:dyDescent="0.3">
      <c r="B66" s="42"/>
      <c r="C66" s="51" t="s">
        <v>205</v>
      </c>
      <c r="D66" s="44" t="s">
        <v>306</v>
      </c>
      <c r="E66" s="42">
        <v>2</v>
      </c>
      <c r="F66" s="199">
        <v>1</v>
      </c>
      <c r="G66" s="173">
        <f t="shared" si="10"/>
        <v>3</v>
      </c>
      <c r="H66" s="42"/>
      <c r="I66" s="43"/>
      <c r="J66" s="43"/>
      <c r="K66" s="43"/>
      <c r="L66" s="43"/>
      <c r="M66" s="43"/>
      <c r="O66" s="16"/>
      <c r="P66" s="162" t="s">
        <v>270</v>
      </c>
      <c r="Q66" s="162" t="s">
        <v>268</v>
      </c>
      <c r="R66" s="162" t="s">
        <v>296</v>
      </c>
      <c r="S66" s="44"/>
      <c r="T66" s="44"/>
      <c r="U66" s="44"/>
      <c r="V66" s="50"/>
      <c r="W66" s="50"/>
      <c r="X66" s="162" t="s">
        <v>270</v>
      </c>
      <c r="Y66" s="162" t="s">
        <v>268</v>
      </c>
      <c r="Z66" s="162" t="s">
        <v>296</v>
      </c>
      <c r="AA66" s="43"/>
      <c r="AB66" s="43"/>
      <c r="AC66" s="43"/>
      <c r="AD66" s="43"/>
      <c r="AE66" s="211"/>
    </row>
    <row r="67" spans="1:31" ht="15.6" customHeight="1" x14ac:dyDescent="0.3">
      <c r="B67" s="42"/>
      <c r="C67" s="51" t="s">
        <v>298</v>
      </c>
      <c r="D67" s="44" t="s">
        <v>319</v>
      </c>
      <c r="E67" s="42">
        <v>2</v>
      </c>
      <c r="F67" s="42">
        <v>1</v>
      </c>
      <c r="G67" s="173">
        <f t="shared" si="10"/>
        <v>3</v>
      </c>
      <c r="H67" s="42"/>
      <c r="I67" s="43"/>
      <c r="J67" s="43"/>
      <c r="K67" s="43"/>
      <c r="L67" s="170" t="s">
        <v>348</v>
      </c>
      <c r="M67" s="43"/>
      <c r="O67" s="16"/>
      <c r="P67" s="198">
        <v>0.38541666666666669</v>
      </c>
      <c r="Q67" s="64" t="s">
        <v>315</v>
      </c>
      <c r="R67" s="193" t="s">
        <v>389</v>
      </c>
      <c r="S67" s="44"/>
      <c r="T67" s="44"/>
      <c r="U67" s="44"/>
      <c r="V67" s="50"/>
      <c r="W67" s="50"/>
      <c r="X67" s="198">
        <v>0.38541666666666669</v>
      </c>
      <c r="Y67" s="64" t="s">
        <v>315</v>
      </c>
      <c r="Z67" s="193" t="s">
        <v>401</v>
      </c>
      <c r="AA67" s="52"/>
      <c r="AB67" s="91"/>
      <c r="AC67" s="42"/>
      <c r="AD67" s="43"/>
      <c r="AE67" s="211"/>
    </row>
    <row r="68" spans="1:31" ht="15.6" customHeight="1" x14ac:dyDescent="0.3">
      <c r="B68" s="42"/>
      <c r="C68" s="44" t="s">
        <v>256</v>
      </c>
      <c r="D68" s="51" t="s">
        <v>319</v>
      </c>
      <c r="E68" s="199">
        <v>1</v>
      </c>
      <c r="F68" s="199">
        <v>2</v>
      </c>
      <c r="G68" s="173">
        <f>SUM(E68:F68)</f>
        <v>3</v>
      </c>
      <c r="H68" s="43"/>
      <c r="I68" s="43"/>
      <c r="J68" s="43"/>
      <c r="K68" s="43"/>
      <c r="L68" s="159" t="s">
        <v>272</v>
      </c>
      <c r="M68" s="51"/>
      <c r="O68" s="16"/>
      <c r="P68" s="198">
        <v>0.38541666666666669</v>
      </c>
      <c r="Q68" s="64" t="s">
        <v>316</v>
      </c>
      <c r="R68" s="193" t="s">
        <v>390</v>
      </c>
      <c r="S68" s="44"/>
      <c r="T68" s="44"/>
      <c r="U68" s="44"/>
      <c r="V68" s="50"/>
      <c r="W68" s="50"/>
      <c r="X68" s="198">
        <v>0.38541666666666669</v>
      </c>
      <c r="Y68" s="64" t="s">
        <v>316</v>
      </c>
      <c r="Z68" s="193" t="s">
        <v>402</v>
      </c>
      <c r="AA68" s="42"/>
      <c r="AB68" s="199"/>
      <c r="AC68" s="42"/>
      <c r="AD68" s="43"/>
      <c r="AE68" s="211"/>
    </row>
    <row r="69" spans="1:31" ht="15.6" customHeight="1" thickBot="1" x14ac:dyDescent="0.35">
      <c r="B69" s="42"/>
      <c r="C69" s="159" t="s">
        <v>274</v>
      </c>
      <c r="D69" s="51" t="s">
        <v>305</v>
      </c>
      <c r="E69" s="42"/>
      <c r="F69" s="42">
        <v>3</v>
      </c>
      <c r="G69" s="173">
        <f>SUM(E69:F69)</f>
        <v>3</v>
      </c>
      <c r="H69" s="229"/>
      <c r="I69" s="43"/>
      <c r="J69" s="43"/>
      <c r="K69" s="43"/>
      <c r="L69" s="43"/>
      <c r="M69" s="44"/>
      <c r="O69" s="16"/>
      <c r="P69" s="198">
        <v>0.42708333333333331</v>
      </c>
      <c r="Q69" s="64" t="s">
        <v>315</v>
      </c>
      <c r="R69" s="193" t="s">
        <v>391</v>
      </c>
      <c r="S69" s="44"/>
      <c r="T69" s="44"/>
      <c r="U69" s="44"/>
      <c r="V69" s="50"/>
      <c r="W69" s="50"/>
      <c r="X69" s="198">
        <v>0.42708333333333331</v>
      </c>
      <c r="Y69" s="64" t="s">
        <v>315</v>
      </c>
      <c r="Z69" s="193" t="s">
        <v>442</v>
      </c>
      <c r="AA69" s="42"/>
      <c r="AB69" s="42"/>
      <c r="AC69" s="42"/>
      <c r="AD69" s="43"/>
      <c r="AE69" s="211"/>
    </row>
    <row r="70" spans="1:31" ht="15.6" customHeight="1" x14ac:dyDescent="0.3">
      <c r="A70" s="151"/>
      <c r="B70" s="151"/>
      <c r="C70" s="151" t="s">
        <v>944</v>
      </c>
      <c r="D70" s="151"/>
      <c r="E70" s="230">
        <f>SUM(E60:E69)</f>
        <v>18</v>
      </c>
      <c r="F70" s="230">
        <f>SUM(F60:F69)</f>
        <v>15</v>
      </c>
      <c r="G70" s="230">
        <f>SUM(G60:G69)</f>
        <v>33</v>
      </c>
      <c r="H70" s="230">
        <f>SUM(H60:H69)</f>
        <v>3</v>
      </c>
      <c r="I70" s="151"/>
      <c r="J70" s="151"/>
      <c r="K70" s="151"/>
      <c r="L70" s="151"/>
      <c r="M70" s="151"/>
      <c r="O70" s="16"/>
      <c r="P70" s="198">
        <v>0.42708333333333331</v>
      </c>
      <c r="Q70" s="64" t="s">
        <v>316</v>
      </c>
      <c r="R70" s="193" t="s">
        <v>392</v>
      </c>
      <c r="S70" s="43"/>
      <c r="T70" s="43"/>
      <c r="U70" s="43"/>
      <c r="V70" s="43"/>
      <c r="W70" s="43"/>
      <c r="X70" s="198">
        <v>0.42708333333333331</v>
      </c>
      <c r="Y70" s="64" t="s">
        <v>316</v>
      </c>
      <c r="Z70" s="193" t="s">
        <v>441</v>
      </c>
      <c r="AA70" s="43"/>
      <c r="AB70" s="43"/>
      <c r="AC70" s="43"/>
      <c r="AD70" s="43"/>
      <c r="AE70" s="211"/>
    </row>
    <row r="71" spans="1:31" ht="15.75" x14ac:dyDescent="0.25">
      <c r="A71" s="151"/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211"/>
    </row>
    <row r="72" spans="1:31" ht="18" x14ac:dyDescent="0.25">
      <c r="A72" s="36"/>
      <c r="B72" s="84"/>
      <c r="C72" s="36"/>
      <c r="D72" s="36"/>
      <c r="E72" s="34"/>
      <c r="F72" s="83"/>
      <c r="G72" s="36"/>
      <c r="H72" s="83"/>
      <c r="I72" s="83"/>
      <c r="J72" s="34"/>
      <c r="K72" s="83"/>
      <c r="L72" s="4"/>
      <c r="O72" s="94"/>
      <c r="P72" s="143"/>
      <c r="Q72" s="143"/>
      <c r="R72" s="143"/>
      <c r="S72" s="104"/>
      <c r="T72" s="104"/>
      <c r="U72" s="104"/>
      <c r="V72" s="104"/>
    </row>
    <row r="73" spans="1:31" ht="18" x14ac:dyDescent="0.25">
      <c r="A73" s="36"/>
      <c r="B73" s="84"/>
      <c r="C73" s="36"/>
      <c r="D73" s="36"/>
      <c r="E73" s="34"/>
      <c r="F73" s="83"/>
      <c r="G73" s="36"/>
      <c r="H73" s="83"/>
      <c r="I73" s="68"/>
      <c r="J73" s="68"/>
      <c r="K73" s="68"/>
      <c r="L73" s="7"/>
      <c r="O73" s="94"/>
      <c r="P73" s="143"/>
      <c r="Q73" s="143"/>
      <c r="R73" s="143"/>
      <c r="S73" s="104"/>
      <c r="T73" s="104"/>
      <c r="U73" s="104"/>
      <c r="V73" s="104"/>
    </row>
    <row r="74" spans="1:31" ht="18" x14ac:dyDescent="0.25">
      <c r="A74" s="36"/>
      <c r="B74" s="84"/>
      <c r="C74" s="36"/>
      <c r="D74" s="36"/>
      <c r="E74" s="34"/>
      <c r="F74" s="83"/>
      <c r="G74" s="36"/>
      <c r="H74" s="83"/>
      <c r="I74" s="68"/>
      <c r="J74" s="68"/>
      <c r="K74" s="68"/>
      <c r="L74" s="1"/>
      <c r="P74" s="40"/>
      <c r="Q74" s="40"/>
      <c r="R74" s="40"/>
    </row>
    <row r="75" spans="1:31" ht="18" x14ac:dyDescent="0.25">
      <c r="A75" s="36"/>
      <c r="B75" s="84"/>
      <c r="C75" s="36"/>
      <c r="D75" s="36"/>
      <c r="E75" s="34"/>
      <c r="F75" s="83"/>
      <c r="G75" s="36"/>
      <c r="H75" s="36"/>
      <c r="I75" s="36"/>
      <c r="J75" s="85"/>
      <c r="K75" s="83"/>
      <c r="P75" s="7"/>
      <c r="Q75" s="6"/>
      <c r="R75" s="10"/>
    </row>
    <row r="76" spans="1:31" ht="18" x14ac:dyDescent="0.25">
      <c r="A76" s="36"/>
      <c r="B76" s="84"/>
      <c r="C76" s="36"/>
      <c r="D76" s="36"/>
      <c r="E76" s="34"/>
      <c r="F76" s="83"/>
      <c r="G76" s="54"/>
      <c r="H76" s="36"/>
      <c r="I76" s="36"/>
      <c r="J76" s="85"/>
      <c r="K76" s="83"/>
      <c r="P76" s="5"/>
      <c r="Q76" s="5"/>
      <c r="R76" s="7"/>
    </row>
    <row r="77" spans="1:31" ht="18" x14ac:dyDescent="0.25">
      <c r="A77" s="36"/>
      <c r="B77" s="84"/>
      <c r="C77" s="36"/>
      <c r="D77" s="36"/>
      <c r="E77" s="34"/>
      <c r="F77" s="83"/>
      <c r="G77" s="54"/>
      <c r="H77" s="36"/>
      <c r="I77" s="83"/>
      <c r="J77" s="83"/>
      <c r="K77" s="83"/>
      <c r="P77" s="67"/>
      <c r="Q77" s="67"/>
      <c r="R77" s="40"/>
    </row>
    <row r="78" spans="1:31" ht="18" x14ac:dyDescent="0.25">
      <c r="A78" s="36"/>
      <c r="B78" s="84"/>
      <c r="C78" s="36"/>
      <c r="D78" s="36"/>
      <c r="E78" s="34"/>
      <c r="F78" s="83"/>
      <c r="G78" s="54"/>
      <c r="H78" s="36"/>
      <c r="I78" s="83"/>
      <c r="J78" s="83"/>
      <c r="K78" s="83"/>
      <c r="P78" s="7"/>
      <c r="Q78" s="7"/>
      <c r="R78" s="7"/>
    </row>
    <row r="79" spans="1:31" ht="18" x14ac:dyDescent="0.25">
      <c r="A79" s="36"/>
      <c r="B79" s="84"/>
      <c r="C79" s="36"/>
      <c r="D79" s="36"/>
      <c r="E79" s="34"/>
      <c r="F79" s="83"/>
      <c r="G79" s="36"/>
      <c r="H79" s="83"/>
      <c r="I79" s="83"/>
      <c r="J79" s="34"/>
      <c r="K79" s="83"/>
      <c r="P79" s="5"/>
      <c r="Q79" s="5"/>
      <c r="R79" s="7"/>
    </row>
    <row r="80" spans="1:31" ht="18" x14ac:dyDescent="0.25">
      <c r="A80" s="36"/>
      <c r="B80" s="84"/>
      <c r="C80" s="36"/>
      <c r="D80" s="36"/>
      <c r="E80" s="34"/>
      <c r="F80" s="36"/>
      <c r="G80" s="36"/>
      <c r="H80" s="36"/>
      <c r="I80" s="83"/>
      <c r="J80" s="83"/>
      <c r="K80" s="83"/>
      <c r="P80" s="5"/>
      <c r="Q80" s="5"/>
      <c r="R80" s="7"/>
    </row>
    <row r="81" spans="1:18" ht="18" x14ac:dyDescent="0.25">
      <c r="A81" s="36"/>
      <c r="B81" s="84"/>
      <c r="C81" s="38"/>
      <c r="D81" s="38"/>
      <c r="E81" s="34"/>
      <c r="F81" s="36"/>
      <c r="G81" s="54"/>
      <c r="H81" s="36"/>
      <c r="I81" s="83"/>
      <c r="J81" s="83"/>
      <c r="K81" s="83"/>
      <c r="P81" s="5"/>
      <c r="Q81" s="5"/>
      <c r="R81" s="7"/>
    </row>
    <row r="82" spans="1:18" ht="18" x14ac:dyDescent="0.25">
      <c r="A82" s="36"/>
      <c r="B82" s="84"/>
      <c r="C82" s="36"/>
      <c r="D82" s="34"/>
      <c r="E82" s="34"/>
      <c r="F82" s="83"/>
      <c r="G82" s="36"/>
      <c r="H82" s="83"/>
      <c r="I82" s="83"/>
      <c r="J82" s="83"/>
      <c r="K82" s="83"/>
      <c r="P82" s="7"/>
      <c r="Q82" s="7"/>
      <c r="R82" s="7"/>
    </row>
    <row r="83" spans="1:18" ht="18" x14ac:dyDescent="0.25">
      <c r="A83" s="36"/>
      <c r="B83" s="84"/>
      <c r="C83" s="36"/>
      <c r="D83" s="34"/>
      <c r="E83" s="34"/>
      <c r="F83" s="36"/>
      <c r="G83" s="54"/>
      <c r="H83" s="36"/>
      <c r="I83" s="83"/>
      <c r="J83" s="83"/>
      <c r="K83" s="83"/>
      <c r="P83" s="7"/>
      <c r="Q83" s="7"/>
      <c r="R83" s="7"/>
    </row>
    <row r="84" spans="1:18" ht="18" x14ac:dyDescent="0.25">
      <c r="A84" s="36"/>
      <c r="B84" s="84"/>
      <c r="C84" s="34"/>
      <c r="D84" s="34"/>
      <c r="E84" s="34"/>
      <c r="F84" s="36"/>
      <c r="G84" s="54"/>
      <c r="H84" s="36"/>
      <c r="I84" s="83"/>
      <c r="J84" s="83"/>
      <c r="K84" s="83"/>
    </row>
    <row r="85" spans="1:18" ht="18" x14ac:dyDescent="0.25">
      <c r="A85" s="36"/>
      <c r="B85" s="84"/>
      <c r="C85" s="34"/>
      <c r="D85" s="34"/>
      <c r="E85" s="34"/>
      <c r="F85" s="36"/>
      <c r="G85" s="54"/>
      <c r="H85" s="36"/>
      <c r="I85" s="83"/>
      <c r="J85" s="83"/>
      <c r="K85" s="83"/>
    </row>
    <row r="86" spans="1:18" ht="23.25" x14ac:dyDescent="0.35">
      <c r="A86" s="86"/>
      <c r="B86" s="89"/>
      <c r="C86" s="34"/>
      <c r="D86" s="34"/>
      <c r="E86" s="34"/>
      <c r="F86" s="36"/>
      <c r="G86" s="54"/>
      <c r="H86" s="36"/>
      <c r="I86" s="83"/>
      <c r="J86" s="83"/>
      <c r="K86" s="83"/>
    </row>
    <row r="87" spans="1:18" ht="18" x14ac:dyDescent="0.25">
      <c r="A87" s="36"/>
      <c r="B87" s="84"/>
      <c r="C87" s="36"/>
      <c r="D87" s="84"/>
      <c r="E87" s="34"/>
      <c r="F87" s="83"/>
      <c r="G87" s="36"/>
      <c r="H87" s="36"/>
      <c r="I87" s="83"/>
      <c r="J87" s="34"/>
      <c r="K87" s="83"/>
    </row>
    <row r="88" spans="1:18" ht="18" x14ac:dyDescent="0.25">
      <c r="A88" s="36"/>
      <c r="B88" s="34"/>
      <c r="C88" s="34"/>
      <c r="D88" s="34"/>
      <c r="E88" s="34"/>
      <c r="F88" s="34"/>
      <c r="G88" s="36"/>
      <c r="H88" s="34"/>
      <c r="I88" s="34"/>
      <c r="J88" s="34"/>
      <c r="K88" s="83"/>
    </row>
    <row r="89" spans="1:18" ht="18" x14ac:dyDescent="0.25">
      <c r="A89" s="36"/>
      <c r="B89" s="84"/>
      <c r="C89" s="84"/>
      <c r="D89" s="84"/>
      <c r="E89" s="83"/>
      <c r="F89" s="83"/>
      <c r="G89" s="36"/>
      <c r="H89" s="83"/>
      <c r="I89" s="83"/>
      <c r="J89" s="34"/>
      <c r="K89" s="83"/>
    </row>
    <row r="90" spans="1:18" ht="18" x14ac:dyDescent="0.25">
      <c r="A90" s="83"/>
      <c r="B90" s="34"/>
      <c r="C90" s="84"/>
      <c r="D90" s="84"/>
      <c r="E90" s="34"/>
      <c r="F90" s="36"/>
      <c r="G90" s="54"/>
      <c r="H90" s="36"/>
      <c r="I90" s="83"/>
      <c r="J90" s="83"/>
      <c r="K90" s="83"/>
    </row>
    <row r="91" spans="1:18" ht="23.25" x14ac:dyDescent="0.35">
      <c r="A91" s="83"/>
      <c r="B91" s="58"/>
      <c r="C91" s="89"/>
      <c r="D91" s="89"/>
      <c r="E91" s="58"/>
      <c r="F91" s="36"/>
      <c r="G91" s="54"/>
      <c r="H91" s="36"/>
      <c r="I91" s="83"/>
      <c r="J91" s="83"/>
      <c r="K91" s="83"/>
    </row>
    <row r="92" spans="1:18" ht="18" x14ac:dyDescent="0.25">
      <c r="A92" s="83"/>
      <c r="B92" s="34"/>
      <c r="C92" s="84"/>
      <c r="D92" s="84"/>
      <c r="E92" s="34"/>
      <c r="F92" s="36"/>
      <c r="G92" s="54"/>
      <c r="H92" s="36"/>
      <c r="I92" s="83"/>
      <c r="J92" s="83"/>
      <c r="K92" s="83"/>
    </row>
    <row r="93" spans="1:18" ht="18" x14ac:dyDescent="0.25">
      <c r="A93" s="36"/>
      <c r="B93" s="34"/>
      <c r="C93" s="34"/>
      <c r="D93" s="34"/>
      <c r="E93" s="34"/>
      <c r="F93" s="36"/>
      <c r="G93" s="54"/>
      <c r="H93" s="36"/>
      <c r="I93" s="83"/>
      <c r="J93" s="34"/>
      <c r="K93" s="34"/>
      <c r="L93" s="1"/>
    </row>
    <row r="94" spans="1:18" ht="18" x14ac:dyDescent="0.25">
      <c r="A94" s="36"/>
      <c r="B94" s="34"/>
      <c r="C94" s="87"/>
      <c r="D94" s="34"/>
      <c r="E94" s="34"/>
      <c r="F94" s="36"/>
      <c r="G94" s="54"/>
      <c r="H94" s="36"/>
      <c r="I94" s="83"/>
      <c r="J94" s="34"/>
      <c r="K94" s="34"/>
      <c r="L94" s="1"/>
    </row>
    <row r="95" spans="1:18" ht="18" x14ac:dyDescent="0.25">
      <c r="A95" s="36"/>
      <c r="B95" s="34"/>
      <c r="C95" s="87"/>
      <c r="D95" s="84"/>
      <c r="E95" s="36"/>
      <c r="F95" s="36"/>
      <c r="G95" s="54"/>
      <c r="H95" s="36"/>
      <c r="I95" s="83"/>
      <c r="J95" s="34"/>
      <c r="K95" s="34"/>
      <c r="L95" s="1"/>
    </row>
    <row r="96" spans="1:18" ht="18" x14ac:dyDescent="0.25">
      <c r="A96" s="36"/>
      <c r="B96" s="34"/>
      <c r="C96" s="87"/>
      <c r="D96" s="84"/>
      <c r="E96" s="36"/>
      <c r="F96" s="36"/>
      <c r="G96" s="54"/>
      <c r="H96" s="36"/>
      <c r="I96" s="83"/>
      <c r="J96" s="34"/>
      <c r="K96" s="34"/>
      <c r="L96" s="1"/>
    </row>
    <row r="97" spans="1:12" ht="18" x14ac:dyDescent="0.25">
      <c r="A97" s="36"/>
      <c r="B97" s="34"/>
      <c r="C97" s="87"/>
      <c r="D97" s="84"/>
      <c r="E97" s="34"/>
      <c r="F97" s="36"/>
      <c r="G97" s="54"/>
      <c r="H97" s="36"/>
      <c r="I97" s="83"/>
      <c r="J97" s="34"/>
      <c r="K97" s="34"/>
      <c r="L97" s="1"/>
    </row>
    <row r="98" spans="1:12" ht="18" x14ac:dyDescent="0.25">
      <c r="A98" s="95"/>
      <c r="B98" s="96"/>
      <c r="C98" s="97"/>
      <c r="D98" s="98"/>
      <c r="E98" s="95"/>
      <c r="F98" s="95"/>
      <c r="G98" s="95"/>
      <c r="H98" s="95"/>
      <c r="I98" s="99"/>
      <c r="J98" s="96"/>
      <c r="K98" s="96"/>
      <c r="L98" s="100"/>
    </row>
    <row r="99" spans="1:12" ht="18" x14ac:dyDescent="0.25">
      <c r="A99" s="36"/>
      <c r="B99" s="34"/>
      <c r="C99" s="87"/>
      <c r="D99" s="84"/>
      <c r="E99" s="36"/>
      <c r="F99" s="36"/>
      <c r="G99" s="54"/>
      <c r="H99" s="36"/>
      <c r="I99" s="83"/>
      <c r="J99" s="34"/>
      <c r="K99" s="34"/>
      <c r="L99" s="1"/>
    </row>
    <row r="100" spans="1:12" ht="18" x14ac:dyDescent="0.25">
      <c r="A100" s="36"/>
      <c r="B100" s="34"/>
      <c r="C100" s="87"/>
      <c r="D100" s="84"/>
      <c r="E100" s="34"/>
      <c r="F100" s="36"/>
      <c r="G100" s="54"/>
      <c r="H100" s="36"/>
      <c r="I100" s="83"/>
      <c r="J100" s="34"/>
      <c r="K100" s="34"/>
      <c r="L100" s="1"/>
    </row>
  </sheetData>
  <phoneticPr fontId="0" type="noConversion"/>
  <pageMargins left="0.25" right="0.25" top="0.25" bottom="0.25" header="0.5" footer="0.5"/>
  <pageSetup scale="65" fitToWidth="3" fitToHeight="3" orientation="portrait" r:id="rId1"/>
  <headerFooter alignWithMargins="0"/>
  <colBreaks count="1" manualBreakCount="1">
    <brk id="13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view="pageBreakPreview" topLeftCell="A14" zoomScale="78" zoomScaleNormal="75" zoomScaleSheetLayoutView="78" workbookViewId="0">
      <selection activeCell="F43" sqref="F43:F44"/>
    </sheetView>
  </sheetViews>
  <sheetFormatPr defaultRowHeight="12.75" x14ac:dyDescent="0.2"/>
  <cols>
    <col min="1" max="1" width="13.140625" customWidth="1"/>
    <col min="2" max="2" width="16.42578125" customWidth="1"/>
    <col min="3" max="3" width="15.42578125" customWidth="1"/>
    <col min="4" max="4" width="15.14062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26.42578125" customWidth="1"/>
    <col min="14" max="14" width="1.5703125" customWidth="1"/>
    <col min="15" max="15" width="3" customWidth="1"/>
    <col min="16" max="16" width="14.7109375" customWidth="1"/>
    <col min="17" max="17" width="15" customWidth="1"/>
    <col min="18" max="18" width="15.42578125" customWidth="1"/>
    <col min="19" max="19" width="5.5703125" customWidth="1"/>
    <col min="20" max="20" width="6.85546875" customWidth="1"/>
    <col min="21" max="21" width="7.140625" customWidth="1"/>
    <col min="22" max="22" width="6.85546875" customWidth="1"/>
    <col min="23" max="23" width="5.140625" customWidth="1"/>
    <col min="24" max="24" width="11.85546875" customWidth="1"/>
    <col min="25" max="25" width="19.28515625" customWidth="1"/>
    <col min="26" max="26" width="15.5703125" customWidth="1"/>
    <col min="27" max="27" width="7.42578125" customWidth="1"/>
    <col min="28" max="28" width="6.5703125" customWidth="1"/>
    <col min="29" max="29" width="6.85546875" customWidth="1"/>
    <col min="30" max="30" width="6.5703125" customWidth="1"/>
    <col min="31" max="31" width="3.85546875" customWidth="1"/>
  </cols>
  <sheetData>
    <row r="1" spans="1:31" ht="24" customHeight="1" x14ac:dyDescent="0.35">
      <c r="A1" s="30"/>
      <c r="B1" s="215"/>
      <c r="C1" s="215"/>
      <c r="D1" s="215"/>
      <c r="E1" s="215"/>
      <c r="F1" s="215"/>
      <c r="G1" s="216" t="s">
        <v>286</v>
      </c>
      <c r="H1" s="216"/>
      <c r="I1" s="216"/>
      <c r="J1" s="216"/>
      <c r="K1" s="216"/>
      <c r="L1" s="215"/>
      <c r="M1" s="215"/>
      <c r="O1" s="16"/>
      <c r="P1" s="144" t="s">
        <v>262</v>
      </c>
      <c r="Q1" s="144"/>
      <c r="R1" s="144" t="s">
        <v>246</v>
      </c>
      <c r="S1" s="15"/>
      <c r="T1" s="15" t="s">
        <v>264</v>
      </c>
      <c r="U1" s="15" t="s">
        <v>263</v>
      </c>
      <c r="V1" s="15" t="s">
        <v>265</v>
      </c>
      <c r="W1" s="15" t="s">
        <v>266</v>
      </c>
      <c r="X1" s="15" t="s">
        <v>267</v>
      </c>
      <c r="AE1" s="16"/>
    </row>
    <row r="2" spans="1:31" ht="18.600000000000001" customHeight="1" x14ac:dyDescent="0.3">
      <c r="A2" s="14"/>
      <c r="B2" s="217" t="s">
        <v>388</v>
      </c>
      <c r="C2" s="216"/>
      <c r="D2" s="215"/>
      <c r="E2" s="215"/>
      <c r="F2" s="215"/>
      <c r="G2" s="218" t="s">
        <v>797</v>
      </c>
      <c r="H2" s="216"/>
      <c r="I2" s="216"/>
      <c r="J2" s="216"/>
      <c r="K2" s="216"/>
      <c r="L2" s="215"/>
      <c r="M2" s="219">
        <v>41176</v>
      </c>
      <c r="O2" s="15"/>
      <c r="P2" s="44" t="s">
        <v>321</v>
      </c>
      <c r="Q2" s="44" t="s">
        <v>785</v>
      </c>
      <c r="R2" s="44" t="s">
        <v>306</v>
      </c>
      <c r="S2" s="45"/>
      <c r="T2" s="199">
        <v>2</v>
      </c>
      <c r="U2" s="42">
        <v>1</v>
      </c>
      <c r="V2" s="42">
        <v>1</v>
      </c>
      <c r="W2" s="42">
        <v>0</v>
      </c>
      <c r="X2" s="212">
        <f t="shared" ref="X2:X9" si="0">U2/T2</f>
        <v>0.5</v>
      </c>
      <c r="AE2" s="16"/>
    </row>
    <row r="3" spans="1:31" ht="18" x14ac:dyDescent="0.25">
      <c r="A3" s="4"/>
      <c r="B3" s="4"/>
      <c r="C3" s="25"/>
      <c r="D3" s="25"/>
      <c r="E3" s="23" t="s">
        <v>279</v>
      </c>
      <c r="F3" s="23" t="s">
        <v>280</v>
      </c>
      <c r="G3" s="23" t="s">
        <v>281</v>
      </c>
      <c r="H3" s="23" t="s">
        <v>282</v>
      </c>
      <c r="I3" s="23" t="s">
        <v>263</v>
      </c>
      <c r="J3" s="23" t="s">
        <v>247</v>
      </c>
      <c r="K3" s="23" t="s">
        <v>287</v>
      </c>
      <c r="L3" s="23" t="s">
        <v>244</v>
      </c>
      <c r="M3" s="4"/>
      <c r="O3" s="15"/>
      <c r="P3" s="51" t="s">
        <v>355</v>
      </c>
      <c r="Q3" s="44" t="s">
        <v>284</v>
      </c>
      <c r="R3" s="44" t="s">
        <v>305</v>
      </c>
      <c r="S3" s="44"/>
      <c r="T3" s="199">
        <v>2</v>
      </c>
      <c r="U3" s="42">
        <v>2</v>
      </c>
      <c r="V3" s="42">
        <v>0</v>
      </c>
      <c r="W3" s="42">
        <v>0</v>
      </c>
      <c r="X3" s="212">
        <f t="shared" si="0"/>
        <v>1</v>
      </c>
      <c r="AE3" s="16"/>
    </row>
    <row r="4" spans="1:31" ht="18.75" x14ac:dyDescent="0.3">
      <c r="A4" s="7"/>
      <c r="B4" s="9"/>
      <c r="C4" s="35" t="s">
        <v>784</v>
      </c>
      <c r="E4" s="23">
        <v>2</v>
      </c>
      <c r="F4" s="23">
        <v>0</v>
      </c>
      <c r="G4" s="23">
        <v>0</v>
      </c>
      <c r="H4" s="23">
        <v>9</v>
      </c>
      <c r="I4" s="23">
        <v>2</v>
      </c>
      <c r="J4" s="37">
        <f t="shared" ref="J4:J11" si="1">E4*2+G4*1</f>
        <v>4</v>
      </c>
      <c r="K4" s="23">
        <v>14</v>
      </c>
      <c r="L4" s="23">
        <v>0</v>
      </c>
      <c r="M4" s="7"/>
      <c r="N4" s="1"/>
      <c r="O4" s="15"/>
      <c r="P4" s="44" t="s">
        <v>210</v>
      </c>
      <c r="Q4" s="44" t="s">
        <v>317</v>
      </c>
      <c r="R4" s="44" t="s">
        <v>283</v>
      </c>
      <c r="S4" s="44"/>
      <c r="T4" s="199">
        <v>2</v>
      </c>
      <c r="U4" s="42">
        <v>4</v>
      </c>
      <c r="V4" s="42">
        <v>0</v>
      </c>
      <c r="W4" s="42">
        <v>0</v>
      </c>
      <c r="X4" s="212">
        <f t="shared" si="0"/>
        <v>2</v>
      </c>
      <c r="AE4" s="16"/>
    </row>
    <row r="5" spans="1:31" ht="18.75" x14ac:dyDescent="0.3">
      <c r="A5" s="9"/>
      <c r="B5" s="9"/>
      <c r="C5" s="35" t="s">
        <v>313</v>
      </c>
      <c r="D5" s="25"/>
      <c r="E5" s="23">
        <v>2</v>
      </c>
      <c r="F5" s="23">
        <v>0</v>
      </c>
      <c r="G5" s="23">
        <v>0</v>
      </c>
      <c r="H5" s="23">
        <v>6</v>
      </c>
      <c r="I5" s="23">
        <v>1</v>
      </c>
      <c r="J5" s="37">
        <f t="shared" si="1"/>
        <v>4</v>
      </c>
      <c r="K5" s="23">
        <v>9</v>
      </c>
      <c r="L5" s="23">
        <v>4</v>
      </c>
      <c r="M5" s="7"/>
      <c r="O5" s="15"/>
      <c r="P5" s="44" t="s">
        <v>291</v>
      </c>
      <c r="Q5" s="44" t="s">
        <v>329</v>
      </c>
      <c r="R5" s="44" t="s">
        <v>358</v>
      </c>
      <c r="S5" s="45"/>
      <c r="T5" s="199">
        <v>2</v>
      </c>
      <c r="U5" s="42">
        <v>5</v>
      </c>
      <c r="V5" s="42">
        <v>0</v>
      </c>
      <c r="W5" s="42">
        <v>0</v>
      </c>
      <c r="X5" s="212">
        <f t="shared" si="0"/>
        <v>2.5</v>
      </c>
      <c r="Z5" s="9"/>
      <c r="AE5" s="16"/>
    </row>
    <row r="6" spans="1:31" ht="18.75" x14ac:dyDescent="0.3">
      <c r="B6" s="9"/>
      <c r="C6" s="35" t="s">
        <v>318</v>
      </c>
      <c r="D6" s="25"/>
      <c r="E6" s="23">
        <v>1</v>
      </c>
      <c r="F6" s="23">
        <v>1</v>
      </c>
      <c r="G6" s="23">
        <v>0</v>
      </c>
      <c r="H6" s="23">
        <v>3</v>
      </c>
      <c r="I6" s="23">
        <v>6</v>
      </c>
      <c r="J6" s="37">
        <f t="shared" si="1"/>
        <v>2</v>
      </c>
      <c r="K6" s="23">
        <v>5</v>
      </c>
      <c r="L6" s="23">
        <v>0</v>
      </c>
      <c r="M6" s="7"/>
      <c r="O6" s="15"/>
      <c r="P6" s="44" t="s">
        <v>252</v>
      </c>
      <c r="Q6" s="44" t="s">
        <v>304</v>
      </c>
      <c r="R6" s="44" t="s">
        <v>356</v>
      </c>
      <c r="S6" s="45"/>
      <c r="T6" s="199">
        <v>1</v>
      </c>
      <c r="U6" s="42">
        <v>3</v>
      </c>
      <c r="V6" s="42">
        <v>0</v>
      </c>
      <c r="W6" s="42">
        <v>0</v>
      </c>
      <c r="X6" s="212">
        <f t="shared" si="0"/>
        <v>3</v>
      </c>
      <c r="AE6" s="16"/>
    </row>
    <row r="7" spans="1:31" ht="18.75" x14ac:dyDescent="0.3">
      <c r="B7" s="9"/>
      <c r="C7" s="35" t="s">
        <v>583</v>
      </c>
      <c r="D7" s="25"/>
      <c r="E7" s="23">
        <v>1</v>
      </c>
      <c r="F7" s="23">
        <v>1</v>
      </c>
      <c r="G7" s="23">
        <v>0</v>
      </c>
      <c r="H7" s="23">
        <v>3</v>
      </c>
      <c r="I7" s="23">
        <v>6</v>
      </c>
      <c r="J7" s="37">
        <f t="shared" si="1"/>
        <v>2</v>
      </c>
      <c r="K7" s="23">
        <v>4</v>
      </c>
      <c r="L7" s="114">
        <v>2</v>
      </c>
      <c r="M7" s="7"/>
      <c r="N7" s="9"/>
      <c r="O7" s="15"/>
      <c r="P7" s="44" t="s">
        <v>788</v>
      </c>
      <c r="Q7" s="44" t="s">
        <v>789</v>
      </c>
      <c r="R7" s="44" t="s">
        <v>319</v>
      </c>
      <c r="S7" s="44"/>
      <c r="T7" s="199">
        <v>2</v>
      </c>
      <c r="U7" s="42">
        <v>6</v>
      </c>
      <c r="V7" s="42">
        <v>1</v>
      </c>
      <c r="W7" s="42">
        <v>0</v>
      </c>
      <c r="X7" s="212">
        <f t="shared" si="0"/>
        <v>3</v>
      </c>
      <c r="AE7" s="16"/>
    </row>
    <row r="8" spans="1:31" ht="18.75" x14ac:dyDescent="0.3">
      <c r="A8" s="9"/>
      <c r="B8" s="9"/>
      <c r="C8" s="35" t="s">
        <v>278</v>
      </c>
      <c r="D8" s="25"/>
      <c r="E8" s="23">
        <v>0</v>
      </c>
      <c r="F8" s="23">
        <v>1</v>
      </c>
      <c r="G8" s="23">
        <v>1</v>
      </c>
      <c r="H8" s="23">
        <v>5</v>
      </c>
      <c r="I8" s="23">
        <v>6</v>
      </c>
      <c r="J8" s="37">
        <f t="shared" si="1"/>
        <v>1</v>
      </c>
      <c r="K8" s="23">
        <v>7</v>
      </c>
      <c r="L8" s="114">
        <v>1</v>
      </c>
      <c r="M8" s="7"/>
      <c r="O8" s="15"/>
      <c r="P8" s="44" t="s">
        <v>255</v>
      </c>
      <c r="Q8" s="44" t="s">
        <v>285</v>
      </c>
      <c r="R8" s="44" t="s">
        <v>242</v>
      </c>
      <c r="S8" s="44"/>
      <c r="T8" s="199">
        <v>2</v>
      </c>
      <c r="U8" s="42">
        <v>6</v>
      </c>
      <c r="V8" s="42">
        <v>0</v>
      </c>
      <c r="W8" s="42">
        <v>0</v>
      </c>
      <c r="X8" s="212">
        <f t="shared" si="0"/>
        <v>3</v>
      </c>
      <c r="AE8" s="16"/>
    </row>
    <row r="9" spans="1:31" ht="18.75" x14ac:dyDescent="0.3">
      <c r="A9" s="9"/>
      <c r="B9" s="9"/>
      <c r="C9" s="35" t="s">
        <v>346</v>
      </c>
      <c r="E9" s="23">
        <v>0</v>
      </c>
      <c r="F9" s="23">
        <v>1</v>
      </c>
      <c r="G9" s="23">
        <v>1</v>
      </c>
      <c r="H9" s="23">
        <v>4</v>
      </c>
      <c r="I9" s="23">
        <v>5</v>
      </c>
      <c r="J9" s="37">
        <f t="shared" si="1"/>
        <v>1</v>
      </c>
      <c r="K9" s="23">
        <v>5</v>
      </c>
      <c r="L9" s="114">
        <v>1</v>
      </c>
      <c r="M9" s="7"/>
      <c r="O9" s="15"/>
      <c r="P9" s="44" t="s">
        <v>223</v>
      </c>
      <c r="Q9" s="44" t="s">
        <v>275</v>
      </c>
      <c r="R9" s="44" t="s">
        <v>243</v>
      </c>
      <c r="S9" s="45"/>
      <c r="T9" s="199">
        <v>2</v>
      </c>
      <c r="U9" s="42">
        <v>6</v>
      </c>
      <c r="V9" s="42">
        <v>0</v>
      </c>
      <c r="W9" s="42">
        <v>0</v>
      </c>
      <c r="X9" s="212">
        <f t="shared" si="0"/>
        <v>3</v>
      </c>
      <c r="AE9" s="16"/>
    </row>
    <row r="10" spans="1:31" ht="19.5" thickBot="1" x14ac:dyDescent="0.35">
      <c r="A10" s="9"/>
      <c r="B10" s="9"/>
      <c r="C10" s="35" t="s">
        <v>344</v>
      </c>
      <c r="D10" s="69"/>
      <c r="E10" s="23">
        <v>0</v>
      </c>
      <c r="F10" s="23">
        <v>1</v>
      </c>
      <c r="G10" s="23">
        <v>1</v>
      </c>
      <c r="H10" s="23">
        <v>3</v>
      </c>
      <c r="I10" s="23">
        <v>5</v>
      </c>
      <c r="J10" s="37">
        <f t="shared" si="1"/>
        <v>1</v>
      </c>
      <c r="K10" s="23">
        <v>5</v>
      </c>
      <c r="L10" s="114">
        <v>1</v>
      </c>
      <c r="M10" s="7"/>
      <c r="O10" s="82"/>
      <c r="P10" s="44" t="s">
        <v>297</v>
      </c>
      <c r="Q10" s="44" t="s">
        <v>203</v>
      </c>
      <c r="R10" s="44"/>
      <c r="S10" s="45"/>
      <c r="T10" s="199">
        <v>1</v>
      </c>
      <c r="U10" s="42">
        <v>2</v>
      </c>
      <c r="V10" s="42">
        <v>0</v>
      </c>
      <c r="W10" s="42">
        <v>0</v>
      </c>
      <c r="X10" s="212">
        <f>U10/T10</f>
        <v>2</v>
      </c>
      <c r="AE10" s="16"/>
    </row>
    <row r="11" spans="1:31" ht="19.5" thickBot="1" x14ac:dyDescent="0.35">
      <c r="A11" s="9"/>
      <c r="B11" s="9"/>
      <c r="C11" s="35" t="s">
        <v>276</v>
      </c>
      <c r="D11" s="25"/>
      <c r="E11" s="23">
        <v>0</v>
      </c>
      <c r="F11" s="23">
        <v>1</v>
      </c>
      <c r="G11" s="23">
        <v>1</v>
      </c>
      <c r="H11" s="23">
        <v>2</v>
      </c>
      <c r="I11" s="23">
        <v>4</v>
      </c>
      <c r="J11" s="37">
        <f t="shared" si="1"/>
        <v>1</v>
      </c>
      <c r="K11" s="23">
        <v>4</v>
      </c>
      <c r="L11" s="53">
        <v>3</v>
      </c>
      <c r="M11" s="7"/>
      <c r="O11" s="16"/>
      <c r="P11" s="16"/>
      <c r="Q11" s="16"/>
      <c r="R11" s="57" t="s">
        <v>224</v>
      </c>
      <c r="S11" s="213"/>
      <c r="T11" s="207">
        <f>SUM(T2:T10)</f>
        <v>16</v>
      </c>
      <c r="U11" s="207">
        <f>SUM(U2:U10)</f>
        <v>35</v>
      </c>
      <c r="V11" s="207">
        <f>SUM(V2:V10)</f>
        <v>2</v>
      </c>
      <c r="W11" s="207">
        <f>SUM(W2:W10)</f>
        <v>0</v>
      </c>
      <c r="X11" s="214">
        <f>(U11+W11)/T11</f>
        <v>2.1875</v>
      </c>
      <c r="AE11" s="16"/>
    </row>
    <row r="12" spans="1:31" ht="18.75" thickBot="1" x14ac:dyDescent="0.3">
      <c r="A12" s="9"/>
      <c r="B12" s="9"/>
      <c r="C12" s="22"/>
      <c r="D12" s="22"/>
      <c r="E12" s="146">
        <f>SUM(E4:E11)</f>
        <v>6</v>
      </c>
      <c r="F12" s="146">
        <f>SUM(F4:F11)</f>
        <v>6</v>
      </c>
      <c r="G12" s="146">
        <f>SUM(G4:G11)</f>
        <v>4</v>
      </c>
      <c r="H12" s="65">
        <f>SUM(H4:H11)</f>
        <v>35</v>
      </c>
      <c r="I12" s="65">
        <f>SUM(I4:I11)</f>
        <v>35</v>
      </c>
      <c r="J12" s="28"/>
      <c r="K12" s="65">
        <f>SUM(K4:K11)</f>
        <v>53</v>
      </c>
      <c r="L12" s="65">
        <f>SUM(L4:L11)</f>
        <v>12</v>
      </c>
      <c r="M12" s="7"/>
      <c r="O12" s="16"/>
      <c r="AE12" s="16"/>
    </row>
    <row r="13" spans="1:31" ht="16.5" thickTop="1" x14ac:dyDescent="0.25">
      <c r="A13" s="4"/>
      <c r="B13" s="4"/>
      <c r="M13" s="4"/>
      <c r="O13" s="15"/>
      <c r="P13" s="57" t="s">
        <v>208</v>
      </c>
      <c r="Q13" s="57"/>
      <c r="R13" s="173" t="s">
        <v>880</v>
      </c>
      <c r="S13" s="173" t="s">
        <v>240</v>
      </c>
      <c r="T13" s="173" t="s">
        <v>241</v>
      </c>
      <c r="U13" s="173" t="s">
        <v>247</v>
      </c>
      <c r="V13" s="173" t="s">
        <v>803</v>
      </c>
      <c r="W13" s="168"/>
      <c r="X13" s="57" t="s">
        <v>208</v>
      </c>
      <c r="Y13" s="57"/>
      <c r="Z13" s="173" t="s">
        <v>246</v>
      </c>
      <c r="AA13" s="173" t="s">
        <v>240</v>
      </c>
      <c r="AB13" s="173" t="s">
        <v>241</v>
      </c>
      <c r="AC13" s="173" t="s">
        <v>247</v>
      </c>
      <c r="AD13" s="173" t="s">
        <v>803</v>
      </c>
      <c r="AE13" s="168"/>
    </row>
    <row r="14" spans="1:31" ht="15.6" customHeight="1" x14ac:dyDescent="0.25">
      <c r="A14" s="101" t="s">
        <v>900</v>
      </c>
      <c r="B14" s="101"/>
      <c r="C14" s="81"/>
      <c r="D14" s="70"/>
      <c r="E14" s="77" t="s">
        <v>239</v>
      </c>
      <c r="F14" s="70"/>
      <c r="G14" s="70"/>
      <c r="H14" s="70"/>
      <c r="I14" s="70"/>
      <c r="J14" s="72"/>
      <c r="K14" s="70"/>
      <c r="L14" s="70"/>
      <c r="M14" s="70"/>
      <c r="O14" s="63"/>
      <c r="P14" s="44" t="s">
        <v>844</v>
      </c>
      <c r="Q14" s="51" t="s">
        <v>298</v>
      </c>
      <c r="R14" s="44" t="s">
        <v>319</v>
      </c>
      <c r="S14" s="42">
        <v>2</v>
      </c>
      <c r="T14" s="42"/>
      <c r="U14" s="173">
        <f t="shared" ref="U14:U60" si="2">SUM(S14:T14)</f>
        <v>2</v>
      </c>
      <c r="V14" s="42"/>
      <c r="W14" s="173"/>
      <c r="X14" s="44" t="s">
        <v>862</v>
      </c>
      <c r="Y14" s="51" t="s">
        <v>205</v>
      </c>
      <c r="Z14" s="44" t="s">
        <v>306</v>
      </c>
      <c r="AA14" s="42">
        <v>2</v>
      </c>
      <c r="AB14" s="199">
        <v>1</v>
      </c>
      <c r="AC14" s="173">
        <f t="shared" ref="AC14:AC24" si="3">SUM(AA14:AB14)</f>
        <v>3</v>
      </c>
      <c r="AD14" s="42"/>
      <c r="AE14" s="168"/>
    </row>
    <row r="15" spans="1:31" ht="15.6" customHeight="1" x14ac:dyDescent="0.3">
      <c r="A15" s="49" t="s">
        <v>227</v>
      </c>
      <c r="B15" s="35" t="s">
        <v>278</v>
      </c>
      <c r="C15" s="69"/>
      <c r="D15" s="23">
        <v>2</v>
      </c>
      <c r="E15" s="8">
        <v>2</v>
      </c>
      <c r="F15" s="44" t="s">
        <v>909</v>
      </c>
      <c r="G15" s="55"/>
      <c r="J15" s="4"/>
      <c r="O15" s="63"/>
      <c r="P15" s="44" t="s">
        <v>849</v>
      </c>
      <c r="Q15" s="44" t="s">
        <v>256</v>
      </c>
      <c r="R15" s="51" t="s">
        <v>319</v>
      </c>
      <c r="S15" s="199">
        <v>1</v>
      </c>
      <c r="T15" s="199">
        <v>1</v>
      </c>
      <c r="U15" s="173">
        <f t="shared" si="2"/>
        <v>2</v>
      </c>
      <c r="V15" s="42"/>
      <c r="W15" s="173"/>
      <c r="X15" s="44" t="s">
        <v>869</v>
      </c>
      <c r="Y15" s="159" t="s">
        <v>383</v>
      </c>
      <c r="Z15" s="44" t="s">
        <v>306</v>
      </c>
      <c r="AA15" s="42">
        <v>1</v>
      </c>
      <c r="AB15" s="199">
        <v>1</v>
      </c>
      <c r="AC15" s="173">
        <f t="shared" si="3"/>
        <v>2</v>
      </c>
      <c r="AD15" s="42">
        <v>2</v>
      </c>
      <c r="AE15" s="175"/>
    </row>
    <row r="16" spans="1:31" ht="15.6" customHeight="1" x14ac:dyDescent="0.25">
      <c r="A16" s="42" t="s">
        <v>226</v>
      </c>
      <c r="B16" s="44" t="s">
        <v>204</v>
      </c>
      <c r="C16" s="44" t="s">
        <v>433</v>
      </c>
      <c r="D16" s="23"/>
      <c r="E16" s="9">
        <v>2</v>
      </c>
      <c r="F16" s="44" t="s">
        <v>910</v>
      </c>
      <c r="G16" s="55"/>
      <c r="J16" s="4"/>
      <c r="O16" s="15"/>
      <c r="P16" s="44" t="s">
        <v>850</v>
      </c>
      <c r="Q16" s="51" t="s">
        <v>361</v>
      </c>
      <c r="R16" s="51" t="s">
        <v>319</v>
      </c>
      <c r="S16" s="42"/>
      <c r="T16" s="199">
        <v>1</v>
      </c>
      <c r="U16" s="173">
        <f t="shared" si="2"/>
        <v>1</v>
      </c>
      <c r="V16" s="42"/>
      <c r="W16" s="173"/>
      <c r="X16" s="56" t="s">
        <v>868</v>
      </c>
      <c r="Y16" s="56" t="s">
        <v>310</v>
      </c>
      <c r="Z16" s="44" t="s">
        <v>306</v>
      </c>
      <c r="AA16" s="42">
        <v>1</v>
      </c>
      <c r="AB16" s="199">
        <v>1</v>
      </c>
      <c r="AC16" s="173">
        <f t="shared" si="3"/>
        <v>2</v>
      </c>
      <c r="AD16" s="42"/>
      <c r="AE16" s="174"/>
    </row>
    <row r="17" spans="1:31" ht="15.6" customHeight="1" x14ac:dyDescent="0.25">
      <c r="A17" s="42"/>
      <c r="B17" s="56"/>
      <c r="C17" s="44"/>
      <c r="D17" s="51"/>
      <c r="E17" s="9"/>
      <c r="F17" s="44"/>
      <c r="J17" s="4"/>
      <c r="N17" s="8"/>
      <c r="O17" s="15"/>
      <c r="P17" s="56" t="s">
        <v>846</v>
      </c>
      <c r="Q17" s="56" t="s">
        <v>381</v>
      </c>
      <c r="R17" s="160" t="s">
        <v>319</v>
      </c>
      <c r="S17" s="42"/>
      <c r="T17" s="42">
        <v>1</v>
      </c>
      <c r="U17" s="173">
        <f t="shared" si="2"/>
        <v>1</v>
      </c>
      <c r="V17" s="42"/>
      <c r="W17" s="173"/>
      <c r="X17" s="44" t="s">
        <v>867</v>
      </c>
      <c r="Y17" s="44" t="s">
        <v>232</v>
      </c>
      <c r="Z17" s="51" t="s">
        <v>306</v>
      </c>
      <c r="AA17" s="42"/>
      <c r="AB17" s="42">
        <v>2</v>
      </c>
      <c r="AC17" s="173">
        <f t="shared" si="3"/>
        <v>2</v>
      </c>
      <c r="AD17" s="42"/>
      <c r="AE17" s="173"/>
    </row>
    <row r="18" spans="1:31" ht="15.6" customHeight="1" x14ac:dyDescent="0.3">
      <c r="A18" s="42" t="s">
        <v>326</v>
      </c>
      <c r="B18" s="35" t="s">
        <v>277</v>
      </c>
      <c r="C18" s="92"/>
      <c r="D18" s="113">
        <v>3</v>
      </c>
      <c r="E18" s="9">
        <v>1</v>
      </c>
      <c r="F18" s="44" t="s">
        <v>911</v>
      </c>
      <c r="H18" s="55"/>
      <c r="I18" s="55"/>
      <c r="J18" s="90"/>
      <c r="K18" s="55"/>
      <c r="L18" s="55"/>
      <c r="M18" s="55"/>
      <c r="N18" s="9"/>
      <c r="O18" s="63"/>
      <c r="P18" s="44" t="s">
        <v>848</v>
      </c>
      <c r="Q18" s="44" t="s">
        <v>379</v>
      </c>
      <c r="R18" s="44" t="s">
        <v>319</v>
      </c>
      <c r="S18" s="42"/>
      <c r="T18" s="42">
        <v>1</v>
      </c>
      <c r="U18" s="173">
        <f>SUM(S18:T18)</f>
        <v>1</v>
      </c>
      <c r="V18" s="42"/>
      <c r="W18" s="173"/>
      <c r="X18" s="44" t="s">
        <v>866</v>
      </c>
      <c r="Y18" s="44" t="s">
        <v>311</v>
      </c>
      <c r="Z18" s="160" t="s">
        <v>306</v>
      </c>
      <c r="AA18" s="42"/>
      <c r="AB18" s="42">
        <v>2</v>
      </c>
      <c r="AC18" s="173">
        <f t="shared" si="3"/>
        <v>2</v>
      </c>
      <c r="AD18" s="42">
        <v>2</v>
      </c>
      <c r="AE18" s="173"/>
    </row>
    <row r="19" spans="1:31" ht="15.6" customHeight="1" x14ac:dyDescent="0.25">
      <c r="A19" s="91" t="s">
        <v>226</v>
      </c>
      <c r="B19" s="80" t="s">
        <v>794</v>
      </c>
      <c r="C19" s="44" t="s">
        <v>369</v>
      </c>
      <c r="D19" s="113"/>
      <c r="E19" s="9">
        <v>2</v>
      </c>
      <c r="F19" s="44" t="s">
        <v>912</v>
      </c>
      <c r="M19" s="55"/>
      <c r="N19" s="9"/>
      <c r="O19" s="63"/>
      <c r="P19" s="44" t="s">
        <v>843</v>
      </c>
      <c r="Q19" s="44" t="s">
        <v>385</v>
      </c>
      <c r="R19" s="44" t="s">
        <v>319</v>
      </c>
      <c r="S19" s="42"/>
      <c r="T19" s="199">
        <v>1</v>
      </c>
      <c r="U19" s="173">
        <f>SUM(S19:T19)</f>
        <v>1</v>
      </c>
      <c r="V19" s="199"/>
      <c r="W19" s="173"/>
      <c r="X19" s="44" t="s">
        <v>863</v>
      </c>
      <c r="Y19" s="44" t="s">
        <v>293</v>
      </c>
      <c r="Z19" s="44" t="s">
        <v>306</v>
      </c>
      <c r="AA19" s="199">
        <v>1</v>
      </c>
      <c r="AB19" s="199"/>
      <c r="AC19" s="173">
        <f t="shared" si="3"/>
        <v>1</v>
      </c>
      <c r="AD19" s="202"/>
      <c r="AE19" s="173"/>
    </row>
    <row r="20" spans="1:31" ht="15.6" customHeight="1" x14ac:dyDescent="0.25">
      <c r="B20" s="44"/>
      <c r="C20" s="44"/>
      <c r="E20" s="9">
        <v>2</v>
      </c>
      <c r="F20" s="44" t="s">
        <v>913</v>
      </c>
      <c r="N20" s="8"/>
      <c r="O20" s="15"/>
      <c r="P20" s="44" t="s">
        <v>845</v>
      </c>
      <c r="Q20" s="44" t="s">
        <v>420</v>
      </c>
      <c r="R20" s="51" t="s">
        <v>319</v>
      </c>
      <c r="S20" s="42"/>
      <c r="T20" s="42"/>
      <c r="U20" s="173">
        <f>SUM(S20:T20)</f>
        <v>0</v>
      </c>
      <c r="V20" s="42"/>
      <c r="W20" s="173"/>
      <c r="X20" s="44" t="s">
        <v>870</v>
      </c>
      <c r="Y20" s="44" t="s">
        <v>301</v>
      </c>
      <c r="Z20" s="44" t="s">
        <v>306</v>
      </c>
      <c r="AA20" s="42"/>
      <c r="AB20" s="42">
        <v>1</v>
      </c>
      <c r="AC20" s="173">
        <f t="shared" si="3"/>
        <v>1</v>
      </c>
      <c r="AD20" s="42"/>
      <c r="AE20" s="173"/>
    </row>
    <row r="21" spans="1:31" ht="15.6" customHeight="1" x14ac:dyDescent="0.25">
      <c r="N21" s="8"/>
      <c r="O21" s="63"/>
      <c r="P21" s="56" t="s">
        <v>377</v>
      </c>
      <c r="Q21" s="56" t="s">
        <v>376</v>
      </c>
      <c r="R21" s="160" t="s">
        <v>319</v>
      </c>
      <c r="S21" s="199"/>
      <c r="T21" s="42"/>
      <c r="U21" s="173">
        <f>SUM(S21:T21)</f>
        <v>0</v>
      </c>
      <c r="V21" s="42"/>
      <c r="W21" s="173"/>
      <c r="X21" s="44" t="s">
        <v>861</v>
      </c>
      <c r="Y21" s="44" t="s">
        <v>323</v>
      </c>
      <c r="Z21" s="44" t="s">
        <v>306</v>
      </c>
      <c r="AA21" s="42"/>
      <c r="AB21" s="42"/>
      <c r="AC21" s="173">
        <f t="shared" si="3"/>
        <v>0</v>
      </c>
      <c r="AD21" s="42"/>
      <c r="AE21" s="173"/>
    </row>
    <row r="22" spans="1:31" ht="15.6" customHeight="1" x14ac:dyDescent="0.3">
      <c r="A22" s="73"/>
      <c r="B22" s="74"/>
      <c r="C22" s="75"/>
      <c r="D22" s="148"/>
      <c r="E22" s="77" t="s">
        <v>239</v>
      </c>
      <c r="F22" s="71"/>
      <c r="G22" s="70"/>
      <c r="H22" s="70"/>
      <c r="I22" s="70"/>
      <c r="J22" s="72"/>
      <c r="K22" s="70"/>
      <c r="L22" s="70"/>
      <c r="M22" s="70"/>
      <c r="N22" s="9"/>
      <c r="O22" s="15"/>
      <c r="P22" s="44" t="s">
        <v>847</v>
      </c>
      <c r="Q22" s="44" t="s">
        <v>220</v>
      </c>
      <c r="R22" s="44" t="s">
        <v>319</v>
      </c>
      <c r="S22" s="42"/>
      <c r="T22" s="42"/>
      <c r="U22" s="173">
        <f t="shared" si="2"/>
        <v>0</v>
      </c>
      <c r="V22" s="42"/>
      <c r="W22" s="173"/>
      <c r="X22" s="44" t="s">
        <v>865</v>
      </c>
      <c r="Y22" s="44" t="s">
        <v>309</v>
      </c>
      <c r="Z22" s="51" t="s">
        <v>306</v>
      </c>
      <c r="AA22" s="42"/>
      <c r="AB22" s="199"/>
      <c r="AC22" s="173">
        <f t="shared" si="3"/>
        <v>0</v>
      </c>
      <c r="AD22" s="42"/>
      <c r="AE22" s="173"/>
    </row>
    <row r="23" spans="1:31" ht="15.6" customHeight="1" x14ac:dyDescent="0.3">
      <c r="A23" s="49" t="s">
        <v>228</v>
      </c>
      <c r="B23" s="35" t="s">
        <v>364</v>
      </c>
      <c r="D23" s="23">
        <v>1</v>
      </c>
      <c r="E23" s="8">
        <v>2</v>
      </c>
      <c r="F23" s="44" t="s">
        <v>917</v>
      </c>
      <c r="M23" s="39"/>
      <c r="N23" s="8"/>
      <c r="O23" s="15"/>
      <c r="P23" s="44" t="s">
        <v>851</v>
      </c>
      <c r="Q23" s="51" t="s">
        <v>791</v>
      </c>
      <c r="R23" s="51" t="s">
        <v>319</v>
      </c>
      <c r="S23" s="43"/>
      <c r="T23" s="43"/>
      <c r="U23" s="173">
        <f t="shared" si="2"/>
        <v>0</v>
      </c>
      <c r="V23" s="42"/>
      <c r="W23" s="173"/>
      <c r="X23" s="44" t="s">
        <v>864</v>
      </c>
      <c r="Y23" s="159" t="s">
        <v>308</v>
      </c>
      <c r="Z23" s="51" t="s">
        <v>306</v>
      </c>
      <c r="AA23" s="199"/>
      <c r="AB23" s="199"/>
      <c r="AC23" s="173">
        <f t="shared" si="3"/>
        <v>0</v>
      </c>
      <c r="AD23" s="42"/>
      <c r="AE23" s="173"/>
    </row>
    <row r="24" spans="1:31" ht="15.6" customHeight="1" x14ac:dyDescent="0.25">
      <c r="A24" s="52" t="s">
        <v>226</v>
      </c>
      <c r="B24" s="44" t="s">
        <v>216</v>
      </c>
      <c r="C24" s="44" t="s">
        <v>369</v>
      </c>
      <c r="E24" s="8"/>
      <c r="F24" s="44"/>
      <c r="N24" s="9"/>
      <c r="O24" s="15"/>
      <c r="P24" s="157" t="s">
        <v>805</v>
      </c>
      <c r="Q24" s="220"/>
      <c r="R24" s="220" t="s">
        <v>319</v>
      </c>
      <c r="S24" s="221"/>
      <c r="T24" s="221"/>
      <c r="U24" s="173">
        <f t="shared" si="2"/>
        <v>0</v>
      </c>
      <c r="V24" s="42"/>
      <c r="W24" s="173"/>
      <c r="X24" s="157" t="s">
        <v>805</v>
      </c>
      <c r="Y24" s="157"/>
      <c r="Z24" s="157" t="s">
        <v>306</v>
      </c>
      <c r="AA24" s="221">
        <v>1</v>
      </c>
      <c r="AB24" s="221">
        <v>1</v>
      </c>
      <c r="AC24" s="173">
        <f t="shared" si="3"/>
        <v>2</v>
      </c>
      <c r="AD24" s="42"/>
      <c r="AE24" s="173"/>
    </row>
    <row r="25" spans="1:31" ht="15.6" customHeight="1" x14ac:dyDescent="0.25">
      <c r="A25" s="52"/>
      <c r="B25" s="44"/>
      <c r="C25" s="44"/>
      <c r="E25" s="8"/>
      <c r="F25" s="44"/>
      <c r="N25" s="9"/>
      <c r="O25" s="15"/>
      <c r="P25" s="224" t="s">
        <v>935</v>
      </c>
      <c r="Q25" s="225"/>
      <c r="R25" s="225"/>
      <c r="S25" s="226">
        <f>SUM(S14:S24)</f>
        <v>3</v>
      </c>
      <c r="T25" s="226">
        <f>SUM(T14:T24)</f>
        <v>5</v>
      </c>
      <c r="U25" s="226">
        <f>SUM(U14:U24)</f>
        <v>8</v>
      </c>
      <c r="V25" s="226">
        <f>SUM(V14:V24)</f>
        <v>0</v>
      </c>
      <c r="W25" s="173"/>
      <c r="X25" s="224" t="s">
        <v>936</v>
      </c>
      <c r="Y25" s="224"/>
      <c r="Z25" s="224"/>
      <c r="AA25" s="226">
        <f>SUM(AA14:AA24)</f>
        <v>6</v>
      </c>
      <c r="AB25" s="226">
        <f>SUM(AB14:AB24)</f>
        <v>9</v>
      </c>
      <c r="AC25" s="226">
        <f>SUM(AC14:AC24)</f>
        <v>15</v>
      </c>
      <c r="AD25" s="226">
        <f>SUM(AD14:AD24)</f>
        <v>4</v>
      </c>
      <c r="AE25" s="173"/>
    </row>
    <row r="26" spans="1:31" ht="15.6" customHeight="1" x14ac:dyDescent="0.25">
      <c r="B26" s="44"/>
      <c r="C26" s="46"/>
      <c r="E26" s="8"/>
      <c r="F26" s="44"/>
      <c r="G26" s="39"/>
      <c r="N26" s="9"/>
      <c r="O26" s="15"/>
      <c r="P26" s="157" t="s">
        <v>859</v>
      </c>
      <c r="Q26" s="44" t="s">
        <v>792</v>
      </c>
      <c r="R26" s="44" t="s">
        <v>305</v>
      </c>
      <c r="S26" s="42">
        <v>3</v>
      </c>
      <c r="T26" s="42">
        <v>1</v>
      </c>
      <c r="U26" s="173">
        <f t="shared" ref="U26:U35" si="4">SUM(S26:T26)</f>
        <v>4</v>
      </c>
      <c r="V26" s="42"/>
      <c r="W26" s="173"/>
      <c r="X26" s="46" t="s">
        <v>878</v>
      </c>
      <c r="Y26" s="46" t="s">
        <v>794</v>
      </c>
      <c r="Z26" s="44" t="s">
        <v>243</v>
      </c>
      <c r="AA26" s="42">
        <v>2</v>
      </c>
      <c r="AB26" s="42"/>
      <c r="AC26" s="173">
        <f t="shared" ref="AC26:AC34" si="5">SUM(AA26:AB26)</f>
        <v>2</v>
      </c>
      <c r="AD26" s="42">
        <v>2</v>
      </c>
      <c r="AE26" s="173"/>
    </row>
    <row r="27" spans="1:31" ht="15.6" customHeight="1" x14ac:dyDescent="0.3">
      <c r="A27" s="42"/>
      <c r="B27" s="35" t="s">
        <v>313</v>
      </c>
      <c r="C27" s="106"/>
      <c r="D27" s="23">
        <v>2</v>
      </c>
      <c r="E27" s="93">
        <v>1</v>
      </c>
      <c r="F27" s="44" t="s">
        <v>915</v>
      </c>
      <c r="N27" s="9"/>
      <c r="O27" s="15"/>
      <c r="P27" s="44" t="s">
        <v>901</v>
      </c>
      <c r="Q27" s="44" t="s">
        <v>790</v>
      </c>
      <c r="R27" s="44" t="s">
        <v>305</v>
      </c>
      <c r="S27" s="42">
        <v>2</v>
      </c>
      <c r="T27" s="199">
        <v>1</v>
      </c>
      <c r="U27" s="173">
        <f t="shared" si="4"/>
        <v>3</v>
      </c>
      <c r="V27" s="42"/>
      <c r="W27" s="173"/>
      <c r="X27" s="44" t="s">
        <v>874</v>
      </c>
      <c r="Y27" s="44" t="s">
        <v>212</v>
      </c>
      <c r="Z27" s="44" t="s">
        <v>243</v>
      </c>
      <c r="AA27" s="42"/>
      <c r="AB27" s="199">
        <v>2</v>
      </c>
      <c r="AC27" s="173">
        <f t="shared" si="5"/>
        <v>2</v>
      </c>
      <c r="AD27" s="42"/>
      <c r="AE27" s="173"/>
    </row>
    <row r="28" spans="1:31" ht="15.6" customHeight="1" x14ac:dyDescent="0.25">
      <c r="A28" s="52" t="s">
        <v>226</v>
      </c>
      <c r="B28" s="44" t="s">
        <v>395</v>
      </c>
      <c r="C28" s="44" t="s">
        <v>369</v>
      </c>
      <c r="D28" s="23"/>
      <c r="E28" s="9">
        <v>2</v>
      </c>
      <c r="F28" s="44" t="s">
        <v>916</v>
      </c>
      <c r="N28" s="9"/>
      <c r="O28" s="15"/>
      <c r="P28" s="44" t="s">
        <v>853</v>
      </c>
      <c r="Q28" s="159" t="s">
        <v>274</v>
      </c>
      <c r="R28" s="51" t="s">
        <v>305</v>
      </c>
      <c r="S28" s="42"/>
      <c r="T28" s="42">
        <v>3</v>
      </c>
      <c r="U28" s="173">
        <f t="shared" si="4"/>
        <v>3</v>
      </c>
      <c r="V28" s="42"/>
      <c r="W28" s="173"/>
      <c r="X28" s="44" t="s">
        <v>873</v>
      </c>
      <c r="Y28" s="44" t="s">
        <v>219</v>
      </c>
      <c r="Z28" s="44" t="s">
        <v>243</v>
      </c>
      <c r="AA28" s="42">
        <v>1</v>
      </c>
      <c r="AB28" s="42"/>
      <c r="AC28" s="173">
        <f t="shared" si="5"/>
        <v>1</v>
      </c>
      <c r="AD28" s="42"/>
      <c r="AE28" s="173"/>
    </row>
    <row r="29" spans="1:31" ht="15.6" customHeight="1" x14ac:dyDescent="0.25">
      <c r="G29" s="47"/>
      <c r="H29" s="39"/>
      <c r="I29" s="39"/>
      <c r="J29" s="41"/>
      <c r="K29" s="39"/>
      <c r="L29" s="39"/>
      <c r="M29" s="39"/>
      <c r="N29" s="9"/>
      <c r="O29" s="15"/>
      <c r="P29" s="157" t="s">
        <v>860</v>
      </c>
      <c r="Q29" s="44" t="s">
        <v>320</v>
      </c>
      <c r="R29" s="44" t="s">
        <v>305</v>
      </c>
      <c r="S29" s="42">
        <v>1</v>
      </c>
      <c r="T29" s="42">
        <v>2</v>
      </c>
      <c r="U29" s="173">
        <f t="shared" si="4"/>
        <v>3</v>
      </c>
      <c r="V29" s="42"/>
      <c r="W29" s="173"/>
      <c r="X29" s="44" t="s">
        <v>926</v>
      </c>
      <c r="Y29" s="44" t="s">
        <v>289</v>
      </c>
      <c r="Z29" s="44" t="s">
        <v>243</v>
      </c>
      <c r="AA29" s="42"/>
      <c r="AB29" s="199">
        <v>1</v>
      </c>
      <c r="AC29" s="173">
        <f t="shared" si="5"/>
        <v>1</v>
      </c>
      <c r="AD29" s="42"/>
      <c r="AE29" s="173"/>
    </row>
    <row r="30" spans="1:31" ht="15.6" customHeight="1" x14ac:dyDescent="0.3">
      <c r="A30" s="76" t="s">
        <v>327</v>
      </c>
      <c r="B30" s="74"/>
      <c r="C30" s="75"/>
      <c r="D30" s="148"/>
      <c r="E30" s="77" t="s">
        <v>239</v>
      </c>
      <c r="F30" s="71"/>
      <c r="G30" s="78"/>
      <c r="H30" s="78"/>
      <c r="I30" s="78"/>
      <c r="J30" s="79"/>
      <c r="K30" s="78"/>
      <c r="L30" s="78"/>
      <c r="M30" s="78"/>
      <c r="N30" s="9"/>
      <c r="O30" s="63"/>
      <c r="P30" s="44" t="s">
        <v>856</v>
      </c>
      <c r="Q30" s="44" t="s">
        <v>261</v>
      </c>
      <c r="R30" s="44" t="s">
        <v>305</v>
      </c>
      <c r="S30" s="42">
        <v>1</v>
      </c>
      <c r="T30" s="42">
        <v>1</v>
      </c>
      <c r="U30" s="173">
        <f t="shared" si="4"/>
        <v>2</v>
      </c>
      <c r="V30" s="42"/>
      <c r="W30" s="173"/>
      <c r="X30" s="44" t="s">
        <v>864</v>
      </c>
      <c r="Y30" s="51" t="s">
        <v>914</v>
      </c>
      <c r="Z30" s="51" t="s">
        <v>243</v>
      </c>
      <c r="AA30" s="42"/>
      <c r="AB30" s="42">
        <v>1</v>
      </c>
      <c r="AC30" s="173">
        <f t="shared" si="5"/>
        <v>1</v>
      </c>
      <c r="AD30" s="42"/>
      <c r="AE30" s="173"/>
    </row>
    <row r="31" spans="1:31" ht="15.6" customHeight="1" x14ac:dyDescent="0.3">
      <c r="A31" s="49" t="s">
        <v>229</v>
      </c>
      <c r="B31" s="35" t="s">
        <v>363</v>
      </c>
      <c r="D31" s="23">
        <v>1</v>
      </c>
      <c r="E31" s="8">
        <v>2</v>
      </c>
      <c r="F31" s="44" t="s">
        <v>919</v>
      </c>
      <c r="G31" s="55"/>
      <c r="H31" s="55"/>
      <c r="N31" s="9"/>
      <c r="O31" s="63"/>
      <c r="P31" s="44" t="s">
        <v>858</v>
      </c>
      <c r="Q31" s="44" t="s">
        <v>333</v>
      </c>
      <c r="R31" s="44" t="s">
        <v>305</v>
      </c>
      <c r="S31" s="42">
        <v>1</v>
      </c>
      <c r="T31" s="42"/>
      <c r="U31" s="173">
        <f t="shared" si="4"/>
        <v>1</v>
      </c>
      <c r="V31" s="42"/>
      <c r="W31" s="173"/>
      <c r="X31" s="44" t="s">
        <v>876</v>
      </c>
      <c r="Y31" s="44" t="s">
        <v>367</v>
      </c>
      <c r="Z31" s="44" t="s">
        <v>243</v>
      </c>
      <c r="AA31" s="42"/>
      <c r="AB31" s="42"/>
      <c r="AC31" s="173">
        <f t="shared" si="5"/>
        <v>0</v>
      </c>
      <c r="AD31" s="42"/>
      <c r="AE31" s="173"/>
    </row>
    <row r="32" spans="1:31" ht="15.6" customHeight="1" x14ac:dyDescent="0.25">
      <c r="A32" s="42" t="s">
        <v>226</v>
      </c>
      <c r="B32" s="44" t="s">
        <v>272</v>
      </c>
      <c r="C32" s="44"/>
      <c r="D32" s="9"/>
      <c r="E32" s="8"/>
      <c r="F32" s="44"/>
      <c r="G32" s="43"/>
      <c r="N32" s="8"/>
      <c r="O32" s="63"/>
      <c r="P32" s="44" t="s">
        <v>852</v>
      </c>
      <c r="Q32" s="44" t="s">
        <v>234</v>
      </c>
      <c r="R32" s="44" t="s">
        <v>305</v>
      </c>
      <c r="S32" s="42"/>
      <c r="T32" s="42">
        <v>1</v>
      </c>
      <c r="U32" s="173">
        <f t="shared" si="4"/>
        <v>1</v>
      </c>
      <c r="V32" s="42"/>
      <c r="W32" s="173"/>
      <c r="X32" s="44" t="s">
        <v>872</v>
      </c>
      <c r="Y32" s="44" t="s">
        <v>211</v>
      </c>
      <c r="Z32" s="44" t="s">
        <v>243</v>
      </c>
      <c r="AA32" s="42"/>
      <c r="AB32" s="42"/>
      <c r="AC32" s="173">
        <f t="shared" si="5"/>
        <v>0</v>
      </c>
      <c r="AD32" s="42"/>
      <c r="AE32" s="173"/>
    </row>
    <row r="33" spans="1:31" ht="15.6" customHeight="1" x14ac:dyDescent="0.25">
      <c r="N33" s="9"/>
      <c r="O33" s="15"/>
      <c r="P33" s="44" t="s">
        <v>855</v>
      </c>
      <c r="Q33" s="88" t="s">
        <v>221</v>
      </c>
      <c r="R33" s="44" t="s">
        <v>305</v>
      </c>
      <c r="S33" s="42"/>
      <c r="T33" s="42">
        <v>1</v>
      </c>
      <c r="U33" s="173">
        <f t="shared" si="4"/>
        <v>1</v>
      </c>
      <c r="V33" s="42"/>
      <c r="W33" s="173"/>
      <c r="X33" s="44" t="s">
        <v>875</v>
      </c>
      <c r="Y33" s="44" t="s">
        <v>328</v>
      </c>
      <c r="Z33" s="44" t="s">
        <v>243</v>
      </c>
      <c r="AA33" s="42"/>
      <c r="AB33" s="42"/>
      <c r="AC33" s="173">
        <f t="shared" si="5"/>
        <v>0</v>
      </c>
      <c r="AD33" s="42"/>
      <c r="AE33" s="173"/>
    </row>
    <row r="34" spans="1:31" ht="15.6" customHeight="1" x14ac:dyDescent="0.3">
      <c r="A34" s="52"/>
      <c r="B34" s="35" t="s">
        <v>312</v>
      </c>
      <c r="C34" s="46"/>
      <c r="D34" s="114">
        <v>3</v>
      </c>
      <c r="E34" s="93">
        <v>1</v>
      </c>
      <c r="F34" s="44" t="s">
        <v>920</v>
      </c>
      <c r="N34" s="9"/>
      <c r="O34" s="15"/>
      <c r="P34" s="44" t="s">
        <v>857</v>
      </c>
      <c r="Q34" s="44" t="s">
        <v>222</v>
      </c>
      <c r="R34" s="44" t="s">
        <v>305</v>
      </c>
      <c r="S34" s="43"/>
      <c r="T34" s="42">
        <v>1</v>
      </c>
      <c r="U34" s="173">
        <f t="shared" si="4"/>
        <v>1</v>
      </c>
      <c r="V34" s="42"/>
      <c r="W34" s="173"/>
      <c r="X34" s="44" t="s">
        <v>877</v>
      </c>
      <c r="Y34" s="51" t="s">
        <v>786</v>
      </c>
      <c r="Z34" s="51" t="s">
        <v>243</v>
      </c>
      <c r="AA34" s="42"/>
      <c r="AB34" s="199"/>
      <c r="AC34" s="173">
        <f t="shared" si="5"/>
        <v>0</v>
      </c>
      <c r="AD34" s="42"/>
      <c r="AE34" s="173"/>
    </row>
    <row r="35" spans="1:31" ht="15.6" customHeight="1" x14ac:dyDescent="0.25">
      <c r="A35" s="52" t="s">
        <v>226</v>
      </c>
      <c r="B35" s="44" t="s">
        <v>272</v>
      </c>
      <c r="C35" s="60"/>
      <c r="D35" s="114"/>
      <c r="E35" s="93">
        <v>1</v>
      </c>
      <c r="F35" s="44" t="s">
        <v>921</v>
      </c>
      <c r="N35" s="9"/>
      <c r="O35" s="63"/>
      <c r="P35" s="44" t="s">
        <v>854</v>
      </c>
      <c r="Q35" s="44" t="s">
        <v>214</v>
      </c>
      <c r="R35" s="44" t="s">
        <v>305</v>
      </c>
      <c r="S35" s="199"/>
      <c r="T35" s="42"/>
      <c r="U35" s="173">
        <f t="shared" si="4"/>
        <v>0</v>
      </c>
      <c r="V35" s="42"/>
      <c r="W35" s="173"/>
      <c r="X35" s="44" t="s">
        <v>879</v>
      </c>
      <c r="Y35" s="44" t="s">
        <v>303</v>
      </c>
      <c r="Z35" s="44" t="s">
        <v>243</v>
      </c>
      <c r="AA35" s="42"/>
      <c r="AB35" s="199"/>
      <c r="AC35" s="173">
        <f>SUM(AA35:AB35)</f>
        <v>0</v>
      </c>
      <c r="AD35" s="42"/>
      <c r="AE35" s="173"/>
    </row>
    <row r="36" spans="1:31" ht="15.6" customHeight="1" x14ac:dyDescent="0.25">
      <c r="E36" s="93">
        <v>2</v>
      </c>
      <c r="F36" s="44" t="s">
        <v>922</v>
      </c>
      <c r="H36" s="39"/>
      <c r="N36" s="9"/>
      <c r="O36" s="15"/>
      <c r="P36" s="157" t="s">
        <v>805</v>
      </c>
      <c r="Q36" s="157"/>
      <c r="R36" s="157" t="s">
        <v>305</v>
      </c>
      <c r="S36" s="221">
        <v>1</v>
      </c>
      <c r="T36" s="221">
        <v>3</v>
      </c>
      <c r="U36" s="173">
        <f t="shared" si="2"/>
        <v>4</v>
      </c>
      <c r="V36" s="42"/>
      <c r="W36" s="173"/>
      <c r="X36" s="157" t="s">
        <v>805</v>
      </c>
      <c r="Y36" s="157"/>
      <c r="Z36" s="223" t="s">
        <v>243</v>
      </c>
      <c r="AA36" s="221"/>
      <c r="AB36" s="221"/>
      <c r="AC36" s="173">
        <f>SUM(AA36:AB36)</f>
        <v>0</v>
      </c>
      <c r="AD36" s="42"/>
      <c r="AE36" s="173"/>
    </row>
    <row r="37" spans="1:31" ht="15.6" customHeight="1" x14ac:dyDescent="0.25">
      <c r="E37" s="93"/>
      <c r="F37" s="44"/>
      <c r="H37" s="39"/>
      <c r="N37" s="9"/>
      <c r="O37" s="15"/>
      <c r="P37" s="224" t="s">
        <v>937</v>
      </c>
      <c r="Q37" s="224"/>
      <c r="R37" s="224"/>
      <c r="S37" s="226">
        <f>SUM(S26:S36)</f>
        <v>9</v>
      </c>
      <c r="T37" s="226">
        <f>SUM(T26:T36)</f>
        <v>14</v>
      </c>
      <c r="U37" s="226">
        <f>SUM(U26:U36)</f>
        <v>23</v>
      </c>
      <c r="V37" s="226">
        <f>SUM(V36)</f>
        <v>0</v>
      </c>
      <c r="W37" s="173"/>
      <c r="X37" s="224" t="s">
        <v>938</v>
      </c>
      <c r="Y37" s="224"/>
      <c r="Z37" s="227"/>
      <c r="AA37" s="226">
        <f>SUM(AA26:AA36)</f>
        <v>3</v>
      </c>
      <c r="AB37" s="226">
        <f>SUM(AB26:AB36)</f>
        <v>4</v>
      </c>
      <c r="AC37" s="226">
        <f>SUM(AC26:AC36)</f>
        <v>7</v>
      </c>
      <c r="AD37" s="226">
        <f>SUM(AD26:AD36)</f>
        <v>2</v>
      </c>
      <c r="AE37" s="173"/>
    </row>
    <row r="38" spans="1:31" ht="15.6" customHeight="1" x14ac:dyDescent="0.25">
      <c r="G38" s="44"/>
      <c r="N38" s="8"/>
      <c r="O38" s="63"/>
      <c r="P38" s="44" t="s">
        <v>807</v>
      </c>
      <c r="Q38" s="159" t="s">
        <v>370</v>
      </c>
      <c r="R38" s="44" t="s">
        <v>250</v>
      </c>
      <c r="S38" s="42">
        <v>1</v>
      </c>
      <c r="T38" s="42"/>
      <c r="U38" s="173">
        <f t="shared" si="2"/>
        <v>1</v>
      </c>
      <c r="V38" s="42">
        <v>1</v>
      </c>
      <c r="W38" s="173"/>
      <c r="X38" s="56" t="s">
        <v>825</v>
      </c>
      <c r="Y38" s="56" t="s">
        <v>260</v>
      </c>
      <c r="Z38" s="46" t="s">
        <v>242</v>
      </c>
      <c r="AA38" s="42"/>
      <c r="AB38" s="42">
        <v>3</v>
      </c>
      <c r="AC38" s="173">
        <f t="shared" ref="AC38:AC47" si="6">SUM(AA38:AB38)</f>
        <v>3</v>
      </c>
      <c r="AD38" s="42"/>
      <c r="AE38" s="173"/>
    </row>
    <row r="39" spans="1:31" ht="15.6" customHeight="1" x14ac:dyDescent="0.25">
      <c r="A39" s="76"/>
      <c r="B39" s="71"/>
      <c r="C39" s="71"/>
      <c r="D39" s="148"/>
      <c r="E39" s="77" t="s">
        <v>239</v>
      </c>
      <c r="F39" s="77"/>
      <c r="G39" s="78"/>
      <c r="H39" s="78"/>
      <c r="I39" s="78"/>
      <c r="J39" s="79"/>
      <c r="K39" s="78"/>
      <c r="L39" s="78"/>
      <c r="M39" s="78"/>
      <c r="N39" s="9"/>
      <c r="O39" s="63"/>
      <c r="P39" s="44" t="s">
        <v>810</v>
      </c>
      <c r="Q39" s="44" t="s">
        <v>299</v>
      </c>
      <c r="R39" s="51" t="s">
        <v>250</v>
      </c>
      <c r="S39" s="42">
        <v>1</v>
      </c>
      <c r="T39" s="199"/>
      <c r="U39" s="173">
        <f t="shared" si="2"/>
        <v>1</v>
      </c>
      <c r="V39" s="42"/>
      <c r="W39" s="173"/>
      <c r="X39" s="44" t="s">
        <v>827</v>
      </c>
      <c r="Y39" s="44" t="s">
        <v>304</v>
      </c>
      <c r="Z39" s="44" t="s">
        <v>242</v>
      </c>
      <c r="AA39" s="42"/>
      <c r="AB39" s="199">
        <v>2</v>
      </c>
      <c r="AC39" s="173">
        <f t="shared" si="6"/>
        <v>2</v>
      </c>
      <c r="AD39" s="42"/>
      <c r="AE39" s="173"/>
    </row>
    <row r="40" spans="1:31" ht="15.6" customHeight="1" x14ac:dyDescent="0.3">
      <c r="A40" s="49" t="s">
        <v>230</v>
      </c>
      <c r="B40" s="35" t="s">
        <v>276</v>
      </c>
      <c r="C40" s="59"/>
      <c r="D40" s="23">
        <v>0</v>
      </c>
      <c r="E40" s="9"/>
      <c r="F40" s="44"/>
      <c r="G40" s="43"/>
      <c r="H40" s="47"/>
      <c r="I40" s="47"/>
      <c r="J40" s="48"/>
      <c r="K40" s="47"/>
      <c r="L40" s="47"/>
      <c r="M40" s="47"/>
      <c r="N40" s="8"/>
      <c r="O40" s="15"/>
      <c r="P40" s="44" t="s">
        <v>809</v>
      </c>
      <c r="Q40" s="44" t="s">
        <v>251</v>
      </c>
      <c r="R40" s="44" t="s">
        <v>250</v>
      </c>
      <c r="S40" s="42"/>
      <c r="T40" s="42">
        <v>1</v>
      </c>
      <c r="U40" s="173">
        <f t="shared" si="2"/>
        <v>1</v>
      </c>
      <c r="V40" s="42"/>
      <c r="W40" s="173"/>
      <c r="X40" s="44" t="s">
        <v>826</v>
      </c>
      <c r="Y40" s="44" t="s">
        <v>218</v>
      </c>
      <c r="Z40" s="51" t="s">
        <v>242</v>
      </c>
      <c r="AA40" s="42">
        <v>1</v>
      </c>
      <c r="AB40" s="199"/>
      <c r="AC40" s="173">
        <f t="shared" si="6"/>
        <v>1</v>
      </c>
      <c r="AD40" s="42"/>
      <c r="AE40" s="173"/>
    </row>
    <row r="41" spans="1:31" ht="15.6" customHeight="1" x14ac:dyDescent="0.25">
      <c r="A41" s="52" t="s">
        <v>226</v>
      </c>
      <c r="B41" s="56" t="s">
        <v>923</v>
      </c>
      <c r="C41" s="46" t="s">
        <v>369</v>
      </c>
      <c r="D41" s="23"/>
      <c r="E41" s="9"/>
      <c r="F41" s="44"/>
      <c r="G41" s="43"/>
      <c r="H41" s="47"/>
      <c r="I41" s="43"/>
      <c r="J41" s="45"/>
      <c r="K41" s="47"/>
      <c r="L41" s="47"/>
      <c r="M41" s="39"/>
      <c r="N41" s="9"/>
      <c r="O41" s="63"/>
      <c r="P41" s="44" t="s">
        <v>811</v>
      </c>
      <c r="Q41" s="44" t="s">
        <v>299</v>
      </c>
      <c r="R41" s="51" t="s">
        <v>250</v>
      </c>
      <c r="S41" s="199"/>
      <c r="T41" s="199">
        <v>1</v>
      </c>
      <c r="U41" s="173">
        <f t="shared" si="2"/>
        <v>1</v>
      </c>
      <c r="V41" s="42"/>
      <c r="W41" s="173"/>
      <c r="X41" s="44" t="s">
        <v>832</v>
      </c>
      <c r="Y41" s="44" t="s">
        <v>359</v>
      </c>
      <c r="Z41" s="44" t="s">
        <v>242</v>
      </c>
      <c r="AA41" s="42">
        <v>1</v>
      </c>
      <c r="AB41" s="42"/>
      <c r="AC41" s="173">
        <f t="shared" si="6"/>
        <v>1</v>
      </c>
      <c r="AD41" s="42"/>
      <c r="AE41" s="173"/>
    </row>
    <row r="42" spans="1:31" ht="15.6" customHeight="1" x14ac:dyDescent="0.25">
      <c r="E42" s="93"/>
      <c r="F42" s="44"/>
      <c r="N42" s="9"/>
      <c r="O42" s="15"/>
      <c r="P42" s="44" t="s">
        <v>814</v>
      </c>
      <c r="Q42" s="44" t="s">
        <v>325</v>
      </c>
      <c r="R42" s="44" t="s">
        <v>250</v>
      </c>
      <c r="S42" s="52"/>
      <c r="T42" s="91">
        <v>1</v>
      </c>
      <c r="U42" s="173">
        <f>SUM(S42:T42)</f>
        <v>1</v>
      </c>
      <c r="V42" s="42"/>
      <c r="W42" s="173"/>
      <c r="X42" s="44" t="s">
        <v>828</v>
      </c>
      <c r="Y42" s="44" t="s">
        <v>258</v>
      </c>
      <c r="Z42" s="44" t="s">
        <v>242</v>
      </c>
      <c r="AA42" s="42"/>
      <c r="AB42" s="199">
        <v>1</v>
      </c>
      <c r="AC42" s="173">
        <f t="shared" si="6"/>
        <v>1</v>
      </c>
      <c r="AD42" s="42"/>
      <c r="AE42" s="173"/>
    </row>
    <row r="43" spans="1:31" ht="15.6" customHeight="1" x14ac:dyDescent="0.3">
      <c r="B43" s="35" t="s">
        <v>318</v>
      </c>
      <c r="C43" s="60"/>
      <c r="D43" s="24">
        <v>2</v>
      </c>
      <c r="E43" s="9">
        <v>1</v>
      </c>
      <c r="F43" s="44" t="s">
        <v>924</v>
      </c>
      <c r="G43" s="43"/>
      <c r="H43" s="47"/>
      <c r="N43" s="8"/>
      <c r="O43" s="15"/>
      <c r="P43" s="44" t="s">
        <v>812</v>
      </c>
      <c r="Q43" s="44" t="s">
        <v>215</v>
      </c>
      <c r="R43" s="44" t="s">
        <v>250</v>
      </c>
      <c r="S43" s="42"/>
      <c r="T43" s="199"/>
      <c r="U43" s="173">
        <f>SUM(S43:T43)</f>
        <v>0</v>
      </c>
      <c r="V43" s="42">
        <v>1</v>
      </c>
      <c r="W43" s="173"/>
      <c r="X43" s="44" t="s">
        <v>833</v>
      </c>
      <c r="Y43" s="44" t="s">
        <v>204</v>
      </c>
      <c r="Z43" s="44" t="s">
        <v>242</v>
      </c>
      <c r="AA43" s="42"/>
      <c r="AB43" s="42"/>
      <c r="AC43" s="173">
        <f t="shared" si="6"/>
        <v>0</v>
      </c>
      <c r="AD43" s="42">
        <v>1</v>
      </c>
      <c r="AE43" s="173"/>
    </row>
    <row r="44" spans="1:31" ht="15.6" customHeight="1" x14ac:dyDescent="0.25">
      <c r="A44" s="91" t="s">
        <v>226</v>
      </c>
      <c r="B44" s="88" t="s">
        <v>272</v>
      </c>
      <c r="C44" s="46"/>
      <c r="D44" s="24"/>
      <c r="E44" s="9">
        <v>2</v>
      </c>
      <c r="F44" s="44" t="s">
        <v>934</v>
      </c>
      <c r="N44" s="9"/>
      <c r="O44" s="15"/>
      <c r="P44" s="44" t="s">
        <v>806</v>
      </c>
      <c r="Q44" s="51" t="s">
        <v>787</v>
      </c>
      <c r="R44" s="44" t="s">
        <v>250</v>
      </c>
      <c r="S44" s="42"/>
      <c r="T44" s="199"/>
      <c r="U44" s="173">
        <f>SUM(S44:T44)</f>
        <v>0</v>
      </c>
      <c r="V44" s="42"/>
      <c r="W44" s="173"/>
      <c r="X44" s="46" t="s">
        <v>829</v>
      </c>
      <c r="Y44" s="46" t="s">
        <v>249</v>
      </c>
      <c r="Z44" s="160" t="s">
        <v>242</v>
      </c>
      <c r="AA44" s="42"/>
      <c r="AB44" s="42"/>
      <c r="AC44" s="173">
        <f t="shared" si="6"/>
        <v>0</v>
      </c>
      <c r="AD44" s="42"/>
      <c r="AE44" s="173"/>
    </row>
    <row r="45" spans="1:31" ht="15.6" customHeight="1" x14ac:dyDescent="0.25">
      <c r="N45" s="9"/>
      <c r="O45" s="63"/>
      <c r="P45" s="44" t="s">
        <v>808</v>
      </c>
      <c r="Q45" s="44" t="s">
        <v>250</v>
      </c>
      <c r="R45" s="44" t="s">
        <v>250</v>
      </c>
      <c r="S45" s="42"/>
      <c r="T45" s="199"/>
      <c r="U45" s="173">
        <f>SUM(S45:T45)</f>
        <v>0</v>
      </c>
      <c r="V45" s="42"/>
      <c r="W45" s="173"/>
      <c r="X45" s="44" t="s">
        <v>830</v>
      </c>
      <c r="Y45" s="88" t="s">
        <v>288</v>
      </c>
      <c r="Z45" s="44" t="s">
        <v>242</v>
      </c>
      <c r="AA45" s="42"/>
      <c r="AB45" s="199"/>
      <c r="AC45" s="173">
        <f t="shared" si="6"/>
        <v>0</v>
      </c>
      <c r="AD45" s="42"/>
      <c r="AE45" s="173"/>
    </row>
    <row r="46" spans="1:31" ht="15.6" customHeight="1" x14ac:dyDescent="0.25">
      <c r="A46" s="107"/>
      <c r="B46" s="108"/>
      <c r="C46" s="108"/>
      <c r="D46" s="149"/>
      <c r="E46" s="109"/>
      <c r="F46" s="108"/>
      <c r="G46" s="110"/>
      <c r="H46" s="110"/>
      <c r="I46" s="110"/>
      <c r="J46" s="111"/>
      <c r="K46" s="110"/>
      <c r="L46" s="110"/>
      <c r="M46" s="109"/>
      <c r="N46" s="8"/>
      <c r="O46" s="15"/>
      <c r="P46" s="44" t="s">
        <v>813</v>
      </c>
      <c r="Q46" s="44" t="s">
        <v>259</v>
      </c>
      <c r="R46" s="51" t="s">
        <v>250</v>
      </c>
      <c r="S46" s="199"/>
      <c r="T46" s="42"/>
      <c r="U46" s="173">
        <f t="shared" si="2"/>
        <v>0</v>
      </c>
      <c r="V46" s="42"/>
      <c r="W46" s="173"/>
      <c r="X46" s="44" t="s">
        <v>795</v>
      </c>
      <c r="Y46" s="44" t="s">
        <v>796</v>
      </c>
      <c r="Z46" s="44" t="s">
        <v>242</v>
      </c>
      <c r="AA46" s="42"/>
      <c r="AB46" s="199"/>
      <c r="AC46" s="173">
        <f t="shared" si="6"/>
        <v>0</v>
      </c>
      <c r="AD46" s="42"/>
      <c r="AE46" s="173"/>
    </row>
    <row r="47" spans="1:31" ht="15.6" customHeight="1" x14ac:dyDescent="0.3">
      <c r="C47" s="44" t="s">
        <v>231</v>
      </c>
      <c r="D47" s="102">
        <f>SUM(D15:D46)</f>
        <v>14</v>
      </c>
      <c r="E47" s="22"/>
      <c r="F47" s="44" t="s">
        <v>233</v>
      </c>
      <c r="G47" s="35"/>
      <c r="H47" s="50"/>
      <c r="I47" s="64">
        <v>5</v>
      </c>
      <c r="J47" s="23"/>
      <c r="K47" s="56"/>
      <c r="L47" s="59"/>
      <c r="N47" s="8"/>
      <c r="O47" s="63"/>
      <c r="P47" s="44" t="s">
        <v>815</v>
      </c>
      <c r="Q47" s="159" t="s">
        <v>380</v>
      </c>
      <c r="R47" s="44" t="s">
        <v>250</v>
      </c>
      <c r="S47" s="42"/>
      <c r="T47" s="42"/>
      <c r="U47" s="173">
        <f t="shared" si="2"/>
        <v>0</v>
      </c>
      <c r="V47" s="42"/>
      <c r="W47" s="173"/>
      <c r="X47" s="44" t="s">
        <v>831</v>
      </c>
      <c r="Y47" s="44" t="s">
        <v>382</v>
      </c>
      <c r="Z47" s="44" t="s">
        <v>242</v>
      </c>
      <c r="AA47" s="42"/>
      <c r="AB47" s="42"/>
      <c r="AC47" s="173">
        <f t="shared" si="6"/>
        <v>0</v>
      </c>
      <c r="AD47" s="42"/>
      <c r="AE47" s="173"/>
    </row>
    <row r="48" spans="1:31" ht="15.6" customHeight="1" x14ac:dyDescent="0.25">
      <c r="N48" s="9"/>
      <c r="O48" s="15"/>
      <c r="P48" s="157" t="s">
        <v>805</v>
      </c>
      <c r="Q48" s="157"/>
      <c r="R48" s="157" t="s">
        <v>250</v>
      </c>
      <c r="S48" s="221"/>
      <c r="T48" s="221">
        <v>1</v>
      </c>
      <c r="U48" s="173">
        <f t="shared" si="2"/>
        <v>1</v>
      </c>
      <c r="V48" s="42">
        <v>1</v>
      </c>
      <c r="W48" s="173"/>
      <c r="X48" s="157" t="s">
        <v>805</v>
      </c>
      <c r="Y48" s="157"/>
      <c r="Z48" s="157" t="s">
        <v>242</v>
      </c>
      <c r="AA48" s="221">
        <v>3</v>
      </c>
      <c r="AB48" s="221">
        <v>1</v>
      </c>
      <c r="AC48" s="173">
        <f>SUM(AA48:AB48)</f>
        <v>4</v>
      </c>
      <c r="AD48" s="42"/>
      <c r="AE48" s="173"/>
    </row>
    <row r="49" spans="1:31" ht="15.6" customHeight="1" x14ac:dyDescent="0.25">
      <c r="N49" s="9"/>
      <c r="O49" s="15"/>
      <c r="P49" s="224" t="s">
        <v>939</v>
      </c>
      <c r="Q49" s="224"/>
      <c r="R49" s="224"/>
      <c r="S49" s="226">
        <f>SUM(S38:S48)</f>
        <v>2</v>
      </c>
      <c r="T49" s="226">
        <f>SUM(T38:T48)</f>
        <v>4</v>
      </c>
      <c r="U49" s="226">
        <f>SUM(U38:U48)</f>
        <v>6</v>
      </c>
      <c r="V49" s="226">
        <f>SUM(V38:V48)</f>
        <v>3</v>
      </c>
      <c r="W49" s="173"/>
      <c r="X49" s="224" t="s">
        <v>940</v>
      </c>
      <c r="Y49" s="224"/>
      <c r="Z49" s="224"/>
      <c r="AA49" s="226">
        <f>SUM(AA38:AA48)</f>
        <v>5</v>
      </c>
      <c r="AB49" s="226">
        <f>SUM(AB38:AB48)</f>
        <v>7</v>
      </c>
      <c r="AC49" s="226">
        <f>SUM(AC38:AC48)</f>
        <v>12</v>
      </c>
      <c r="AD49" s="226">
        <f>SUM(AD38:AD48)</f>
        <v>1</v>
      </c>
      <c r="AE49" s="173"/>
    </row>
    <row r="50" spans="1:31" ht="15.6" customHeight="1" x14ac:dyDescent="0.25">
      <c r="N50" s="8"/>
      <c r="O50" s="15"/>
      <c r="P50" s="44" t="s">
        <v>822</v>
      </c>
      <c r="Q50" s="44" t="s">
        <v>238</v>
      </c>
      <c r="R50" s="44" t="s">
        <v>356</v>
      </c>
      <c r="S50" s="42">
        <v>1</v>
      </c>
      <c r="T50" s="42">
        <v>1</v>
      </c>
      <c r="U50" s="173">
        <f t="shared" si="2"/>
        <v>2</v>
      </c>
      <c r="V50" s="42"/>
      <c r="W50" s="173"/>
      <c r="X50" s="44" t="s">
        <v>836</v>
      </c>
      <c r="Y50" s="159" t="s">
        <v>216</v>
      </c>
      <c r="Z50" s="44" t="s">
        <v>358</v>
      </c>
      <c r="AA50" s="42">
        <v>2</v>
      </c>
      <c r="AB50" s="199"/>
      <c r="AC50" s="173">
        <f t="shared" ref="AC50:AC59" si="7">SUM(AA50:AB50)</f>
        <v>2</v>
      </c>
      <c r="AD50" s="42">
        <v>1</v>
      </c>
      <c r="AE50" s="173"/>
    </row>
    <row r="51" spans="1:31" ht="15.6" customHeight="1" x14ac:dyDescent="0.25">
      <c r="A51" s="91"/>
      <c r="B51" s="44"/>
      <c r="C51" s="60"/>
      <c r="E51" s="9"/>
      <c r="F51" s="44"/>
      <c r="N51" s="9"/>
      <c r="O51" s="63"/>
      <c r="P51" s="44" t="s">
        <v>918</v>
      </c>
      <c r="Q51" s="159" t="s">
        <v>691</v>
      </c>
      <c r="R51" s="44" t="s">
        <v>356</v>
      </c>
      <c r="S51" s="42">
        <v>1</v>
      </c>
      <c r="T51" s="42"/>
      <c r="U51" s="173">
        <f t="shared" si="2"/>
        <v>1</v>
      </c>
      <c r="V51" s="42"/>
      <c r="W51" s="173"/>
      <c r="X51" s="44" t="s">
        <v>834</v>
      </c>
      <c r="Y51" s="161" t="s">
        <v>314</v>
      </c>
      <c r="Z51" s="44" t="s">
        <v>358</v>
      </c>
      <c r="AA51" s="42">
        <v>1</v>
      </c>
      <c r="AB51" s="199">
        <v>1</v>
      </c>
      <c r="AC51" s="173">
        <f t="shared" si="7"/>
        <v>2</v>
      </c>
      <c r="AD51" s="42"/>
      <c r="AE51" s="173"/>
    </row>
    <row r="52" spans="1:31" ht="15.6" customHeight="1" x14ac:dyDescent="0.25">
      <c r="E52" s="9"/>
      <c r="F52" s="44"/>
      <c r="G52" s="47"/>
      <c r="H52" s="47"/>
      <c r="I52" s="47"/>
      <c r="J52" s="48"/>
      <c r="K52" s="43"/>
      <c r="L52" s="43"/>
      <c r="N52" s="9"/>
      <c r="O52" s="63"/>
      <c r="P52" s="44" t="s">
        <v>817</v>
      </c>
      <c r="Q52" s="44" t="s">
        <v>257</v>
      </c>
      <c r="R52" s="44" t="s">
        <v>356</v>
      </c>
      <c r="S52" s="42"/>
      <c r="T52" s="199">
        <v>1</v>
      </c>
      <c r="U52" s="173">
        <f t="shared" si="2"/>
        <v>1</v>
      </c>
      <c r="V52" s="42">
        <v>1</v>
      </c>
      <c r="W52" s="173"/>
      <c r="X52" s="44" t="s">
        <v>835</v>
      </c>
      <c r="Y52" s="88" t="s">
        <v>309</v>
      </c>
      <c r="Z52" s="44" t="s">
        <v>358</v>
      </c>
      <c r="AA52" s="42"/>
      <c r="AB52" s="199">
        <v>2</v>
      </c>
      <c r="AC52" s="173">
        <f t="shared" si="7"/>
        <v>2</v>
      </c>
      <c r="AD52" s="42"/>
      <c r="AE52" s="173"/>
    </row>
    <row r="53" spans="1:31" ht="15.6" customHeight="1" x14ac:dyDescent="0.25">
      <c r="E53" s="9"/>
      <c r="F53" s="44"/>
      <c r="N53" s="9"/>
      <c r="O53" s="15"/>
      <c r="P53" s="44" t="s">
        <v>818</v>
      </c>
      <c r="Q53" s="44" t="s">
        <v>209</v>
      </c>
      <c r="R53" s="44" t="s">
        <v>356</v>
      </c>
      <c r="S53" s="42"/>
      <c r="T53" s="199">
        <v>1</v>
      </c>
      <c r="U53" s="173">
        <f t="shared" si="2"/>
        <v>1</v>
      </c>
      <c r="V53" s="42"/>
      <c r="W53" s="173"/>
      <c r="X53" s="44" t="s">
        <v>837</v>
      </c>
      <c r="Y53" s="44" t="s">
        <v>798</v>
      </c>
      <c r="Z53" s="44" t="s">
        <v>358</v>
      </c>
      <c r="AA53" s="42"/>
      <c r="AB53" s="42">
        <v>1</v>
      </c>
      <c r="AC53" s="173">
        <f t="shared" si="7"/>
        <v>1</v>
      </c>
      <c r="AD53" s="199"/>
      <c r="AE53" s="173"/>
    </row>
    <row r="54" spans="1:31" ht="15.6" customHeight="1" x14ac:dyDescent="0.25">
      <c r="E54" s="9"/>
      <c r="F54" s="44"/>
      <c r="N54" s="8"/>
      <c r="O54" s="15"/>
      <c r="P54" s="44" t="s">
        <v>882</v>
      </c>
      <c r="Q54" s="44" t="s">
        <v>756</v>
      </c>
      <c r="R54" s="44" t="s">
        <v>356</v>
      </c>
      <c r="S54" s="42"/>
      <c r="T54" s="42">
        <v>1</v>
      </c>
      <c r="U54" s="173">
        <f t="shared" si="2"/>
        <v>1</v>
      </c>
      <c r="V54" s="42"/>
      <c r="W54" s="173"/>
      <c r="X54" s="44" t="s">
        <v>842</v>
      </c>
      <c r="Y54" s="44" t="s">
        <v>598</v>
      </c>
      <c r="Z54" s="44" t="s">
        <v>358</v>
      </c>
      <c r="AA54" s="42"/>
      <c r="AB54" s="199">
        <v>1</v>
      </c>
      <c r="AC54" s="173">
        <f t="shared" si="7"/>
        <v>1</v>
      </c>
      <c r="AD54" s="42"/>
      <c r="AE54" s="173"/>
    </row>
    <row r="55" spans="1:31" ht="15.6" customHeight="1" x14ac:dyDescent="0.25">
      <c r="N55" s="8"/>
      <c r="O55" s="15"/>
      <c r="P55" s="44" t="s">
        <v>821</v>
      </c>
      <c r="Q55" s="51" t="s">
        <v>254</v>
      </c>
      <c r="R55" s="51" t="s">
        <v>356</v>
      </c>
      <c r="S55" s="42"/>
      <c r="T55" s="42">
        <v>1</v>
      </c>
      <c r="U55" s="173">
        <f t="shared" si="2"/>
        <v>1</v>
      </c>
      <c r="V55" s="42"/>
      <c r="W55" s="173"/>
      <c r="X55" s="44" t="s">
        <v>925</v>
      </c>
      <c r="Y55" s="44" t="s">
        <v>300</v>
      </c>
      <c r="Z55" s="44" t="s">
        <v>358</v>
      </c>
      <c r="AA55" s="42"/>
      <c r="AB55" s="42"/>
      <c r="AC55" s="173">
        <f t="shared" si="7"/>
        <v>0</v>
      </c>
      <c r="AD55" s="199"/>
      <c r="AE55" s="173"/>
    </row>
    <row r="56" spans="1:31" ht="15.6" customHeight="1" x14ac:dyDescent="0.25">
      <c r="N56" s="8"/>
      <c r="O56" s="63"/>
      <c r="P56" s="44" t="s">
        <v>816</v>
      </c>
      <c r="Q56" s="44" t="s">
        <v>213</v>
      </c>
      <c r="R56" s="44" t="s">
        <v>356</v>
      </c>
      <c r="S56" s="42"/>
      <c r="T56" s="199"/>
      <c r="U56" s="173">
        <f t="shared" si="2"/>
        <v>0</v>
      </c>
      <c r="V56" s="42"/>
      <c r="W56" s="173"/>
      <c r="X56" s="44" t="s">
        <v>838</v>
      </c>
      <c r="Y56" s="44" t="s">
        <v>290</v>
      </c>
      <c r="Z56" s="44" t="s">
        <v>358</v>
      </c>
      <c r="AA56" s="42"/>
      <c r="AB56" s="199"/>
      <c r="AC56" s="173">
        <f t="shared" si="7"/>
        <v>0</v>
      </c>
      <c r="AD56" s="43"/>
      <c r="AE56" s="173"/>
    </row>
    <row r="57" spans="1:31" ht="15.6" customHeight="1" x14ac:dyDescent="0.25">
      <c r="N57" s="9"/>
      <c r="O57" s="15"/>
      <c r="P57" s="44" t="s">
        <v>819</v>
      </c>
      <c r="Q57" s="51" t="s">
        <v>217</v>
      </c>
      <c r="R57" s="51" t="s">
        <v>356</v>
      </c>
      <c r="S57" s="42"/>
      <c r="T57" s="199"/>
      <c r="U57" s="173">
        <f t="shared" si="2"/>
        <v>0</v>
      </c>
      <c r="V57" s="42"/>
      <c r="W57" s="173"/>
      <c r="X57" s="44" t="s">
        <v>839</v>
      </c>
      <c r="Y57" s="44" t="s">
        <v>295</v>
      </c>
      <c r="Z57" s="44" t="s">
        <v>358</v>
      </c>
      <c r="AA57" s="42"/>
      <c r="AB57" s="42"/>
      <c r="AC57" s="173">
        <f t="shared" si="7"/>
        <v>0</v>
      </c>
      <c r="AD57" s="42"/>
      <c r="AE57" s="173"/>
    </row>
    <row r="58" spans="1:31" ht="15.6" customHeight="1" x14ac:dyDescent="0.25">
      <c r="N58" s="9"/>
      <c r="O58" s="63"/>
      <c r="P58" s="44" t="s">
        <v>820</v>
      </c>
      <c r="Q58" s="44" t="s">
        <v>254</v>
      </c>
      <c r="R58" s="44" t="s">
        <v>356</v>
      </c>
      <c r="S58" s="42"/>
      <c r="T58" s="199"/>
      <c r="U58" s="173">
        <f t="shared" si="2"/>
        <v>0</v>
      </c>
      <c r="V58" s="42"/>
      <c r="W58" s="173"/>
      <c r="X58" s="44" t="s">
        <v>840</v>
      </c>
      <c r="Y58" s="44" t="s">
        <v>293</v>
      </c>
      <c r="Z58" s="51" t="s">
        <v>358</v>
      </c>
      <c r="AA58" s="199"/>
      <c r="AB58" s="42"/>
      <c r="AC58" s="173">
        <f t="shared" si="7"/>
        <v>0</v>
      </c>
      <c r="AD58" s="43"/>
      <c r="AE58" s="173"/>
    </row>
    <row r="59" spans="1:31" ht="15.6" customHeight="1" x14ac:dyDescent="0.3">
      <c r="A59" s="171"/>
      <c r="B59" s="170" t="s">
        <v>881</v>
      </c>
      <c r="C59" s="170"/>
      <c r="D59" s="49" t="s">
        <v>246</v>
      </c>
      <c r="E59" s="49" t="s">
        <v>240</v>
      </c>
      <c r="F59" s="49" t="s">
        <v>241</v>
      </c>
      <c r="G59" s="170" t="s">
        <v>247</v>
      </c>
      <c r="H59" s="170" t="s">
        <v>803</v>
      </c>
      <c r="I59" s="170"/>
      <c r="J59" s="170"/>
      <c r="K59" s="170"/>
      <c r="L59" s="170" t="s">
        <v>802</v>
      </c>
      <c r="N59" s="9"/>
      <c r="O59" s="63"/>
      <c r="P59" s="44" t="s">
        <v>823</v>
      </c>
      <c r="Q59" s="44" t="s">
        <v>292</v>
      </c>
      <c r="R59" s="44" t="s">
        <v>356</v>
      </c>
      <c r="S59" s="42"/>
      <c r="T59" s="199"/>
      <c r="U59" s="173">
        <f t="shared" si="2"/>
        <v>0</v>
      </c>
      <c r="V59" s="43"/>
      <c r="W59" s="173"/>
      <c r="X59" s="44" t="s">
        <v>841</v>
      </c>
      <c r="Y59" s="44" t="s">
        <v>248</v>
      </c>
      <c r="Z59" s="44" t="s">
        <v>358</v>
      </c>
      <c r="AA59" s="42"/>
      <c r="AB59" s="199"/>
      <c r="AC59" s="173">
        <f t="shared" si="7"/>
        <v>0</v>
      </c>
      <c r="AD59" s="43"/>
      <c r="AE59" s="173"/>
    </row>
    <row r="60" spans="1:31" ht="15.6" customHeight="1" x14ac:dyDescent="0.3">
      <c r="B60" s="42"/>
      <c r="C60" s="44" t="s">
        <v>792</v>
      </c>
      <c r="D60" s="44" t="s">
        <v>305</v>
      </c>
      <c r="E60" s="42">
        <v>3</v>
      </c>
      <c r="F60" s="42">
        <v>1</v>
      </c>
      <c r="G60" s="173">
        <f t="shared" ref="G60:G68" si="8">SUM(E60:F60)</f>
        <v>4</v>
      </c>
      <c r="H60" s="64"/>
      <c r="I60" s="44"/>
      <c r="J60" s="44"/>
      <c r="K60" s="64"/>
      <c r="L60" s="44" t="s">
        <v>789</v>
      </c>
      <c r="M60" s="44" t="s">
        <v>319</v>
      </c>
      <c r="N60" s="9"/>
      <c r="O60" s="15"/>
      <c r="P60" s="157" t="s">
        <v>805</v>
      </c>
      <c r="Q60" s="157"/>
      <c r="R60" s="157" t="s">
        <v>356</v>
      </c>
      <c r="S60" s="221">
        <v>1</v>
      </c>
      <c r="T60" s="221"/>
      <c r="U60" s="173">
        <f t="shared" si="2"/>
        <v>1</v>
      </c>
      <c r="V60" s="43"/>
      <c r="W60" s="173"/>
      <c r="X60" s="157" t="s">
        <v>804</v>
      </c>
      <c r="Y60" s="222"/>
      <c r="Z60" s="157" t="s">
        <v>358</v>
      </c>
      <c r="AA60" s="221">
        <v>1</v>
      </c>
      <c r="AB60" s="221"/>
      <c r="AC60" s="173">
        <f>SUM(AA60:AB60)</f>
        <v>1</v>
      </c>
      <c r="AD60" s="43"/>
      <c r="AE60" s="173"/>
    </row>
    <row r="61" spans="1:31" ht="15.6" customHeight="1" thickBot="1" x14ac:dyDescent="0.3">
      <c r="B61" s="42"/>
      <c r="C61" s="44" t="s">
        <v>790</v>
      </c>
      <c r="D61" s="44" t="s">
        <v>305</v>
      </c>
      <c r="E61" s="42">
        <v>2</v>
      </c>
      <c r="F61" s="199">
        <v>1</v>
      </c>
      <c r="G61" s="173">
        <f t="shared" si="8"/>
        <v>3</v>
      </c>
      <c r="H61" s="42"/>
      <c r="I61" s="44"/>
      <c r="J61" s="44"/>
      <c r="K61" s="44"/>
      <c r="L61" s="44"/>
      <c r="M61" s="43"/>
      <c r="N61" s="9"/>
      <c r="O61" s="63"/>
      <c r="P61" s="224" t="s">
        <v>942</v>
      </c>
      <c r="Q61" s="224"/>
      <c r="R61" s="224"/>
      <c r="S61" s="226">
        <f>SUM(S50:S60)</f>
        <v>3</v>
      </c>
      <c r="T61" s="226">
        <f>SUM(T50:T60)</f>
        <v>5</v>
      </c>
      <c r="U61" s="226">
        <f>SUM(U50:U60)</f>
        <v>8</v>
      </c>
      <c r="V61" s="226">
        <f>SUM(V50:V60)</f>
        <v>1</v>
      </c>
      <c r="W61" s="173"/>
      <c r="X61" s="224" t="s">
        <v>941</v>
      </c>
      <c r="Y61" s="228"/>
      <c r="Z61" s="225"/>
      <c r="AA61" s="226">
        <f>SUM(AA50:AA60)</f>
        <v>4</v>
      </c>
      <c r="AB61" s="226">
        <f>SUM(AB50:AB60)</f>
        <v>5</v>
      </c>
      <c r="AC61" s="226">
        <f>SUM(AA61:AB61)</f>
        <v>9</v>
      </c>
      <c r="AD61" s="226">
        <f>SUM(AD50:AD60)</f>
        <v>1</v>
      </c>
      <c r="AE61" s="173"/>
    </row>
    <row r="62" spans="1:31" ht="15.6" customHeight="1" thickBot="1" x14ac:dyDescent="0.3">
      <c r="B62" s="42"/>
      <c r="C62" s="51" t="s">
        <v>205</v>
      </c>
      <c r="D62" s="44" t="s">
        <v>306</v>
      </c>
      <c r="E62" s="42">
        <v>2</v>
      </c>
      <c r="F62" s="199">
        <v>1</v>
      </c>
      <c r="G62" s="173">
        <f t="shared" si="8"/>
        <v>3</v>
      </c>
      <c r="H62" s="43"/>
      <c r="I62" s="44"/>
      <c r="J62" s="44"/>
      <c r="K62" s="44"/>
      <c r="L62" s="43"/>
      <c r="M62" s="43"/>
      <c r="N62" s="9"/>
      <c r="O62" s="16"/>
      <c r="P62" s="168"/>
      <c r="Q62" s="168"/>
      <c r="R62" s="168"/>
      <c r="S62" s="207">
        <f>S25+S37+S49+S61</f>
        <v>17</v>
      </c>
      <c r="T62" s="207">
        <f>T25+T37+T49+T61</f>
        <v>28</v>
      </c>
      <c r="U62" s="207">
        <f>U25+U37+U49+U61</f>
        <v>45</v>
      </c>
      <c r="V62" s="207">
        <f>V25+V37+V49+V61</f>
        <v>4</v>
      </c>
      <c r="W62" s="173"/>
      <c r="X62" s="208"/>
      <c r="Y62" s="57"/>
      <c r="Z62" s="57"/>
      <c r="AA62" s="207">
        <f>AA25+AA37+AA49+AA61</f>
        <v>18</v>
      </c>
      <c r="AB62" s="207">
        <f>AB25+AB37+AB49+AB61</f>
        <v>25</v>
      </c>
      <c r="AC62" s="207">
        <f>AC25+AC37+AC49+AC61</f>
        <v>43</v>
      </c>
      <c r="AD62" s="207">
        <f>AD25+AD37+AD49+AD61</f>
        <v>8</v>
      </c>
      <c r="AE62" s="173"/>
    </row>
    <row r="63" spans="1:31" ht="15.6" customHeight="1" thickTop="1" thickBot="1" x14ac:dyDescent="0.35">
      <c r="B63" s="42"/>
      <c r="C63" s="159" t="s">
        <v>274</v>
      </c>
      <c r="D63" s="51" t="s">
        <v>305</v>
      </c>
      <c r="E63" s="42"/>
      <c r="F63" s="42">
        <v>3</v>
      </c>
      <c r="G63" s="173">
        <f t="shared" si="8"/>
        <v>3</v>
      </c>
      <c r="H63" s="43"/>
      <c r="I63" s="44"/>
      <c r="J63" s="43"/>
      <c r="K63" s="43"/>
      <c r="L63" s="170" t="s">
        <v>273</v>
      </c>
      <c r="M63" s="43"/>
      <c r="N63" s="9"/>
      <c r="O63" s="16"/>
      <c r="P63" s="43"/>
      <c r="Q63" s="43"/>
      <c r="R63" s="43"/>
      <c r="S63" s="43"/>
      <c r="T63" s="43"/>
      <c r="U63" s="43"/>
      <c r="V63" s="43"/>
      <c r="W63" s="43"/>
      <c r="X63" s="209" t="s">
        <v>799</v>
      </c>
      <c r="Y63" s="201"/>
      <c r="Z63" s="201"/>
      <c r="AA63" s="210">
        <f>S62+AA62</f>
        <v>35</v>
      </c>
      <c r="AB63" s="210">
        <f>T62+AB62</f>
        <v>53</v>
      </c>
      <c r="AC63" s="210">
        <f>U62+AC62</f>
        <v>88</v>
      </c>
      <c r="AD63" s="210">
        <f>V62+AD62</f>
        <v>12</v>
      </c>
      <c r="AE63" s="211"/>
    </row>
    <row r="64" spans="1:31" ht="15.6" customHeight="1" thickTop="1" x14ac:dyDescent="0.3">
      <c r="B64" s="42"/>
      <c r="C64" s="44" t="s">
        <v>320</v>
      </c>
      <c r="D64" s="44" t="s">
        <v>305</v>
      </c>
      <c r="E64" s="42">
        <v>1</v>
      </c>
      <c r="F64" s="42">
        <v>2</v>
      </c>
      <c r="G64" s="173">
        <f t="shared" si="8"/>
        <v>3</v>
      </c>
      <c r="H64" s="43"/>
      <c r="I64" s="43"/>
      <c r="J64" s="43"/>
      <c r="K64" s="43"/>
      <c r="L64" s="159" t="s">
        <v>272</v>
      </c>
      <c r="M64" s="51"/>
      <c r="N64" s="9"/>
      <c r="O64" s="16"/>
      <c r="P64" s="49" t="s">
        <v>932</v>
      </c>
      <c r="Q64" s="49" t="s">
        <v>930</v>
      </c>
      <c r="R64" s="192">
        <v>41176</v>
      </c>
      <c r="S64" s="57"/>
      <c r="T64" s="57"/>
      <c r="U64" s="57"/>
      <c r="V64" s="171"/>
      <c r="W64" s="171"/>
      <c r="X64" s="163" t="s">
        <v>931</v>
      </c>
      <c r="Y64" s="170"/>
      <c r="Z64" s="192">
        <v>41183</v>
      </c>
      <c r="AA64" s="211"/>
      <c r="AB64" s="211"/>
      <c r="AC64" s="211"/>
      <c r="AD64" s="211"/>
      <c r="AE64" s="211"/>
    </row>
    <row r="65" spans="1:31" ht="15.6" customHeight="1" x14ac:dyDescent="0.3">
      <c r="B65" s="42"/>
      <c r="C65" s="56" t="s">
        <v>260</v>
      </c>
      <c r="D65" s="46" t="s">
        <v>242</v>
      </c>
      <c r="E65" s="42"/>
      <c r="F65" s="42">
        <v>3</v>
      </c>
      <c r="G65" s="173">
        <f t="shared" si="8"/>
        <v>3</v>
      </c>
      <c r="H65" s="42"/>
      <c r="I65" s="43"/>
      <c r="J65" s="43"/>
      <c r="K65" s="43"/>
      <c r="L65" s="43"/>
      <c r="M65" s="43"/>
      <c r="O65" s="16"/>
      <c r="P65" s="162" t="s">
        <v>270</v>
      </c>
      <c r="Q65" s="162" t="s">
        <v>268</v>
      </c>
      <c r="R65" s="162" t="s">
        <v>296</v>
      </c>
      <c r="S65" s="44"/>
      <c r="T65" s="44"/>
      <c r="U65" s="44"/>
      <c r="V65" s="50"/>
      <c r="W65" s="50"/>
      <c r="X65" s="162" t="s">
        <v>270</v>
      </c>
      <c r="Y65" s="162" t="s">
        <v>268</v>
      </c>
      <c r="Z65" s="162" t="s">
        <v>296</v>
      </c>
      <c r="AA65" s="43"/>
      <c r="AB65" s="43"/>
      <c r="AC65" s="43"/>
      <c r="AD65" s="43"/>
      <c r="AE65" s="211"/>
    </row>
    <row r="66" spans="1:31" ht="15.6" customHeight="1" x14ac:dyDescent="0.3">
      <c r="B66" s="42"/>
      <c r="C66" s="51" t="s">
        <v>298</v>
      </c>
      <c r="D66" s="44" t="s">
        <v>319</v>
      </c>
      <c r="E66" s="42">
        <v>2</v>
      </c>
      <c r="F66" s="42"/>
      <c r="G66" s="173">
        <f t="shared" si="8"/>
        <v>2</v>
      </c>
      <c r="H66" s="42"/>
      <c r="I66" s="43"/>
      <c r="J66" s="43"/>
      <c r="K66" s="43"/>
      <c r="L66" s="43"/>
      <c r="M66" s="43"/>
      <c r="O66" s="16"/>
      <c r="P66" s="198">
        <v>0.38541666666666669</v>
      </c>
      <c r="Q66" s="64" t="s">
        <v>315</v>
      </c>
      <c r="R66" s="193" t="s">
        <v>354</v>
      </c>
      <c r="S66" s="44"/>
      <c r="T66" s="44"/>
      <c r="U66" s="44"/>
      <c r="V66" s="50"/>
      <c r="W66" s="50"/>
      <c r="X66" s="198">
        <v>0.38541666666666669</v>
      </c>
      <c r="Y66" s="64" t="s">
        <v>315</v>
      </c>
      <c r="Z66" s="193" t="s">
        <v>389</v>
      </c>
      <c r="AA66" s="52"/>
      <c r="AB66" s="91"/>
      <c r="AC66" s="42"/>
      <c r="AD66" s="43"/>
      <c r="AE66" s="211"/>
    </row>
    <row r="67" spans="1:31" ht="15.6" customHeight="1" x14ac:dyDescent="0.3">
      <c r="B67" s="42"/>
      <c r="C67" s="159" t="s">
        <v>216</v>
      </c>
      <c r="D67" s="44" t="s">
        <v>358</v>
      </c>
      <c r="E67" s="42">
        <v>2</v>
      </c>
      <c r="F67" s="199"/>
      <c r="G67" s="173">
        <f t="shared" si="8"/>
        <v>2</v>
      </c>
      <c r="H67" s="42">
        <v>1</v>
      </c>
      <c r="I67" s="43"/>
      <c r="J67" s="43"/>
      <c r="K67" s="43"/>
      <c r="L67" s="170" t="s">
        <v>348</v>
      </c>
      <c r="M67" s="43"/>
      <c r="O67" s="16"/>
      <c r="P67" s="198">
        <v>0.38541666666666669</v>
      </c>
      <c r="Q67" s="64" t="s">
        <v>316</v>
      </c>
      <c r="R67" s="193" t="s">
        <v>330</v>
      </c>
      <c r="S67" s="44"/>
      <c r="T67" s="44"/>
      <c r="U67" s="44"/>
      <c r="V67" s="50"/>
      <c r="W67" s="50"/>
      <c r="X67" s="198">
        <v>0.38541666666666669</v>
      </c>
      <c r="Y67" s="64" t="s">
        <v>316</v>
      </c>
      <c r="Z67" s="193" t="s">
        <v>390</v>
      </c>
      <c r="AA67" s="42"/>
      <c r="AB67" s="199"/>
      <c r="AC67" s="42"/>
      <c r="AD67" s="43"/>
      <c r="AE67" s="211"/>
    </row>
    <row r="68" spans="1:31" ht="15.6" customHeight="1" x14ac:dyDescent="0.3">
      <c r="B68" s="42"/>
      <c r="C68" s="46" t="s">
        <v>794</v>
      </c>
      <c r="D68" s="44" t="s">
        <v>243</v>
      </c>
      <c r="E68" s="42">
        <v>2</v>
      </c>
      <c r="F68" s="42"/>
      <c r="G68" s="173">
        <f t="shared" si="8"/>
        <v>2</v>
      </c>
      <c r="H68" s="42">
        <v>1</v>
      </c>
      <c r="I68" s="43"/>
      <c r="J68" s="43"/>
      <c r="K68" s="43"/>
      <c r="L68" s="159" t="s">
        <v>272</v>
      </c>
      <c r="M68" s="51"/>
      <c r="O68" s="16"/>
      <c r="P68" s="198">
        <v>0.42708333333333331</v>
      </c>
      <c r="Q68" s="64" t="s">
        <v>315</v>
      </c>
      <c r="R68" s="193" t="s">
        <v>331</v>
      </c>
      <c r="S68" s="44"/>
      <c r="T68" s="44"/>
      <c r="U68" s="44"/>
      <c r="V68" s="50"/>
      <c r="W68" s="50"/>
      <c r="X68" s="198">
        <v>0.42708333333333331</v>
      </c>
      <c r="Y68" s="64" t="s">
        <v>315</v>
      </c>
      <c r="Z68" s="193" t="s">
        <v>391</v>
      </c>
      <c r="AA68" s="42"/>
      <c r="AB68" s="42"/>
      <c r="AC68" s="42"/>
      <c r="AD68" s="43"/>
      <c r="AE68" s="211"/>
    </row>
    <row r="69" spans="1:31" ht="15.6" customHeight="1" x14ac:dyDescent="0.3">
      <c r="B69" s="42"/>
      <c r="C69" s="44" t="s">
        <v>256</v>
      </c>
      <c r="D69" s="51" t="s">
        <v>319</v>
      </c>
      <c r="E69" s="199">
        <v>1</v>
      </c>
      <c r="F69" s="199">
        <v>1</v>
      </c>
      <c r="G69" s="173">
        <f>SUM(E69:F69)</f>
        <v>2</v>
      </c>
      <c r="H69" s="43"/>
      <c r="I69" s="43"/>
      <c r="J69" s="43"/>
      <c r="K69" s="43"/>
      <c r="L69" s="43"/>
      <c r="M69" s="44"/>
      <c r="O69" s="16"/>
      <c r="P69" s="198">
        <v>0.42708333333333331</v>
      </c>
      <c r="Q69" s="64" t="s">
        <v>316</v>
      </c>
      <c r="R69" s="193" t="s">
        <v>332</v>
      </c>
      <c r="S69" s="43"/>
      <c r="T69" s="43"/>
      <c r="U69" s="43"/>
      <c r="V69" s="43"/>
      <c r="W69" s="43"/>
      <c r="X69" s="198">
        <v>0.42708333333333331</v>
      </c>
      <c r="Y69" s="64" t="s">
        <v>316</v>
      </c>
      <c r="Z69" s="193" t="s">
        <v>392</v>
      </c>
      <c r="AA69" s="43"/>
      <c r="AB69" s="43"/>
      <c r="AC69" s="43"/>
      <c r="AD69" s="43"/>
      <c r="AE69" s="211"/>
    </row>
    <row r="70" spans="1:31" ht="15.6" customHeight="1" x14ac:dyDescent="0.25">
      <c r="A70" s="151"/>
      <c r="B70" s="151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211"/>
    </row>
    <row r="71" spans="1:31" ht="23.25" x14ac:dyDescent="0.35">
      <c r="A71" s="95"/>
      <c r="B71" s="96"/>
      <c r="C71" s="95"/>
      <c r="D71" s="95"/>
      <c r="E71" s="96"/>
      <c r="F71" s="99"/>
      <c r="G71" s="95"/>
      <c r="H71" s="99"/>
      <c r="I71" s="99"/>
      <c r="J71" s="96"/>
      <c r="K71" s="99"/>
      <c r="L71" s="105"/>
      <c r="M71" s="94"/>
      <c r="O71" s="94"/>
      <c r="P71" s="143"/>
      <c r="Q71" s="143"/>
      <c r="R71" s="143"/>
      <c r="S71" s="150"/>
      <c r="T71" s="150"/>
      <c r="U71" s="104"/>
      <c r="V71" s="104"/>
      <c r="W71" s="19"/>
    </row>
    <row r="72" spans="1:31" ht="18" x14ac:dyDescent="0.25">
      <c r="A72" s="36"/>
      <c r="B72" s="84"/>
      <c r="C72" s="36"/>
      <c r="D72" s="36"/>
      <c r="E72" s="34"/>
      <c r="F72" s="83"/>
      <c r="G72" s="36"/>
      <c r="H72" s="83"/>
      <c r="I72" s="83"/>
      <c r="J72" s="34"/>
      <c r="K72" s="83"/>
      <c r="L72" s="4"/>
      <c r="O72" s="94"/>
      <c r="P72" s="143"/>
      <c r="Q72" s="143"/>
      <c r="R72" s="143"/>
      <c r="S72" s="104"/>
      <c r="T72" s="104"/>
      <c r="U72" s="104"/>
      <c r="V72" s="104"/>
    </row>
    <row r="73" spans="1:31" ht="18" x14ac:dyDescent="0.25">
      <c r="A73" s="36"/>
      <c r="B73" s="84"/>
      <c r="C73" s="36"/>
      <c r="D73" s="36"/>
      <c r="E73" s="34"/>
      <c r="F73" s="83"/>
      <c r="G73" s="36"/>
      <c r="H73" s="83"/>
      <c r="I73" s="68"/>
      <c r="J73" s="68"/>
      <c r="K73" s="68"/>
      <c r="L73" s="7"/>
      <c r="O73" s="94"/>
      <c r="P73" s="143"/>
      <c r="Q73" s="143"/>
      <c r="R73" s="143"/>
      <c r="S73" s="104"/>
      <c r="T73" s="104"/>
      <c r="U73" s="104"/>
      <c r="V73" s="104"/>
    </row>
    <row r="74" spans="1:31" ht="18" x14ac:dyDescent="0.25">
      <c r="A74" s="36"/>
      <c r="B74" s="84"/>
      <c r="C74" s="36"/>
      <c r="D74" s="36"/>
      <c r="E74" s="34"/>
      <c r="F74" s="83"/>
      <c r="G74" s="36"/>
      <c r="H74" s="83"/>
      <c r="I74" s="68"/>
      <c r="J74" s="68"/>
      <c r="K74" s="68"/>
      <c r="L74" s="1"/>
      <c r="P74" s="40"/>
      <c r="Q74" s="40"/>
      <c r="R74" s="40"/>
    </row>
    <row r="75" spans="1:31" ht="18" x14ac:dyDescent="0.25">
      <c r="A75" s="36"/>
      <c r="B75" s="84"/>
      <c r="C75" s="36"/>
      <c r="D75" s="36"/>
      <c r="E75" s="34"/>
      <c r="F75" s="83"/>
      <c r="G75" s="36"/>
      <c r="H75" s="36"/>
      <c r="I75" s="36"/>
      <c r="J75" s="85"/>
      <c r="K75" s="83"/>
      <c r="P75" s="7"/>
      <c r="Q75" s="6"/>
      <c r="R75" s="10"/>
    </row>
    <row r="76" spans="1:31" ht="18" x14ac:dyDescent="0.25">
      <c r="A76" s="36"/>
      <c r="B76" s="84"/>
      <c r="C76" s="36"/>
      <c r="D76" s="36"/>
      <c r="E76" s="34"/>
      <c r="F76" s="83"/>
      <c r="G76" s="54"/>
      <c r="H76" s="36"/>
      <c r="I76" s="36"/>
      <c r="J76" s="85"/>
      <c r="K76" s="83"/>
      <c r="P76" s="5"/>
      <c r="Q76" s="5"/>
      <c r="R76" s="7"/>
    </row>
    <row r="77" spans="1:31" ht="18" x14ac:dyDescent="0.25">
      <c r="A77" s="36"/>
      <c r="B77" s="84"/>
      <c r="C77" s="36"/>
      <c r="D77" s="36"/>
      <c r="E77" s="34"/>
      <c r="F77" s="83"/>
      <c r="G77" s="54"/>
      <c r="H77" s="36"/>
      <c r="I77" s="83"/>
      <c r="J77" s="83"/>
      <c r="K77" s="83"/>
      <c r="P77" s="67"/>
      <c r="Q77" s="67"/>
      <c r="R77" s="40"/>
    </row>
    <row r="78" spans="1:31" ht="18" x14ac:dyDescent="0.25">
      <c r="A78" s="36"/>
      <c r="B78" s="84"/>
      <c r="C78" s="36"/>
      <c r="D78" s="36"/>
      <c r="E78" s="34"/>
      <c r="F78" s="83"/>
      <c r="G78" s="54"/>
      <c r="H78" s="36"/>
      <c r="I78" s="83"/>
      <c r="J78" s="83"/>
      <c r="K78" s="83"/>
      <c r="P78" s="7"/>
      <c r="Q78" s="7"/>
      <c r="R78" s="7"/>
    </row>
    <row r="79" spans="1:31" ht="18" x14ac:dyDescent="0.25">
      <c r="A79" s="36"/>
      <c r="B79" s="84"/>
      <c r="C79" s="36"/>
      <c r="D79" s="36"/>
      <c r="E79" s="34"/>
      <c r="F79" s="83"/>
      <c r="G79" s="36"/>
      <c r="H79" s="83"/>
      <c r="I79" s="83"/>
      <c r="J79" s="34"/>
      <c r="K79" s="83"/>
      <c r="P79" s="5"/>
      <c r="Q79" s="5"/>
      <c r="R79" s="7"/>
    </row>
    <row r="80" spans="1:31" ht="18" x14ac:dyDescent="0.25">
      <c r="A80" s="36"/>
      <c r="B80" s="84"/>
      <c r="C80" s="36"/>
      <c r="D80" s="36"/>
      <c r="E80" s="34"/>
      <c r="F80" s="36"/>
      <c r="G80" s="36"/>
      <c r="H80" s="36"/>
      <c r="I80" s="83"/>
      <c r="J80" s="83"/>
      <c r="K80" s="83"/>
      <c r="P80" s="5"/>
      <c r="Q80" s="5"/>
      <c r="R80" s="7"/>
    </row>
    <row r="81" spans="1:18" ht="18" x14ac:dyDescent="0.25">
      <c r="A81" s="36"/>
      <c r="B81" s="84"/>
      <c r="C81" s="38"/>
      <c r="D81" s="38"/>
      <c r="E81" s="34"/>
      <c r="F81" s="36"/>
      <c r="G81" s="54"/>
      <c r="H81" s="36"/>
      <c r="I81" s="83"/>
      <c r="J81" s="83"/>
      <c r="K81" s="83"/>
      <c r="P81" s="5"/>
      <c r="Q81" s="5"/>
      <c r="R81" s="7"/>
    </row>
    <row r="82" spans="1:18" ht="18" x14ac:dyDescent="0.25">
      <c r="A82" s="36"/>
      <c r="B82" s="84"/>
      <c r="C82" s="36"/>
      <c r="D82" s="34"/>
      <c r="E82" s="34"/>
      <c r="F82" s="83"/>
      <c r="G82" s="36"/>
      <c r="H82" s="83"/>
      <c r="I82" s="83"/>
      <c r="J82" s="83"/>
      <c r="K82" s="83"/>
      <c r="P82" s="7"/>
      <c r="Q82" s="7"/>
      <c r="R82" s="7"/>
    </row>
    <row r="83" spans="1:18" ht="18" x14ac:dyDescent="0.25">
      <c r="A83" s="36"/>
      <c r="B83" s="84"/>
      <c r="C83" s="36"/>
      <c r="D83" s="34"/>
      <c r="E83" s="34"/>
      <c r="F83" s="36"/>
      <c r="G83" s="54"/>
      <c r="H83" s="36"/>
      <c r="I83" s="83"/>
      <c r="J83" s="83"/>
      <c r="K83" s="83"/>
      <c r="P83" s="7"/>
      <c r="Q83" s="7"/>
      <c r="R83" s="7"/>
    </row>
    <row r="84" spans="1:18" ht="18" x14ac:dyDescent="0.25">
      <c r="A84" s="36"/>
      <c r="B84" s="84"/>
      <c r="C84" s="34"/>
      <c r="D84" s="34"/>
      <c r="E84" s="34"/>
      <c r="F84" s="36"/>
      <c r="G84" s="54"/>
      <c r="H84" s="36"/>
      <c r="I84" s="83"/>
      <c r="J84" s="83"/>
      <c r="K84" s="83"/>
    </row>
    <row r="85" spans="1:18" ht="18" x14ac:dyDescent="0.25">
      <c r="A85" s="36"/>
      <c r="B85" s="84"/>
      <c r="C85" s="34"/>
      <c r="D85" s="34"/>
      <c r="E85" s="34"/>
      <c r="F85" s="36"/>
      <c r="G85" s="54"/>
      <c r="H85" s="36"/>
      <c r="I85" s="83"/>
      <c r="J85" s="83"/>
      <c r="K85" s="83"/>
    </row>
    <row r="86" spans="1:18" ht="23.25" x14ac:dyDescent="0.35">
      <c r="A86" s="86"/>
      <c r="B86" s="89"/>
      <c r="C86" s="34"/>
      <c r="D86" s="34"/>
      <c r="E86" s="34"/>
      <c r="F86" s="36"/>
      <c r="G86" s="54"/>
      <c r="H86" s="36"/>
      <c r="I86" s="83"/>
      <c r="J86" s="83"/>
      <c r="K86" s="83"/>
    </row>
    <row r="87" spans="1:18" ht="18" x14ac:dyDescent="0.25">
      <c r="A87" s="36"/>
      <c r="B87" s="84"/>
      <c r="C87" s="36"/>
      <c r="D87" s="84"/>
      <c r="E87" s="34"/>
      <c r="F87" s="83"/>
      <c r="G87" s="36"/>
      <c r="H87" s="36"/>
      <c r="I87" s="83"/>
      <c r="J87" s="34"/>
      <c r="K87" s="83"/>
    </row>
    <row r="88" spans="1:18" ht="18" x14ac:dyDescent="0.25">
      <c r="A88" s="36"/>
      <c r="B88" s="34"/>
      <c r="C88" s="34"/>
      <c r="D88" s="34"/>
      <c r="E88" s="34"/>
      <c r="F88" s="34"/>
      <c r="G88" s="36"/>
      <c r="H88" s="34"/>
      <c r="I88" s="34"/>
      <c r="J88" s="34"/>
      <c r="K88" s="83"/>
    </row>
    <row r="89" spans="1:18" ht="18" x14ac:dyDescent="0.25">
      <c r="A89" s="36"/>
      <c r="B89" s="84"/>
      <c r="C89" s="84"/>
      <c r="D89" s="84"/>
      <c r="E89" s="83"/>
      <c r="F89" s="83"/>
      <c r="G89" s="36"/>
      <c r="H89" s="83"/>
      <c r="I89" s="83"/>
      <c r="J89" s="34"/>
      <c r="K89" s="83"/>
    </row>
    <row r="90" spans="1:18" ht="18" x14ac:dyDescent="0.25">
      <c r="A90" s="83"/>
      <c r="B90" s="34"/>
      <c r="C90" s="84"/>
      <c r="D90" s="84"/>
      <c r="E90" s="34"/>
      <c r="F90" s="36"/>
      <c r="G90" s="54"/>
      <c r="H90" s="36"/>
      <c r="I90" s="83"/>
      <c r="J90" s="83"/>
      <c r="K90" s="83"/>
    </row>
    <row r="91" spans="1:18" ht="23.25" x14ac:dyDescent="0.35">
      <c r="A91" s="83"/>
      <c r="B91" s="58"/>
      <c r="C91" s="89"/>
      <c r="D91" s="89"/>
      <c r="E91" s="58"/>
      <c r="F91" s="36"/>
      <c r="G91" s="54"/>
      <c r="H91" s="36"/>
      <c r="I91" s="83"/>
      <c r="J91" s="83"/>
      <c r="K91" s="83"/>
    </row>
    <row r="92" spans="1:18" ht="18" x14ac:dyDescent="0.25">
      <c r="A92" s="83"/>
      <c r="B92" s="34"/>
      <c r="C92" s="84"/>
      <c r="D92" s="84"/>
      <c r="E92" s="34"/>
      <c r="F92" s="36"/>
      <c r="G92" s="54"/>
      <c r="H92" s="36"/>
      <c r="I92" s="83"/>
      <c r="J92" s="83"/>
      <c r="K92" s="83"/>
    </row>
    <row r="93" spans="1:18" ht="18" x14ac:dyDescent="0.25">
      <c r="A93" s="36"/>
      <c r="B93" s="34"/>
      <c r="C93" s="34"/>
      <c r="D93" s="34"/>
      <c r="E93" s="34"/>
      <c r="F93" s="36"/>
      <c r="G93" s="54"/>
      <c r="H93" s="36"/>
      <c r="I93" s="83"/>
      <c r="J93" s="34"/>
      <c r="K93" s="34"/>
      <c r="L93" s="1"/>
    </row>
    <row r="94" spans="1:18" ht="18" x14ac:dyDescent="0.25">
      <c r="A94" s="36"/>
      <c r="B94" s="34"/>
      <c r="C94" s="87"/>
      <c r="D94" s="34"/>
      <c r="E94" s="34"/>
      <c r="F94" s="36"/>
      <c r="G94" s="54"/>
      <c r="H94" s="36"/>
      <c r="I94" s="83"/>
      <c r="J94" s="34"/>
      <c r="K94" s="34"/>
      <c r="L94" s="1"/>
    </row>
    <row r="95" spans="1:18" ht="18" x14ac:dyDescent="0.25">
      <c r="A95" s="36"/>
      <c r="B95" s="34"/>
      <c r="C95" s="87"/>
      <c r="D95" s="84"/>
      <c r="E95" s="36"/>
      <c r="F95" s="36"/>
      <c r="G95" s="54"/>
      <c r="H95" s="36"/>
      <c r="I95" s="83"/>
      <c r="J95" s="34"/>
      <c r="K95" s="34"/>
      <c r="L95" s="1"/>
    </row>
    <row r="96" spans="1:18" ht="18" x14ac:dyDescent="0.25">
      <c r="A96" s="36"/>
      <c r="B96" s="34"/>
      <c r="C96" s="87"/>
      <c r="D96" s="84"/>
      <c r="E96" s="36"/>
      <c r="F96" s="36"/>
      <c r="G96" s="54"/>
      <c r="H96" s="36"/>
      <c r="I96" s="83"/>
      <c r="J96" s="34"/>
      <c r="K96" s="34"/>
      <c r="L96" s="1"/>
    </row>
    <row r="97" spans="1:12" ht="18" x14ac:dyDescent="0.25">
      <c r="A97" s="36"/>
      <c r="B97" s="34"/>
      <c r="C97" s="87"/>
      <c r="D97" s="84"/>
      <c r="E97" s="34"/>
      <c r="F97" s="36"/>
      <c r="G97" s="54"/>
      <c r="H97" s="36"/>
      <c r="I97" s="83"/>
      <c r="J97" s="34"/>
      <c r="K97" s="34"/>
      <c r="L97" s="1"/>
    </row>
    <row r="98" spans="1:12" ht="18" x14ac:dyDescent="0.25">
      <c r="A98" s="95"/>
      <c r="B98" s="96"/>
      <c r="C98" s="97"/>
      <c r="D98" s="98"/>
      <c r="E98" s="95"/>
      <c r="F98" s="95"/>
      <c r="G98" s="95"/>
      <c r="H98" s="95"/>
      <c r="I98" s="99"/>
      <c r="J98" s="96"/>
      <c r="K98" s="96"/>
      <c r="L98" s="100"/>
    </row>
    <row r="99" spans="1:12" ht="18" x14ac:dyDescent="0.25">
      <c r="A99" s="36"/>
      <c r="B99" s="34"/>
      <c r="C99" s="87"/>
      <c r="D99" s="84"/>
      <c r="E99" s="36"/>
      <c r="F99" s="36"/>
      <c r="G99" s="54"/>
      <c r="H99" s="36"/>
      <c r="I99" s="83"/>
      <c r="J99" s="34"/>
      <c r="K99" s="34"/>
      <c r="L99" s="1"/>
    </row>
    <row r="100" spans="1:12" ht="18" x14ac:dyDescent="0.25">
      <c r="A100" s="36"/>
      <c r="B100" s="34"/>
      <c r="C100" s="87"/>
      <c r="D100" s="84"/>
      <c r="E100" s="34"/>
      <c r="F100" s="36"/>
      <c r="G100" s="54"/>
      <c r="H100" s="36"/>
      <c r="I100" s="83"/>
      <c r="J100" s="34"/>
      <c r="K100" s="34"/>
      <c r="L100" s="1"/>
    </row>
  </sheetData>
  <phoneticPr fontId="0" type="noConversion"/>
  <pageMargins left="0.25" right="0.25" top="0.25" bottom="0.25" header="0.5" footer="0.5"/>
  <pageSetup scale="65" fitToWidth="3" fitToHeight="3" orientation="portrait" r:id="rId1"/>
  <headerFooter alignWithMargins="0"/>
  <colBreaks count="1" manualBreakCount="1">
    <brk id="13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7"/>
  <sheetViews>
    <sheetView view="pageBreakPreview" topLeftCell="I25" zoomScale="78" zoomScaleNormal="75" zoomScaleSheetLayoutView="78" workbookViewId="0">
      <selection activeCell="Y32" sqref="Y32"/>
    </sheetView>
  </sheetViews>
  <sheetFormatPr defaultRowHeight="12.75" x14ac:dyDescent="0.2"/>
  <cols>
    <col min="1" max="1" width="13.140625" customWidth="1"/>
    <col min="2" max="2" width="16.42578125" customWidth="1"/>
    <col min="3" max="3" width="15.42578125" customWidth="1"/>
    <col min="4" max="4" width="15.14062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26.42578125" customWidth="1"/>
    <col min="14" max="14" width="1.5703125" customWidth="1"/>
    <col min="15" max="15" width="3" customWidth="1"/>
    <col min="16" max="16" width="14.7109375" customWidth="1"/>
    <col min="17" max="17" width="15" customWidth="1"/>
    <col min="18" max="18" width="15.42578125" customWidth="1"/>
    <col min="19" max="19" width="5.5703125" customWidth="1"/>
    <col min="20" max="20" width="6.85546875" customWidth="1"/>
    <col min="21" max="21" width="7.140625" customWidth="1"/>
    <col min="22" max="22" width="6.85546875" customWidth="1"/>
    <col min="23" max="23" width="5.140625" customWidth="1"/>
    <col min="24" max="24" width="11.85546875" customWidth="1"/>
    <col min="25" max="25" width="19.28515625" customWidth="1"/>
    <col min="26" max="26" width="15.5703125" customWidth="1"/>
    <col min="27" max="27" width="7.42578125" customWidth="1"/>
    <col min="28" max="28" width="6.5703125" customWidth="1"/>
    <col min="29" max="29" width="6.85546875" customWidth="1"/>
    <col min="30" max="30" width="6.5703125" customWidth="1"/>
    <col min="31" max="31" width="3.85546875" customWidth="1"/>
  </cols>
  <sheetData>
    <row r="1" spans="1:31" ht="22.5" customHeight="1" x14ac:dyDescent="0.35">
      <c r="A1" s="30"/>
      <c r="B1" s="215"/>
      <c r="C1" s="215"/>
      <c r="D1" s="215"/>
      <c r="E1" s="215"/>
      <c r="F1" s="215"/>
      <c r="G1" s="216" t="s">
        <v>286</v>
      </c>
      <c r="H1" s="216"/>
      <c r="I1" s="216"/>
      <c r="J1" s="216"/>
      <c r="K1" s="216"/>
      <c r="L1" s="215"/>
      <c r="M1" s="215"/>
      <c r="O1" s="16"/>
      <c r="P1" s="144" t="s">
        <v>262</v>
      </c>
      <c r="Q1" s="144"/>
      <c r="R1" s="144" t="s">
        <v>246</v>
      </c>
      <c r="S1" s="15"/>
      <c r="T1" s="15" t="s">
        <v>264</v>
      </c>
      <c r="U1" s="15" t="s">
        <v>263</v>
      </c>
      <c r="V1" s="15" t="s">
        <v>265</v>
      </c>
      <c r="W1" s="15" t="s">
        <v>266</v>
      </c>
      <c r="X1" s="15" t="s">
        <v>267</v>
      </c>
      <c r="AE1" s="16"/>
    </row>
    <row r="2" spans="1:31" ht="17.45" customHeight="1" x14ac:dyDescent="0.3">
      <c r="A2" s="14"/>
      <c r="B2" s="217" t="s">
        <v>721</v>
      </c>
      <c r="C2" s="216"/>
      <c r="D2" s="215"/>
      <c r="E2" s="215"/>
      <c r="F2" s="215"/>
      <c r="G2" s="218" t="s">
        <v>797</v>
      </c>
      <c r="H2" s="216"/>
      <c r="I2" s="216"/>
      <c r="J2" s="216"/>
      <c r="K2" s="216"/>
      <c r="L2" s="215"/>
      <c r="M2" s="219">
        <v>41169</v>
      </c>
      <c r="O2" s="15"/>
      <c r="P2" s="44" t="s">
        <v>321</v>
      </c>
      <c r="Q2" s="44" t="s">
        <v>785</v>
      </c>
      <c r="R2" s="44" t="s">
        <v>306</v>
      </c>
      <c r="S2" s="45"/>
      <c r="T2" s="199">
        <v>1</v>
      </c>
      <c r="U2" s="42">
        <v>0</v>
      </c>
      <c r="V2" s="42">
        <v>1</v>
      </c>
      <c r="W2" s="42">
        <v>0</v>
      </c>
      <c r="X2" s="212">
        <f t="shared" ref="X2:X9" si="0">U2/T2</f>
        <v>0</v>
      </c>
      <c r="AE2" s="16"/>
    </row>
    <row r="3" spans="1:31" ht="18" x14ac:dyDescent="0.25">
      <c r="A3" s="4"/>
      <c r="B3" s="4"/>
      <c r="C3" s="25"/>
      <c r="D3" s="25"/>
      <c r="E3" s="23" t="s">
        <v>279</v>
      </c>
      <c r="F3" s="23" t="s">
        <v>280</v>
      </c>
      <c r="G3" s="23" t="s">
        <v>281</v>
      </c>
      <c r="H3" s="23" t="s">
        <v>282</v>
      </c>
      <c r="I3" s="23" t="s">
        <v>263</v>
      </c>
      <c r="J3" s="23" t="s">
        <v>247</v>
      </c>
      <c r="K3" s="23" t="s">
        <v>287</v>
      </c>
      <c r="L3" s="23" t="s">
        <v>244</v>
      </c>
      <c r="M3" s="4"/>
      <c r="O3" s="15"/>
      <c r="P3" s="51" t="s">
        <v>355</v>
      </c>
      <c r="Q3" s="44" t="s">
        <v>284</v>
      </c>
      <c r="R3" s="44" t="s">
        <v>305</v>
      </c>
      <c r="S3" s="44"/>
      <c r="T3" s="199">
        <v>1</v>
      </c>
      <c r="U3" s="42">
        <v>1</v>
      </c>
      <c r="V3" s="42">
        <v>0</v>
      </c>
      <c r="W3" s="42">
        <v>0</v>
      </c>
      <c r="X3" s="212">
        <f t="shared" si="0"/>
        <v>1</v>
      </c>
      <c r="AE3" s="16"/>
    </row>
    <row r="4" spans="1:31" ht="18.75" x14ac:dyDescent="0.3">
      <c r="A4" s="7"/>
      <c r="B4" s="9"/>
      <c r="C4" s="35" t="s">
        <v>784</v>
      </c>
      <c r="E4" s="23">
        <v>1</v>
      </c>
      <c r="F4" s="23">
        <v>0</v>
      </c>
      <c r="G4" s="23">
        <v>0</v>
      </c>
      <c r="H4" s="23">
        <v>6</v>
      </c>
      <c r="I4" s="23">
        <v>1</v>
      </c>
      <c r="J4" s="37">
        <f t="shared" ref="J4:J11" si="1">E4*2+G4*1</f>
        <v>2</v>
      </c>
      <c r="K4" s="23">
        <v>9</v>
      </c>
      <c r="L4" s="23">
        <v>0</v>
      </c>
      <c r="M4" s="7"/>
      <c r="N4" s="1"/>
      <c r="O4" s="15"/>
      <c r="P4" s="44" t="s">
        <v>210</v>
      </c>
      <c r="Q4" s="44" t="s">
        <v>317</v>
      </c>
      <c r="R4" s="44" t="s">
        <v>283</v>
      </c>
      <c r="S4" s="44"/>
      <c r="T4" s="199">
        <v>1</v>
      </c>
      <c r="U4" s="42">
        <v>2</v>
      </c>
      <c r="V4" s="42">
        <v>0</v>
      </c>
      <c r="W4" s="42">
        <v>0</v>
      </c>
      <c r="X4" s="212">
        <f t="shared" si="0"/>
        <v>2</v>
      </c>
      <c r="AE4" s="16"/>
    </row>
    <row r="5" spans="1:31" ht="18.75" x14ac:dyDescent="0.3">
      <c r="A5" s="9"/>
      <c r="B5" s="9"/>
      <c r="C5" s="35" t="s">
        <v>313</v>
      </c>
      <c r="D5" s="25"/>
      <c r="E5" s="23">
        <v>1</v>
      </c>
      <c r="F5" s="23">
        <v>0</v>
      </c>
      <c r="G5" s="23">
        <v>0</v>
      </c>
      <c r="H5" s="23">
        <v>4</v>
      </c>
      <c r="I5" s="23">
        <v>0</v>
      </c>
      <c r="J5" s="37">
        <f t="shared" si="1"/>
        <v>2</v>
      </c>
      <c r="K5" s="23">
        <v>7</v>
      </c>
      <c r="L5" s="23">
        <v>3</v>
      </c>
      <c r="M5" s="7"/>
      <c r="O5" s="15"/>
      <c r="P5" s="44" t="s">
        <v>255</v>
      </c>
      <c r="Q5" s="44" t="s">
        <v>285</v>
      </c>
      <c r="R5" s="44" t="s">
        <v>242</v>
      </c>
      <c r="S5" s="44"/>
      <c r="T5" s="199">
        <v>1</v>
      </c>
      <c r="U5" s="42">
        <v>3</v>
      </c>
      <c r="V5" s="42">
        <v>0</v>
      </c>
      <c r="W5" s="42">
        <v>0</v>
      </c>
      <c r="X5" s="212">
        <f t="shared" si="0"/>
        <v>3</v>
      </c>
      <c r="Z5" s="9"/>
      <c r="AE5" s="16"/>
    </row>
    <row r="6" spans="1:31" ht="18.75" x14ac:dyDescent="0.3">
      <c r="B6" s="9"/>
      <c r="C6" s="35" t="s">
        <v>278</v>
      </c>
      <c r="D6" s="25"/>
      <c r="E6" s="23">
        <v>0</v>
      </c>
      <c r="F6" s="23">
        <v>0</v>
      </c>
      <c r="G6" s="23">
        <v>1</v>
      </c>
      <c r="H6" s="23">
        <v>3</v>
      </c>
      <c r="I6" s="23">
        <v>3</v>
      </c>
      <c r="J6" s="37">
        <f t="shared" si="1"/>
        <v>1</v>
      </c>
      <c r="K6" s="23">
        <v>5</v>
      </c>
      <c r="L6" s="114">
        <v>0</v>
      </c>
      <c r="M6" s="7"/>
      <c r="O6" s="15"/>
      <c r="P6" s="44" t="s">
        <v>291</v>
      </c>
      <c r="Q6" s="44" t="s">
        <v>329</v>
      </c>
      <c r="R6" s="44" t="s">
        <v>358</v>
      </c>
      <c r="S6" s="45"/>
      <c r="T6" s="199">
        <v>1</v>
      </c>
      <c r="U6" s="42">
        <v>3</v>
      </c>
      <c r="V6" s="42">
        <v>0</v>
      </c>
      <c r="W6" s="42">
        <v>0</v>
      </c>
      <c r="X6" s="212">
        <f t="shared" si="0"/>
        <v>3</v>
      </c>
      <c r="AE6" s="16"/>
    </row>
    <row r="7" spans="1:31" ht="18.75" x14ac:dyDescent="0.3">
      <c r="B7" s="9"/>
      <c r="C7" s="35" t="s">
        <v>346</v>
      </c>
      <c r="E7" s="23">
        <v>0</v>
      </c>
      <c r="F7" s="23">
        <v>0</v>
      </c>
      <c r="G7" s="23">
        <v>1</v>
      </c>
      <c r="H7" s="23">
        <v>3</v>
      </c>
      <c r="I7" s="23">
        <v>3</v>
      </c>
      <c r="J7" s="37">
        <f t="shared" si="1"/>
        <v>1</v>
      </c>
      <c r="K7" s="23">
        <v>4</v>
      </c>
      <c r="L7" s="114">
        <v>0</v>
      </c>
      <c r="M7" s="7"/>
      <c r="N7" s="9"/>
      <c r="O7" s="15"/>
      <c r="P7" s="44" t="s">
        <v>223</v>
      </c>
      <c r="Q7" s="44" t="s">
        <v>275</v>
      </c>
      <c r="R7" s="44" t="s">
        <v>243</v>
      </c>
      <c r="S7" s="45"/>
      <c r="T7" s="199">
        <v>1</v>
      </c>
      <c r="U7" s="42">
        <v>4</v>
      </c>
      <c r="V7" s="42">
        <v>0</v>
      </c>
      <c r="W7" s="42">
        <v>0</v>
      </c>
      <c r="X7" s="212">
        <f t="shared" si="0"/>
        <v>4</v>
      </c>
      <c r="AE7" s="16"/>
    </row>
    <row r="8" spans="1:31" ht="18.75" x14ac:dyDescent="0.3">
      <c r="A8" s="9"/>
      <c r="B8" s="9"/>
      <c r="C8" s="35" t="s">
        <v>276</v>
      </c>
      <c r="D8" s="25"/>
      <c r="E8" s="23">
        <v>0</v>
      </c>
      <c r="F8" s="23">
        <v>0</v>
      </c>
      <c r="G8" s="23">
        <v>1</v>
      </c>
      <c r="H8" s="23">
        <v>2</v>
      </c>
      <c r="I8" s="23">
        <v>2</v>
      </c>
      <c r="J8" s="37">
        <f t="shared" si="1"/>
        <v>1</v>
      </c>
      <c r="K8" s="23">
        <v>4</v>
      </c>
      <c r="L8" s="23">
        <v>2</v>
      </c>
      <c r="M8" s="7"/>
      <c r="O8" s="15"/>
      <c r="P8" s="44" t="s">
        <v>788</v>
      </c>
      <c r="Q8" s="44" t="s">
        <v>789</v>
      </c>
      <c r="R8" s="44" t="s">
        <v>319</v>
      </c>
      <c r="S8" s="44"/>
      <c r="T8" s="199">
        <v>1</v>
      </c>
      <c r="U8" s="42">
        <v>6</v>
      </c>
      <c r="V8" s="42">
        <v>0</v>
      </c>
      <c r="W8" s="42">
        <v>0</v>
      </c>
      <c r="X8" s="212">
        <f t="shared" si="0"/>
        <v>6</v>
      </c>
      <c r="AE8" s="16"/>
    </row>
    <row r="9" spans="1:31" ht="18.75" x14ac:dyDescent="0.3">
      <c r="A9" s="9"/>
      <c r="B9" s="9"/>
      <c r="C9" s="35" t="s">
        <v>344</v>
      </c>
      <c r="D9" s="69"/>
      <c r="E9" s="23">
        <v>0</v>
      </c>
      <c r="F9" s="23">
        <v>0</v>
      </c>
      <c r="G9" s="23">
        <v>1</v>
      </c>
      <c r="H9" s="23">
        <v>2</v>
      </c>
      <c r="I9" s="23">
        <v>2</v>
      </c>
      <c r="J9" s="37">
        <f t="shared" si="1"/>
        <v>1</v>
      </c>
      <c r="K9" s="23">
        <v>3</v>
      </c>
      <c r="L9" s="114">
        <v>1</v>
      </c>
      <c r="M9" s="7"/>
      <c r="O9" s="15"/>
      <c r="P9" s="44" t="s">
        <v>252</v>
      </c>
      <c r="Q9" s="44" t="s">
        <v>304</v>
      </c>
      <c r="R9" s="44" t="s">
        <v>356</v>
      </c>
      <c r="S9" s="45"/>
      <c r="T9" s="199">
        <v>0</v>
      </c>
      <c r="U9" s="42">
        <v>0</v>
      </c>
      <c r="V9" s="42">
        <v>0</v>
      </c>
      <c r="W9" s="42">
        <v>0</v>
      </c>
      <c r="X9" s="212" t="e">
        <f t="shared" si="0"/>
        <v>#DIV/0!</v>
      </c>
      <c r="AE9" s="16"/>
    </row>
    <row r="10" spans="1:31" ht="19.5" thickBot="1" x14ac:dyDescent="0.35">
      <c r="A10" s="9"/>
      <c r="B10" s="9"/>
      <c r="C10" s="35" t="s">
        <v>318</v>
      </c>
      <c r="D10" s="25"/>
      <c r="E10" s="23">
        <v>0</v>
      </c>
      <c r="F10" s="23">
        <v>1</v>
      </c>
      <c r="G10" s="23">
        <v>0</v>
      </c>
      <c r="H10" s="23">
        <v>1</v>
      </c>
      <c r="I10" s="23">
        <v>6</v>
      </c>
      <c r="J10" s="37">
        <f t="shared" si="1"/>
        <v>0</v>
      </c>
      <c r="K10" s="23">
        <v>2</v>
      </c>
      <c r="L10" s="23">
        <v>0</v>
      </c>
      <c r="M10" s="7"/>
      <c r="O10" s="82"/>
      <c r="P10" s="44" t="s">
        <v>297</v>
      </c>
      <c r="Q10" s="44" t="s">
        <v>203</v>
      </c>
      <c r="R10" s="44"/>
      <c r="S10" s="45"/>
      <c r="T10" s="199">
        <v>1</v>
      </c>
      <c r="U10" s="42">
        <v>2</v>
      </c>
      <c r="V10" s="42">
        <v>0</v>
      </c>
      <c r="W10" s="42">
        <v>0</v>
      </c>
      <c r="X10" s="212">
        <f>U10/T10</f>
        <v>2</v>
      </c>
      <c r="AE10" s="16"/>
    </row>
    <row r="11" spans="1:31" ht="19.5" thickBot="1" x14ac:dyDescent="0.35">
      <c r="A11" s="9"/>
      <c r="B11" s="9"/>
      <c r="C11" s="35" t="s">
        <v>583</v>
      </c>
      <c r="D11" s="25"/>
      <c r="E11" s="23">
        <v>0</v>
      </c>
      <c r="F11" s="23">
        <v>1</v>
      </c>
      <c r="G11" s="23">
        <v>0</v>
      </c>
      <c r="H11" s="23">
        <v>0</v>
      </c>
      <c r="I11" s="23">
        <v>4</v>
      </c>
      <c r="J11" s="37">
        <f t="shared" si="1"/>
        <v>0</v>
      </c>
      <c r="K11" s="23">
        <v>0</v>
      </c>
      <c r="L11" s="53">
        <v>1</v>
      </c>
      <c r="M11" s="7"/>
      <c r="O11" s="16"/>
      <c r="P11" s="16"/>
      <c r="Q11" s="16"/>
      <c r="R11" s="57" t="s">
        <v>224</v>
      </c>
      <c r="S11" s="213"/>
      <c r="T11" s="207">
        <f>SUM(T2:T10)</f>
        <v>8</v>
      </c>
      <c r="U11" s="207">
        <f>SUM(U2:U10)</f>
        <v>21</v>
      </c>
      <c r="V11" s="207">
        <f>SUM(V2:V10)</f>
        <v>1</v>
      </c>
      <c r="W11" s="207">
        <f>SUM(W2:W10)</f>
        <v>0</v>
      </c>
      <c r="X11" s="214">
        <f>(U11+W11)/T11</f>
        <v>2.625</v>
      </c>
      <c r="AE11" s="16"/>
    </row>
    <row r="12" spans="1:31" ht="18.75" thickBot="1" x14ac:dyDescent="0.3">
      <c r="A12" s="9"/>
      <c r="B12" s="9"/>
      <c r="C12" s="22"/>
      <c r="D12" s="22"/>
      <c r="E12" s="65">
        <f>SUM(E4:E11)</f>
        <v>2</v>
      </c>
      <c r="F12" s="65">
        <f>SUM(F4:F11)</f>
        <v>2</v>
      </c>
      <c r="G12" s="65">
        <f>SUM(G4:G11)</f>
        <v>4</v>
      </c>
      <c r="H12" s="65">
        <f>SUM(H4:H11)</f>
        <v>21</v>
      </c>
      <c r="I12" s="65">
        <f>SUM(I4:I11)</f>
        <v>21</v>
      </c>
      <c r="J12" s="28"/>
      <c r="K12" s="65">
        <f>SUM(K4:K11)</f>
        <v>34</v>
      </c>
      <c r="L12" s="65">
        <f>SUM(L4:L11)</f>
        <v>7</v>
      </c>
      <c r="M12" s="7"/>
      <c r="O12" s="16"/>
      <c r="AE12" s="16"/>
    </row>
    <row r="13" spans="1:31" ht="16.5" thickTop="1" x14ac:dyDescent="0.25">
      <c r="A13" s="4"/>
      <c r="B13" s="4"/>
      <c r="M13" s="4"/>
      <c r="O13" s="15"/>
      <c r="P13" s="57" t="s">
        <v>208</v>
      </c>
      <c r="Q13" s="57"/>
      <c r="R13" s="173" t="s">
        <v>880</v>
      </c>
      <c r="S13" s="173" t="s">
        <v>240</v>
      </c>
      <c r="T13" s="173" t="s">
        <v>241</v>
      </c>
      <c r="U13" s="173" t="s">
        <v>247</v>
      </c>
      <c r="V13" s="173" t="s">
        <v>803</v>
      </c>
      <c r="W13" s="168"/>
      <c r="X13" s="57" t="s">
        <v>208</v>
      </c>
      <c r="Y13" s="57"/>
      <c r="Z13" s="173" t="s">
        <v>246</v>
      </c>
      <c r="AA13" s="173" t="s">
        <v>240</v>
      </c>
      <c r="AB13" s="173" t="s">
        <v>241</v>
      </c>
      <c r="AC13" s="173" t="s">
        <v>247</v>
      </c>
      <c r="AD13" s="173" t="s">
        <v>803</v>
      </c>
      <c r="AE13" s="168"/>
    </row>
    <row r="14" spans="1:31" ht="18" x14ac:dyDescent="0.25">
      <c r="A14" s="101" t="s">
        <v>793</v>
      </c>
      <c r="B14" s="101"/>
      <c r="C14" s="81"/>
      <c r="D14" s="70"/>
      <c r="E14" s="77" t="s">
        <v>239</v>
      </c>
      <c r="F14" s="70"/>
      <c r="G14" s="70"/>
      <c r="H14" s="70"/>
      <c r="I14" s="70"/>
      <c r="J14" s="72"/>
      <c r="K14" s="70"/>
      <c r="L14" s="70"/>
      <c r="M14" s="70"/>
      <c r="O14" s="63"/>
      <c r="P14" s="44" t="s">
        <v>844</v>
      </c>
      <c r="Q14" s="51" t="s">
        <v>298</v>
      </c>
      <c r="R14" s="44" t="s">
        <v>319</v>
      </c>
      <c r="S14" s="42">
        <v>1</v>
      </c>
      <c r="T14" s="42"/>
      <c r="U14" s="173">
        <f t="shared" ref="U14:U58" si="2">SUM(S14:T14)</f>
        <v>1</v>
      </c>
      <c r="V14" s="42"/>
      <c r="W14" s="173"/>
      <c r="X14" s="44" t="s">
        <v>869</v>
      </c>
      <c r="Y14" s="159" t="s">
        <v>383</v>
      </c>
      <c r="Z14" s="44" t="s">
        <v>306</v>
      </c>
      <c r="AA14" s="42">
        <v>1</v>
      </c>
      <c r="AB14" s="199">
        <v>1</v>
      </c>
      <c r="AC14" s="173">
        <f>SUM(AA14:AB14)</f>
        <v>2</v>
      </c>
      <c r="AD14" s="42">
        <v>2</v>
      </c>
      <c r="AE14" s="168"/>
    </row>
    <row r="15" spans="1:31" ht="18.75" x14ac:dyDescent="0.3">
      <c r="A15" s="49" t="s">
        <v>227</v>
      </c>
      <c r="B15" s="35" t="s">
        <v>318</v>
      </c>
      <c r="C15" s="69"/>
      <c r="D15" s="23">
        <v>1</v>
      </c>
      <c r="E15" s="8">
        <v>1</v>
      </c>
      <c r="F15" s="44" t="s">
        <v>883</v>
      </c>
      <c r="G15" s="55"/>
      <c r="J15" s="4"/>
      <c r="O15" s="63"/>
      <c r="P15" s="44" t="s">
        <v>849</v>
      </c>
      <c r="Q15" s="44" t="s">
        <v>256</v>
      </c>
      <c r="R15" s="51" t="s">
        <v>319</v>
      </c>
      <c r="S15" s="199"/>
      <c r="T15" s="199">
        <v>1</v>
      </c>
      <c r="U15" s="173">
        <f t="shared" si="2"/>
        <v>1</v>
      </c>
      <c r="V15" s="42"/>
      <c r="W15" s="173"/>
      <c r="X15" s="56" t="s">
        <v>868</v>
      </c>
      <c r="Y15" s="56" t="s">
        <v>310</v>
      </c>
      <c r="Z15" s="44" t="s">
        <v>306</v>
      </c>
      <c r="AA15" s="42">
        <v>1</v>
      </c>
      <c r="AB15" s="199">
        <v>1</v>
      </c>
      <c r="AC15" s="173">
        <f t="shared" ref="AC15:AC23" si="3">SUM(AA15:AB15)</f>
        <v>2</v>
      </c>
      <c r="AD15" s="42"/>
      <c r="AE15" s="175"/>
    </row>
    <row r="16" spans="1:31" ht="18" x14ac:dyDescent="0.25">
      <c r="A16" s="42" t="s">
        <v>226</v>
      </c>
      <c r="B16" s="56" t="s">
        <v>272</v>
      </c>
      <c r="C16" s="44"/>
      <c r="D16" s="23"/>
      <c r="E16" s="9"/>
      <c r="F16" s="44"/>
      <c r="G16" s="55"/>
      <c r="J16" s="4"/>
      <c r="O16" s="15"/>
      <c r="P16" s="44" t="s">
        <v>850</v>
      </c>
      <c r="Q16" s="51" t="s">
        <v>361</v>
      </c>
      <c r="R16" s="51" t="s">
        <v>319</v>
      </c>
      <c r="S16" s="42"/>
      <c r="T16" s="199">
        <v>1</v>
      </c>
      <c r="U16" s="173">
        <f t="shared" si="2"/>
        <v>1</v>
      </c>
      <c r="V16" s="42"/>
      <c r="W16" s="173"/>
      <c r="X16" s="44" t="s">
        <v>862</v>
      </c>
      <c r="Y16" s="51" t="s">
        <v>205</v>
      </c>
      <c r="Z16" s="44" t="s">
        <v>306</v>
      </c>
      <c r="AA16" s="42">
        <v>1</v>
      </c>
      <c r="AB16" s="199">
        <v>1</v>
      </c>
      <c r="AC16" s="173">
        <f t="shared" si="3"/>
        <v>2</v>
      </c>
      <c r="AD16" s="42"/>
      <c r="AE16" s="174"/>
    </row>
    <row r="17" spans="1:31" ht="15.75" x14ac:dyDescent="0.25">
      <c r="N17" s="8"/>
      <c r="O17" s="15"/>
      <c r="P17" s="44" t="s">
        <v>845</v>
      </c>
      <c r="Q17" s="44" t="s">
        <v>420</v>
      </c>
      <c r="R17" s="51" t="s">
        <v>319</v>
      </c>
      <c r="S17" s="42"/>
      <c r="T17" s="42"/>
      <c r="U17" s="173">
        <f t="shared" si="2"/>
        <v>0</v>
      </c>
      <c r="V17" s="199"/>
      <c r="W17" s="173"/>
      <c r="X17" s="44" t="s">
        <v>867</v>
      </c>
      <c r="Y17" s="44" t="s">
        <v>232</v>
      </c>
      <c r="Z17" s="51" t="s">
        <v>306</v>
      </c>
      <c r="AA17" s="42"/>
      <c r="AB17" s="42">
        <v>2</v>
      </c>
      <c r="AC17" s="173">
        <f>SUM(AA17:AB17)</f>
        <v>2</v>
      </c>
      <c r="AD17" s="42"/>
      <c r="AE17" s="173"/>
    </row>
    <row r="18" spans="1:31" ht="18.75" x14ac:dyDescent="0.3">
      <c r="A18" s="42" t="s">
        <v>326</v>
      </c>
      <c r="B18" s="35" t="s">
        <v>784</v>
      </c>
      <c r="D18" s="113">
        <v>6</v>
      </c>
      <c r="E18" s="9">
        <v>1</v>
      </c>
      <c r="F18" s="44" t="s">
        <v>902</v>
      </c>
      <c r="H18" s="55"/>
      <c r="J18" s="4"/>
      <c r="N18" s="9"/>
      <c r="O18" s="63"/>
      <c r="P18" s="56" t="s">
        <v>377</v>
      </c>
      <c r="Q18" s="56" t="s">
        <v>376</v>
      </c>
      <c r="R18" s="160" t="s">
        <v>319</v>
      </c>
      <c r="S18" s="199"/>
      <c r="T18" s="42"/>
      <c r="U18" s="173">
        <f t="shared" si="2"/>
        <v>0</v>
      </c>
      <c r="V18" s="42"/>
      <c r="W18" s="173"/>
      <c r="X18" s="44" t="s">
        <v>866</v>
      </c>
      <c r="Y18" s="44" t="s">
        <v>311</v>
      </c>
      <c r="Z18" s="160" t="s">
        <v>306</v>
      </c>
      <c r="AA18" s="42"/>
      <c r="AB18" s="42">
        <v>2</v>
      </c>
      <c r="AC18" s="173">
        <f>SUM(AA18:AB18)</f>
        <v>2</v>
      </c>
      <c r="AD18" s="42">
        <v>1</v>
      </c>
      <c r="AE18" s="173"/>
    </row>
    <row r="19" spans="1:31" ht="18" x14ac:dyDescent="0.25">
      <c r="A19" s="91" t="s">
        <v>226</v>
      </c>
      <c r="B19" s="80" t="s">
        <v>272</v>
      </c>
      <c r="C19" s="44"/>
      <c r="D19" s="113"/>
      <c r="E19" s="9">
        <v>2</v>
      </c>
      <c r="F19" s="44" t="s">
        <v>903</v>
      </c>
      <c r="I19" s="55"/>
      <c r="J19" s="90"/>
      <c r="K19" s="55"/>
      <c r="L19" s="55"/>
      <c r="M19" s="55"/>
      <c r="N19" s="9"/>
      <c r="O19" s="63"/>
      <c r="P19" s="44" t="s">
        <v>843</v>
      </c>
      <c r="Q19" s="44" t="s">
        <v>385</v>
      </c>
      <c r="R19" s="44" t="s">
        <v>319</v>
      </c>
      <c r="S19" s="42"/>
      <c r="T19" s="199"/>
      <c r="U19" s="173">
        <f t="shared" si="2"/>
        <v>0</v>
      </c>
      <c r="V19" s="42"/>
      <c r="W19" s="173"/>
      <c r="X19" s="44" t="s">
        <v>863</v>
      </c>
      <c r="Y19" s="44" t="s">
        <v>293</v>
      </c>
      <c r="Z19" s="44" t="s">
        <v>306</v>
      </c>
      <c r="AA19" s="199">
        <v>1</v>
      </c>
      <c r="AB19" s="199"/>
      <c r="AC19" s="173">
        <f>SUM(AA19:AB19)</f>
        <v>1</v>
      </c>
      <c r="AD19" s="202"/>
      <c r="AE19" s="173"/>
    </row>
    <row r="20" spans="1:31" ht="15.75" x14ac:dyDescent="0.25">
      <c r="E20" s="9">
        <v>2</v>
      </c>
      <c r="F20" s="44" t="s">
        <v>904</v>
      </c>
      <c r="M20" s="55"/>
      <c r="N20" s="8"/>
      <c r="O20" s="15"/>
      <c r="P20" s="56" t="s">
        <v>846</v>
      </c>
      <c r="Q20" s="56" t="s">
        <v>381</v>
      </c>
      <c r="R20" s="160" t="s">
        <v>319</v>
      </c>
      <c r="S20" s="42"/>
      <c r="T20" s="42"/>
      <c r="U20" s="173">
        <f t="shared" si="2"/>
        <v>0</v>
      </c>
      <c r="V20" s="42"/>
      <c r="W20" s="173"/>
      <c r="X20" s="44" t="s">
        <v>861</v>
      </c>
      <c r="Y20" s="44" t="s">
        <v>323</v>
      </c>
      <c r="Z20" s="44" t="s">
        <v>306</v>
      </c>
      <c r="AA20" s="42"/>
      <c r="AB20" s="42"/>
      <c r="AC20" s="173">
        <f t="shared" si="3"/>
        <v>0</v>
      </c>
      <c r="AD20" s="42"/>
      <c r="AE20" s="173"/>
    </row>
    <row r="21" spans="1:31" ht="15.75" x14ac:dyDescent="0.25">
      <c r="E21" s="9">
        <v>2</v>
      </c>
      <c r="F21" s="44" t="s">
        <v>905</v>
      </c>
      <c r="N21" s="8"/>
      <c r="O21" s="15"/>
      <c r="P21" s="44" t="s">
        <v>847</v>
      </c>
      <c r="Q21" s="44" t="s">
        <v>220</v>
      </c>
      <c r="R21" s="44" t="s">
        <v>319</v>
      </c>
      <c r="S21" s="42"/>
      <c r="T21" s="42"/>
      <c r="U21" s="173">
        <f t="shared" si="2"/>
        <v>0</v>
      </c>
      <c r="V21" s="42"/>
      <c r="W21" s="173"/>
      <c r="X21" s="44" t="s">
        <v>865</v>
      </c>
      <c r="Y21" s="44" t="s">
        <v>309</v>
      </c>
      <c r="Z21" s="51" t="s">
        <v>306</v>
      </c>
      <c r="AA21" s="42"/>
      <c r="AB21" s="199"/>
      <c r="AC21" s="173">
        <f t="shared" si="3"/>
        <v>0</v>
      </c>
      <c r="AD21" s="42"/>
      <c r="AE21" s="173"/>
    </row>
    <row r="22" spans="1:31" ht="15.75" x14ac:dyDescent="0.25">
      <c r="E22" s="9">
        <v>2</v>
      </c>
      <c r="F22" s="44" t="s">
        <v>906</v>
      </c>
      <c r="N22" s="9"/>
      <c r="O22" s="63"/>
      <c r="P22" s="44" t="s">
        <v>848</v>
      </c>
      <c r="Q22" s="44" t="s">
        <v>379</v>
      </c>
      <c r="R22" s="44" t="s">
        <v>319</v>
      </c>
      <c r="S22" s="42"/>
      <c r="T22" s="42"/>
      <c r="U22" s="173">
        <f t="shared" si="2"/>
        <v>0</v>
      </c>
      <c r="V22" s="42"/>
      <c r="W22" s="173"/>
      <c r="X22" s="44" t="s">
        <v>864</v>
      </c>
      <c r="Y22" s="159" t="s">
        <v>308</v>
      </c>
      <c r="Z22" s="51" t="s">
        <v>306</v>
      </c>
      <c r="AA22" s="199"/>
      <c r="AB22" s="199"/>
      <c r="AC22" s="173">
        <f t="shared" si="3"/>
        <v>0</v>
      </c>
      <c r="AD22" s="42"/>
      <c r="AE22" s="173"/>
    </row>
    <row r="23" spans="1:31" ht="15.75" x14ac:dyDescent="0.25">
      <c r="E23" s="9">
        <v>2</v>
      </c>
      <c r="F23" s="44" t="s">
        <v>907</v>
      </c>
      <c r="N23" s="8"/>
      <c r="O23" s="15"/>
      <c r="P23" s="44" t="s">
        <v>851</v>
      </c>
      <c r="Q23" s="51" t="s">
        <v>791</v>
      </c>
      <c r="R23" s="51" t="s">
        <v>319</v>
      </c>
      <c r="S23" s="43"/>
      <c r="T23" s="43"/>
      <c r="U23" s="173">
        <f t="shared" si="2"/>
        <v>0</v>
      </c>
      <c r="V23" s="42"/>
      <c r="W23" s="173"/>
      <c r="X23" s="44" t="s">
        <v>870</v>
      </c>
      <c r="Y23" s="44" t="s">
        <v>301</v>
      </c>
      <c r="Z23" s="44" t="s">
        <v>306</v>
      </c>
      <c r="AA23" s="42"/>
      <c r="AB23" s="42"/>
      <c r="AC23" s="173">
        <f t="shared" si="3"/>
        <v>0</v>
      </c>
      <c r="AD23" s="42"/>
      <c r="AE23" s="173"/>
    </row>
    <row r="24" spans="1:31" ht="15.75" x14ac:dyDescent="0.25">
      <c r="N24" s="9"/>
      <c r="O24" s="15"/>
      <c r="P24" s="203" t="s">
        <v>319</v>
      </c>
      <c r="Q24" s="203"/>
      <c r="R24" s="203" t="s">
        <v>526</v>
      </c>
      <c r="S24" s="204"/>
      <c r="T24" s="204"/>
      <c r="U24" s="173">
        <f t="shared" si="2"/>
        <v>0</v>
      </c>
      <c r="V24" s="42"/>
      <c r="W24" s="173"/>
      <c r="X24" s="201" t="s">
        <v>306</v>
      </c>
      <c r="Y24" s="201"/>
      <c r="Z24" s="201" t="s">
        <v>526</v>
      </c>
      <c r="AA24" s="201"/>
      <c r="AB24" s="201"/>
      <c r="AC24" s="173">
        <f t="shared" ref="AC24:AC35" si="4">SUM(AA24:AB24)</f>
        <v>0</v>
      </c>
      <c r="AD24" s="42"/>
      <c r="AE24" s="173"/>
    </row>
    <row r="25" spans="1:31" ht="18.75" x14ac:dyDescent="0.3">
      <c r="A25" s="73"/>
      <c r="B25" s="74"/>
      <c r="C25" s="75"/>
      <c r="D25" s="148"/>
      <c r="E25" s="77" t="s">
        <v>239</v>
      </c>
      <c r="F25" s="71"/>
      <c r="G25" s="70"/>
      <c r="H25" s="70"/>
      <c r="I25" s="70"/>
      <c r="J25" s="72"/>
      <c r="K25" s="70"/>
      <c r="L25" s="70"/>
      <c r="M25" s="70"/>
      <c r="N25" s="9"/>
      <c r="O25" s="15"/>
      <c r="P25" s="44" t="s">
        <v>853</v>
      </c>
      <c r="Q25" s="159" t="s">
        <v>274</v>
      </c>
      <c r="R25" s="51" t="s">
        <v>305</v>
      </c>
      <c r="S25" s="42"/>
      <c r="T25" s="42">
        <v>3</v>
      </c>
      <c r="U25" s="173">
        <f t="shared" si="2"/>
        <v>3</v>
      </c>
      <c r="V25" s="42"/>
      <c r="W25" s="173"/>
      <c r="X25" s="44" t="s">
        <v>207</v>
      </c>
      <c r="Y25" s="44" t="s">
        <v>289</v>
      </c>
      <c r="Z25" s="44" t="s">
        <v>243</v>
      </c>
      <c r="AA25" s="42"/>
      <c r="AB25" s="199"/>
      <c r="AC25" s="173">
        <f t="shared" si="4"/>
        <v>0</v>
      </c>
      <c r="AD25" s="42"/>
      <c r="AE25" s="173"/>
    </row>
    <row r="26" spans="1:31" ht="18.75" x14ac:dyDescent="0.3">
      <c r="A26" s="49" t="s">
        <v>228</v>
      </c>
      <c r="B26" s="35" t="s">
        <v>276</v>
      </c>
      <c r="C26" s="59"/>
      <c r="D26" s="23">
        <v>2</v>
      </c>
      <c r="E26" s="8">
        <v>2</v>
      </c>
      <c r="F26" s="44" t="s">
        <v>893</v>
      </c>
      <c r="G26" s="55"/>
      <c r="H26" s="55"/>
      <c r="M26" s="39"/>
      <c r="N26" s="9"/>
      <c r="O26" s="15"/>
      <c r="P26" s="44" t="s">
        <v>901</v>
      </c>
      <c r="Q26" s="44" t="s">
        <v>790</v>
      </c>
      <c r="R26" s="44" t="s">
        <v>305</v>
      </c>
      <c r="S26" s="42">
        <v>2</v>
      </c>
      <c r="T26" s="199"/>
      <c r="U26" s="173">
        <f t="shared" si="2"/>
        <v>2</v>
      </c>
      <c r="V26" s="42"/>
      <c r="W26" s="173"/>
      <c r="X26" s="44" t="s">
        <v>871</v>
      </c>
      <c r="Y26" s="51" t="s">
        <v>294</v>
      </c>
      <c r="Z26" s="51" t="s">
        <v>243</v>
      </c>
      <c r="AA26" s="42"/>
      <c r="AB26" s="42"/>
      <c r="AC26" s="173">
        <f t="shared" si="4"/>
        <v>0</v>
      </c>
      <c r="AD26" s="42"/>
      <c r="AE26" s="173"/>
    </row>
    <row r="27" spans="1:31" ht="18" x14ac:dyDescent="0.25">
      <c r="A27" s="42" t="s">
        <v>226</v>
      </c>
      <c r="B27" s="88" t="s">
        <v>370</v>
      </c>
      <c r="C27" s="46" t="s">
        <v>397</v>
      </c>
      <c r="D27" s="23"/>
      <c r="E27" s="8">
        <v>2</v>
      </c>
      <c r="F27" s="44" t="s">
        <v>894</v>
      </c>
      <c r="G27" s="43"/>
      <c r="M27" s="39"/>
      <c r="N27" s="9"/>
      <c r="O27" s="63"/>
      <c r="P27" s="44" t="s">
        <v>856</v>
      </c>
      <c r="Q27" s="44" t="s">
        <v>261</v>
      </c>
      <c r="R27" s="44" t="s">
        <v>305</v>
      </c>
      <c r="S27" s="42">
        <v>1</v>
      </c>
      <c r="T27" s="42">
        <v>1</v>
      </c>
      <c r="U27" s="173">
        <f t="shared" si="2"/>
        <v>2</v>
      </c>
      <c r="V27" s="42"/>
      <c r="W27" s="173"/>
      <c r="X27" s="44" t="s">
        <v>872</v>
      </c>
      <c r="Y27" s="44" t="s">
        <v>211</v>
      </c>
      <c r="Z27" s="44" t="s">
        <v>243</v>
      </c>
      <c r="AA27" s="42"/>
      <c r="AB27" s="42"/>
      <c r="AC27" s="173">
        <f t="shared" si="4"/>
        <v>0</v>
      </c>
      <c r="AD27" s="42"/>
      <c r="AE27" s="173"/>
    </row>
    <row r="28" spans="1:31" ht="15.75" x14ac:dyDescent="0.25">
      <c r="B28" s="88" t="s">
        <v>895</v>
      </c>
      <c r="C28" s="46" t="s">
        <v>347</v>
      </c>
      <c r="E28" s="8"/>
      <c r="F28" s="44"/>
      <c r="G28" s="39"/>
      <c r="N28" s="9"/>
      <c r="O28" s="15"/>
      <c r="P28" s="157" t="s">
        <v>859</v>
      </c>
      <c r="Q28" s="44" t="s">
        <v>792</v>
      </c>
      <c r="R28" s="44" t="s">
        <v>305</v>
      </c>
      <c r="S28" s="42">
        <v>1</v>
      </c>
      <c r="T28" s="42">
        <v>1</v>
      </c>
      <c r="U28" s="173">
        <f t="shared" si="2"/>
        <v>2</v>
      </c>
      <c r="V28" s="42"/>
      <c r="W28" s="173"/>
      <c r="X28" s="44" t="s">
        <v>873</v>
      </c>
      <c r="Y28" s="44" t="s">
        <v>219</v>
      </c>
      <c r="Z28" s="44" t="s">
        <v>243</v>
      </c>
      <c r="AA28" s="42"/>
      <c r="AB28" s="42"/>
      <c r="AC28" s="173">
        <f t="shared" si="4"/>
        <v>0</v>
      </c>
      <c r="AD28" s="42"/>
      <c r="AE28" s="173"/>
    </row>
    <row r="29" spans="1:31" ht="15.75" x14ac:dyDescent="0.25">
      <c r="B29" s="88"/>
      <c r="C29" s="46"/>
      <c r="E29" s="8"/>
      <c r="F29" s="44"/>
      <c r="G29" s="39"/>
      <c r="K29" s="39"/>
      <c r="L29" s="39"/>
      <c r="M29" s="39"/>
      <c r="N29" s="9"/>
      <c r="O29" s="15"/>
      <c r="P29" s="157" t="s">
        <v>860</v>
      </c>
      <c r="Q29" s="44" t="s">
        <v>320</v>
      </c>
      <c r="R29" s="44" t="s">
        <v>305</v>
      </c>
      <c r="S29" s="42">
        <v>1</v>
      </c>
      <c r="T29" s="42">
        <v>1</v>
      </c>
      <c r="U29" s="173">
        <f t="shared" si="2"/>
        <v>2</v>
      </c>
      <c r="V29" s="42"/>
      <c r="W29" s="173"/>
      <c r="X29" s="44" t="s">
        <v>874</v>
      </c>
      <c r="Y29" s="44" t="s">
        <v>212</v>
      </c>
      <c r="Z29" s="44" t="s">
        <v>243</v>
      </c>
      <c r="AA29" s="42"/>
      <c r="AB29" s="199"/>
      <c r="AC29" s="173">
        <f t="shared" si="4"/>
        <v>0</v>
      </c>
      <c r="AD29" s="42"/>
      <c r="AE29" s="173"/>
    </row>
    <row r="30" spans="1:31" ht="18.75" x14ac:dyDescent="0.3">
      <c r="A30" s="42"/>
      <c r="B30" s="35" t="s">
        <v>344</v>
      </c>
      <c r="C30" s="69"/>
      <c r="D30" s="23">
        <v>2</v>
      </c>
      <c r="E30" s="93">
        <v>1</v>
      </c>
      <c r="F30" s="44" t="s">
        <v>896</v>
      </c>
      <c r="N30" s="9"/>
      <c r="O30" s="63"/>
      <c r="P30" s="44" t="s">
        <v>852</v>
      </c>
      <c r="Q30" s="44" t="s">
        <v>234</v>
      </c>
      <c r="R30" s="44" t="s">
        <v>305</v>
      </c>
      <c r="S30" s="42"/>
      <c r="T30" s="42"/>
      <c r="U30" s="173">
        <f t="shared" si="2"/>
        <v>0</v>
      </c>
      <c r="V30" s="42"/>
      <c r="W30" s="173"/>
      <c r="X30" s="44" t="s">
        <v>875</v>
      </c>
      <c r="Y30" s="44" t="s">
        <v>328</v>
      </c>
      <c r="Z30" s="44" t="s">
        <v>243</v>
      </c>
      <c r="AA30" s="42"/>
      <c r="AB30" s="42"/>
      <c r="AC30" s="173">
        <f t="shared" si="4"/>
        <v>0</v>
      </c>
      <c r="AD30" s="42"/>
      <c r="AE30" s="173"/>
    </row>
    <row r="31" spans="1:31" ht="18" x14ac:dyDescent="0.25">
      <c r="A31" s="52" t="s">
        <v>226</v>
      </c>
      <c r="B31" s="88" t="s">
        <v>257</v>
      </c>
      <c r="C31" s="88" t="s">
        <v>347</v>
      </c>
      <c r="D31" s="23"/>
      <c r="E31" s="9">
        <v>2</v>
      </c>
      <c r="F31" s="44" t="s">
        <v>897</v>
      </c>
      <c r="G31" s="47"/>
      <c r="N31" s="8"/>
      <c r="O31" s="63"/>
      <c r="P31" s="44" t="s">
        <v>854</v>
      </c>
      <c r="Q31" s="44" t="s">
        <v>214</v>
      </c>
      <c r="R31" s="44" t="s">
        <v>305</v>
      </c>
      <c r="S31" s="199"/>
      <c r="T31" s="42"/>
      <c r="U31" s="173">
        <f t="shared" si="2"/>
        <v>0</v>
      </c>
      <c r="V31" s="42"/>
      <c r="W31" s="173"/>
      <c r="X31" s="44" t="s">
        <v>876</v>
      </c>
      <c r="Y31" s="44" t="s">
        <v>367</v>
      </c>
      <c r="Z31" s="44" t="s">
        <v>243</v>
      </c>
      <c r="AA31" s="42"/>
      <c r="AB31" s="42"/>
      <c r="AC31" s="173">
        <f t="shared" si="4"/>
        <v>0</v>
      </c>
      <c r="AD31" s="42"/>
      <c r="AE31" s="173"/>
    </row>
    <row r="32" spans="1:31" ht="18" x14ac:dyDescent="0.25">
      <c r="C32" s="46"/>
      <c r="D32" s="114"/>
      <c r="E32" s="93"/>
      <c r="F32" s="44"/>
      <c r="G32" s="39"/>
      <c r="N32" s="9"/>
      <c r="O32" s="15"/>
      <c r="P32" s="44" t="s">
        <v>855</v>
      </c>
      <c r="Q32" s="88" t="s">
        <v>221</v>
      </c>
      <c r="R32" s="44" t="s">
        <v>305</v>
      </c>
      <c r="S32" s="42"/>
      <c r="T32" s="42"/>
      <c r="U32" s="173">
        <f t="shared" si="2"/>
        <v>0</v>
      </c>
      <c r="V32" s="42"/>
      <c r="W32" s="173"/>
      <c r="X32" s="44" t="s">
        <v>877</v>
      </c>
      <c r="Y32" s="51" t="s">
        <v>786</v>
      </c>
      <c r="Z32" s="51" t="s">
        <v>243</v>
      </c>
      <c r="AA32" s="42"/>
      <c r="AB32" s="199"/>
      <c r="AC32" s="173">
        <f t="shared" si="4"/>
        <v>0</v>
      </c>
      <c r="AD32" s="42"/>
      <c r="AE32" s="173"/>
    </row>
    <row r="33" spans="1:31" ht="15.75" customHeight="1" x14ac:dyDescent="0.3">
      <c r="A33" s="76" t="s">
        <v>327</v>
      </c>
      <c r="B33" s="74"/>
      <c r="C33" s="75"/>
      <c r="D33" s="148"/>
      <c r="E33" s="77" t="s">
        <v>239</v>
      </c>
      <c r="F33" s="71"/>
      <c r="G33" s="78"/>
      <c r="H33" s="78"/>
      <c r="I33" s="78"/>
      <c r="J33" s="79"/>
      <c r="K33" s="78"/>
      <c r="L33" s="78"/>
      <c r="M33" s="78"/>
      <c r="N33" s="9"/>
      <c r="O33" s="15"/>
      <c r="P33" s="44" t="s">
        <v>857</v>
      </c>
      <c r="Q33" s="44" t="s">
        <v>222</v>
      </c>
      <c r="R33" s="44" t="s">
        <v>305</v>
      </c>
      <c r="S33" s="43"/>
      <c r="T33" s="43"/>
      <c r="U33" s="173">
        <f t="shared" si="2"/>
        <v>0</v>
      </c>
      <c r="V33" s="42"/>
      <c r="W33" s="173"/>
      <c r="X33" s="46" t="s">
        <v>878</v>
      </c>
      <c r="Y33" s="46" t="s">
        <v>794</v>
      </c>
      <c r="Z33" s="44" t="s">
        <v>243</v>
      </c>
      <c r="AA33" s="42"/>
      <c r="AB33" s="42"/>
      <c r="AC33" s="173">
        <f t="shared" si="4"/>
        <v>0</v>
      </c>
      <c r="AD33" s="42">
        <v>1</v>
      </c>
      <c r="AE33" s="173"/>
    </row>
    <row r="34" spans="1:31" ht="18.75" x14ac:dyDescent="0.3">
      <c r="A34" s="49" t="s">
        <v>229</v>
      </c>
      <c r="B34" s="35" t="s">
        <v>313</v>
      </c>
      <c r="C34" s="106"/>
      <c r="D34" s="23">
        <v>4</v>
      </c>
      <c r="E34" s="8">
        <v>1</v>
      </c>
      <c r="F34" s="44" t="s">
        <v>889</v>
      </c>
      <c r="G34" s="55"/>
      <c r="H34" s="55"/>
      <c r="N34" s="9"/>
      <c r="O34" s="63"/>
      <c r="P34" s="44" t="s">
        <v>858</v>
      </c>
      <c r="Q34" s="44" t="s">
        <v>333</v>
      </c>
      <c r="R34" s="44" t="s">
        <v>305</v>
      </c>
      <c r="S34" s="43"/>
      <c r="T34" s="43"/>
      <c r="U34" s="173">
        <f t="shared" si="2"/>
        <v>0</v>
      </c>
      <c r="V34" s="42"/>
      <c r="W34" s="173"/>
      <c r="X34" s="44" t="s">
        <v>879</v>
      </c>
      <c r="Y34" s="44" t="s">
        <v>303</v>
      </c>
      <c r="Z34" s="44" t="s">
        <v>243</v>
      </c>
      <c r="AA34" s="42"/>
      <c r="AB34" s="199"/>
      <c r="AC34" s="173">
        <f t="shared" si="4"/>
        <v>0</v>
      </c>
      <c r="AD34" s="42"/>
      <c r="AE34" s="173"/>
    </row>
    <row r="35" spans="1:31" ht="15.75" x14ac:dyDescent="0.25">
      <c r="A35" s="42" t="s">
        <v>226</v>
      </c>
      <c r="B35" s="44" t="s">
        <v>383</v>
      </c>
      <c r="C35" s="44" t="s">
        <v>567</v>
      </c>
      <c r="D35" s="9"/>
      <c r="E35" s="8">
        <v>2</v>
      </c>
      <c r="F35" s="44" t="s">
        <v>890</v>
      </c>
      <c r="G35" s="43"/>
      <c r="N35" s="9"/>
      <c r="O35" s="15"/>
      <c r="P35" s="201" t="s">
        <v>305</v>
      </c>
      <c r="Q35" s="201"/>
      <c r="R35" s="201" t="s">
        <v>526</v>
      </c>
      <c r="S35" s="204">
        <v>1</v>
      </c>
      <c r="T35" s="204">
        <v>3</v>
      </c>
      <c r="U35" s="173">
        <f t="shared" si="2"/>
        <v>4</v>
      </c>
      <c r="V35" s="42"/>
      <c r="W35" s="173"/>
      <c r="X35" s="205" t="s">
        <v>243</v>
      </c>
      <c r="Y35" s="201"/>
      <c r="Z35" s="205" t="s">
        <v>526</v>
      </c>
      <c r="AA35" s="204"/>
      <c r="AB35" s="204"/>
      <c r="AC35" s="173">
        <f t="shared" si="4"/>
        <v>0</v>
      </c>
      <c r="AD35" s="42"/>
      <c r="AE35" s="173"/>
    </row>
    <row r="36" spans="1:31" ht="15.75" x14ac:dyDescent="0.25">
      <c r="B36" s="44" t="s">
        <v>383</v>
      </c>
      <c r="C36" s="44" t="s">
        <v>345</v>
      </c>
      <c r="E36" s="8">
        <v>2</v>
      </c>
      <c r="F36" s="44" t="s">
        <v>891</v>
      </c>
      <c r="N36" s="8"/>
      <c r="O36" s="63"/>
      <c r="P36" s="44" t="s">
        <v>807</v>
      </c>
      <c r="Q36" s="159" t="s">
        <v>370</v>
      </c>
      <c r="R36" s="44" t="s">
        <v>250</v>
      </c>
      <c r="S36" s="42">
        <v>1</v>
      </c>
      <c r="T36" s="42"/>
      <c r="U36" s="173">
        <f t="shared" si="2"/>
        <v>1</v>
      </c>
      <c r="V36" s="42">
        <v>1</v>
      </c>
      <c r="W36" s="173"/>
      <c r="X36" s="56" t="s">
        <v>825</v>
      </c>
      <c r="Y36" s="56" t="s">
        <v>260</v>
      </c>
      <c r="Z36" s="46" t="s">
        <v>242</v>
      </c>
      <c r="AA36" s="42"/>
      <c r="AB36" s="42">
        <v>2</v>
      </c>
      <c r="AC36" s="173">
        <f t="shared" ref="AC36:AC45" si="5">SUM(AA36:AB36)</f>
        <v>2</v>
      </c>
      <c r="AD36" s="42"/>
      <c r="AE36" s="173"/>
    </row>
    <row r="37" spans="1:31" ht="15.75" x14ac:dyDescent="0.25">
      <c r="B37" s="44" t="s">
        <v>311</v>
      </c>
      <c r="C37" s="44" t="s">
        <v>347</v>
      </c>
      <c r="E37" s="93">
        <v>2</v>
      </c>
      <c r="F37" s="44" t="s">
        <v>892</v>
      </c>
      <c r="N37" s="9"/>
      <c r="O37" s="63"/>
      <c r="P37" s="44" t="s">
        <v>810</v>
      </c>
      <c r="Q37" s="44" t="s">
        <v>299</v>
      </c>
      <c r="R37" s="51" t="s">
        <v>250</v>
      </c>
      <c r="S37" s="42">
        <v>1</v>
      </c>
      <c r="T37" s="199"/>
      <c r="U37" s="173">
        <f t="shared" si="2"/>
        <v>1</v>
      </c>
      <c r="V37" s="42"/>
      <c r="W37" s="173"/>
      <c r="X37" s="44" t="s">
        <v>826</v>
      </c>
      <c r="Y37" s="44" t="s">
        <v>218</v>
      </c>
      <c r="Z37" s="51" t="s">
        <v>242</v>
      </c>
      <c r="AA37" s="42">
        <v>1</v>
      </c>
      <c r="AB37" s="199"/>
      <c r="AC37" s="173">
        <f t="shared" si="5"/>
        <v>1</v>
      </c>
      <c r="AD37" s="42"/>
      <c r="AE37" s="173"/>
    </row>
    <row r="38" spans="1:31" ht="15.75" x14ac:dyDescent="0.25">
      <c r="H38" s="39"/>
      <c r="N38" s="8"/>
      <c r="O38" s="15"/>
      <c r="P38" s="44" t="s">
        <v>809</v>
      </c>
      <c r="Q38" s="44" t="s">
        <v>251</v>
      </c>
      <c r="R38" s="44" t="s">
        <v>250</v>
      </c>
      <c r="S38" s="42"/>
      <c r="T38" s="42">
        <v>1</v>
      </c>
      <c r="U38" s="173">
        <f t="shared" si="2"/>
        <v>1</v>
      </c>
      <c r="V38" s="42"/>
      <c r="W38" s="173"/>
      <c r="X38" s="44" t="s">
        <v>827</v>
      </c>
      <c r="Y38" s="44" t="s">
        <v>304</v>
      </c>
      <c r="Z38" s="44" t="s">
        <v>242</v>
      </c>
      <c r="AA38" s="42"/>
      <c r="AB38" s="199">
        <v>2</v>
      </c>
      <c r="AC38" s="173">
        <f t="shared" si="5"/>
        <v>2</v>
      </c>
      <c r="AD38" s="42"/>
      <c r="AE38" s="173"/>
    </row>
    <row r="39" spans="1:31" ht="18.75" x14ac:dyDescent="0.3">
      <c r="A39" s="52"/>
      <c r="B39" s="35" t="s">
        <v>583</v>
      </c>
      <c r="C39" s="46"/>
      <c r="D39" s="114">
        <v>0</v>
      </c>
      <c r="E39" s="93"/>
      <c r="F39" s="44" t="s">
        <v>800</v>
      </c>
      <c r="N39" s="9"/>
      <c r="O39" s="63"/>
      <c r="P39" s="44" t="s">
        <v>811</v>
      </c>
      <c r="Q39" s="44" t="s">
        <v>299</v>
      </c>
      <c r="R39" s="51" t="s">
        <v>250</v>
      </c>
      <c r="S39" s="199"/>
      <c r="T39" s="199">
        <v>1</v>
      </c>
      <c r="U39" s="173">
        <f t="shared" si="2"/>
        <v>1</v>
      </c>
      <c r="V39" s="42"/>
      <c r="W39" s="173"/>
      <c r="X39" s="44" t="s">
        <v>828</v>
      </c>
      <c r="Y39" s="44" t="s">
        <v>258</v>
      </c>
      <c r="Z39" s="44" t="s">
        <v>242</v>
      </c>
      <c r="AA39" s="42"/>
      <c r="AB39" s="199">
        <v>1</v>
      </c>
      <c r="AC39" s="173">
        <f t="shared" si="5"/>
        <v>1</v>
      </c>
      <c r="AD39" s="42"/>
      <c r="AE39" s="173"/>
    </row>
    <row r="40" spans="1:31" ht="18" x14ac:dyDescent="0.25">
      <c r="A40" s="52" t="s">
        <v>226</v>
      </c>
      <c r="B40" s="44" t="s">
        <v>794</v>
      </c>
      <c r="C40" s="60" t="s">
        <v>347</v>
      </c>
      <c r="D40" s="114"/>
      <c r="N40" s="9"/>
      <c r="O40" s="15"/>
      <c r="P40" s="44" t="s">
        <v>814</v>
      </c>
      <c r="Q40" s="44" t="s">
        <v>325</v>
      </c>
      <c r="R40" s="44" t="s">
        <v>250</v>
      </c>
      <c r="S40" s="52"/>
      <c r="T40" s="91">
        <v>1</v>
      </c>
      <c r="U40" s="173">
        <f t="shared" si="2"/>
        <v>1</v>
      </c>
      <c r="V40" s="42"/>
      <c r="W40" s="173"/>
      <c r="X40" s="46" t="s">
        <v>829</v>
      </c>
      <c r="Y40" s="46" t="s">
        <v>249</v>
      </c>
      <c r="Z40" s="160" t="s">
        <v>242</v>
      </c>
      <c r="AA40" s="42"/>
      <c r="AB40" s="42"/>
      <c r="AC40" s="173">
        <f t="shared" si="5"/>
        <v>0</v>
      </c>
      <c r="AD40" s="42"/>
      <c r="AE40" s="173"/>
    </row>
    <row r="41" spans="1:31" ht="15.75" x14ac:dyDescent="0.25">
      <c r="E41" s="93"/>
      <c r="F41" s="44"/>
      <c r="N41" s="8"/>
      <c r="O41" s="15"/>
      <c r="P41" s="44" t="s">
        <v>806</v>
      </c>
      <c r="Q41" s="51" t="s">
        <v>787</v>
      </c>
      <c r="R41" s="44" t="s">
        <v>250</v>
      </c>
      <c r="S41" s="42"/>
      <c r="T41" s="199"/>
      <c r="U41" s="173">
        <f t="shared" si="2"/>
        <v>0</v>
      </c>
      <c r="V41" s="42"/>
      <c r="W41" s="173"/>
      <c r="X41" s="44" t="s">
        <v>830</v>
      </c>
      <c r="Y41" s="88" t="s">
        <v>288</v>
      </c>
      <c r="Z41" s="44" t="s">
        <v>242</v>
      </c>
      <c r="AA41" s="42"/>
      <c r="AB41" s="199"/>
      <c r="AC41" s="173">
        <f t="shared" si="5"/>
        <v>0</v>
      </c>
      <c r="AD41" s="42"/>
      <c r="AE41" s="173"/>
    </row>
    <row r="42" spans="1:31" ht="18" x14ac:dyDescent="0.25">
      <c r="A42" s="76"/>
      <c r="B42" s="71"/>
      <c r="C42" s="71"/>
      <c r="D42" s="148"/>
      <c r="E42" s="77" t="s">
        <v>239</v>
      </c>
      <c r="F42" s="77"/>
      <c r="G42" s="78"/>
      <c r="H42" s="78"/>
      <c r="I42" s="78"/>
      <c r="J42" s="79"/>
      <c r="K42" s="78"/>
      <c r="L42" s="78"/>
      <c r="M42" s="78"/>
      <c r="N42" s="9"/>
      <c r="O42" s="63"/>
      <c r="P42" s="44" t="s">
        <v>808</v>
      </c>
      <c r="Q42" s="44" t="s">
        <v>250</v>
      </c>
      <c r="R42" s="44" t="s">
        <v>250</v>
      </c>
      <c r="S42" s="42"/>
      <c r="T42" s="199"/>
      <c r="U42" s="173">
        <f t="shared" si="2"/>
        <v>0</v>
      </c>
      <c r="V42" s="42"/>
      <c r="W42" s="173"/>
      <c r="X42" s="44" t="s">
        <v>795</v>
      </c>
      <c r="Y42" s="44" t="s">
        <v>908</v>
      </c>
      <c r="Z42" s="44" t="s">
        <v>242</v>
      </c>
      <c r="AA42" s="42"/>
      <c r="AB42" s="199"/>
      <c r="AC42" s="173">
        <f t="shared" si="5"/>
        <v>0</v>
      </c>
      <c r="AD42" s="42"/>
      <c r="AE42" s="173"/>
    </row>
    <row r="43" spans="1:31" ht="18.75" x14ac:dyDescent="0.3">
      <c r="A43" s="49" t="s">
        <v>230</v>
      </c>
      <c r="B43" s="35" t="s">
        <v>278</v>
      </c>
      <c r="C43" s="92"/>
      <c r="D43" s="23">
        <v>3</v>
      </c>
      <c r="E43" s="9">
        <v>1</v>
      </c>
      <c r="F43" s="44" t="s">
        <v>885</v>
      </c>
      <c r="G43" s="43"/>
      <c r="H43" s="47"/>
      <c r="I43" s="47"/>
      <c r="J43" s="48"/>
      <c r="K43" s="47"/>
      <c r="L43" s="47"/>
      <c r="M43" s="47"/>
      <c r="N43" s="9"/>
      <c r="O43" s="15"/>
      <c r="P43" s="44" t="s">
        <v>812</v>
      </c>
      <c r="Q43" s="44" t="s">
        <v>215</v>
      </c>
      <c r="R43" s="44" t="s">
        <v>250</v>
      </c>
      <c r="S43" s="42"/>
      <c r="T43" s="199"/>
      <c r="U43" s="173">
        <f t="shared" si="2"/>
        <v>0</v>
      </c>
      <c r="V43" s="42">
        <v>1</v>
      </c>
      <c r="W43" s="173"/>
      <c r="X43" s="44" t="s">
        <v>831</v>
      </c>
      <c r="Y43" s="44" t="s">
        <v>382</v>
      </c>
      <c r="Z43" s="44" t="s">
        <v>242</v>
      </c>
      <c r="AA43" s="42"/>
      <c r="AB43" s="42"/>
      <c r="AC43" s="173">
        <f t="shared" si="5"/>
        <v>0</v>
      </c>
      <c r="AD43" s="42"/>
      <c r="AE43" s="173"/>
    </row>
    <row r="44" spans="1:31" ht="18" x14ac:dyDescent="0.25">
      <c r="A44" s="52" t="s">
        <v>226</v>
      </c>
      <c r="B44" s="88" t="s">
        <v>272</v>
      </c>
      <c r="C44" s="46"/>
      <c r="D44" s="23"/>
      <c r="E44" s="9">
        <v>2</v>
      </c>
      <c r="F44" s="44" t="s">
        <v>884</v>
      </c>
      <c r="G44" s="43"/>
      <c r="H44" s="47"/>
      <c r="I44" s="43"/>
      <c r="J44" s="45"/>
      <c r="K44" s="47"/>
      <c r="L44" s="47"/>
      <c r="M44" s="39"/>
      <c r="N44" s="8"/>
      <c r="O44" s="15"/>
      <c r="P44" s="44" t="s">
        <v>813</v>
      </c>
      <c r="Q44" s="44" t="s">
        <v>259</v>
      </c>
      <c r="R44" s="51" t="s">
        <v>250</v>
      </c>
      <c r="S44" s="199"/>
      <c r="T44" s="42"/>
      <c r="U44" s="173">
        <f t="shared" si="2"/>
        <v>0</v>
      </c>
      <c r="V44" s="42"/>
      <c r="W44" s="173"/>
      <c r="X44" s="44" t="s">
        <v>832</v>
      </c>
      <c r="Y44" s="44" t="s">
        <v>359</v>
      </c>
      <c r="Z44" s="44" t="s">
        <v>242</v>
      </c>
      <c r="AA44" s="42"/>
      <c r="AB44" s="42"/>
      <c r="AC44" s="173">
        <f t="shared" si="5"/>
        <v>0</v>
      </c>
      <c r="AD44" s="42"/>
      <c r="AE44" s="173"/>
    </row>
    <row r="45" spans="1:31" ht="15.75" x14ac:dyDescent="0.25">
      <c r="C45" s="46"/>
      <c r="E45" s="9">
        <v>2</v>
      </c>
      <c r="F45" s="44" t="s">
        <v>898</v>
      </c>
      <c r="G45" s="43"/>
      <c r="H45" s="47"/>
      <c r="N45" s="8"/>
      <c r="O45" s="63"/>
      <c r="P45" s="44" t="s">
        <v>815</v>
      </c>
      <c r="Q45" s="159" t="s">
        <v>380</v>
      </c>
      <c r="R45" s="44" t="s">
        <v>250</v>
      </c>
      <c r="S45" s="42"/>
      <c r="T45" s="42"/>
      <c r="U45" s="173">
        <f t="shared" si="2"/>
        <v>0</v>
      </c>
      <c r="V45" s="42"/>
      <c r="W45" s="173"/>
      <c r="X45" s="44" t="s">
        <v>833</v>
      </c>
      <c r="Y45" s="44" t="s">
        <v>204</v>
      </c>
      <c r="Z45" s="44" t="s">
        <v>242</v>
      </c>
      <c r="AA45" s="42"/>
      <c r="AB45" s="42"/>
      <c r="AC45" s="173">
        <f t="shared" si="5"/>
        <v>0</v>
      </c>
      <c r="AD45" s="42"/>
      <c r="AE45" s="173"/>
    </row>
    <row r="46" spans="1:31" ht="15.75" x14ac:dyDescent="0.25">
      <c r="N46" s="9"/>
      <c r="O46" s="15"/>
      <c r="P46" s="201" t="s">
        <v>250</v>
      </c>
      <c r="Q46" s="201"/>
      <c r="R46" s="201" t="s">
        <v>526</v>
      </c>
      <c r="S46" s="204"/>
      <c r="T46" s="204">
        <v>1</v>
      </c>
      <c r="U46" s="173">
        <f t="shared" si="2"/>
        <v>1</v>
      </c>
      <c r="V46" s="42"/>
      <c r="W46" s="173"/>
      <c r="X46" s="201" t="s">
        <v>242</v>
      </c>
      <c r="Y46" s="201"/>
      <c r="Z46" s="201" t="s">
        <v>526</v>
      </c>
      <c r="AA46" s="204">
        <v>2</v>
      </c>
      <c r="AB46" s="204"/>
      <c r="AC46" s="173">
        <f>SUM(AA46:AB46)</f>
        <v>2</v>
      </c>
      <c r="AD46" s="42"/>
      <c r="AE46" s="173"/>
    </row>
    <row r="47" spans="1:31" ht="18.75" x14ac:dyDescent="0.3">
      <c r="A47" s="52"/>
      <c r="B47" s="35" t="s">
        <v>346</v>
      </c>
      <c r="D47" s="24">
        <v>3</v>
      </c>
      <c r="E47" s="9">
        <v>2</v>
      </c>
      <c r="F47" s="44" t="s">
        <v>886</v>
      </c>
      <c r="N47" s="8"/>
      <c r="O47" s="15"/>
      <c r="P47" s="44" t="s">
        <v>822</v>
      </c>
      <c r="Q47" s="44" t="s">
        <v>238</v>
      </c>
      <c r="R47" s="44" t="s">
        <v>356</v>
      </c>
      <c r="S47" s="42">
        <v>1</v>
      </c>
      <c r="T47" s="42"/>
      <c r="U47" s="173">
        <f t="shared" ref="U47:U55" si="6">SUM(S47:T47)</f>
        <v>1</v>
      </c>
      <c r="V47" s="42"/>
      <c r="W47" s="173"/>
      <c r="X47" s="44" t="s">
        <v>834</v>
      </c>
      <c r="Y47" s="161" t="s">
        <v>314</v>
      </c>
      <c r="Z47" s="44" t="s">
        <v>358</v>
      </c>
      <c r="AA47" s="42">
        <v>1</v>
      </c>
      <c r="AB47" s="199">
        <v>1</v>
      </c>
      <c r="AC47" s="173">
        <f t="shared" ref="AC47:AC54" si="7">SUM(AA47:AB47)</f>
        <v>2</v>
      </c>
      <c r="AD47" s="42"/>
      <c r="AE47" s="173"/>
    </row>
    <row r="48" spans="1:31" ht="15.75" x14ac:dyDescent="0.25">
      <c r="A48" s="91" t="s">
        <v>226</v>
      </c>
      <c r="B48" s="44" t="s">
        <v>272</v>
      </c>
      <c r="C48" s="60"/>
      <c r="E48" s="9">
        <v>2</v>
      </c>
      <c r="F48" s="44" t="s">
        <v>887</v>
      </c>
      <c r="I48" s="47"/>
      <c r="J48" s="48"/>
      <c r="K48" s="43"/>
      <c r="L48" s="43"/>
      <c r="N48" s="9"/>
      <c r="O48" s="63"/>
      <c r="P48" s="44" t="s">
        <v>817</v>
      </c>
      <c r="Q48" s="44" t="s">
        <v>257</v>
      </c>
      <c r="R48" s="44" t="s">
        <v>356</v>
      </c>
      <c r="S48" s="42"/>
      <c r="T48" s="199">
        <v>1</v>
      </c>
      <c r="U48" s="173">
        <f t="shared" si="6"/>
        <v>1</v>
      </c>
      <c r="V48" s="42">
        <v>1</v>
      </c>
      <c r="W48" s="173"/>
      <c r="X48" s="44" t="s">
        <v>835</v>
      </c>
      <c r="Y48" s="88" t="s">
        <v>309</v>
      </c>
      <c r="Z48" s="44" t="s">
        <v>358</v>
      </c>
      <c r="AA48" s="42"/>
      <c r="AB48" s="199">
        <v>2</v>
      </c>
      <c r="AC48" s="173">
        <f t="shared" si="7"/>
        <v>2</v>
      </c>
      <c r="AD48" s="42"/>
      <c r="AE48" s="173"/>
    </row>
    <row r="49" spans="1:31" ht="15.75" x14ac:dyDescent="0.25">
      <c r="B49" s="44"/>
      <c r="C49" s="60"/>
      <c r="E49" s="9">
        <v>2</v>
      </c>
      <c r="F49" s="44" t="s">
        <v>888</v>
      </c>
      <c r="N49" s="9"/>
      <c r="O49" s="15"/>
      <c r="P49" s="44" t="s">
        <v>818</v>
      </c>
      <c r="Q49" s="44" t="s">
        <v>209</v>
      </c>
      <c r="R49" s="44" t="s">
        <v>356</v>
      </c>
      <c r="S49" s="42"/>
      <c r="T49" s="199">
        <v>1</v>
      </c>
      <c r="U49" s="173">
        <f t="shared" si="6"/>
        <v>1</v>
      </c>
      <c r="V49" s="42"/>
      <c r="W49" s="173"/>
      <c r="X49" s="44" t="s">
        <v>836</v>
      </c>
      <c r="Y49" s="159" t="s">
        <v>216</v>
      </c>
      <c r="Z49" s="44" t="s">
        <v>358</v>
      </c>
      <c r="AA49" s="42">
        <v>1</v>
      </c>
      <c r="AB49" s="199"/>
      <c r="AC49" s="173">
        <f t="shared" si="7"/>
        <v>1</v>
      </c>
      <c r="AD49" s="42"/>
      <c r="AE49" s="173"/>
    </row>
    <row r="50" spans="1:31" ht="15.75" x14ac:dyDescent="0.25">
      <c r="E50" s="9"/>
      <c r="F50" s="44"/>
      <c r="H50" s="39"/>
      <c r="I50" s="39"/>
      <c r="J50" s="39"/>
      <c r="K50" s="39"/>
      <c r="L50" s="39"/>
      <c r="M50" s="39"/>
      <c r="N50" s="9"/>
      <c r="O50" s="15"/>
      <c r="P50" s="44" t="s">
        <v>882</v>
      </c>
      <c r="Q50" s="44" t="s">
        <v>756</v>
      </c>
      <c r="R50" s="44" t="s">
        <v>356</v>
      </c>
      <c r="S50" s="42"/>
      <c r="T50" s="42">
        <v>1</v>
      </c>
      <c r="U50" s="173">
        <f t="shared" si="6"/>
        <v>1</v>
      </c>
      <c r="V50" s="42"/>
      <c r="W50" s="173"/>
      <c r="X50" s="44" t="s">
        <v>837</v>
      </c>
      <c r="Y50" s="44" t="s">
        <v>798</v>
      </c>
      <c r="Z50" s="44" t="s">
        <v>358</v>
      </c>
      <c r="AA50" s="42"/>
      <c r="AB50" s="42">
        <v>1</v>
      </c>
      <c r="AC50" s="173">
        <f t="shared" si="7"/>
        <v>1</v>
      </c>
      <c r="AD50" s="199"/>
      <c r="AE50" s="173"/>
    </row>
    <row r="51" spans="1:31" ht="18" x14ac:dyDescent="0.25">
      <c r="A51" s="107"/>
      <c r="B51" s="108"/>
      <c r="C51" s="108"/>
      <c r="D51" s="149"/>
      <c r="E51" s="109"/>
      <c r="F51" s="108"/>
      <c r="G51" s="110"/>
      <c r="H51" s="110"/>
      <c r="I51" s="110"/>
      <c r="J51" s="111"/>
      <c r="K51" s="110"/>
      <c r="L51" s="110"/>
      <c r="M51" s="109"/>
      <c r="N51" s="8"/>
      <c r="O51" s="63"/>
      <c r="P51" s="44" t="s">
        <v>816</v>
      </c>
      <c r="Q51" s="44" t="s">
        <v>213</v>
      </c>
      <c r="R51" s="44" t="s">
        <v>356</v>
      </c>
      <c r="S51" s="42"/>
      <c r="T51" s="199"/>
      <c r="U51" s="173">
        <f t="shared" si="6"/>
        <v>0</v>
      </c>
      <c r="V51" s="42"/>
      <c r="W51" s="173"/>
      <c r="X51" s="44" t="s">
        <v>824</v>
      </c>
      <c r="Y51" s="44" t="s">
        <v>300</v>
      </c>
      <c r="Z51" s="44" t="s">
        <v>358</v>
      </c>
      <c r="AA51" s="42"/>
      <c r="AB51" s="42"/>
      <c r="AC51" s="173">
        <f t="shared" si="7"/>
        <v>0</v>
      </c>
      <c r="AD51" s="199"/>
      <c r="AE51" s="173"/>
    </row>
    <row r="52" spans="1:31" ht="18.75" x14ac:dyDescent="0.3">
      <c r="C52" s="44" t="s">
        <v>801</v>
      </c>
      <c r="D52" s="102">
        <f>SUM(D15:D51)</f>
        <v>21</v>
      </c>
      <c r="E52" s="22"/>
      <c r="F52" s="44" t="s">
        <v>233</v>
      </c>
      <c r="G52" s="35"/>
      <c r="H52" s="50"/>
      <c r="I52" s="64">
        <v>7</v>
      </c>
      <c r="J52" s="23"/>
      <c r="K52" s="56"/>
      <c r="L52" s="59"/>
      <c r="N52" s="8"/>
      <c r="O52" s="15"/>
      <c r="P52" s="44" t="s">
        <v>819</v>
      </c>
      <c r="Q52" s="51" t="s">
        <v>217</v>
      </c>
      <c r="R52" s="51" t="s">
        <v>356</v>
      </c>
      <c r="S52" s="42"/>
      <c r="T52" s="199"/>
      <c r="U52" s="173">
        <f t="shared" si="6"/>
        <v>0</v>
      </c>
      <c r="V52" s="42"/>
      <c r="W52" s="173"/>
      <c r="X52" s="44" t="s">
        <v>838</v>
      </c>
      <c r="Y52" s="44" t="s">
        <v>290</v>
      </c>
      <c r="Z52" s="44" t="s">
        <v>358</v>
      </c>
      <c r="AA52" s="42"/>
      <c r="AB52" s="199"/>
      <c r="AC52" s="173">
        <f t="shared" si="7"/>
        <v>0</v>
      </c>
      <c r="AD52" s="43"/>
      <c r="AE52" s="173"/>
    </row>
    <row r="53" spans="1:31" ht="15.75" x14ac:dyDescent="0.25">
      <c r="N53" s="8"/>
      <c r="O53" s="63"/>
      <c r="P53" s="44" t="s">
        <v>820</v>
      </c>
      <c r="Q53" s="44" t="s">
        <v>254</v>
      </c>
      <c r="R53" s="44" t="s">
        <v>356</v>
      </c>
      <c r="S53" s="42"/>
      <c r="T53" s="199"/>
      <c r="U53" s="173">
        <f t="shared" si="6"/>
        <v>0</v>
      </c>
      <c r="V53" s="42"/>
      <c r="W53" s="173"/>
      <c r="X53" s="44" t="s">
        <v>839</v>
      </c>
      <c r="Y53" s="44" t="s">
        <v>295</v>
      </c>
      <c r="Z53" s="44" t="s">
        <v>358</v>
      </c>
      <c r="AA53" s="42"/>
      <c r="AB53" s="42"/>
      <c r="AC53" s="173">
        <f t="shared" si="7"/>
        <v>0</v>
      </c>
      <c r="AD53" s="42"/>
      <c r="AE53" s="173"/>
    </row>
    <row r="54" spans="1:31" ht="15.75" x14ac:dyDescent="0.25">
      <c r="N54" s="9"/>
      <c r="O54" s="15"/>
      <c r="P54" s="44" t="s">
        <v>821</v>
      </c>
      <c r="Q54" s="51" t="s">
        <v>254</v>
      </c>
      <c r="R54" s="51" t="s">
        <v>356</v>
      </c>
      <c r="S54" s="42"/>
      <c r="T54" s="42"/>
      <c r="U54" s="173">
        <f t="shared" si="6"/>
        <v>0</v>
      </c>
      <c r="V54" s="42"/>
      <c r="W54" s="173"/>
      <c r="X54" s="44" t="s">
        <v>840</v>
      </c>
      <c r="Y54" s="44" t="s">
        <v>293</v>
      </c>
      <c r="Z54" s="51" t="s">
        <v>358</v>
      </c>
      <c r="AA54" s="199"/>
      <c r="AB54" s="42"/>
      <c r="AC54" s="173">
        <f t="shared" si="7"/>
        <v>0</v>
      </c>
      <c r="AD54" s="43"/>
      <c r="AE54" s="173"/>
    </row>
    <row r="55" spans="1:31" ht="15.75" x14ac:dyDescent="0.25">
      <c r="N55" s="9"/>
      <c r="O55" s="63"/>
      <c r="P55" s="44" t="s">
        <v>360</v>
      </c>
      <c r="Q55" s="159" t="s">
        <v>691</v>
      </c>
      <c r="R55" s="44" t="s">
        <v>356</v>
      </c>
      <c r="S55" s="42"/>
      <c r="T55" s="42"/>
      <c r="U55" s="173">
        <f t="shared" si="6"/>
        <v>0</v>
      </c>
      <c r="V55" s="42"/>
      <c r="W55" s="173"/>
      <c r="X55" s="44" t="s">
        <v>841</v>
      </c>
      <c r="Y55" s="44" t="s">
        <v>248</v>
      </c>
      <c r="Z55" s="44" t="s">
        <v>358</v>
      </c>
      <c r="AA55" s="42"/>
      <c r="AB55" s="199"/>
      <c r="AC55" s="173">
        <f>SUM(AA55:AB55)</f>
        <v>0</v>
      </c>
      <c r="AD55" s="43"/>
      <c r="AE55" s="173"/>
    </row>
    <row r="56" spans="1:31" ht="18.75" x14ac:dyDescent="0.3">
      <c r="A56" s="171"/>
      <c r="B56" s="170" t="s">
        <v>881</v>
      </c>
      <c r="C56" s="170"/>
      <c r="D56" s="49" t="s">
        <v>246</v>
      </c>
      <c r="E56" s="49" t="s">
        <v>240</v>
      </c>
      <c r="F56" s="49" t="s">
        <v>241</v>
      </c>
      <c r="G56" s="170" t="s">
        <v>247</v>
      </c>
      <c r="H56" s="170" t="s">
        <v>803</v>
      </c>
      <c r="I56" s="170"/>
      <c r="J56" s="170"/>
      <c r="K56" s="170"/>
      <c r="L56" s="170" t="s">
        <v>802</v>
      </c>
      <c r="N56" s="9"/>
      <c r="O56" s="63"/>
      <c r="P56" s="44" t="s">
        <v>823</v>
      </c>
      <c r="Q56" s="44" t="s">
        <v>292</v>
      </c>
      <c r="R56" s="44" t="s">
        <v>356</v>
      </c>
      <c r="S56" s="42"/>
      <c r="T56" s="199"/>
      <c r="U56" s="173">
        <f t="shared" si="2"/>
        <v>0</v>
      </c>
      <c r="V56" s="43"/>
      <c r="W56" s="173"/>
      <c r="X56" s="44" t="s">
        <v>842</v>
      </c>
      <c r="Y56" s="44" t="s">
        <v>598</v>
      </c>
      <c r="Z56" s="44" t="s">
        <v>358</v>
      </c>
      <c r="AA56" s="42"/>
      <c r="AB56" s="199"/>
      <c r="AC56" s="173">
        <f>SUM(AA56:AB56)</f>
        <v>0</v>
      </c>
      <c r="AD56" s="42"/>
      <c r="AE56" s="173"/>
    </row>
    <row r="57" spans="1:31" ht="18.75" x14ac:dyDescent="0.3">
      <c r="B57" s="42">
        <v>1</v>
      </c>
      <c r="C57" s="159" t="s">
        <v>274</v>
      </c>
      <c r="D57" s="51" t="s">
        <v>305</v>
      </c>
      <c r="E57" s="42"/>
      <c r="F57" s="42">
        <v>3</v>
      </c>
      <c r="G57" s="173">
        <f t="shared" ref="G57:G66" si="8">SUM(E57:F57)</f>
        <v>3</v>
      </c>
      <c r="H57" s="64"/>
      <c r="I57" s="44"/>
      <c r="J57" s="44"/>
      <c r="K57" s="64"/>
      <c r="L57" s="44" t="s">
        <v>785</v>
      </c>
      <c r="M57" s="44" t="s">
        <v>306</v>
      </c>
      <c r="N57" s="9"/>
      <c r="O57" s="15"/>
      <c r="P57" s="201" t="s">
        <v>356</v>
      </c>
      <c r="Q57" s="201"/>
      <c r="R57" s="201" t="s">
        <v>526</v>
      </c>
      <c r="S57" s="204">
        <v>1</v>
      </c>
      <c r="T57" s="204"/>
      <c r="U57" s="173">
        <f t="shared" si="2"/>
        <v>1</v>
      </c>
      <c r="V57" s="43"/>
      <c r="W57" s="173"/>
      <c r="X57" s="201" t="s">
        <v>358</v>
      </c>
      <c r="Y57" s="206"/>
      <c r="Z57" s="201" t="s">
        <v>526</v>
      </c>
      <c r="AA57" s="204">
        <v>1</v>
      </c>
      <c r="AB57" s="204"/>
      <c r="AC57" s="173">
        <f>SUM(AA57:AB57)</f>
        <v>1</v>
      </c>
      <c r="AD57" s="43"/>
      <c r="AE57" s="173"/>
    </row>
    <row r="58" spans="1:31" ht="16.5" thickBot="1" x14ac:dyDescent="0.3">
      <c r="B58" s="42">
        <v>2</v>
      </c>
      <c r="C58" s="44" t="s">
        <v>790</v>
      </c>
      <c r="D58" s="44" t="s">
        <v>305</v>
      </c>
      <c r="E58" s="42">
        <v>2</v>
      </c>
      <c r="F58" s="199"/>
      <c r="G58" s="173">
        <f t="shared" si="8"/>
        <v>2</v>
      </c>
      <c r="H58" s="42"/>
      <c r="I58" s="44"/>
      <c r="J58" s="44"/>
      <c r="K58" s="44"/>
      <c r="L58" s="44"/>
      <c r="M58" s="43"/>
      <c r="N58" s="9"/>
      <c r="O58" s="63"/>
      <c r="P58" s="44"/>
      <c r="Q58" s="44"/>
      <c r="R58" s="44"/>
      <c r="S58" s="42"/>
      <c r="T58" s="42"/>
      <c r="U58" s="173">
        <f t="shared" si="2"/>
        <v>0</v>
      </c>
      <c r="V58" s="43"/>
      <c r="W58" s="173"/>
      <c r="X58" s="44"/>
      <c r="Y58" s="159"/>
      <c r="Z58" s="51"/>
      <c r="AA58" s="42"/>
      <c r="AB58" s="199"/>
      <c r="AC58" s="173">
        <f>SUM(AA58:AB58)</f>
        <v>0</v>
      </c>
      <c r="AD58" s="199"/>
      <c r="AE58" s="173"/>
    </row>
    <row r="59" spans="1:31" ht="16.5" thickBot="1" x14ac:dyDescent="0.3">
      <c r="B59" s="42">
        <v>3</v>
      </c>
      <c r="C59" s="161" t="s">
        <v>314</v>
      </c>
      <c r="D59" s="44" t="s">
        <v>358</v>
      </c>
      <c r="E59" s="42">
        <v>1</v>
      </c>
      <c r="F59" s="199">
        <v>1</v>
      </c>
      <c r="G59" s="173">
        <f t="shared" si="8"/>
        <v>2</v>
      </c>
      <c r="H59" s="43"/>
      <c r="I59" s="44"/>
      <c r="J59" s="44"/>
      <c r="K59" s="44"/>
      <c r="L59" s="43"/>
      <c r="M59" s="43"/>
      <c r="N59" s="9"/>
      <c r="O59" s="16"/>
      <c r="P59" s="168"/>
      <c r="Q59" s="168"/>
      <c r="R59" s="168"/>
      <c r="S59" s="207">
        <f>SUM(S14:S58)</f>
        <v>11</v>
      </c>
      <c r="T59" s="207">
        <f>SUM(T14:T58)</f>
        <v>18</v>
      </c>
      <c r="U59" s="207">
        <f>SUM(U14:U58)</f>
        <v>29</v>
      </c>
      <c r="V59" s="207">
        <f>SUM(V14:V58)</f>
        <v>3</v>
      </c>
      <c r="W59" s="173"/>
      <c r="X59" s="208"/>
      <c r="Y59" s="57"/>
      <c r="Z59" s="57"/>
      <c r="AA59" s="207">
        <f>SUM(AA14:AA58)</f>
        <v>10</v>
      </c>
      <c r="AB59" s="207">
        <f>SUM(AB14:AB58)</f>
        <v>16</v>
      </c>
      <c r="AC59" s="207">
        <f>SUM(AC14:AC58)</f>
        <v>26</v>
      </c>
      <c r="AD59" s="207">
        <f>SUM(AD14:AD58)</f>
        <v>4</v>
      </c>
      <c r="AE59" s="173"/>
    </row>
    <row r="60" spans="1:31" ht="20.25" thickTop="1" thickBot="1" x14ac:dyDescent="0.35">
      <c r="B60" s="42">
        <v>4</v>
      </c>
      <c r="C60" s="44" t="s">
        <v>261</v>
      </c>
      <c r="D60" s="44" t="s">
        <v>305</v>
      </c>
      <c r="E60" s="42">
        <v>1</v>
      </c>
      <c r="F60" s="42">
        <v>1</v>
      </c>
      <c r="G60" s="173">
        <f t="shared" si="8"/>
        <v>2</v>
      </c>
      <c r="H60" s="43"/>
      <c r="I60" s="44"/>
      <c r="J60" s="43"/>
      <c r="K60" s="43"/>
      <c r="L60" s="170" t="s">
        <v>273</v>
      </c>
      <c r="M60" s="43"/>
      <c r="N60" s="9"/>
      <c r="O60" s="16"/>
      <c r="P60" s="43"/>
      <c r="Q60" s="43"/>
      <c r="R60" s="43"/>
      <c r="S60" s="43"/>
      <c r="T60" s="43"/>
      <c r="U60" s="43"/>
      <c r="V60" s="43"/>
      <c r="W60" s="43"/>
      <c r="X60" s="209" t="s">
        <v>799</v>
      </c>
      <c r="Y60" s="201"/>
      <c r="Z60" s="201"/>
      <c r="AA60" s="210">
        <f>S59+AA59</f>
        <v>21</v>
      </c>
      <c r="AB60" s="210">
        <f>T59+AB59</f>
        <v>34</v>
      </c>
      <c r="AC60" s="210">
        <f>U59+AC59</f>
        <v>55</v>
      </c>
      <c r="AD60" s="210">
        <f>V59+AD59</f>
        <v>7</v>
      </c>
      <c r="AE60" s="211"/>
    </row>
    <row r="61" spans="1:31" ht="19.5" thickTop="1" x14ac:dyDescent="0.3">
      <c r="B61" s="42">
        <v>5</v>
      </c>
      <c r="C61" s="44" t="s">
        <v>792</v>
      </c>
      <c r="D61" s="44" t="s">
        <v>305</v>
      </c>
      <c r="E61" s="42">
        <v>1</v>
      </c>
      <c r="F61" s="42">
        <v>1</v>
      </c>
      <c r="G61" s="173">
        <f t="shared" si="8"/>
        <v>2</v>
      </c>
      <c r="H61" s="43"/>
      <c r="I61" s="43"/>
      <c r="J61" s="43"/>
      <c r="K61" s="43"/>
      <c r="L61" s="159" t="s">
        <v>272</v>
      </c>
      <c r="M61" s="51"/>
      <c r="N61" s="9"/>
      <c r="O61" s="16"/>
      <c r="P61" s="163" t="s">
        <v>269</v>
      </c>
      <c r="Q61" s="170"/>
      <c r="R61" s="192">
        <v>41169</v>
      </c>
      <c r="S61" s="57"/>
      <c r="T61" s="57"/>
      <c r="U61" s="57"/>
      <c r="V61" s="171"/>
      <c r="W61" s="171"/>
      <c r="X61" s="163" t="s">
        <v>271</v>
      </c>
      <c r="Y61" s="170"/>
      <c r="Z61" s="192">
        <v>41176</v>
      </c>
      <c r="AA61" s="211"/>
      <c r="AB61" s="211"/>
      <c r="AC61" s="211"/>
      <c r="AD61" s="211"/>
      <c r="AE61" s="211"/>
    </row>
    <row r="62" spans="1:31" ht="18.75" x14ac:dyDescent="0.3">
      <c r="B62" s="42">
        <v>6</v>
      </c>
      <c r="C62" s="44" t="s">
        <v>320</v>
      </c>
      <c r="D62" s="44" t="s">
        <v>305</v>
      </c>
      <c r="E62" s="42">
        <v>1</v>
      </c>
      <c r="F62" s="42">
        <v>1</v>
      </c>
      <c r="G62" s="173">
        <f t="shared" si="8"/>
        <v>2</v>
      </c>
      <c r="H62" s="43"/>
      <c r="I62" s="43"/>
      <c r="J62" s="43"/>
      <c r="K62" s="43"/>
      <c r="L62" s="43"/>
      <c r="M62" s="43"/>
      <c r="O62" s="16"/>
      <c r="P62" s="162" t="s">
        <v>270</v>
      </c>
      <c r="Q62" s="162" t="s">
        <v>268</v>
      </c>
      <c r="R62" s="162" t="s">
        <v>296</v>
      </c>
      <c r="S62" s="44"/>
      <c r="T62" s="44"/>
      <c r="U62" s="44"/>
      <c r="V62" s="50"/>
      <c r="W62" s="50"/>
      <c r="X62" s="162" t="s">
        <v>270</v>
      </c>
      <c r="Y62" s="162" t="s">
        <v>268</v>
      </c>
      <c r="Z62" s="162" t="s">
        <v>296</v>
      </c>
      <c r="AA62" s="43"/>
      <c r="AB62" s="43"/>
      <c r="AC62" s="43"/>
      <c r="AD62" s="43"/>
      <c r="AE62" s="211"/>
    </row>
    <row r="63" spans="1:31" ht="19.5" customHeight="1" x14ac:dyDescent="0.3">
      <c r="B63" s="42">
        <v>7</v>
      </c>
      <c r="C63" s="159" t="s">
        <v>383</v>
      </c>
      <c r="D63" s="44" t="s">
        <v>306</v>
      </c>
      <c r="E63" s="42">
        <v>1</v>
      </c>
      <c r="F63" s="199">
        <v>1</v>
      </c>
      <c r="G63" s="173">
        <f t="shared" si="8"/>
        <v>2</v>
      </c>
      <c r="H63" s="42">
        <v>2</v>
      </c>
      <c r="I63" s="43"/>
      <c r="J63" s="43"/>
      <c r="K63" s="43"/>
      <c r="L63" s="43"/>
      <c r="M63" s="43"/>
      <c r="O63" s="16"/>
      <c r="P63" s="198">
        <v>0.38541666666666669</v>
      </c>
      <c r="Q63" s="64" t="s">
        <v>315</v>
      </c>
      <c r="R63" s="193" t="s">
        <v>350</v>
      </c>
      <c r="S63" s="44"/>
      <c r="T63" s="44"/>
      <c r="U63" s="44"/>
      <c r="V63" s="50"/>
      <c r="W63" s="50"/>
      <c r="X63" s="198">
        <v>0.38541666666666669</v>
      </c>
      <c r="Y63" s="64" t="s">
        <v>315</v>
      </c>
      <c r="Z63" s="193" t="s">
        <v>354</v>
      </c>
      <c r="AA63" s="52"/>
      <c r="AB63" s="91"/>
      <c r="AC63" s="42"/>
      <c r="AD63" s="43"/>
      <c r="AE63" s="211"/>
    </row>
    <row r="64" spans="1:31" ht="18.75" customHeight="1" x14ac:dyDescent="0.3">
      <c r="A64" s="199"/>
      <c r="B64" s="42">
        <v>8</v>
      </c>
      <c r="C64" s="56" t="s">
        <v>310</v>
      </c>
      <c r="D64" s="44" t="s">
        <v>306</v>
      </c>
      <c r="E64" s="42">
        <v>1</v>
      </c>
      <c r="F64" s="199">
        <v>1</v>
      </c>
      <c r="G64" s="173">
        <f t="shared" si="8"/>
        <v>2</v>
      </c>
      <c r="H64" s="42"/>
      <c r="I64" s="43"/>
      <c r="J64" s="43"/>
      <c r="K64" s="43"/>
      <c r="L64" s="170" t="s">
        <v>348</v>
      </c>
      <c r="M64" s="43"/>
      <c r="O64" s="16"/>
      <c r="P64" s="198">
        <v>0.38541666666666669</v>
      </c>
      <c r="Q64" s="64" t="s">
        <v>316</v>
      </c>
      <c r="R64" s="193" t="s">
        <v>351</v>
      </c>
      <c r="S64" s="44"/>
      <c r="T64" s="44"/>
      <c r="U64" s="44"/>
      <c r="V64" s="50"/>
      <c r="W64" s="50"/>
      <c r="X64" s="198">
        <v>0.38541666666666669</v>
      </c>
      <c r="Y64" s="64" t="s">
        <v>316</v>
      </c>
      <c r="Z64" s="193" t="s">
        <v>330</v>
      </c>
      <c r="AA64" s="42"/>
      <c r="AB64" s="199"/>
      <c r="AC64" s="42"/>
      <c r="AD64" s="43"/>
      <c r="AE64" s="211"/>
    </row>
    <row r="65" spans="1:31" ht="18.75" x14ac:dyDescent="0.3">
      <c r="A65" s="199"/>
      <c r="B65" s="42">
        <v>9</v>
      </c>
      <c r="C65" s="51" t="s">
        <v>205</v>
      </c>
      <c r="D65" s="44" t="s">
        <v>306</v>
      </c>
      <c r="E65" s="42">
        <v>1</v>
      </c>
      <c r="F65" s="199">
        <v>1</v>
      </c>
      <c r="G65" s="173">
        <f t="shared" si="8"/>
        <v>2</v>
      </c>
      <c r="H65" s="42"/>
      <c r="I65" s="43"/>
      <c r="J65" s="43"/>
      <c r="K65" s="43"/>
      <c r="L65" s="159" t="s">
        <v>274</v>
      </c>
      <c r="M65" s="51" t="s">
        <v>305</v>
      </c>
      <c r="O65" s="16"/>
      <c r="P65" s="198">
        <v>0.42708333333333331</v>
      </c>
      <c r="Q65" s="64" t="s">
        <v>315</v>
      </c>
      <c r="R65" s="193" t="s">
        <v>352</v>
      </c>
      <c r="S65" s="44"/>
      <c r="T65" s="44"/>
      <c r="U65" s="44"/>
      <c r="V65" s="50"/>
      <c r="W65" s="50"/>
      <c r="X65" s="198">
        <v>0.42708333333333331</v>
      </c>
      <c r="Y65" s="64" t="s">
        <v>315</v>
      </c>
      <c r="Z65" s="193" t="s">
        <v>331</v>
      </c>
      <c r="AA65" s="42"/>
      <c r="AB65" s="42"/>
      <c r="AC65" s="42"/>
      <c r="AD65" s="43"/>
      <c r="AE65" s="211"/>
    </row>
    <row r="66" spans="1:31" ht="18.75" x14ac:dyDescent="0.3">
      <c r="A66" s="200"/>
      <c r="B66" s="42">
        <v>10</v>
      </c>
      <c r="C66" s="51" t="s">
        <v>899</v>
      </c>
      <c r="D66" s="44"/>
      <c r="E66" s="42"/>
      <c r="F66" s="199">
        <v>2</v>
      </c>
      <c r="G66" s="173">
        <f t="shared" si="8"/>
        <v>2</v>
      </c>
      <c r="H66" s="43"/>
      <c r="I66" s="43"/>
      <c r="J66" s="43"/>
      <c r="K66" s="43"/>
      <c r="L66" s="43"/>
      <c r="M66" s="44"/>
      <c r="O66" s="16"/>
      <c r="P66" s="198">
        <v>0.42708333333333331</v>
      </c>
      <c r="Q66" s="64" t="s">
        <v>316</v>
      </c>
      <c r="R66" s="193" t="s">
        <v>353</v>
      </c>
      <c r="S66" s="43"/>
      <c r="T66" s="43"/>
      <c r="U66" s="43"/>
      <c r="V66" s="43"/>
      <c r="W66" s="43"/>
      <c r="X66" s="198">
        <v>0.42708333333333331</v>
      </c>
      <c r="Y66" s="64" t="s">
        <v>316</v>
      </c>
      <c r="Z66" s="193" t="s">
        <v>332</v>
      </c>
      <c r="AA66" s="43"/>
      <c r="AB66" s="43"/>
      <c r="AC66" s="43"/>
      <c r="AD66" s="43"/>
      <c r="AE66" s="211"/>
    </row>
    <row r="67" spans="1:31" ht="15.75" x14ac:dyDescent="0.25">
      <c r="A67" s="151"/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</row>
    <row r="68" spans="1:31" ht="23.25" x14ac:dyDescent="0.35">
      <c r="A68" s="95"/>
      <c r="B68" s="96"/>
      <c r="C68" s="95"/>
      <c r="D68" s="95"/>
      <c r="E68" s="96"/>
      <c r="F68" s="99"/>
      <c r="G68" s="95"/>
      <c r="H68" s="99"/>
      <c r="I68" s="99"/>
      <c r="J68" s="96"/>
      <c r="K68" s="99"/>
      <c r="L68" s="105"/>
      <c r="M68" s="94"/>
      <c r="O68" s="94"/>
      <c r="P68" s="143"/>
      <c r="Q68" s="143"/>
      <c r="R68" s="143"/>
      <c r="S68" s="150"/>
      <c r="T68" s="150"/>
      <c r="U68" s="104"/>
      <c r="V68" s="104"/>
      <c r="W68" s="19"/>
    </row>
    <row r="69" spans="1:31" ht="18" x14ac:dyDescent="0.25">
      <c r="A69" s="36"/>
      <c r="B69" s="84"/>
      <c r="C69" s="36"/>
      <c r="D69" s="36"/>
      <c r="E69" s="34"/>
      <c r="F69" s="83"/>
      <c r="G69" s="36"/>
      <c r="H69" s="83"/>
      <c r="I69" s="83"/>
      <c r="J69" s="34"/>
      <c r="K69" s="83"/>
      <c r="L69" s="4"/>
      <c r="O69" s="94"/>
      <c r="P69" s="143"/>
      <c r="Q69" s="143"/>
      <c r="R69" s="143"/>
      <c r="S69" s="104"/>
      <c r="T69" s="104"/>
      <c r="U69" s="104"/>
      <c r="V69" s="104"/>
    </row>
    <row r="70" spans="1:31" ht="18" x14ac:dyDescent="0.25">
      <c r="A70" s="36"/>
      <c r="B70" s="84"/>
      <c r="C70" s="36"/>
      <c r="D70" s="36"/>
      <c r="E70" s="34"/>
      <c r="F70" s="83"/>
      <c r="G70" s="36"/>
      <c r="H70" s="83"/>
      <c r="I70" s="68"/>
      <c r="J70" s="68"/>
      <c r="K70" s="68"/>
      <c r="L70" s="7"/>
      <c r="O70" s="94"/>
      <c r="P70" s="143"/>
      <c r="Q70" s="143"/>
      <c r="R70" s="143"/>
      <c r="S70" s="104"/>
      <c r="T70" s="104"/>
      <c r="U70" s="104"/>
      <c r="V70" s="104"/>
    </row>
    <row r="71" spans="1:31" ht="18" x14ac:dyDescent="0.25">
      <c r="A71" s="36"/>
      <c r="B71" s="84"/>
      <c r="C71" s="36"/>
      <c r="D71" s="36"/>
      <c r="E71" s="34"/>
      <c r="F71" s="83"/>
      <c r="G71" s="36"/>
      <c r="H71" s="83"/>
      <c r="I71" s="68"/>
      <c r="J71" s="68"/>
      <c r="K71" s="68"/>
      <c r="L71" s="1"/>
      <c r="P71" s="40"/>
      <c r="Q71" s="40"/>
      <c r="R71" s="40"/>
    </row>
    <row r="72" spans="1:31" ht="18" x14ac:dyDescent="0.25">
      <c r="A72" s="36"/>
      <c r="B72" s="84"/>
      <c r="C72" s="36"/>
      <c r="D72" s="36"/>
      <c r="E72" s="34"/>
      <c r="F72" s="83"/>
      <c r="G72" s="36"/>
      <c r="H72" s="36"/>
      <c r="I72" s="36"/>
      <c r="J72" s="85"/>
      <c r="K72" s="83"/>
      <c r="P72" s="7"/>
      <c r="Q72" s="6"/>
      <c r="R72" s="10"/>
    </row>
    <row r="73" spans="1:31" ht="18" x14ac:dyDescent="0.25">
      <c r="A73" s="36"/>
      <c r="B73" s="84"/>
      <c r="C73" s="36"/>
      <c r="D73" s="36"/>
      <c r="E73" s="34"/>
      <c r="F73" s="83"/>
      <c r="G73" s="54"/>
      <c r="H73" s="36"/>
      <c r="I73" s="36"/>
      <c r="J73" s="85"/>
      <c r="K73" s="83"/>
      <c r="P73" s="5"/>
      <c r="Q73" s="5"/>
      <c r="R73" s="7"/>
    </row>
    <row r="74" spans="1:31" ht="18" x14ac:dyDescent="0.25">
      <c r="A74" s="36"/>
      <c r="B74" s="84"/>
      <c r="C74" s="36"/>
      <c r="D74" s="36"/>
      <c r="E74" s="34"/>
      <c r="F74" s="83"/>
      <c r="G74" s="54"/>
      <c r="H74" s="36"/>
      <c r="I74" s="83"/>
      <c r="J74" s="83"/>
      <c r="K74" s="83"/>
      <c r="P74" s="67"/>
      <c r="Q74" s="67"/>
      <c r="R74" s="40"/>
    </row>
    <row r="75" spans="1:31" ht="18" x14ac:dyDescent="0.25">
      <c r="A75" s="36"/>
      <c r="B75" s="84"/>
      <c r="C75" s="36"/>
      <c r="D75" s="36"/>
      <c r="E75" s="34"/>
      <c r="F75" s="83"/>
      <c r="G75" s="54"/>
      <c r="H75" s="36"/>
      <c r="I75" s="83"/>
      <c r="J75" s="83"/>
      <c r="K75" s="83"/>
      <c r="P75" s="7"/>
      <c r="Q75" s="7"/>
      <c r="R75" s="7"/>
    </row>
    <row r="76" spans="1:31" ht="18" x14ac:dyDescent="0.25">
      <c r="A76" s="36"/>
      <c r="B76" s="84"/>
      <c r="C76" s="36"/>
      <c r="D76" s="36"/>
      <c r="E76" s="34"/>
      <c r="F76" s="83"/>
      <c r="G76" s="36"/>
      <c r="H76" s="83"/>
      <c r="I76" s="83"/>
      <c r="J76" s="34"/>
      <c r="K76" s="83"/>
      <c r="P76" s="5"/>
      <c r="Q76" s="5"/>
      <c r="R76" s="7"/>
    </row>
    <row r="77" spans="1:31" ht="18" x14ac:dyDescent="0.25">
      <c r="A77" s="36"/>
      <c r="B77" s="84"/>
      <c r="C77" s="36"/>
      <c r="D77" s="36"/>
      <c r="E77" s="34"/>
      <c r="F77" s="36"/>
      <c r="G77" s="36"/>
      <c r="H77" s="36"/>
      <c r="I77" s="83"/>
      <c r="J77" s="83"/>
      <c r="K77" s="83"/>
      <c r="P77" s="5"/>
      <c r="Q77" s="5"/>
      <c r="R77" s="7"/>
    </row>
    <row r="78" spans="1:31" ht="18" x14ac:dyDescent="0.25">
      <c r="A78" s="36"/>
      <c r="B78" s="84"/>
      <c r="C78" s="38"/>
      <c r="D78" s="38"/>
      <c r="E78" s="34"/>
      <c r="F78" s="36"/>
      <c r="G78" s="54"/>
      <c r="H78" s="36"/>
      <c r="I78" s="83"/>
      <c r="J78" s="83"/>
      <c r="K78" s="83"/>
      <c r="P78" s="5"/>
      <c r="Q78" s="5"/>
      <c r="R78" s="7"/>
    </row>
    <row r="79" spans="1:31" ht="18" x14ac:dyDescent="0.25">
      <c r="A79" s="36"/>
      <c r="B79" s="84"/>
      <c r="C79" s="36"/>
      <c r="D79" s="34"/>
      <c r="E79" s="34"/>
      <c r="F79" s="83"/>
      <c r="G79" s="36"/>
      <c r="H79" s="83"/>
      <c r="I79" s="83"/>
      <c r="J79" s="83"/>
      <c r="K79" s="83"/>
      <c r="P79" s="7"/>
      <c r="Q79" s="7"/>
      <c r="R79" s="7"/>
    </row>
    <row r="80" spans="1:31" ht="18" x14ac:dyDescent="0.25">
      <c r="A80" s="36"/>
      <c r="B80" s="84"/>
      <c r="C80" s="36"/>
      <c r="D80" s="34"/>
      <c r="E80" s="34"/>
      <c r="F80" s="36"/>
      <c r="G80" s="54"/>
      <c r="H80" s="36"/>
      <c r="I80" s="83"/>
      <c r="J80" s="83"/>
      <c r="K80" s="83"/>
      <c r="P80" s="7"/>
      <c r="Q80" s="7"/>
      <c r="R80" s="7"/>
    </row>
    <row r="81" spans="1:12" ht="18" x14ac:dyDescent="0.25">
      <c r="A81" s="36"/>
      <c r="B81" s="84"/>
      <c r="C81" s="34"/>
      <c r="D81" s="34"/>
      <c r="E81" s="34"/>
      <c r="F81" s="36"/>
      <c r="G81" s="54"/>
      <c r="H81" s="36"/>
      <c r="I81" s="83"/>
      <c r="J81" s="83"/>
      <c r="K81" s="83"/>
    </row>
    <row r="82" spans="1:12" ht="18" x14ac:dyDescent="0.25">
      <c r="A82" s="36"/>
      <c r="B82" s="84"/>
      <c r="C82" s="34"/>
      <c r="D82" s="34"/>
      <c r="E82" s="34"/>
      <c r="F82" s="36"/>
      <c r="G82" s="54"/>
      <c r="H82" s="36"/>
      <c r="I82" s="83"/>
      <c r="J82" s="83"/>
      <c r="K82" s="83"/>
    </row>
    <row r="83" spans="1:12" ht="23.25" x14ac:dyDescent="0.35">
      <c r="A83" s="86"/>
      <c r="B83" s="89"/>
      <c r="C83" s="34"/>
      <c r="D83" s="34"/>
      <c r="E83" s="34"/>
      <c r="F83" s="36"/>
      <c r="G83" s="54"/>
      <c r="H83" s="36"/>
      <c r="I83" s="83"/>
      <c r="J83" s="83"/>
      <c r="K83" s="83"/>
    </row>
    <row r="84" spans="1:12" ht="18" x14ac:dyDescent="0.25">
      <c r="A84" s="36"/>
      <c r="B84" s="84"/>
      <c r="C84" s="36"/>
      <c r="D84" s="84"/>
      <c r="E84" s="34"/>
      <c r="F84" s="83"/>
      <c r="G84" s="36"/>
      <c r="H84" s="36"/>
      <c r="I84" s="83"/>
      <c r="J84" s="34"/>
      <c r="K84" s="83"/>
    </row>
    <row r="85" spans="1:12" ht="18" x14ac:dyDescent="0.25">
      <c r="A85" s="36"/>
      <c r="B85" s="34"/>
      <c r="C85" s="34"/>
      <c r="D85" s="34"/>
      <c r="E85" s="34"/>
      <c r="F85" s="34"/>
      <c r="G85" s="36"/>
      <c r="H85" s="34"/>
      <c r="I85" s="34"/>
      <c r="J85" s="34"/>
      <c r="K85" s="83"/>
    </row>
    <row r="86" spans="1:12" ht="18" x14ac:dyDescent="0.25">
      <c r="A86" s="36"/>
      <c r="B86" s="84"/>
      <c r="C86" s="84"/>
      <c r="D86" s="84"/>
      <c r="E86" s="83"/>
      <c r="F86" s="83"/>
      <c r="G86" s="36"/>
      <c r="H86" s="83"/>
      <c r="I86" s="83"/>
      <c r="J86" s="34"/>
      <c r="K86" s="83"/>
    </row>
    <row r="87" spans="1:12" ht="18" x14ac:dyDescent="0.25">
      <c r="A87" s="83"/>
      <c r="B87" s="34"/>
      <c r="C87" s="84"/>
      <c r="D87" s="84"/>
      <c r="E87" s="34"/>
      <c r="F87" s="36"/>
      <c r="G87" s="54"/>
      <c r="H87" s="36"/>
      <c r="I87" s="83"/>
      <c r="J87" s="83"/>
      <c r="K87" s="83"/>
    </row>
    <row r="88" spans="1:12" ht="23.25" x14ac:dyDescent="0.35">
      <c r="A88" s="83"/>
      <c r="B88" s="58"/>
      <c r="C88" s="89"/>
      <c r="D88" s="89"/>
      <c r="E88" s="58"/>
      <c r="F88" s="36"/>
      <c r="G88" s="54"/>
      <c r="H88" s="36"/>
      <c r="I88" s="83"/>
      <c r="J88" s="83"/>
      <c r="K88" s="83"/>
    </row>
    <row r="89" spans="1:12" ht="18" x14ac:dyDescent="0.25">
      <c r="A89" s="83"/>
      <c r="B89" s="34"/>
      <c r="C89" s="84"/>
      <c r="D89" s="84"/>
      <c r="E89" s="34"/>
      <c r="F89" s="36"/>
      <c r="G89" s="54"/>
      <c r="H89" s="36"/>
      <c r="I89" s="83"/>
      <c r="J89" s="83"/>
      <c r="K89" s="83"/>
    </row>
    <row r="90" spans="1:12" ht="18" x14ac:dyDescent="0.25">
      <c r="A90" s="36"/>
      <c r="B90" s="34"/>
      <c r="C90" s="34"/>
      <c r="D90" s="34"/>
      <c r="E90" s="34"/>
      <c r="F90" s="36"/>
      <c r="G90" s="54"/>
      <c r="H90" s="36"/>
      <c r="I90" s="83"/>
      <c r="J90" s="34"/>
      <c r="K90" s="34"/>
      <c r="L90" s="1"/>
    </row>
    <row r="91" spans="1:12" ht="18" x14ac:dyDescent="0.25">
      <c r="A91" s="36"/>
      <c r="B91" s="34"/>
      <c r="C91" s="87"/>
      <c r="D91" s="34"/>
      <c r="E91" s="34"/>
      <c r="F91" s="36"/>
      <c r="G91" s="54"/>
      <c r="H91" s="36"/>
      <c r="I91" s="83"/>
      <c r="J91" s="34"/>
      <c r="K91" s="34"/>
      <c r="L91" s="1"/>
    </row>
    <row r="92" spans="1:12" ht="18" x14ac:dyDescent="0.25">
      <c r="A92" s="36"/>
      <c r="B92" s="34"/>
      <c r="C92" s="87"/>
      <c r="D92" s="84"/>
      <c r="E92" s="36"/>
      <c r="F92" s="36"/>
      <c r="G92" s="54"/>
      <c r="H92" s="36"/>
      <c r="I92" s="83"/>
      <c r="J92" s="34"/>
      <c r="K92" s="34"/>
      <c r="L92" s="1"/>
    </row>
    <row r="93" spans="1:12" ht="18" x14ac:dyDescent="0.25">
      <c r="A93" s="36"/>
      <c r="B93" s="34"/>
      <c r="C93" s="87"/>
      <c r="D93" s="84"/>
      <c r="E93" s="36"/>
      <c r="F93" s="36"/>
      <c r="G93" s="54"/>
      <c r="H93" s="36"/>
      <c r="I93" s="83"/>
      <c r="J93" s="34"/>
      <c r="K93" s="34"/>
      <c r="L93" s="1"/>
    </row>
    <row r="94" spans="1:12" ht="18" x14ac:dyDescent="0.25">
      <c r="A94" s="36"/>
      <c r="B94" s="34"/>
      <c r="C94" s="87"/>
      <c r="D94" s="84"/>
      <c r="E94" s="34"/>
      <c r="F94" s="36"/>
      <c r="G94" s="54"/>
      <c r="H94" s="36"/>
      <c r="I94" s="83"/>
      <c r="J94" s="34"/>
      <c r="K94" s="34"/>
      <c r="L94" s="1"/>
    </row>
    <row r="95" spans="1:12" ht="18" x14ac:dyDescent="0.25">
      <c r="A95" s="95"/>
      <c r="B95" s="96"/>
      <c r="C95" s="97"/>
      <c r="D95" s="98"/>
      <c r="E95" s="95"/>
      <c r="F95" s="95"/>
      <c r="G95" s="95"/>
      <c r="H95" s="95"/>
      <c r="I95" s="99"/>
      <c r="J95" s="96"/>
      <c r="K95" s="96"/>
      <c r="L95" s="100"/>
    </row>
    <row r="96" spans="1:12" ht="18" x14ac:dyDescent="0.25">
      <c r="A96" s="36"/>
      <c r="B96" s="34"/>
      <c r="C96" s="87"/>
      <c r="D96" s="84"/>
      <c r="E96" s="36"/>
      <c r="F96" s="36"/>
      <c r="G96" s="54"/>
      <c r="H96" s="36"/>
      <c r="I96" s="83"/>
      <c r="J96" s="34"/>
      <c r="K96" s="34"/>
      <c r="L96" s="1"/>
    </row>
    <row r="97" spans="1:12" ht="18" x14ac:dyDescent="0.25">
      <c r="A97" s="36"/>
      <c r="B97" s="34"/>
      <c r="C97" s="87"/>
      <c r="D97" s="84"/>
      <c r="E97" s="34"/>
      <c r="F97" s="36"/>
      <c r="G97" s="54"/>
      <c r="H97" s="36"/>
      <c r="I97" s="83"/>
      <c r="J97" s="34"/>
      <c r="K97" s="34"/>
      <c r="L97" s="1"/>
    </row>
  </sheetData>
  <phoneticPr fontId="2" type="noConversion"/>
  <pageMargins left="0.25" right="0.25" top="0.25" bottom="0.25" header="0.5" footer="0.5"/>
  <pageSetup scale="65" fitToWidth="3" fitToHeight="3" orientation="portrait" r:id="rId1"/>
  <headerFooter alignWithMargins="0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view="pageBreakPreview" topLeftCell="A4" zoomScale="85" zoomScaleNormal="75" zoomScaleSheetLayoutView="85" workbookViewId="0">
      <selection activeCell="A15" sqref="A15:M56"/>
    </sheetView>
  </sheetViews>
  <sheetFormatPr defaultRowHeight="12.75" x14ac:dyDescent="0.2"/>
  <cols>
    <col min="1" max="1" width="13.140625" customWidth="1"/>
    <col min="2" max="2" width="16.42578125" customWidth="1"/>
    <col min="3" max="3" width="15.140625" customWidth="1"/>
    <col min="4" max="4" width="16.570312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31.5703125" customWidth="1"/>
    <col min="14" max="14" width="4.140625" customWidth="1"/>
    <col min="15" max="15" width="13.140625" customWidth="1"/>
    <col min="16" max="16" width="14.5703125" customWidth="1"/>
    <col min="17" max="17" width="15.42578125" customWidth="1"/>
    <col min="18" max="18" width="5.5703125" customWidth="1"/>
    <col min="19" max="19" width="6.85546875" customWidth="1"/>
    <col min="20" max="20" width="7.140625" customWidth="1"/>
    <col min="21" max="21" width="6.85546875" customWidth="1"/>
    <col min="22" max="22" width="5.140625" customWidth="1"/>
    <col min="23" max="23" width="16" customWidth="1"/>
    <col min="24" max="24" width="16.42578125" customWidth="1"/>
    <col min="25" max="25" width="17.42578125" customWidth="1"/>
    <col min="26" max="26" width="6.85546875" customWidth="1"/>
    <col min="27" max="27" width="6.5703125" customWidth="1"/>
    <col min="28" max="28" width="6.85546875" customWidth="1"/>
    <col min="29" max="29" width="5.85546875" customWidth="1"/>
    <col min="30" max="30" width="5" customWidth="1"/>
  </cols>
  <sheetData>
    <row r="1" spans="1:30" ht="25.5" x14ac:dyDescent="0.35">
      <c r="A1" s="30"/>
      <c r="B1" s="30"/>
      <c r="C1" s="165"/>
      <c r="D1" s="165"/>
      <c r="E1" s="165"/>
      <c r="F1" s="165"/>
      <c r="G1" s="166" t="s">
        <v>286</v>
      </c>
      <c r="H1" s="166"/>
      <c r="I1" s="166"/>
      <c r="J1" s="166"/>
      <c r="K1" s="166"/>
      <c r="L1" s="30"/>
      <c r="M1" s="30"/>
      <c r="N1" s="16"/>
      <c r="O1" s="16"/>
      <c r="P1" s="16"/>
      <c r="Q1" s="168"/>
      <c r="R1" s="168"/>
      <c r="S1" s="168"/>
      <c r="T1" s="168"/>
      <c r="U1" s="169" t="s">
        <v>225</v>
      </c>
      <c r="V1" s="168"/>
      <c r="W1" s="168"/>
      <c r="X1" s="168"/>
      <c r="Y1" s="16"/>
      <c r="Z1" s="16"/>
      <c r="AA1" s="16"/>
      <c r="AB1" s="16"/>
      <c r="AC1" s="16"/>
      <c r="AD1" s="16"/>
    </row>
    <row r="2" spans="1:30" ht="20.45" customHeight="1" x14ac:dyDescent="0.4">
      <c r="A2" s="14"/>
      <c r="B2" s="167" t="s">
        <v>719</v>
      </c>
      <c r="C2" s="166"/>
      <c r="D2" s="30"/>
      <c r="E2" s="30"/>
      <c r="F2" s="30"/>
      <c r="G2" s="32" t="s">
        <v>387</v>
      </c>
      <c r="H2" s="31"/>
      <c r="I2" s="31"/>
      <c r="J2" s="31"/>
      <c r="K2" s="31"/>
      <c r="L2" s="30"/>
      <c r="M2" s="33">
        <v>41008</v>
      </c>
      <c r="N2" s="16"/>
      <c r="AD2" s="16"/>
    </row>
    <row r="3" spans="1:30" ht="25.5" x14ac:dyDescent="0.35">
      <c r="A3" s="4"/>
      <c r="B3" s="170"/>
      <c r="C3" s="170"/>
      <c r="D3" s="30"/>
      <c r="E3" s="25" t="s">
        <v>584</v>
      </c>
      <c r="F3" s="22"/>
      <c r="G3" s="22"/>
      <c r="H3" s="191"/>
      <c r="I3" s="30"/>
      <c r="J3" s="22"/>
      <c r="K3" s="23" t="s">
        <v>224</v>
      </c>
      <c r="L3" s="22"/>
      <c r="M3" s="23" t="s">
        <v>585</v>
      </c>
      <c r="N3" s="16"/>
      <c r="O3" s="57" t="s">
        <v>262</v>
      </c>
      <c r="P3" s="57"/>
      <c r="Q3" s="57" t="s">
        <v>246</v>
      </c>
      <c r="R3" s="173"/>
      <c r="S3" s="173" t="s">
        <v>264</v>
      </c>
      <c r="T3" s="173" t="s">
        <v>263</v>
      </c>
      <c r="U3" s="173" t="s">
        <v>265</v>
      </c>
      <c r="V3" s="173" t="s">
        <v>266</v>
      </c>
      <c r="W3" s="173" t="s">
        <v>267</v>
      </c>
      <c r="Y3" s="129" t="s">
        <v>586</v>
      </c>
      <c r="AD3" s="16"/>
    </row>
    <row r="4" spans="1:30" ht="18.75" x14ac:dyDescent="0.3">
      <c r="A4" s="7"/>
      <c r="B4" s="170" t="s">
        <v>725</v>
      </c>
      <c r="C4" s="170"/>
      <c r="D4" s="23" t="s">
        <v>279</v>
      </c>
      <c r="E4" s="23" t="s">
        <v>280</v>
      </c>
      <c r="F4" s="23" t="s">
        <v>281</v>
      </c>
      <c r="G4" s="23" t="s">
        <v>282</v>
      </c>
      <c r="H4" s="23" t="s">
        <v>263</v>
      </c>
      <c r="I4" s="37" t="s">
        <v>247</v>
      </c>
      <c r="J4" s="23" t="s">
        <v>282</v>
      </c>
      <c r="K4" s="23" t="s">
        <v>263</v>
      </c>
      <c r="L4" s="23" t="s">
        <v>287</v>
      </c>
      <c r="M4" s="23" t="s">
        <v>244</v>
      </c>
      <c r="N4" s="82"/>
      <c r="O4" s="44" t="s">
        <v>223</v>
      </c>
      <c r="P4" s="44" t="s">
        <v>275</v>
      </c>
      <c r="Q4" s="44" t="s">
        <v>243</v>
      </c>
      <c r="R4" s="7"/>
      <c r="S4" s="11">
        <v>28</v>
      </c>
      <c r="T4" s="9">
        <v>51</v>
      </c>
      <c r="U4" s="9">
        <v>5</v>
      </c>
      <c r="V4" s="9">
        <v>0</v>
      </c>
      <c r="W4" s="194">
        <f>T4/S4</f>
        <v>1.8214285714285714</v>
      </c>
      <c r="X4" s="16"/>
      <c r="Y4" s="16"/>
      <c r="Z4" s="15" t="s">
        <v>279</v>
      </c>
      <c r="AA4" s="15" t="s">
        <v>280</v>
      </c>
      <c r="AB4" s="15" t="s">
        <v>281</v>
      </c>
      <c r="AC4" s="15" t="s">
        <v>587</v>
      </c>
      <c r="AD4" s="16"/>
    </row>
    <row r="5" spans="1:30" ht="18.75" x14ac:dyDescent="0.3">
      <c r="A5" s="9"/>
      <c r="B5" s="35" t="s">
        <v>373</v>
      </c>
      <c r="C5" s="25"/>
      <c r="D5" s="23">
        <v>5</v>
      </c>
      <c r="E5" s="23">
        <v>2</v>
      </c>
      <c r="F5" s="23">
        <v>0</v>
      </c>
      <c r="G5" s="23">
        <v>19</v>
      </c>
      <c r="H5" s="23">
        <v>15</v>
      </c>
      <c r="I5" s="37">
        <f t="shared" ref="I5:I12" si="0">D5*2+F5*1</f>
        <v>10</v>
      </c>
      <c r="J5" s="23">
        <f>47+G5</f>
        <v>66</v>
      </c>
      <c r="K5" s="23">
        <f>60+H5</f>
        <v>75</v>
      </c>
      <c r="L5" s="23">
        <v>108</v>
      </c>
      <c r="M5" s="114">
        <v>28</v>
      </c>
      <c r="N5" s="82"/>
      <c r="O5" s="44" t="s">
        <v>321</v>
      </c>
      <c r="P5" s="44" t="s">
        <v>357</v>
      </c>
      <c r="Q5" s="44" t="s">
        <v>306</v>
      </c>
      <c r="R5" s="4"/>
      <c r="S5" s="11">
        <v>29</v>
      </c>
      <c r="T5" s="9">
        <v>53</v>
      </c>
      <c r="U5" s="9">
        <v>7</v>
      </c>
      <c r="V5" s="9">
        <v>2</v>
      </c>
      <c r="W5" s="194">
        <f>T5/S5</f>
        <v>1.8275862068965518</v>
      </c>
      <c r="X5" s="35" t="s">
        <v>312</v>
      </c>
      <c r="Y5" s="25"/>
      <c r="Z5" s="23">
        <v>12</v>
      </c>
      <c r="AA5" s="23">
        <v>5</v>
      </c>
      <c r="AB5" s="23">
        <v>6</v>
      </c>
      <c r="AC5" s="37">
        <f t="shared" ref="AC5:AC12" si="1">Z5*2+AB5</f>
        <v>30</v>
      </c>
      <c r="AD5" s="16"/>
    </row>
    <row r="6" spans="1:30" ht="18.75" x14ac:dyDescent="0.3">
      <c r="A6" s="9"/>
      <c r="B6" s="35" t="s">
        <v>278</v>
      </c>
      <c r="C6" s="25"/>
      <c r="D6" s="23">
        <v>4</v>
      </c>
      <c r="E6" s="23">
        <v>1</v>
      </c>
      <c r="F6" s="23">
        <v>2</v>
      </c>
      <c r="G6" s="23">
        <v>20</v>
      </c>
      <c r="H6" s="23">
        <v>12</v>
      </c>
      <c r="I6" s="37">
        <f t="shared" si="0"/>
        <v>10</v>
      </c>
      <c r="J6" s="23">
        <f>47+G6</f>
        <v>67</v>
      </c>
      <c r="K6" s="23">
        <f>62+H6</f>
        <v>74</v>
      </c>
      <c r="L6" s="23">
        <v>97</v>
      </c>
      <c r="M6" s="114">
        <v>31</v>
      </c>
      <c r="N6" s="82"/>
      <c r="O6" s="44" t="s">
        <v>252</v>
      </c>
      <c r="P6" s="44" t="s">
        <v>304</v>
      </c>
      <c r="Q6" s="44" t="s">
        <v>319</v>
      </c>
      <c r="R6" s="7"/>
      <c r="S6" s="11">
        <v>30</v>
      </c>
      <c r="T6" s="9">
        <v>64</v>
      </c>
      <c r="U6" s="9">
        <v>4</v>
      </c>
      <c r="V6" s="9">
        <v>2</v>
      </c>
      <c r="W6" s="145">
        <f t="shared" ref="W6:W12" si="2">T6/S6</f>
        <v>2.1333333333333333</v>
      </c>
      <c r="X6" s="35" t="s">
        <v>277</v>
      </c>
      <c r="Y6" s="25"/>
      <c r="Z6" s="23">
        <v>11</v>
      </c>
      <c r="AA6" s="23">
        <v>5</v>
      </c>
      <c r="AB6" s="23">
        <v>7</v>
      </c>
      <c r="AC6" s="37">
        <f t="shared" si="1"/>
        <v>29</v>
      </c>
      <c r="AD6" s="16"/>
    </row>
    <row r="7" spans="1:30" ht="18.75" x14ac:dyDescent="0.3">
      <c r="A7" s="9"/>
      <c r="B7" s="35" t="s">
        <v>372</v>
      </c>
      <c r="C7" s="25"/>
      <c r="D7" s="23">
        <v>4</v>
      </c>
      <c r="E7" s="23">
        <v>2</v>
      </c>
      <c r="F7" s="23">
        <v>1</v>
      </c>
      <c r="G7" s="23">
        <v>20</v>
      </c>
      <c r="H7" s="23">
        <v>16</v>
      </c>
      <c r="I7" s="37">
        <f t="shared" si="0"/>
        <v>9</v>
      </c>
      <c r="J7" s="23">
        <f>79+G7</f>
        <v>99</v>
      </c>
      <c r="K7" s="23">
        <f>53+H7</f>
        <v>69</v>
      </c>
      <c r="L7" s="23">
        <v>158</v>
      </c>
      <c r="M7" s="23">
        <v>43</v>
      </c>
      <c r="N7" s="82"/>
      <c r="O7" s="44" t="s">
        <v>255</v>
      </c>
      <c r="P7" s="44" t="s">
        <v>285</v>
      </c>
      <c r="Q7" s="44" t="s">
        <v>305</v>
      </c>
      <c r="R7" s="7"/>
      <c r="S7" s="11">
        <v>30</v>
      </c>
      <c r="T7" s="9">
        <v>67</v>
      </c>
      <c r="U7" s="9">
        <v>6</v>
      </c>
      <c r="V7" s="9">
        <v>2</v>
      </c>
      <c r="W7" s="145">
        <f t="shared" si="2"/>
        <v>2.2333333333333334</v>
      </c>
      <c r="X7" s="35" t="s">
        <v>313</v>
      </c>
      <c r="Y7" s="25"/>
      <c r="Z7" s="23">
        <v>10</v>
      </c>
      <c r="AA7" s="23">
        <v>9</v>
      </c>
      <c r="AB7" s="23">
        <v>4</v>
      </c>
      <c r="AC7" s="37">
        <f t="shared" si="1"/>
        <v>24</v>
      </c>
      <c r="AD7" s="16"/>
    </row>
    <row r="8" spans="1:30" ht="18.75" x14ac:dyDescent="0.3">
      <c r="A8" s="9"/>
      <c r="B8" s="35" t="s">
        <v>313</v>
      </c>
      <c r="C8" s="25"/>
      <c r="D8" s="23">
        <v>4</v>
      </c>
      <c r="E8" s="23">
        <v>3</v>
      </c>
      <c r="F8" s="23">
        <v>0</v>
      </c>
      <c r="G8" s="23">
        <v>18</v>
      </c>
      <c r="H8" s="23">
        <v>15</v>
      </c>
      <c r="I8" s="37">
        <f t="shared" si="0"/>
        <v>8</v>
      </c>
      <c r="J8" s="23">
        <f>53+G8</f>
        <v>71</v>
      </c>
      <c r="K8" s="23">
        <f>44+H8</f>
        <v>59</v>
      </c>
      <c r="L8" s="23">
        <v>111</v>
      </c>
      <c r="M8" s="23">
        <v>25</v>
      </c>
      <c r="N8" s="61"/>
      <c r="O8" s="44" t="s">
        <v>210</v>
      </c>
      <c r="P8" s="44" t="s">
        <v>317</v>
      </c>
      <c r="Q8" s="44" t="s">
        <v>358</v>
      </c>
      <c r="R8" s="4"/>
      <c r="S8" s="11">
        <v>26</v>
      </c>
      <c r="T8" s="9">
        <v>62</v>
      </c>
      <c r="U8" s="9">
        <v>1</v>
      </c>
      <c r="V8" s="9">
        <v>0</v>
      </c>
      <c r="W8" s="145">
        <f t="shared" si="2"/>
        <v>2.3846153846153846</v>
      </c>
      <c r="X8" s="35" t="s">
        <v>318</v>
      </c>
      <c r="Y8" s="25"/>
      <c r="Z8" s="23">
        <v>10</v>
      </c>
      <c r="AA8" s="23">
        <v>9</v>
      </c>
      <c r="AB8" s="23">
        <v>4</v>
      </c>
      <c r="AC8" s="37">
        <f t="shared" si="1"/>
        <v>24</v>
      </c>
      <c r="AD8" s="16"/>
    </row>
    <row r="9" spans="1:30" ht="18.75" x14ac:dyDescent="0.3">
      <c r="A9" s="9"/>
      <c r="B9" s="35" t="s">
        <v>364</v>
      </c>
      <c r="C9" s="25"/>
      <c r="D9" s="23">
        <v>2</v>
      </c>
      <c r="E9" s="23">
        <v>3</v>
      </c>
      <c r="F9" s="23">
        <v>2</v>
      </c>
      <c r="G9" s="23">
        <v>13</v>
      </c>
      <c r="H9" s="23">
        <v>15</v>
      </c>
      <c r="I9" s="37">
        <f t="shared" si="0"/>
        <v>6</v>
      </c>
      <c r="J9" s="23">
        <f>49+G9</f>
        <v>62</v>
      </c>
      <c r="K9" s="23">
        <f>60+H9</f>
        <v>75</v>
      </c>
      <c r="L9" s="23">
        <v>93</v>
      </c>
      <c r="M9" s="114">
        <v>36</v>
      </c>
      <c r="N9" s="15"/>
      <c r="O9" s="44" t="s">
        <v>255</v>
      </c>
      <c r="P9" s="44" t="s">
        <v>371</v>
      </c>
      <c r="Q9" s="44" t="s">
        <v>242</v>
      </c>
      <c r="R9" s="4"/>
      <c r="S9" s="11">
        <v>29</v>
      </c>
      <c r="T9" s="9">
        <v>73</v>
      </c>
      <c r="U9" s="9">
        <v>3</v>
      </c>
      <c r="V9" s="9">
        <v>1</v>
      </c>
      <c r="W9" s="145">
        <f>T9/S9</f>
        <v>2.5172413793103448</v>
      </c>
      <c r="X9" s="35" t="s">
        <v>278</v>
      </c>
      <c r="Y9" s="25"/>
      <c r="Z9" s="23">
        <v>8</v>
      </c>
      <c r="AA9" s="23">
        <v>11</v>
      </c>
      <c r="AB9" s="23">
        <v>4</v>
      </c>
      <c r="AC9" s="37">
        <f t="shared" si="1"/>
        <v>20</v>
      </c>
      <c r="AD9" s="16"/>
    </row>
    <row r="10" spans="1:30" ht="18.75" x14ac:dyDescent="0.3">
      <c r="A10" s="9"/>
      <c r="B10" s="35" t="s">
        <v>277</v>
      </c>
      <c r="C10" s="25"/>
      <c r="D10" s="23">
        <v>2</v>
      </c>
      <c r="E10" s="23">
        <v>3</v>
      </c>
      <c r="F10" s="23">
        <v>2</v>
      </c>
      <c r="G10" s="23">
        <v>12</v>
      </c>
      <c r="H10" s="23">
        <v>12</v>
      </c>
      <c r="I10" s="37">
        <f t="shared" si="0"/>
        <v>6</v>
      </c>
      <c r="J10" s="23">
        <f>56+G10</f>
        <v>68</v>
      </c>
      <c r="K10" s="23">
        <f>40+H10</f>
        <v>52</v>
      </c>
      <c r="L10" s="23">
        <v>119</v>
      </c>
      <c r="M10" s="114">
        <v>27</v>
      </c>
      <c r="N10" s="82"/>
      <c r="O10" s="44" t="s">
        <v>291</v>
      </c>
      <c r="P10" s="44" t="s">
        <v>329</v>
      </c>
      <c r="Q10" s="44" t="s">
        <v>356</v>
      </c>
      <c r="R10" s="4"/>
      <c r="S10" s="11">
        <v>18</v>
      </c>
      <c r="T10" s="9">
        <v>50</v>
      </c>
      <c r="U10" s="9">
        <v>1</v>
      </c>
      <c r="V10" s="9">
        <v>0</v>
      </c>
      <c r="W10" s="145">
        <f>T10/S10</f>
        <v>2.7777777777777777</v>
      </c>
      <c r="X10" s="35" t="s">
        <v>363</v>
      </c>
      <c r="Y10" s="25"/>
      <c r="Z10" s="23">
        <v>7</v>
      </c>
      <c r="AA10" s="23">
        <v>10</v>
      </c>
      <c r="AB10" s="23">
        <v>6</v>
      </c>
      <c r="AC10" s="37">
        <f t="shared" si="1"/>
        <v>20</v>
      </c>
      <c r="AD10" s="16"/>
    </row>
    <row r="11" spans="1:30" ht="18.75" x14ac:dyDescent="0.3">
      <c r="A11" s="9"/>
      <c r="B11" s="35" t="s">
        <v>276</v>
      </c>
      <c r="C11" s="25"/>
      <c r="D11" s="23">
        <v>2</v>
      </c>
      <c r="E11" s="23">
        <v>4</v>
      </c>
      <c r="F11" s="23">
        <v>1</v>
      </c>
      <c r="G11" s="23">
        <v>11</v>
      </c>
      <c r="H11" s="23">
        <v>19</v>
      </c>
      <c r="I11" s="37">
        <f t="shared" si="0"/>
        <v>5</v>
      </c>
      <c r="J11" s="23">
        <f>61+G11</f>
        <v>72</v>
      </c>
      <c r="K11" s="23">
        <f>68+H11</f>
        <v>87</v>
      </c>
      <c r="L11" s="23">
        <v>107</v>
      </c>
      <c r="M11" s="114">
        <v>34</v>
      </c>
      <c r="N11" s="82"/>
      <c r="O11" s="51" t="s">
        <v>355</v>
      </c>
      <c r="P11" s="44" t="s">
        <v>284</v>
      </c>
      <c r="Q11" s="44" t="s">
        <v>283</v>
      </c>
      <c r="R11" s="7"/>
      <c r="S11" s="11">
        <v>28</v>
      </c>
      <c r="T11" s="9">
        <v>80</v>
      </c>
      <c r="U11" s="9">
        <v>1</v>
      </c>
      <c r="V11" s="9">
        <v>2</v>
      </c>
      <c r="W11" s="145">
        <f>T11/S11</f>
        <v>2.8571428571428572</v>
      </c>
      <c r="X11" s="35" t="s">
        <v>364</v>
      </c>
      <c r="Y11" s="25"/>
      <c r="Z11" s="23">
        <v>7</v>
      </c>
      <c r="AA11" s="23">
        <v>11</v>
      </c>
      <c r="AB11" s="23">
        <v>5</v>
      </c>
      <c r="AC11" s="37">
        <f t="shared" si="1"/>
        <v>19</v>
      </c>
      <c r="AD11" s="16"/>
    </row>
    <row r="12" spans="1:30" ht="19.5" thickBot="1" x14ac:dyDescent="0.35">
      <c r="A12" s="9"/>
      <c r="B12" s="35" t="s">
        <v>318</v>
      </c>
      <c r="C12" s="25"/>
      <c r="D12" s="23">
        <v>0</v>
      </c>
      <c r="E12" s="23">
        <v>5</v>
      </c>
      <c r="F12" s="23">
        <v>2</v>
      </c>
      <c r="G12" s="23">
        <v>10</v>
      </c>
      <c r="H12" s="23">
        <v>19</v>
      </c>
      <c r="I12" s="37">
        <f t="shared" si="0"/>
        <v>2</v>
      </c>
      <c r="J12" s="23">
        <f>42+G12</f>
        <v>52</v>
      </c>
      <c r="K12" s="23">
        <f>47+H12</f>
        <v>66</v>
      </c>
      <c r="L12" s="23">
        <v>86</v>
      </c>
      <c r="M12" s="53">
        <v>33</v>
      </c>
      <c r="N12" s="82"/>
      <c r="O12" s="44" t="s">
        <v>297</v>
      </c>
      <c r="P12" s="44" t="s">
        <v>203</v>
      </c>
      <c r="Q12" s="44"/>
      <c r="R12" s="4"/>
      <c r="S12" s="11">
        <v>22</v>
      </c>
      <c r="T12" s="9">
        <v>48</v>
      </c>
      <c r="U12" s="9">
        <v>4</v>
      </c>
      <c r="V12" s="9">
        <v>0</v>
      </c>
      <c r="W12" s="145">
        <f t="shared" si="2"/>
        <v>2.1818181818181817</v>
      </c>
      <c r="X12" s="35" t="s">
        <v>276</v>
      </c>
      <c r="Y12" s="25"/>
      <c r="Z12" s="23">
        <v>7</v>
      </c>
      <c r="AA12" s="23">
        <v>12</v>
      </c>
      <c r="AB12" s="23">
        <v>4</v>
      </c>
      <c r="AC12" s="37">
        <f t="shared" si="1"/>
        <v>18</v>
      </c>
      <c r="AD12" s="16"/>
    </row>
    <row r="13" spans="1:30" ht="18.75" thickBot="1" x14ac:dyDescent="0.3">
      <c r="A13" s="4"/>
      <c r="B13" s="65"/>
      <c r="C13" s="65"/>
      <c r="D13" s="65">
        <f t="shared" ref="D13:M13" si="3">SUM(D5:D12)</f>
        <v>23</v>
      </c>
      <c r="E13" s="65">
        <f t="shared" si="3"/>
        <v>23</v>
      </c>
      <c r="F13" s="65">
        <f t="shared" si="3"/>
        <v>10</v>
      </c>
      <c r="G13" s="65">
        <f t="shared" si="3"/>
        <v>123</v>
      </c>
      <c r="H13" s="65">
        <f t="shared" si="3"/>
        <v>123</v>
      </c>
      <c r="I13" s="65"/>
      <c r="J13" s="65">
        <f t="shared" si="3"/>
        <v>557</v>
      </c>
      <c r="K13" s="65">
        <f t="shared" si="3"/>
        <v>557</v>
      </c>
      <c r="L13" s="65">
        <f t="shared" si="3"/>
        <v>879</v>
      </c>
      <c r="M13" s="65">
        <f t="shared" si="3"/>
        <v>257</v>
      </c>
      <c r="N13" s="16"/>
      <c r="O13" s="16"/>
      <c r="P13" s="16"/>
      <c r="Q13" s="57" t="s">
        <v>224</v>
      </c>
      <c r="R13" s="14"/>
      <c r="S13" s="17">
        <f>SUM(S4:S12)</f>
        <v>240</v>
      </c>
      <c r="T13" s="17">
        <f>SUM(T4:T12)</f>
        <v>548</v>
      </c>
      <c r="U13" s="17">
        <f>SUM(U4:U12)</f>
        <v>32</v>
      </c>
      <c r="V13" s="17">
        <f>SUM(V4:V12)</f>
        <v>9</v>
      </c>
      <c r="W13" s="18">
        <f>(T13+V13)/S13</f>
        <v>2.3208333333333333</v>
      </c>
      <c r="X13" s="16"/>
      <c r="Y13" s="16"/>
      <c r="Z13" s="65">
        <f>SUM(Z5:Z12)</f>
        <v>72</v>
      </c>
      <c r="AA13" s="65">
        <f>SUM(AA5:AA12)</f>
        <v>72</v>
      </c>
      <c r="AB13" s="65">
        <f>SUM(AB5:AB12)</f>
        <v>40</v>
      </c>
      <c r="AC13" s="65"/>
      <c r="AD13" s="16"/>
    </row>
    <row r="14" spans="1:30" ht="18.75" thickTop="1" x14ac:dyDescent="0.25">
      <c r="A14" s="147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6"/>
      <c r="O14" s="2"/>
      <c r="P14" s="3"/>
      <c r="Q14" s="2"/>
      <c r="V14" s="9"/>
      <c r="AD14" s="16"/>
    </row>
    <row r="15" spans="1:30" ht="18.75" x14ac:dyDescent="0.3">
      <c r="A15" s="74" t="s">
        <v>720</v>
      </c>
      <c r="B15" s="74"/>
      <c r="C15" s="164"/>
      <c r="D15" s="78"/>
      <c r="E15" s="71" t="s">
        <v>239</v>
      </c>
      <c r="F15" s="70"/>
      <c r="G15" s="70"/>
      <c r="H15" s="70"/>
      <c r="I15" s="70"/>
      <c r="J15" s="72"/>
      <c r="K15" s="70"/>
      <c r="L15" s="70"/>
      <c r="M15" s="70"/>
      <c r="N15" s="16"/>
      <c r="AD15" s="16"/>
    </row>
    <row r="16" spans="1:30" ht="18.75" x14ac:dyDescent="0.3">
      <c r="A16" s="49" t="s">
        <v>227</v>
      </c>
      <c r="B16" s="35" t="s">
        <v>278</v>
      </c>
      <c r="C16" s="69"/>
      <c r="D16" s="23">
        <v>4</v>
      </c>
      <c r="E16" s="9">
        <v>1</v>
      </c>
      <c r="F16" s="44" t="s">
        <v>746</v>
      </c>
      <c r="J16" s="4"/>
      <c r="N16" s="16"/>
      <c r="P16" s="170" t="s">
        <v>552</v>
      </c>
      <c r="Q16" s="171"/>
      <c r="R16" s="171"/>
      <c r="S16" s="170"/>
      <c r="T16" s="170"/>
      <c r="U16" s="170" t="s">
        <v>348</v>
      </c>
      <c r="V16" s="170"/>
      <c r="W16" s="170"/>
      <c r="X16" s="170"/>
      <c r="Y16" s="170" t="s">
        <v>349</v>
      </c>
      <c r="Z16" s="20"/>
      <c r="AD16" s="16"/>
    </row>
    <row r="17" spans="1:30" ht="18" x14ac:dyDescent="0.25">
      <c r="A17" s="42" t="s">
        <v>226</v>
      </c>
      <c r="B17" s="44" t="s">
        <v>204</v>
      </c>
      <c r="C17" s="44" t="s">
        <v>404</v>
      </c>
      <c r="D17" s="23"/>
      <c r="E17" s="9">
        <v>1</v>
      </c>
      <c r="F17" s="44" t="s">
        <v>747</v>
      </c>
      <c r="J17" s="4"/>
      <c r="N17" s="16"/>
      <c r="P17" s="44" t="s">
        <v>272</v>
      </c>
      <c r="Q17" s="22"/>
      <c r="R17" s="44"/>
      <c r="S17" s="44"/>
      <c r="T17" s="44" t="s">
        <v>554</v>
      </c>
      <c r="U17" s="44"/>
      <c r="V17" s="23"/>
      <c r="W17" s="44"/>
      <c r="X17" s="44"/>
      <c r="Y17" s="44" t="s">
        <v>412</v>
      </c>
      <c r="Z17" s="44"/>
      <c r="AD17" s="16"/>
    </row>
    <row r="18" spans="1:30" ht="15.75" x14ac:dyDescent="0.25">
      <c r="A18" s="42"/>
      <c r="B18" s="44" t="s">
        <v>220</v>
      </c>
      <c r="C18" s="44" t="s">
        <v>394</v>
      </c>
      <c r="D18" s="51"/>
      <c r="E18" s="9">
        <v>2</v>
      </c>
      <c r="F18" s="44" t="s">
        <v>749</v>
      </c>
      <c r="J18" s="4"/>
      <c r="N18" s="16"/>
      <c r="P18" s="44"/>
      <c r="S18" s="44"/>
      <c r="T18" s="44"/>
      <c r="U18" s="44"/>
      <c r="X18" s="44"/>
      <c r="Y18" s="44"/>
      <c r="AD18" s="16"/>
    </row>
    <row r="19" spans="1:30" ht="18.75" x14ac:dyDescent="0.3">
      <c r="B19" s="44" t="s">
        <v>290</v>
      </c>
      <c r="C19" s="44" t="s">
        <v>393</v>
      </c>
      <c r="E19" s="9">
        <v>2</v>
      </c>
      <c r="F19" s="44" t="s">
        <v>748</v>
      </c>
      <c r="N19" s="16"/>
      <c r="P19" s="35"/>
      <c r="U19" s="44"/>
      <c r="Y19" s="44"/>
      <c r="AD19" s="16"/>
    </row>
    <row r="20" spans="1:30" ht="15.75" x14ac:dyDescent="0.25">
      <c r="N20" s="63"/>
      <c r="O20" s="168"/>
      <c r="P20" s="168"/>
      <c r="Q20" s="168"/>
      <c r="R20" s="168"/>
      <c r="S20" s="168"/>
      <c r="T20" s="168"/>
      <c r="U20" s="172" t="s">
        <v>236</v>
      </c>
      <c r="V20" s="168"/>
      <c r="W20" s="168"/>
      <c r="X20" s="168"/>
      <c r="Y20" s="168"/>
      <c r="Z20" s="168"/>
      <c r="AA20" s="168"/>
      <c r="AB20" s="168"/>
      <c r="AC20" s="175" t="s">
        <v>236</v>
      </c>
      <c r="AD20" s="62"/>
    </row>
    <row r="21" spans="1:30" ht="18.75" x14ac:dyDescent="0.3">
      <c r="A21" s="42" t="s">
        <v>326</v>
      </c>
      <c r="B21" s="35" t="s">
        <v>372</v>
      </c>
      <c r="C21" s="92"/>
      <c r="D21" s="113">
        <v>4</v>
      </c>
      <c r="E21" s="9">
        <v>1</v>
      </c>
      <c r="F21" s="44" t="s">
        <v>742</v>
      </c>
      <c r="N21" s="15"/>
      <c r="O21" s="57" t="s">
        <v>208</v>
      </c>
      <c r="P21" s="57"/>
      <c r="Q21" s="173" t="s">
        <v>246</v>
      </c>
      <c r="R21" s="173" t="s">
        <v>240</v>
      </c>
      <c r="S21" s="173" t="s">
        <v>241</v>
      </c>
      <c r="T21" s="173" t="s">
        <v>247</v>
      </c>
      <c r="U21" s="174" t="s">
        <v>237</v>
      </c>
      <c r="V21" s="168"/>
      <c r="W21" s="57" t="s">
        <v>208</v>
      </c>
      <c r="X21" s="57"/>
      <c r="Y21" s="173" t="s">
        <v>246</v>
      </c>
      <c r="Z21" s="173" t="s">
        <v>240</v>
      </c>
      <c r="AA21" s="173" t="s">
        <v>241</v>
      </c>
      <c r="AB21" s="173" t="s">
        <v>247</v>
      </c>
      <c r="AC21" s="174" t="s">
        <v>237</v>
      </c>
      <c r="AD21" s="61"/>
    </row>
    <row r="22" spans="1:30" ht="18" x14ac:dyDescent="0.25">
      <c r="A22" s="91" t="s">
        <v>226</v>
      </c>
      <c r="B22" s="44" t="s">
        <v>384</v>
      </c>
      <c r="C22" s="44" t="s">
        <v>397</v>
      </c>
      <c r="D22" s="113"/>
      <c r="E22" s="9">
        <v>1</v>
      </c>
      <c r="F22" s="44" t="s">
        <v>743</v>
      </c>
      <c r="N22" s="63"/>
      <c r="O22" s="44" t="s">
        <v>460</v>
      </c>
      <c r="P22" s="44" t="s">
        <v>299</v>
      </c>
      <c r="Q22" s="44" t="s">
        <v>243</v>
      </c>
      <c r="R22" s="9">
        <v>23</v>
      </c>
      <c r="S22" s="9">
        <v>21</v>
      </c>
      <c r="T22" s="15">
        <f t="shared" ref="T22:T43" si="4">SUM(R22:S22)</f>
        <v>44</v>
      </c>
      <c r="U22" s="9">
        <v>1</v>
      </c>
      <c r="V22" s="63"/>
      <c r="W22" s="44" t="s">
        <v>542</v>
      </c>
      <c r="X22" s="44" t="s">
        <v>289</v>
      </c>
      <c r="Y22" s="44" t="s">
        <v>306</v>
      </c>
      <c r="Z22" s="9">
        <v>8</v>
      </c>
      <c r="AA22" s="11">
        <v>3</v>
      </c>
      <c r="AB22" s="15">
        <f t="shared" ref="AB22:AB62" si="5">SUM(Z22:AA22)</f>
        <v>11</v>
      </c>
      <c r="AC22" s="9"/>
      <c r="AD22" s="15"/>
    </row>
    <row r="23" spans="1:30" ht="15.75" x14ac:dyDescent="0.25">
      <c r="B23" s="44" t="s">
        <v>384</v>
      </c>
      <c r="C23" s="44" t="s">
        <v>404</v>
      </c>
      <c r="E23" s="9">
        <v>2</v>
      </c>
      <c r="F23" s="44" t="s">
        <v>745</v>
      </c>
      <c r="N23" s="15"/>
      <c r="O23" s="44" t="s">
        <v>465</v>
      </c>
      <c r="P23" s="44" t="s">
        <v>304</v>
      </c>
      <c r="Q23" s="44" t="s">
        <v>306</v>
      </c>
      <c r="R23" s="9">
        <v>23</v>
      </c>
      <c r="S23" s="9">
        <v>20</v>
      </c>
      <c r="T23" s="15">
        <f t="shared" si="4"/>
        <v>43</v>
      </c>
      <c r="U23" s="9">
        <v>5</v>
      </c>
      <c r="V23" s="15"/>
      <c r="W23" s="44" t="s">
        <v>730</v>
      </c>
      <c r="X23" s="44" t="s">
        <v>258</v>
      </c>
      <c r="Y23" s="44" t="s">
        <v>242</v>
      </c>
      <c r="Z23" s="9">
        <v>5</v>
      </c>
      <c r="AA23" s="11">
        <v>6</v>
      </c>
      <c r="AB23" s="15">
        <f t="shared" si="5"/>
        <v>11</v>
      </c>
      <c r="AC23" s="9">
        <v>3</v>
      </c>
      <c r="AD23" s="15"/>
    </row>
    <row r="24" spans="1:30" ht="15.75" x14ac:dyDescent="0.25">
      <c r="E24" s="9">
        <v>2</v>
      </c>
      <c r="F24" s="44" t="s">
        <v>744</v>
      </c>
      <c r="N24" s="63"/>
      <c r="O24" s="44" t="s">
        <v>471</v>
      </c>
      <c r="P24" s="44" t="s">
        <v>384</v>
      </c>
      <c r="Q24" s="44" t="s">
        <v>305</v>
      </c>
      <c r="R24" s="9">
        <v>21</v>
      </c>
      <c r="S24" s="9">
        <v>19</v>
      </c>
      <c r="T24" s="15">
        <f t="shared" si="4"/>
        <v>40</v>
      </c>
      <c r="U24" s="9">
        <v>5</v>
      </c>
      <c r="V24" s="63"/>
      <c r="W24" s="44" t="s">
        <v>490</v>
      </c>
      <c r="X24" s="44" t="s">
        <v>302</v>
      </c>
      <c r="Y24" s="44" t="s">
        <v>306</v>
      </c>
      <c r="Z24" s="9">
        <v>3</v>
      </c>
      <c r="AA24" s="11">
        <v>8</v>
      </c>
      <c r="AB24" s="15">
        <f t="shared" si="5"/>
        <v>11</v>
      </c>
      <c r="AC24" s="9">
        <v>1</v>
      </c>
      <c r="AD24" s="15"/>
    </row>
    <row r="25" spans="1:30" ht="15.75" x14ac:dyDescent="0.25">
      <c r="N25" s="15"/>
      <c r="O25" s="157" t="s">
        <v>472</v>
      </c>
      <c r="P25" s="44" t="s">
        <v>320</v>
      </c>
      <c r="Q25" s="44" t="s">
        <v>305</v>
      </c>
      <c r="R25" s="9">
        <v>26</v>
      </c>
      <c r="S25" s="11">
        <v>13</v>
      </c>
      <c r="T25" s="15">
        <f t="shared" si="4"/>
        <v>39</v>
      </c>
      <c r="U25" s="9">
        <v>3</v>
      </c>
      <c r="V25" s="15"/>
      <c r="W25" s="44" t="s">
        <v>512</v>
      </c>
      <c r="X25" s="44" t="s">
        <v>303</v>
      </c>
      <c r="Y25" s="44" t="s">
        <v>242</v>
      </c>
      <c r="Z25" s="9">
        <v>3</v>
      </c>
      <c r="AA25" s="9">
        <v>8</v>
      </c>
      <c r="AB25" s="15">
        <f t="shared" si="5"/>
        <v>11</v>
      </c>
      <c r="AC25" s="9">
        <v>1</v>
      </c>
      <c r="AD25" s="15"/>
    </row>
    <row r="26" spans="1:30" ht="18.75" x14ac:dyDescent="0.3">
      <c r="A26" s="73"/>
      <c r="B26" s="156"/>
      <c r="C26" s="75"/>
      <c r="D26" s="148"/>
      <c r="E26" s="71" t="s">
        <v>239</v>
      </c>
      <c r="F26" s="71"/>
      <c r="G26" s="70"/>
      <c r="H26" s="70"/>
      <c r="I26" s="70"/>
      <c r="J26" s="72"/>
      <c r="K26" s="70"/>
      <c r="L26" s="70"/>
      <c r="M26" s="70"/>
      <c r="N26" s="63"/>
      <c r="O26" s="44" t="s">
        <v>505</v>
      </c>
      <c r="P26" s="44" t="s">
        <v>293</v>
      </c>
      <c r="Q26" s="44" t="s">
        <v>242</v>
      </c>
      <c r="R26" s="9">
        <v>30</v>
      </c>
      <c r="S26" s="9">
        <v>5</v>
      </c>
      <c r="T26" s="15">
        <f>SUM(R26:S26)</f>
        <v>35</v>
      </c>
      <c r="U26" s="9">
        <v>1</v>
      </c>
      <c r="V26" s="63"/>
      <c r="W26" s="44" t="s">
        <v>684</v>
      </c>
      <c r="X26" s="51" t="s">
        <v>298</v>
      </c>
      <c r="Y26" s="51" t="s">
        <v>319</v>
      </c>
      <c r="Z26" s="9">
        <v>3</v>
      </c>
      <c r="AA26" s="11">
        <v>8</v>
      </c>
      <c r="AB26" s="15">
        <f t="shared" si="5"/>
        <v>11</v>
      </c>
      <c r="AC26" s="9">
        <v>1</v>
      </c>
      <c r="AD26" s="15"/>
    </row>
    <row r="27" spans="1:30" ht="18.75" x14ac:dyDescent="0.3">
      <c r="A27" s="49" t="s">
        <v>228</v>
      </c>
      <c r="B27" s="35" t="s">
        <v>313</v>
      </c>
      <c r="D27" s="23">
        <v>4</v>
      </c>
      <c r="E27" s="8">
        <v>1</v>
      </c>
      <c r="F27" s="44" t="s">
        <v>419</v>
      </c>
      <c r="G27" s="44"/>
      <c r="M27" s="39"/>
      <c r="N27" s="63"/>
      <c r="O27" s="44" t="s">
        <v>469</v>
      </c>
      <c r="P27" s="159" t="s">
        <v>383</v>
      </c>
      <c r="Q27" s="51" t="s">
        <v>305</v>
      </c>
      <c r="R27" s="9">
        <v>21</v>
      </c>
      <c r="S27" s="9">
        <v>13</v>
      </c>
      <c r="T27" s="15">
        <f>SUM(R27:S27)</f>
        <v>34</v>
      </c>
      <c r="U27" s="9">
        <v>4</v>
      </c>
      <c r="V27" s="15"/>
      <c r="W27" s="56" t="s">
        <v>548</v>
      </c>
      <c r="X27" s="56" t="s">
        <v>310</v>
      </c>
      <c r="Y27" s="160" t="s">
        <v>243</v>
      </c>
      <c r="Z27" s="11">
        <v>3</v>
      </c>
      <c r="AA27" s="9">
        <v>8</v>
      </c>
      <c r="AB27" s="15">
        <f t="shared" si="5"/>
        <v>11</v>
      </c>
      <c r="AC27" s="9">
        <v>2</v>
      </c>
      <c r="AD27" s="15"/>
    </row>
    <row r="28" spans="1:30" ht="15.75" x14ac:dyDescent="0.25">
      <c r="A28" s="52" t="s">
        <v>226</v>
      </c>
      <c r="B28" s="44" t="s">
        <v>272</v>
      </c>
      <c r="C28" s="44"/>
      <c r="E28" s="8">
        <v>2</v>
      </c>
      <c r="F28" s="44" t="s">
        <v>575</v>
      </c>
      <c r="N28" s="15"/>
      <c r="O28" s="44" t="s">
        <v>461</v>
      </c>
      <c r="P28" s="44" t="s">
        <v>299</v>
      </c>
      <c r="Q28" s="44" t="s">
        <v>243</v>
      </c>
      <c r="R28" s="9">
        <v>15</v>
      </c>
      <c r="S28" s="9">
        <v>19</v>
      </c>
      <c r="T28" s="15">
        <f>SUM(R28:S28)</f>
        <v>34</v>
      </c>
      <c r="U28" s="9">
        <v>3</v>
      </c>
      <c r="V28" s="63"/>
      <c r="W28" s="44" t="s">
        <v>682</v>
      </c>
      <c r="X28" s="44" t="s">
        <v>333</v>
      </c>
      <c r="Y28" s="44" t="s">
        <v>305</v>
      </c>
      <c r="Z28" s="9">
        <v>1</v>
      </c>
      <c r="AA28" s="9">
        <v>10</v>
      </c>
      <c r="AB28" s="15">
        <f t="shared" si="5"/>
        <v>11</v>
      </c>
      <c r="AC28" s="9">
        <v>6</v>
      </c>
      <c r="AD28" s="15"/>
    </row>
    <row r="29" spans="1:30" ht="15.75" x14ac:dyDescent="0.25">
      <c r="E29" s="8">
        <v>2</v>
      </c>
      <c r="F29" s="44" t="s">
        <v>750</v>
      </c>
      <c r="N29" s="63"/>
      <c r="O29" s="44" t="s">
        <v>456</v>
      </c>
      <c r="P29" s="44" t="s">
        <v>292</v>
      </c>
      <c r="Q29" s="44" t="s">
        <v>356</v>
      </c>
      <c r="R29" s="9">
        <v>15</v>
      </c>
      <c r="S29" s="11">
        <v>18</v>
      </c>
      <c r="T29" s="15">
        <f t="shared" si="4"/>
        <v>33</v>
      </c>
      <c r="U29" s="9">
        <v>2</v>
      </c>
      <c r="V29" s="15"/>
      <c r="W29" s="44" t="s">
        <v>500</v>
      </c>
      <c r="X29" s="44" t="s">
        <v>309</v>
      </c>
      <c r="Y29" s="44" t="s">
        <v>306</v>
      </c>
      <c r="Z29" s="9">
        <v>1</v>
      </c>
      <c r="AA29" s="9">
        <v>10</v>
      </c>
      <c r="AB29" s="15">
        <f t="shared" si="5"/>
        <v>11</v>
      </c>
      <c r="AC29" s="9">
        <v>5</v>
      </c>
      <c r="AD29" s="15"/>
    </row>
    <row r="30" spans="1:30" ht="15.75" x14ac:dyDescent="0.25">
      <c r="E30" s="8">
        <v>2</v>
      </c>
      <c r="F30" s="44" t="s">
        <v>751</v>
      </c>
      <c r="N30" s="63"/>
      <c r="O30" s="44" t="s">
        <v>470</v>
      </c>
      <c r="P30" s="44" t="s">
        <v>300</v>
      </c>
      <c r="Q30" s="44" t="s">
        <v>305</v>
      </c>
      <c r="R30" s="9">
        <v>6</v>
      </c>
      <c r="S30" s="11">
        <v>26</v>
      </c>
      <c r="T30" s="15">
        <f t="shared" si="4"/>
        <v>32</v>
      </c>
      <c r="U30" s="9">
        <v>1</v>
      </c>
      <c r="V30" s="63"/>
      <c r="W30" s="44" t="s">
        <v>566</v>
      </c>
      <c r="X30" s="51" t="s">
        <v>217</v>
      </c>
      <c r="Y30" s="51" t="s">
        <v>356</v>
      </c>
      <c r="Z30" s="9">
        <v>4</v>
      </c>
      <c r="AA30" s="9">
        <v>6</v>
      </c>
      <c r="AB30" s="15">
        <f t="shared" si="5"/>
        <v>10</v>
      </c>
      <c r="AC30" s="9">
        <v>1</v>
      </c>
      <c r="AD30" s="15"/>
    </row>
    <row r="31" spans="1:30" ht="15.75" x14ac:dyDescent="0.25">
      <c r="N31" s="15"/>
      <c r="O31" s="44" t="s">
        <v>476</v>
      </c>
      <c r="P31" s="44" t="s">
        <v>293</v>
      </c>
      <c r="Q31" s="44" t="s">
        <v>358</v>
      </c>
      <c r="R31" s="8">
        <v>19</v>
      </c>
      <c r="S31" s="12">
        <v>11</v>
      </c>
      <c r="T31" s="15">
        <f t="shared" si="4"/>
        <v>30</v>
      </c>
      <c r="U31" s="9">
        <v>1</v>
      </c>
      <c r="V31" s="15"/>
      <c r="W31" s="44" t="s">
        <v>549</v>
      </c>
      <c r="X31" s="44" t="s">
        <v>204</v>
      </c>
      <c r="Y31" s="44" t="s">
        <v>242</v>
      </c>
      <c r="Z31" s="9">
        <v>1</v>
      </c>
      <c r="AA31" s="11">
        <v>8</v>
      </c>
      <c r="AB31" s="15">
        <f t="shared" si="5"/>
        <v>9</v>
      </c>
      <c r="AC31" s="9">
        <v>7</v>
      </c>
      <c r="AD31" s="15"/>
    </row>
    <row r="32" spans="1:30" ht="18.75" x14ac:dyDescent="0.3">
      <c r="A32" s="42"/>
      <c r="B32" s="35" t="s">
        <v>276</v>
      </c>
      <c r="D32" s="23">
        <v>0</v>
      </c>
      <c r="E32" s="93"/>
      <c r="N32" s="15"/>
      <c r="O32" s="44" t="s">
        <v>475</v>
      </c>
      <c r="P32" s="44" t="s">
        <v>256</v>
      </c>
      <c r="Q32" s="44" t="s">
        <v>358</v>
      </c>
      <c r="R32" s="9">
        <v>13</v>
      </c>
      <c r="S32" s="9">
        <v>17</v>
      </c>
      <c r="T32" s="15">
        <f t="shared" si="4"/>
        <v>30</v>
      </c>
      <c r="U32" s="9">
        <v>9</v>
      </c>
      <c r="V32" s="63"/>
      <c r="W32" s="44" t="s">
        <v>503</v>
      </c>
      <c r="X32" s="44" t="s">
        <v>234</v>
      </c>
      <c r="Y32" s="44" t="s">
        <v>306</v>
      </c>
      <c r="Z32" s="9">
        <v>1</v>
      </c>
      <c r="AA32" s="11">
        <v>8</v>
      </c>
      <c r="AB32" s="15">
        <f t="shared" si="5"/>
        <v>9</v>
      </c>
      <c r="AC32" s="9">
        <v>1</v>
      </c>
      <c r="AD32" s="15"/>
    </row>
    <row r="33" spans="1:30" ht="15.75" customHeight="1" x14ac:dyDescent="0.25">
      <c r="A33" s="52" t="s">
        <v>226</v>
      </c>
      <c r="B33" s="44" t="s">
        <v>272</v>
      </c>
      <c r="C33" s="44"/>
      <c r="E33" s="93"/>
      <c r="N33" s="15"/>
      <c r="O33" s="44" t="s">
        <v>478</v>
      </c>
      <c r="P33" s="44" t="s">
        <v>253</v>
      </c>
      <c r="Q33" s="44" t="s">
        <v>319</v>
      </c>
      <c r="R33" s="9">
        <v>19</v>
      </c>
      <c r="S33" s="11">
        <v>9</v>
      </c>
      <c r="T33" s="15">
        <f t="shared" si="4"/>
        <v>28</v>
      </c>
      <c r="U33" s="9">
        <v>5</v>
      </c>
      <c r="V33" s="15"/>
      <c r="W33" s="44" t="s">
        <v>514</v>
      </c>
      <c r="X33" s="44" t="s">
        <v>214</v>
      </c>
      <c r="Y33" s="44" t="s">
        <v>305</v>
      </c>
      <c r="Z33" s="9">
        <v>1</v>
      </c>
      <c r="AA33" s="11">
        <v>8</v>
      </c>
      <c r="AB33" s="15">
        <f t="shared" si="5"/>
        <v>9</v>
      </c>
      <c r="AC33" s="9">
        <v>1</v>
      </c>
      <c r="AD33" s="15"/>
    </row>
    <row r="34" spans="1:30" ht="18.75" x14ac:dyDescent="0.3">
      <c r="B34" s="35"/>
      <c r="F34" s="44"/>
      <c r="N34" s="63"/>
      <c r="O34" s="44" t="s">
        <v>473</v>
      </c>
      <c r="P34" s="159" t="s">
        <v>274</v>
      </c>
      <c r="Q34" s="51" t="s">
        <v>305</v>
      </c>
      <c r="R34" s="11">
        <v>10</v>
      </c>
      <c r="S34" s="9">
        <v>18</v>
      </c>
      <c r="T34" s="15">
        <f t="shared" ref="T34:T40" si="6">SUM(R34:S34)</f>
        <v>28</v>
      </c>
      <c r="U34" s="9">
        <v>5</v>
      </c>
      <c r="V34" s="63"/>
      <c r="W34" s="44" t="s">
        <v>499</v>
      </c>
      <c r="X34" s="44" t="s">
        <v>218</v>
      </c>
      <c r="Y34" s="51" t="s">
        <v>306</v>
      </c>
      <c r="Z34" s="9"/>
      <c r="AA34" s="9">
        <v>9</v>
      </c>
      <c r="AB34" s="15">
        <f t="shared" si="5"/>
        <v>9</v>
      </c>
      <c r="AC34" s="9"/>
      <c r="AD34" s="15"/>
    </row>
    <row r="35" spans="1:30" ht="18.75" x14ac:dyDescent="0.3">
      <c r="A35" s="76" t="s">
        <v>327</v>
      </c>
      <c r="B35" s="156"/>
      <c r="C35" s="155"/>
      <c r="D35" s="148"/>
      <c r="E35" s="71" t="s">
        <v>239</v>
      </c>
      <c r="F35" s="71"/>
      <c r="G35" s="78"/>
      <c r="H35" s="78"/>
      <c r="I35" s="78"/>
      <c r="J35" s="79"/>
      <c r="K35" s="78"/>
      <c r="L35" s="78"/>
      <c r="M35" s="78"/>
      <c r="N35" s="63"/>
      <c r="O35" s="44" t="s">
        <v>453</v>
      </c>
      <c r="P35" s="44" t="s">
        <v>379</v>
      </c>
      <c r="Q35" s="51" t="s">
        <v>250</v>
      </c>
      <c r="R35" s="9">
        <v>18</v>
      </c>
      <c r="S35" s="9">
        <v>9</v>
      </c>
      <c r="T35" s="15">
        <f t="shared" si="6"/>
        <v>27</v>
      </c>
      <c r="U35" s="9">
        <v>1</v>
      </c>
      <c r="V35" s="15"/>
      <c r="W35" s="44" t="s">
        <v>493</v>
      </c>
      <c r="X35" s="159" t="s">
        <v>216</v>
      </c>
      <c r="Y35" s="51" t="s">
        <v>358</v>
      </c>
      <c r="Z35" s="9">
        <v>3</v>
      </c>
      <c r="AA35" s="9">
        <v>5</v>
      </c>
      <c r="AB35" s="15">
        <f t="shared" si="5"/>
        <v>8</v>
      </c>
      <c r="AC35" s="9">
        <v>3</v>
      </c>
      <c r="AD35" s="15"/>
    </row>
    <row r="36" spans="1:30" ht="18.75" x14ac:dyDescent="0.3">
      <c r="A36" s="49" t="s">
        <v>229</v>
      </c>
      <c r="B36" s="35" t="s">
        <v>277</v>
      </c>
      <c r="D36" s="23">
        <v>1</v>
      </c>
      <c r="E36" s="8">
        <v>1</v>
      </c>
      <c r="F36" s="44" t="s">
        <v>741</v>
      </c>
      <c r="G36" s="158"/>
      <c r="H36" s="158"/>
      <c r="I36" s="94"/>
      <c r="J36" s="94"/>
      <c r="K36" s="94"/>
      <c r="L36" s="94"/>
      <c r="M36" s="94"/>
      <c r="N36" s="63"/>
      <c r="O36" s="44" t="s">
        <v>597</v>
      </c>
      <c r="P36" s="51" t="s">
        <v>598</v>
      </c>
      <c r="Q36" s="51" t="s">
        <v>356</v>
      </c>
      <c r="R36" s="9">
        <v>18</v>
      </c>
      <c r="S36" s="11">
        <v>9</v>
      </c>
      <c r="T36" s="15">
        <f t="shared" si="6"/>
        <v>27</v>
      </c>
      <c r="U36" s="9">
        <v>7</v>
      </c>
      <c r="V36" s="63"/>
      <c r="W36" s="44" t="s">
        <v>557</v>
      </c>
      <c r="X36" s="44" t="s">
        <v>324</v>
      </c>
      <c r="Y36" s="44" t="s">
        <v>243</v>
      </c>
      <c r="Z36" s="9">
        <v>3</v>
      </c>
      <c r="AA36" s="9">
        <v>5</v>
      </c>
      <c r="AB36" s="15">
        <f t="shared" si="5"/>
        <v>8</v>
      </c>
      <c r="AC36" s="9"/>
      <c r="AD36" s="15"/>
    </row>
    <row r="37" spans="1:30" ht="15.75" x14ac:dyDescent="0.25">
      <c r="A37" s="42" t="s">
        <v>226</v>
      </c>
      <c r="B37" s="44" t="s">
        <v>272</v>
      </c>
      <c r="C37" s="44"/>
      <c r="D37" s="9"/>
      <c r="E37" s="8"/>
      <c r="F37" s="44"/>
      <c r="N37" s="15"/>
      <c r="O37" s="56" t="s">
        <v>458</v>
      </c>
      <c r="P37" s="56" t="s">
        <v>381</v>
      </c>
      <c r="Q37" s="160" t="s">
        <v>250</v>
      </c>
      <c r="R37" s="11">
        <v>11</v>
      </c>
      <c r="S37" s="9">
        <v>11</v>
      </c>
      <c r="T37" s="15">
        <f t="shared" si="6"/>
        <v>22</v>
      </c>
      <c r="U37" s="9">
        <v>2</v>
      </c>
      <c r="V37" s="15"/>
      <c r="W37" s="44" t="s">
        <v>510</v>
      </c>
      <c r="X37" s="51" t="s">
        <v>361</v>
      </c>
      <c r="Y37" s="51" t="s">
        <v>242</v>
      </c>
      <c r="Z37" s="9">
        <v>1</v>
      </c>
      <c r="AA37" s="9">
        <v>7</v>
      </c>
      <c r="AB37" s="15">
        <f t="shared" si="5"/>
        <v>8</v>
      </c>
      <c r="AC37" s="9">
        <v>1</v>
      </c>
      <c r="AD37" s="15"/>
    </row>
    <row r="38" spans="1:30" ht="15.75" x14ac:dyDescent="0.25">
      <c r="N38" s="63"/>
      <c r="O38" s="44" t="s">
        <v>506</v>
      </c>
      <c r="P38" s="44" t="s">
        <v>219</v>
      </c>
      <c r="Q38" s="44" t="s">
        <v>242</v>
      </c>
      <c r="R38" s="9">
        <v>9</v>
      </c>
      <c r="S38" s="11">
        <v>13</v>
      </c>
      <c r="T38" s="15">
        <f t="shared" si="6"/>
        <v>22</v>
      </c>
      <c r="U38" s="9">
        <v>2</v>
      </c>
      <c r="V38" s="63"/>
      <c r="W38" s="44" t="s">
        <v>511</v>
      </c>
      <c r="X38" s="44" t="s">
        <v>213</v>
      </c>
      <c r="Y38" s="44" t="s">
        <v>242</v>
      </c>
      <c r="Z38" s="9">
        <v>1</v>
      </c>
      <c r="AA38" s="11">
        <v>7</v>
      </c>
      <c r="AB38" s="15">
        <f t="shared" si="5"/>
        <v>8</v>
      </c>
      <c r="AC38" s="9">
        <v>1</v>
      </c>
      <c r="AD38" s="15"/>
    </row>
    <row r="39" spans="1:30" ht="18.75" x14ac:dyDescent="0.3">
      <c r="A39" s="52"/>
      <c r="B39" s="35" t="s">
        <v>363</v>
      </c>
      <c r="C39" s="46"/>
      <c r="D39" s="114">
        <v>2</v>
      </c>
      <c r="E39" s="8">
        <v>1</v>
      </c>
      <c r="F39" s="44" t="s">
        <v>740</v>
      </c>
      <c r="N39" s="15"/>
      <c r="O39" s="44" t="s">
        <v>467</v>
      </c>
      <c r="P39" s="44" t="s">
        <v>301</v>
      </c>
      <c r="Q39" s="44" t="s">
        <v>306</v>
      </c>
      <c r="R39" s="11">
        <v>9</v>
      </c>
      <c r="S39" s="11">
        <v>13</v>
      </c>
      <c r="T39" s="15">
        <f t="shared" si="6"/>
        <v>22</v>
      </c>
      <c r="U39" s="150">
        <v>1</v>
      </c>
      <c r="V39" s="15"/>
      <c r="W39" s="44" t="s">
        <v>497</v>
      </c>
      <c r="X39" s="44" t="s">
        <v>211</v>
      </c>
      <c r="Y39" s="44" t="s">
        <v>243</v>
      </c>
      <c r="Z39" s="9"/>
      <c r="AA39" s="9">
        <v>8</v>
      </c>
      <c r="AB39" s="15">
        <f t="shared" si="5"/>
        <v>8</v>
      </c>
      <c r="AC39" s="9">
        <v>3</v>
      </c>
      <c r="AD39" s="15"/>
    </row>
    <row r="40" spans="1:30" ht="18" x14ac:dyDescent="0.25">
      <c r="A40" s="52" t="s">
        <v>226</v>
      </c>
      <c r="B40" s="44" t="s">
        <v>272</v>
      </c>
      <c r="C40" s="60"/>
      <c r="D40" s="114"/>
      <c r="E40" s="93">
        <v>1</v>
      </c>
      <c r="F40" s="44" t="s">
        <v>739</v>
      </c>
      <c r="N40" s="63"/>
      <c r="O40" s="44" t="s">
        <v>454</v>
      </c>
      <c r="P40" s="44" t="s">
        <v>251</v>
      </c>
      <c r="Q40" s="44" t="s">
        <v>250</v>
      </c>
      <c r="R40" s="9">
        <v>9</v>
      </c>
      <c r="S40" s="9">
        <v>12</v>
      </c>
      <c r="T40" s="15">
        <f t="shared" si="6"/>
        <v>21</v>
      </c>
      <c r="U40" s="9">
        <v>3</v>
      </c>
      <c r="V40" s="63"/>
      <c r="W40" s="44" t="s">
        <v>484</v>
      </c>
      <c r="X40" s="44" t="s">
        <v>215</v>
      </c>
      <c r="Y40" s="44" t="s">
        <v>306</v>
      </c>
      <c r="Z40" s="9">
        <v>2</v>
      </c>
      <c r="AA40" s="9">
        <v>5</v>
      </c>
      <c r="AB40" s="15">
        <f t="shared" si="5"/>
        <v>7</v>
      </c>
      <c r="AC40" s="9">
        <v>1</v>
      </c>
      <c r="AD40" s="15"/>
    </row>
    <row r="41" spans="1:30" ht="15.75" x14ac:dyDescent="0.25">
      <c r="B41" s="44"/>
      <c r="C41" s="60"/>
      <c r="E41" s="93"/>
      <c r="F41" s="44"/>
      <c r="N41" s="63"/>
      <c r="O41" s="44" t="s">
        <v>457</v>
      </c>
      <c r="P41" s="44" t="s">
        <v>250</v>
      </c>
      <c r="Q41" s="44" t="s">
        <v>250</v>
      </c>
      <c r="R41" s="9">
        <v>8</v>
      </c>
      <c r="S41" s="11">
        <v>13</v>
      </c>
      <c r="T41" s="15">
        <f t="shared" si="4"/>
        <v>21</v>
      </c>
      <c r="U41" s="11">
        <v>4</v>
      </c>
      <c r="V41" s="15"/>
      <c r="W41" s="44" t="s">
        <v>488</v>
      </c>
      <c r="X41" s="44" t="s">
        <v>325</v>
      </c>
      <c r="Y41" s="44" t="s">
        <v>306</v>
      </c>
      <c r="Z41" s="9"/>
      <c r="AA41" s="9">
        <v>7</v>
      </c>
      <c r="AB41" s="15">
        <f t="shared" si="5"/>
        <v>7</v>
      </c>
      <c r="AC41" s="9">
        <v>4</v>
      </c>
      <c r="AD41" s="15"/>
    </row>
    <row r="42" spans="1:30" ht="18.75" x14ac:dyDescent="0.3">
      <c r="A42" s="76"/>
      <c r="B42" s="156"/>
      <c r="C42" s="71"/>
      <c r="D42" s="148"/>
      <c r="E42" s="71" t="s">
        <v>239</v>
      </c>
      <c r="F42" s="77"/>
      <c r="G42" s="78"/>
      <c r="H42" s="78"/>
      <c r="I42" s="78"/>
      <c r="J42" s="79"/>
      <c r="K42" s="78"/>
      <c r="L42" s="78"/>
      <c r="M42" s="78"/>
      <c r="N42" s="15"/>
      <c r="O42" s="44" t="s">
        <v>462</v>
      </c>
      <c r="P42" s="44" t="s">
        <v>367</v>
      </c>
      <c r="Q42" s="44" t="s">
        <v>243</v>
      </c>
      <c r="R42" s="9">
        <v>6</v>
      </c>
      <c r="S42" s="11">
        <v>14</v>
      </c>
      <c r="T42" s="15">
        <f t="shared" si="4"/>
        <v>20</v>
      </c>
      <c r="U42" s="9">
        <v>1</v>
      </c>
      <c r="V42" s="63"/>
      <c r="W42" s="44" t="s">
        <v>482</v>
      </c>
      <c r="X42" s="44" t="s">
        <v>295</v>
      </c>
      <c r="Y42" s="44" t="s">
        <v>250</v>
      </c>
      <c r="Z42" s="9">
        <v>2</v>
      </c>
      <c r="AA42" s="9">
        <v>4</v>
      </c>
      <c r="AB42" s="15">
        <f t="shared" si="5"/>
        <v>6</v>
      </c>
      <c r="AC42" s="9">
        <v>1</v>
      </c>
      <c r="AD42" s="15"/>
    </row>
    <row r="43" spans="1:30" ht="18.75" x14ac:dyDescent="0.3">
      <c r="A43" s="49" t="s">
        <v>230</v>
      </c>
      <c r="B43" s="35" t="s">
        <v>318</v>
      </c>
      <c r="C43" s="44"/>
      <c r="D43" s="23">
        <v>1</v>
      </c>
      <c r="E43" s="9">
        <v>2</v>
      </c>
      <c r="F43" s="44" t="s">
        <v>734</v>
      </c>
      <c r="G43" s="43"/>
      <c r="H43" s="47"/>
      <c r="I43" s="47"/>
      <c r="J43" s="48"/>
      <c r="K43" s="47"/>
      <c r="L43" s="47"/>
      <c r="M43" s="47"/>
      <c r="N43" s="15"/>
      <c r="O43" s="44" t="s">
        <v>455</v>
      </c>
      <c r="P43" s="51" t="s">
        <v>254</v>
      </c>
      <c r="Q43" s="51" t="s">
        <v>250</v>
      </c>
      <c r="R43" s="9">
        <v>7</v>
      </c>
      <c r="S43" s="11">
        <v>12</v>
      </c>
      <c r="T43" s="15">
        <f t="shared" si="4"/>
        <v>19</v>
      </c>
      <c r="U43" s="9">
        <v>2</v>
      </c>
      <c r="V43" s="15"/>
      <c r="W43" s="44" t="s">
        <v>550</v>
      </c>
      <c r="X43" s="44" t="s">
        <v>257</v>
      </c>
      <c r="Y43" s="44" t="s">
        <v>250</v>
      </c>
      <c r="Z43" s="9">
        <v>2</v>
      </c>
      <c r="AA43" s="9">
        <v>4</v>
      </c>
      <c r="AB43" s="15">
        <f t="shared" si="5"/>
        <v>6</v>
      </c>
      <c r="AC43" s="9">
        <v>2</v>
      </c>
      <c r="AD43" s="15"/>
    </row>
    <row r="44" spans="1:30" ht="18" x14ac:dyDescent="0.25">
      <c r="A44" s="52" t="s">
        <v>226</v>
      </c>
      <c r="B44" s="56" t="s">
        <v>272</v>
      </c>
      <c r="C44" s="46"/>
      <c r="D44" s="23"/>
      <c r="E44" s="9"/>
      <c r="F44" s="44"/>
      <c r="G44" s="43"/>
      <c r="H44" s="47"/>
      <c r="I44" s="43"/>
      <c r="J44" s="45"/>
      <c r="K44" s="47"/>
      <c r="L44" s="47"/>
      <c r="M44" s="39"/>
      <c r="N44" s="63"/>
      <c r="O44" s="56" t="s">
        <v>507</v>
      </c>
      <c r="P44" s="56" t="s">
        <v>260</v>
      </c>
      <c r="Q44" s="160" t="s">
        <v>242</v>
      </c>
      <c r="R44" s="11">
        <v>3</v>
      </c>
      <c r="S44" s="11">
        <v>16</v>
      </c>
      <c r="T44" s="15">
        <f t="shared" ref="T44:T59" si="7">SUM(R44:S44)</f>
        <v>19</v>
      </c>
      <c r="U44" s="9"/>
      <c r="V44" s="63"/>
      <c r="W44" s="44" t="s">
        <v>490</v>
      </c>
      <c r="X44" s="44" t="s">
        <v>328</v>
      </c>
      <c r="Y44" s="46" t="s">
        <v>319</v>
      </c>
      <c r="Z44" s="9">
        <v>1</v>
      </c>
      <c r="AA44" s="11">
        <v>5</v>
      </c>
      <c r="AB44" s="15">
        <f t="shared" si="5"/>
        <v>6</v>
      </c>
      <c r="AC44" s="11">
        <v>3</v>
      </c>
      <c r="AD44" s="15"/>
    </row>
    <row r="45" spans="1:30" ht="15.75" x14ac:dyDescent="0.25">
      <c r="B45" s="56"/>
      <c r="C45" s="44"/>
      <c r="E45" s="93"/>
      <c r="F45" s="44"/>
      <c r="N45" s="63"/>
      <c r="O45" s="44" t="s">
        <v>591</v>
      </c>
      <c r="P45" s="159" t="s">
        <v>370</v>
      </c>
      <c r="Q45" s="51" t="s">
        <v>356</v>
      </c>
      <c r="R45" s="9">
        <v>10</v>
      </c>
      <c r="S45" s="9">
        <v>8</v>
      </c>
      <c r="T45" s="15">
        <f t="shared" si="7"/>
        <v>18</v>
      </c>
      <c r="U45" s="9">
        <v>3</v>
      </c>
      <c r="V45" s="15"/>
      <c r="W45" s="44" t="s">
        <v>489</v>
      </c>
      <c r="X45" s="159" t="s">
        <v>308</v>
      </c>
      <c r="Y45" s="51" t="s">
        <v>356</v>
      </c>
      <c r="Z45" s="9"/>
      <c r="AA45" s="9">
        <v>6</v>
      </c>
      <c r="AB45" s="15">
        <f t="shared" si="5"/>
        <v>6</v>
      </c>
      <c r="AC45" s="11">
        <v>2</v>
      </c>
      <c r="AD45" s="15"/>
    </row>
    <row r="46" spans="1:30" ht="18.75" x14ac:dyDescent="0.3">
      <c r="B46" s="35" t="s">
        <v>364</v>
      </c>
      <c r="C46" s="59"/>
      <c r="D46" s="24">
        <v>3</v>
      </c>
      <c r="E46" s="9">
        <v>2</v>
      </c>
      <c r="F46" s="44" t="s">
        <v>736</v>
      </c>
      <c r="N46" s="63"/>
      <c r="O46" s="44" t="s">
        <v>547</v>
      </c>
      <c r="P46" s="51" t="s">
        <v>205</v>
      </c>
      <c r="Q46" s="51" t="s">
        <v>319</v>
      </c>
      <c r="R46" s="9">
        <v>7</v>
      </c>
      <c r="S46" s="11">
        <v>11</v>
      </c>
      <c r="T46" s="15">
        <f t="shared" si="7"/>
        <v>18</v>
      </c>
      <c r="U46" s="9"/>
      <c r="V46" s="63"/>
      <c r="W46" s="44" t="s">
        <v>495</v>
      </c>
      <c r="X46" s="44" t="s">
        <v>311</v>
      </c>
      <c r="Y46" s="44" t="s">
        <v>243</v>
      </c>
      <c r="Z46" s="9"/>
      <c r="AA46" s="9">
        <v>6</v>
      </c>
      <c r="AB46" s="15">
        <f t="shared" si="5"/>
        <v>6</v>
      </c>
      <c r="AC46" s="9">
        <v>9</v>
      </c>
      <c r="AD46" s="15"/>
    </row>
    <row r="47" spans="1:30" ht="18" x14ac:dyDescent="0.25">
      <c r="A47" s="91" t="s">
        <v>226</v>
      </c>
      <c r="B47" s="88" t="s">
        <v>735</v>
      </c>
      <c r="C47" s="46" t="s">
        <v>368</v>
      </c>
      <c r="D47" s="24"/>
      <c r="E47" s="9">
        <v>2</v>
      </c>
      <c r="F47" s="44" t="s">
        <v>737</v>
      </c>
      <c r="N47" s="15"/>
      <c r="O47" s="46" t="s">
        <v>558</v>
      </c>
      <c r="P47" s="46" t="s">
        <v>386</v>
      </c>
      <c r="Q47" s="46" t="s">
        <v>319</v>
      </c>
      <c r="R47" s="11">
        <v>4</v>
      </c>
      <c r="S47" s="9">
        <v>14</v>
      </c>
      <c r="T47" s="15">
        <f t="shared" si="7"/>
        <v>18</v>
      </c>
      <c r="U47" s="9">
        <v>2</v>
      </c>
      <c r="V47" s="15"/>
      <c r="W47" s="44" t="s">
        <v>496</v>
      </c>
      <c r="X47" s="44" t="s">
        <v>206</v>
      </c>
      <c r="Y47" s="44" t="s">
        <v>358</v>
      </c>
      <c r="Z47" s="9"/>
      <c r="AA47" s="11">
        <v>6</v>
      </c>
      <c r="AB47" s="15">
        <f t="shared" si="5"/>
        <v>6</v>
      </c>
      <c r="AC47" s="9">
        <v>5</v>
      </c>
      <c r="AD47" s="15"/>
    </row>
    <row r="48" spans="1:30" ht="15.75" x14ac:dyDescent="0.25">
      <c r="E48" s="9">
        <v>2</v>
      </c>
      <c r="F48" s="44" t="s">
        <v>738</v>
      </c>
      <c r="N48" s="63"/>
      <c r="O48" s="44" t="s">
        <v>459</v>
      </c>
      <c r="P48" s="44" t="s">
        <v>254</v>
      </c>
      <c r="Q48" s="44" t="s">
        <v>250</v>
      </c>
      <c r="R48" s="9">
        <v>7</v>
      </c>
      <c r="S48" s="11">
        <v>10</v>
      </c>
      <c r="T48" s="15">
        <f t="shared" si="7"/>
        <v>17</v>
      </c>
      <c r="U48" s="9">
        <v>3</v>
      </c>
      <c r="V48" s="63"/>
      <c r="W48" s="44" t="s">
        <v>488</v>
      </c>
      <c r="X48" s="44" t="s">
        <v>382</v>
      </c>
      <c r="Y48" s="44" t="s">
        <v>356</v>
      </c>
      <c r="Z48" s="9"/>
      <c r="AA48" s="11">
        <v>6</v>
      </c>
      <c r="AB48" s="15">
        <f t="shared" si="5"/>
        <v>6</v>
      </c>
      <c r="AC48" s="9"/>
      <c r="AD48" s="15"/>
    </row>
    <row r="49" spans="1:30" ht="15.75" x14ac:dyDescent="0.25">
      <c r="N49" s="63"/>
      <c r="O49" s="44" t="s">
        <v>474</v>
      </c>
      <c r="P49" s="44" t="s">
        <v>420</v>
      </c>
      <c r="Q49" s="44" t="s">
        <v>305</v>
      </c>
      <c r="R49" s="9">
        <v>3</v>
      </c>
      <c r="S49" s="11">
        <v>13</v>
      </c>
      <c r="T49" s="15">
        <f t="shared" si="7"/>
        <v>16</v>
      </c>
      <c r="U49" s="9">
        <v>4</v>
      </c>
      <c r="V49" s="15"/>
      <c r="W49" s="44" t="s">
        <v>502</v>
      </c>
      <c r="X49" s="44" t="s">
        <v>323</v>
      </c>
      <c r="Y49" s="44" t="s">
        <v>358</v>
      </c>
      <c r="Z49" s="9"/>
      <c r="AA49" s="9">
        <v>6</v>
      </c>
      <c r="AB49" s="15">
        <f t="shared" si="5"/>
        <v>6</v>
      </c>
      <c r="AC49" s="9">
        <v>4</v>
      </c>
      <c r="AD49" s="15"/>
    </row>
    <row r="50" spans="1:30" ht="18" x14ac:dyDescent="0.25">
      <c r="A50" s="107"/>
      <c r="B50" s="108"/>
      <c r="C50" s="108"/>
      <c r="D50" s="149"/>
      <c r="E50" s="109"/>
      <c r="F50" s="108"/>
      <c r="G50" s="110"/>
      <c r="H50" s="110"/>
      <c r="I50" s="110"/>
      <c r="J50" s="111"/>
      <c r="K50" s="110"/>
      <c r="L50" s="110"/>
      <c r="M50" s="109"/>
      <c r="N50" s="15"/>
      <c r="O50" s="44" t="s">
        <v>541</v>
      </c>
      <c r="P50" s="51" t="s">
        <v>294</v>
      </c>
      <c r="Q50" s="51" t="s">
        <v>243</v>
      </c>
      <c r="R50" s="9">
        <v>2</v>
      </c>
      <c r="S50" s="9">
        <v>14</v>
      </c>
      <c r="T50" s="15">
        <f t="shared" si="7"/>
        <v>16</v>
      </c>
      <c r="U50" s="9">
        <v>4</v>
      </c>
      <c r="V50" s="63"/>
      <c r="W50" s="44" t="s">
        <v>494</v>
      </c>
      <c r="X50" s="44" t="s">
        <v>232</v>
      </c>
      <c r="Y50" s="44" t="s">
        <v>250</v>
      </c>
      <c r="Z50" s="9"/>
      <c r="AA50" s="9">
        <v>5</v>
      </c>
      <c r="AB50" s="15">
        <f t="shared" si="5"/>
        <v>5</v>
      </c>
      <c r="AC50" s="9">
        <v>6</v>
      </c>
      <c r="AD50" s="15"/>
    </row>
    <row r="51" spans="1:30" ht="18.75" x14ac:dyDescent="0.3">
      <c r="C51" s="44" t="s">
        <v>579</v>
      </c>
      <c r="D51" s="102">
        <f>SUM(D16:D50)</f>
        <v>19</v>
      </c>
      <c r="E51" s="22"/>
      <c r="F51" s="44" t="s">
        <v>642</v>
      </c>
      <c r="G51" s="35"/>
      <c r="H51" s="50"/>
      <c r="I51" s="64">
        <v>6</v>
      </c>
      <c r="J51" s="23"/>
      <c r="N51" s="15"/>
      <c r="O51" s="44" t="s">
        <v>508</v>
      </c>
      <c r="P51" s="44" t="s">
        <v>238</v>
      </c>
      <c r="Q51" s="44" t="s">
        <v>356</v>
      </c>
      <c r="R51" s="9">
        <v>1</v>
      </c>
      <c r="S51" s="11">
        <v>15</v>
      </c>
      <c r="T51" s="15">
        <f t="shared" si="7"/>
        <v>16</v>
      </c>
      <c r="U51" s="9">
        <v>7</v>
      </c>
      <c r="V51" s="15"/>
      <c r="W51" s="44" t="s">
        <v>498</v>
      </c>
      <c r="X51" s="51" t="s">
        <v>398</v>
      </c>
      <c r="Y51" s="51" t="s">
        <v>250</v>
      </c>
      <c r="Z51" s="9"/>
      <c r="AA51" s="9">
        <v>5</v>
      </c>
      <c r="AB51" s="15">
        <f t="shared" si="5"/>
        <v>5</v>
      </c>
      <c r="AC51" s="9"/>
      <c r="AD51" s="15"/>
    </row>
    <row r="52" spans="1:30" ht="15.75" x14ac:dyDescent="0.25">
      <c r="N52" s="15"/>
      <c r="O52" s="44" t="s">
        <v>509</v>
      </c>
      <c r="P52" s="161" t="s">
        <v>314</v>
      </c>
      <c r="Q52" s="44" t="s">
        <v>356</v>
      </c>
      <c r="R52" s="9">
        <v>7</v>
      </c>
      <c r="S52" s="11">
        <v>8</v>
      </c>
      <c r="T52" s="15">
        <f t="shared" si="7"/>
        <v>15</v>
      </c>
      <c r="U52" s="9">
        <v>1</v>
      </c>
      <c r="V52" s="63"/>
      <c r="W52" s="44" t="s">
        <v>485</v>
      </c>
      <c r="X52" s="44" t="s">
        <v>359</v>
      </c>
      <c r="Y52" s="44" t="s">
        <v>319</v>
      </c>
      <c r="Z52" s="9"/>
      <c r="AA52" s="9">
        <v>5</v>
      </c>
      <c r="AB52" s="15">
        <f t="shared" si="5"/>
        <v>5</v>
      </c>
      <c r="AC52" s="9">
        <v>1</v>
      </c>
      <c r="AD52" s="15"/>
    </row>
    <row r="53" spans="1:30" ht="15.75" x14ac:dyDescent="0.25">
      <c r="N53" s="63"/>
      <c r="O53" s="44" t="s">
        <v>569</v>
      </c>
      <c r="P53" s="159" t="s">
        <v>429</v>
      </c>
      <c r="Q53" s="51" t="s">
        <v>243</v>
      </c>
      <c r="R53" s="9">
        <v>7</v>
      </c>
      <c r="S53" s="9">
        <v>8</v>
      </c>
      <c r="T53" s="15">
        <f t="shared" si="7"/>
        <v>15</v>
      </c>
      <c r="U53" s="9">
        <v>2</v>
      </c>
      <c r="V53" s="15"/>
      <c r="W53" s="44" t="s">
        <v>481</v>
      </c>
      <c r="X53" s="44" t="s">
        <v>385</v>
      </c>
      <c r="Y53" s="44" t="s">
        <v>319</v>
      </c>
      <c r="Z53" s="9"/>
      <c r="AA53" s="9">
        <v>4</v>
      </c>
      <c r="AB53" s="15">
        <f t="shared" si="5"/>
        <v>4</v>
      </c>
      <c r="AC53" s="9">
        <v>3</v>
      </c>
      <c r="AD53" s="15"/>
    </row>
    <row r="54" spans="1:30" ht="18.75" x14ac:dyDescent="0.3">
      <c r="B54" s="35" t="s">
        <v>722</v>
      </c>
      <c r="I54" s="35" t="s">
        <v>732</v>
      </c>
      <c r="J54" s="195"/>
      <c r="K54" s="195"/>
      <c r="L54" s="195"/>
      <c r="N54" s="15"/>
      <c r="O54" s="44" t="s">
        <v>468</v>
      </c>
      <c r="P54" s="44" t="s">
        <v>209</v>
      </c>
      <c r="Q54" s="44" t="s">
        <v>319</v>
      </c>
      <c r="R54" s="9">
        <v>6</v>
      </c>
      <c r="S54" s="11">
        <v>9</v>
      </c>
      <c r="T54" s="15">
        <f t="shared" si="7"/>
        <v>15</v>
      </c>
      <c r="U54" s="9">
        <v>9</v>
      </c>
      <c r="V54" s="63"/>
      <c r="W54" s="44" t="s">
        <v>501</v>
      </c>
      <c r="X54" s="88" t="s">
        <v>362</v>
      </c>
      <c r="Y54" s="44" t="s">
        <v>358</v>
      </c>
      <c r="Z54" s="9">
        <v>1</v>
      </c>
      <c r="AA54" s="11">
        <v>2</v>
      </c>
      <c r="AB54" s="15">
        <f t="shared" si="5"/>
        <v>3</v>
      </c>
      <c r="AC54" s="9">
        <v>1</v>
      </c>
      <c r="AD54" s="15"/>
    </row>
    <row r="55" spans="1:30" ht="18.75" x14ac:dyDescent="0.3">
      <c r="A55" s="4"/>
      <c r="B55" s="35" t="s">
        <v>723</v>
      </c>
      <c r="I55" s="35" t="s">
        <v>733</v>
      </c>
      <c r="J55" s="195"/>
      <c r="K55" s="195"/>
      <c r="L55" s="195"/>
      <c r="N55" s="63"/>
      <c r="O55" s="44" t="s">
        <v>686</v>
      </c>
      <c r="P55" s="44" t="s">
        <v>544</v>
      </c>
      <c r="Q55" s="46" t="s">
        <v>306</v>
      </c>
      <c r="R55" s="9">
        <v>6</v>
      </c>
      <c r="S55" s="11">
        <v>9</v>
      </c>
      <c r="T55" s="15">
        <f>SUM(R55:S55)</f>
        <v>15</v>
      </c>
      <c r="U55" s="11">
        <v>2</v>
      </c>
      <c r="V55" s="15"/>
      <c r="W55" s="56" t="s">
        <v>555</v>
      </c>
      <c r="X55" s="56" t="s">
        <v>329</v>
      </c>
      <c r="Y55" s="160" t="s">
        <v>356</v>
      </c>
      <c r="Z55" s="11"/>
      <c r="AA55" s="9">
        <v>3</v>
      </c>
      <c r="AB55" s="15">
        <f t="shared" si="5"/>
        <v>3</v>
      </c>
      <c r="AC55" s="9"/>
      <c r="AD55" s="15"/>
    </row>
    <row r="56" spans="1:30" ht="18.75" x14ac:dyDescent="0.3">
      <c r="A56" s="4"/>
      <c r="B56" s="35" t="s">
        <v>724</v>
      </c>
      <c r="N56" s="15"/>
      <c r="O56" s="44" t="s">
        <v>463</v>
      </c>
      <c r="P56" s="44" t="s">
        <v>261</v>
      </c>
      <c r="Q56" s="44" t="s">
        <v>356</v>
      </c>
      <c r="R56" s="9">
        <v>5</v>
      </c>
      <c r="S56" s="9">
        <v>10</v>
      </c>
      <c r="T56" s="15">
        <f>SUM(R56:S56)</f>
        <v>15</v>
      </c>
      <c r="U56" s="9">
        <v>2</v>
      </c>
      <c r="V56" s="63"/>
      <c r="W56" s="46" t="s">
        <v>504</v>
      </c>
      <c r="X56" s="46" t="s">
        <v>249</v>
      </c>
      <c r="Y56" s="46" t="s">
        <v>306</v>
      </c>
      <c r="Z56" s="9"/>
      <c r="AA56" s="11">
        <v>2</v>
      </c>
      <c r="AB56" s="15">
        <f t="shared" si="5"/>
        <v>2</v>
      </c>
      <c r="AC56" s="9">
        <v>1</v>
      </c>
      <c r="AD56" s="15"/>
    </row>
    <row r="57" spans="1:30" ht="15.75" x14ac:dyDescent="0.25">
      <c r="A57" s="4"/>
      <c r="K57" s="180"/>
      <c r="L57" s="180"/>
      <c r="N57" s="63"/>
      <c r="O57" s="44" t="s">
        <v>546</v>
      </c>
      <c r="P57" s="44" t="s">
        <v>248</v>
      </c>
      <c r="Q57" s="44" t="s">
        <v>358</v>
      </c>
      <c r="R57" s="9">
        <v>4</v>
      </c>
      <c r="S57" s="9">
        <v>11</v>
      </c>
      <c r="T57" s="15">
        <f>SUM(R57:S57)</f>
        <v>15</v>
      </c>
      <c r="U57" s="9">
        <v>1</v>
      </c>
      <c r="V57" s="15"/>
      <c r="W57" s="44" t="s">
        <v>513</v>
      </c>
      <c r="X57" s="44" t="s">
        <v>220</v>
      </c>
      <c r="Y57" s="44" t="s">
        <v>242</v>
      </c>
      <c r="Z57" s="9"/>
      <c r="AA57" s="9">
        <v>2</v>
      </c>
      <c r="AB57" s="15">
        <f t="shared" si="5"/>
        <v>2</v>
      </c>
      <c r="AC57" s="9">
        <v>7</v>
      </c>
      <c r="AD57" s="15"/>
    </row>
    <row r="58" spans="1:30" ht="15.75" x14ac:dyDescent="0.25">
      <c r="A58" s="4"/>
      <c r="N58" s="15"/>
      <c r="O58" s="44" t="s">
        <v>577</v>
      </c>
      <c r="P58" s="44" t="s">
        <v>290</v>
      </c>
      <c r="Q58" s="44" t="s">
        <v>242</v>
      </c>
      <c r="R58" s="9">
        <v>1</v>
      </c>
      <c r="S58" s="11">
        <v>14</v>
      </c>
      <c r="T58" s="15">
        <f>SUM(R58:S58)</f>
        <v>15</v>
      </c>
      <c r="U58" s="9">
        <v>2</v>
      </c>
      <c r="V58" s="63"/>
      <c r="W58" s="44" t="s">
        <v>487</v>
      </c>
      <c r="X58" s="44" t="s">
        <v>259</v>
      </c>
      <c r="Y58" s="44" t="s">
        <v>358</v>
      </c>
      <c r="Z58" s="9"/>
      <c r="AA58" s="11">
        <v>2</v>
      </c>
      <c r="AB58" s="15">
        <f t="shared" si="5"/>
        <v>2</v>
      </c>
      <c r="AC58" s="9">
        <v>1</v>
      </c>
      <c r="AD58" s="15"/>
    </row>
    <row r="59" spans="1:30" ht="18.75" x14ac:dyDescent="0.3">
      <c r="A59" s="4"/>
      <c r="D59" s="192" t="s">
        <v>701</v>
      </c>
      <c r="E59" s="43"/>
      <c r="F59" s="43"/>
      <c r="G59" s="43"/>
      <c r="H59" s="43"/>
      <c r="I59" s="43"/>
      <c r="J59" s="43"/>
      <c r="K59" s="180"/>
      <c r="L59" s="192" t="s">
        <v>721</v>
      </c>
      <c r="N59" s="63"/>
      <c r="O59" s="44" t="s">
        <v>559</v>
      </c>
      <c r="P59" s="88" t="s">
        <v>288</v>
      </c>
      <c r="Q59" s="44" t="s">
        <v>356</v>
      </c>
      <c r="R59" s="9">
        <v>2</v>
      </c>
      <c r="S59" s="11">
        <v>12</v>
      </c>
      <c r="T59" s="15">
        <f t="shared" si="7"/>
        <v>14</v>
      </c>
      <c r="U59" s="9">
        <v>1</v>
      </c>
      <c r="V59" s="15"/>
      <c r="W59" s="44" t="s">
        <v>483</v>
      </c>
      <c r="X59" s="44" t="s">
        <v>307</v>
      </c>
      <c r="Y59" s="51" t="s">
        <v>319</v>
      </c>
      <c r="Z59" s="9"/>
      <c r="AA59" s="9">
        <v>1</v>
      </c>
      <c r="AB59" s="15">
        <f t="shared" si="5"/>
        <v>1</v>
      </c>
      <c r="AC59" s="9"/>
      <c r="AD59" s="15"/>
    </row>
    <row r="60" spans="1:30" ht="18.75" x14ac:dyDescent="0.3">
      <c r="A60" s="4"/>
      <c r="B60" s="163" t="s">
        <v>269</v>
      </c>
      <c r="C60" s="20"/>
      <c r="D60" s="21">
        <v>41008</v>
      </c>
      <c r="E60" s="57"/>
      <c r="F60" s="57"/>
      <c r="G60" s="57"/>
      <c r="H60" s="29"/>
      <c r="I60" s="29"/>
      <c r="J60" s="163" t="s">
        <v>271</v>
      </c>
      <c r="K60" s="20"/>
      <c r="L60" s="21">
        <v>41162</v>
      </c>
      <c r="N60" s="63"/>
      <c r="O60" s="44" t="s">
        <v>560</v>
      </c>
      <c r="P60" s="44" t="s">
        <v>399</v>
      </c>
      <c r="Q60" s="44" t="s">
        <v>305</v>
      </c>
      <c r="R60" s="9"/>
      <c r="S60" s="9">
        <v>13</v>
      </c>
      <c r="T60" s="15">
        <f t="shared" ref="T60:T65" si="8">SUM(R60:S60)</f>
        <v>13</v>
      </c>
      <c r="U60" s="9">
        <v>2</v>
      </c>
      <c r="V60" s="63"/>
      <c r="W60" s="44" t="s">
        <v>491</v>
      </c>
      <c r="X60" s="44" t="s">
        <v>285</v>
      </c>
      <c r="Y60" s="44" t="s">
        <v>305</v>
      </c>
      <c r="Z60" s="9"/>
      <c r="AA60" s="11">
        <v>1</v>
      </c>
      <c r="AB60" s="15">
        <f t="shared" si="5"/>
        <v>1</v>
      </c>
      <c r="AC60" s="9">
        <v>1</v>
      </c>
      <c r="AD60" s="15"/>
    </row>
    <row r="61" spans="1:30" ht="18.75" x14ac:dyDescent="0.3">
      <c r="B61" s="162" t="s">
        <v>270</v>
      </c>
      <c r="C61" s="162" t="s">
        <v>268</v>
      </c>
      <c r="D61" s="162" t="s">
        <v>296</v>
      </c>
      <c r="E61" s="44"/>
      <c r="F61" s="44"/>
      <c r="G61" s="44"/>
      <c r="H61" s="50"/>
      <c r="I61" s="50"/>
      <c r="J61" s="162" t="s">
        <v>270</v>
      </c>
      <c r="K61" s="162" t="s">
        <v>268</v>
      </c>
      <c r="L61" s="162" t="s">
        <v>296</v>
      </c>
      <c r="M61" s="42"/>
      <c r="N61" s="63"/>
      <c r="O61" s="46" t="s">
        <v>492</v>
      </c>
      <c r="P61" s="60" t="s">
        <v>378</v>
      </c>
      <c r="Q61" s="60" t="s">
        <v>243</v>
      </c>
      <c r="R61" s="9">
        <v>6</v>
      </c>
      <c r="S61" s="11">
        <v>6</v>
      </c>
      <c r="T61" s="15">
        <f t="shared" si="8"/>
        <v>12</v>
      </c>
      <c r="U61" s="9"/>
      <c r="V61" s="15"/>
      <c r="W61" s="44" t="s">
        <v>590</v>
      </c>
      <c r="X61" s="44" t="s">
        <v>371</v>
      </c>
      <c r="Y61" s="46" t="s">
        <v>242</v>
      </c>
      <c r="Z61" s="9"/>
      <c r="AA61" s="11">
        <v>1</v>
      </c>
      <c r="AB61" s="15">
        <f t="shared" si="5"/>
        <v>1</v>
      </c>
      <c r="AC61" s="11"/>
      <c r="AD61" s="15"/>
    </row>
    <row r="62" spans="1:30" ht="18.75" x14ac:dyDescent="0.3">
      <c r="B62" s="26">
        <v>0.38541666666666669</v>
      </c>
      <c r="C62" s="23" t="s">
        <v>315</v>
      </c>
      <c r="D62" s="193" t="s">
        <v>442</v>
      </c>
      <c r="E62" s="44"/>
      <c r="F62" s="44"/>
      <c r="G62" s="44"/>
      <c r="H62" s="22"/>
      <c r="I62" s="22"/>
      <c r="J62" s="26">
        <v>0.38541666666666669</v>
      </c>
      <c r="K62" s="23" t="s">
        <v>315</v>
      </c>
      <c r="L62" s="193" t="s">
        <v>425</v>
      </c>
      <c r="M62" s="42"/>
      <c r="N62" s="15"/>
      <c r="O62" s="44" t="s">
        <v>529</v>
      </c>
      <c r="P62" s="44" t="s">
        <v>212</v>
      </c>
      <c r="Q62" s="44" t="s">
        <v>319</v>
      </c>
      <c r="R62" s="9">
        <v>4</v>
      </c>
      <c r="S62" s="9">
        <v>8</v>
      </c>
      <c r="T62" s="15">
        <f t="shared" si="8"/>
        <v>12</v>
      </c>
      <c r="U62" s="9">
        <v>5</v>
      </c>
      <c r="V62" s="63"/>
      <c r="W62" s="44" t="s">
        <v>486</v>
      </c>
      <c r="X62" s="44" t="s">
        <v>245</v>
      </c>
      <c r="Y62" s="44" t="s">
        <v>356</v>
      </c>
      <c r="Z62" s="11"/>
      <c r="AA62" s="11"/>
      <c r="AB62" s="15">
        <f t="shared" si="5"/>
        <v>0</v>
      </c>
      <c r="AC62" s="9">
        <v>1</v>
      </c>
      <c r="AD62" s="15"/>
    </row>
    <row r="63" spans="1:30" ht="19.5" customHeight="1" x14ac:dyDescent="0.3">
      <c r="B63" s="26">
        <v>0.38541666666666669</v>
      </c>
      <c r="C63" s="23" t="s">
        <v>316</v>
      </c>
      <c r="D63" s="193" t="s">
        <v>596</v>
      </c>
      <c r="E63" s="44"/>
      <c r="F63" s="44"/>
      <c r="G63" s="44"/>
      <c r="H63" s="22"/>
      <c r="I63" s="22"/>
      <c r="J63" s="26">
        <v>0.38541666666666669</v>
      </c>
      <c r="K63" s="23" t="s">
        <v>316</v>
      </c>
      <c r="L63" s="193" t="s">
        <v>518</v>
      </c>
      <c r="M63" s="42"/>
      <c r="N63" s="15"/>
      <c r="O63" s="44" t="s">
        <v>696</v>
      </c>
      <c r="P63" s="51" t="s">
        <v>322</v>
      </c>
      <c r="Q63" s="51" t="s">
        <v>358</v>
      </c>
      <c r="R63" s="9">
        <v>4</v>
      </c>
      <c r="S63" s="9">
        <v>8</v>
      </c>
      <c r="T63" s="15">
        <f t="shared" si="8"/>
        <v>12</v>
      </c>
      <c r="U63" s="9">
        <v>1</v>
      </c>
      <c r="V63" s="15"/>
      <c r="W63" s="44"/>
      <c r="X63" s="51"/>
      <c r="Y63" s="51"/>
      <c r="Z63" s="9"/>
      <c r="AA63" s="9"/>
      <c r="AB63" s="15"/>
      <c r="AC63" s="9"/>
      <c r="AD63" s="15"/>
    </row>
    <row r="64" spans="1:30" ht="18.75" x14ac:dyDescent="0.3">
      <c r="B64" s="26">
        <v>0.42708333333333331</v>
      </c>
      <c r="C64" s="23" t="s">
        <v>315</v>
      </c>
      <c r="D64" s="193" t="s">
        <v>731</v>
      </c>
      <c r="E64" s="44"/>
      <c r="F64" s="44"/>
      <c r="G64" s="44"/>
      <c r="H64" s="22"/>
      <c r="I64" s="22"/>
      <c r="J64" s="26">
        <v>0.42708333333333331</v>
      </c>
      <c r="K64" s="23" t="s">
        <v>315</v>
      </c>
      <c r="L64" s="193" t="s">
        <v>519</v>
      </c>
      <c r="M64" s="42"/>
      <c r="N64" s="63"/>
      <c r="O64" s="56" t="s">
        <v>699</v>
      </c>
      <c r="P64" s="56" t="s">
        <v>376</v>
      </c>
      <c r="Q64" s="160" t="s">
        <v>358</v>
      </c>
      <c r="R64" s="9">
        <v>2</v>
      </c>
      <c r="S64" s="9">
        <v>10</v>
      </c>
      <c r="T64" s="15">
        <f t="shared" si="8"/>
        <v>12</v>
      </c>
      <c r="U64" s="9">
        <v>3</v>
      </c>
      <c r="V64" s="15"/>
      <c r="W64" s="46"/>
      <c r="X64" s="60"/>
      <c r="Y64" s="60"/>
      <c r="Z64" s="9"/>
      <c r="AA64" s="11"/>
      <c r="AB64" s="15"/>
      <c r="AC64" s="9"/>
      <c r="AD64" s="63"/>
    </row>
    <row r="65" spans="1:30" ht="18" customHeight="1" x14ac:dyDescent="0.3">
      <c r="B65" s="26">
        <v>0.42708333333333331</v>
      </c>
      <c r="C65" s="23" t="s">
        <v>316</v>
      </c>
      <c r="D65" s="193" t="s">
        <v>353</v>
      </c>
      <c r="J65" s="26">
        <v>0.42708333333333331</v>
      </c>
      <c r="K65" s="23" t="s">
        <v>316</v>
      </c>
      <c r="L65" s="27" t="s">
        <v>520</v>
      </c>
      <c r="M65" s="42"/>
      <c r="N65" s="15"/>
      <c r="O65" s="44" t="s">
        <v>700</v>
      </c>
      <c r="P65" s="88" t="s">
        <v>221</v>
      </c>
      <c r="Q65" s="44" t="s">
        <v>305</v>
      </c>
      <c r="R65" s="11">
        <v>1</v>
      </c>
      <c r="S65" s="11">
        <v>11</v>
      </c>
      <c r="T65" s="15">
        <f t="shared" si="8"/>
        <v>12</v>
      </c>
      <c r="U65" s="9">
        <v>2</v>
      </c>
      <c r="V65" s="15"/>
      <c r="W65" s="44"/>
      <c r="X65" s="44"/>
      <c r="Y65" s="44"/>
      <c r="Z65" s="9"/>
      <c r="AA65" s="11"/>
      <c r="AB65" s="15"/>
      <c r="AC65" s="9"/>
      <c r="AD65" s="63"/>
    </row>
    <row r="66" spans="1:30" ht="18.95" customHeight="1" thickBot="1" x14ac:dyDescent="0.3">
      <c r="C66" s="177"/>
      <c r="D66" s="176"/>
      <c r="E66" s="189"/>
      <c r="F66" s="190"/>
      <c r="G66" s="189"/>
      <c r="H66" s="190"/>
      <c r="I66" s="189"/>
      <c r="J66" s="190"/>
      <c r="K66" s="189"/>
      <c r="N66" s="63"/>
      <c r="O66" s="44"/>
      <c r="P66" s="88"/>
      <c r="Q66" s="44"/>
      <c r="R66" s="9"/>
      <c r="S66" s="11"/>
      <c r="T66" s="15"/>
      <c r="U66" s="9"/>
      <c r="V66" s="15"/>
      <c r="W66" s="44" t="s">
        <v>526</v>
      </c>
      <c r="X66" s="159"/>
      <c r="Y66" s="51"/>
      <c r="Z66" s="9">
        <v>79</v>
      </c>
      <c r="AA66" s="9">
        <v>106</v>
      </c>
      <c r="AB66" s="15">
        <f>SUM(Z66:AA66)</f>
        <v>185</v>
      </c>
      <c r="AC66" s="11">
        <v>43</v>
      </c>
      <c r="AD66" s="151"/>
    </row>
    <row r="67" spans="1:30" ht="16.5" thickBot="1" x14ac:dyDescent="0.3">
      <c r="A67" s="151"/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6"/>
      <c r="P67" s="16"/>
      <c r="Q67" s="16"/>
      <c r="R67" s="17">
        <f>SUM(R22:R65)</f>
        <v>428</v>
      </c>
      <c r="S67" s="17">
        <f>SUM(S22:S65)</f>
        <v>553</v>
      </c>
      <c r="T67" s="17">
        <f>SUM(T22:T65)</f>
        <v>981</v>
      </c>
      <c r="U67" s="17">
        <f>SUM(U22:U65)</f>
        <v>124</v>
      </c>
      <c r="V67" s="15"/>
      <c r="W67" s="57" t="s">
        <v>235</v>
      </c>
      <c r="X67" s="57"/>
      <c r="Y67" s="57"/>
      <c r="Z67" s="17">
        <f>SUM(Z22:Z66)+R67</f>
        <v>557</v>
      </c>
      <c r="AA67" s="17">
        <f>SUM(AA22:AA66)+S67</f>
        <v>879</v>
      </c>
      <c r="AB67" s="17">
        <f>SUM(AB22:AB66)+T67</f>
        <v>1436</v>
      </c>
      <c r="AC67" s="17">
        <f>SUM(AC22:AC66)+U67</f>
        <v>257</v>
      </c>
      <c r="AD67" s="151"/>
    </row>
    <row r="68" spans="1:30" ht="13.5" thickTop="1" x14ac:dyDescent="0.2"/>
    <row r="69" spans="1:30" ht="18" x14ac:dyDescent="0.25">
      <c r="A69" s="36"/>
      <c r="B69" s="176"/>
      <c r="C69" s="177"/>
      <c r="D69" s="27"/>
      <c r="E69" s="177"/>
      <c r="F69" s="178"/>
      <c r="G69" s="177"/>
      <c r="H69" s="178"/>
      <c r="I69" s="177"/>
      <c r="J69" s="36"/>
      <c r="K69" s="36"/>
    </row>
    <row r="70" spans="1:30" ht="18" x14ac:dyDescent="0.25">
      <c r="A70" s="36"/>
      <c r="B70" s="36"/>
      <c r="C70" s="36"/>
      <c r="D70" s="27"/>
      <c r="E70" s="189"/>
      <c r="F70" s="190"/>
      <c r="G70" s="189"/>
      <c r="H70" s="190"/>
      <c r="I70" s="189"/>
      <c r="J70" s="190"/>
      <c r="K70" s="189"/>
    </row>
    <row r="71" spans="1:30" ht="18" x14ac:dyDescent="0.25">
      <c r="A71" s="36"/>
      <c r="B71" s="36"/>
      <c r="C71" s="152"/>
      <c r="D71" s="27"/>
      <c r="E71" s="152"/>
      <c r="F71" s="153"/>
      <c r="G71" s="152"/>
      <c r="H71" s="153"/>
      <c r="I71" s="152"/>
      <c r="J71" s="36"/>
      <c r="K71" s="36"/>
    </row>
    <row r="72" spans="1:30" ht="18" x14ac:dyDescent="0.25">
      <c r="A72" s="36"/>
      <c r="B72" s="36"/>
      <c r="C72" s="36"/>
      <c r="D72" s="27"/>
      <c r="E72" s="36"/>
      <c r="F72" s="36"/>
      <c r="G72" s="36"/>
      <c r="H72" s="36"/>
      <c r="I72" s="36"/>
      <c r="J72" s="36"/>
      <c r="K72" s="36"/>
    </row>
    <row r="73" spans="1:30" ht="18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30" ht="18" x14ac:dyDescent="0.25">
      <c r="A74" s="36"/>
      <c r="B74" s="84"/>
      <c r="C74" s="36"/>
      <c r="D74" s="36"/>
      <c r="E74" s="34"/>
      <c r="F74" s="36"/>
      <c r="G74" s="36"/>
      <c r="H74" s="36"/>
      <c r="I74" s="83"/>
      <c r="J74" s="83"/>
      <c r="K74" s="83"/>
    </row>
    <row r="75" spans="1:30" ht="18" x14ac:dyDescent="0.25">
      <c r="A75" s="36"/>
      <c r="B75" s="84"/>
      <c r="C75" s="38"/>
      <c r="D75" s="38"/>
      <c r="E75" s="34"/>
      <c r="F75" s="36"/>
      <c r="G75" s="54"/>
      <c r="H75" s="36"/>
      <c r="I75" s="83"/>
      <c r="J75" s="83"/>
      <c r="K75" s="83"/>
      <c r="O75" s="5"/>
      <c r="P75" s="5"/>
      <c r="Q75" s="7"/>
    </row>
    <row r="76" spans="1:30" ht="18" x14ac:dyDescent="0.25">
      <c r="A76" s="36"/>
      <c r="B76" s="84"/>
      <c r="C76" s="36"/>
      <c r="D76" s="34"/>
      <c r="E76" s="34"/>
      <c r="F76" s="83"/>
      <c r="G76" s="36"/>
      <c r="H76" s="83"/>
      <c r="I76" s="83"/>
      <c r="J76" s="83"/>
      <c r="K76" s="83"/>
      <c r="O76" s="7"/>
      <c r="P76" s="7"/>
      <c r="Q76" s="7"/>
    </row>
    <row r="77" spans="1:30" ht="18" x14ac:dyDescent="0.25">
      <c r="A77" s="36"/>
      <c r="B77" s="84"/>
      <c r="C77" s="36"/>
      <c r="D77" s="34"/>
      <c r="E77" s="34"/>
      <c r="F77" s="36"/>
      <c r="G77" s="54"/>
      <c r="H77" s="36"/>
      <c r="I77" s="83"/>
      <c r="J77" s="83"/>
      <c r="K77" s="83"/>
      <c r="O77" s="7"/>
      <c r="P77" s="7"/>
      <c r="Q77" s="7"/>
    </row>
    <row r="78" spans="1:30" ht="18" x14ac:dyDescent="0.25">
      <c r="A78" s="36"/>
      <c r="B78" s="84"/>
      <c r="C78" s="34"/>
      <c r="D78" s="34"/>
      <c r="E78" s="34"/>
      <c r="F78" s="36"/>
      <c r="G78" s="54"/>
      <c r="H78" s="36"/>
      <c r="I78" s="83"/>
      <c r="J78" s="83"/>
      <c r="K78" s="83"/>
    </row>
    <row r="79" spans="1:30" ht="18" x14ac:dyDescent="0.25">
      <c r="A79" s="36"/>
      <c r="B79" s="84"/>
      <c r="C79" s="34"/>
      <c r="D79" s="34"/>
      <c r="E79" s="34"/>
      <c r="F79" s="36"/>
      <c r="G79" s="54"/>
      <c r="H79" s="36"/>
      <c r="I79" s="83"/>
      <c r="J79" s="83"/>
      <c r="K79" s="83"/>
    </row>
    <row r="80" spans="1:30" ht="23.25" x14ac:dyDescent="0.35">
      <c r="A80" s="86"/>
      <c r="B80" s="89"/>
      <c r="C80" s="34"/>
      <c r="D80" s="34"/>
      <c r="E80" s="34"/>
      <c r="F80" s="36"/>
      <c r="G80" s="54"/>
      <c r="H80" s="36"/>
      <c r="I80" s="83"/>
      <c r="J80" s="83"/>
      <c r="K80" s="83"/>
    </row>
    <row r="81" spans="1:12" ht="18" x14ac:dyDescent="0.25">
      <c r="A81" s="36"/>
      <c r="B81" s="84"/>
      <c r="C81" s="36"/>
      <c r="D81" s="84"/>
      <c r="E81" s="34"/>
      <c r="F81" s="83"/>
      <c r="G81" s="36"/>
      <c r="H81" s="36"/>
      <c r="I81" s="83"/>
      <c r="J81" s="34"/>
      <c r="K81" s="83"/>
    </row>
    <row r="82" spans="1:12" ht="18" x14ac:dyDescent="0.25">
      <c r="A82" s="36"/>
      <c r="B82" s="34"/>
      <c r="C82" s="34"/>
      <c r="D82" s="34"/>
      <c r="E82" s="34"/>
      <c r="F82" s="34"/>
      <c r="G82" s="36"/>
      <c r="H82" s="34"/>
      <c r="I82" s="34"/>
      <c r="J82" s="34"/>
      <c r="K82" s="83"/>
    </row>
    <row r="83" spans="1:12" ht="18" x14ac:dyDescent="0.25">
      <c r="A83" s="36"/>
      <c r="B83" s="84"/>
      <c r="C83" s="84"/>
      <c r="D83" s="84"/>
      <c r="E83" s="83"/>
      <c r="F83" s="83"/>
      <c r="G83" s="36"/>
      <c r="H83" s="83"/>
      <c r="I83" s="83"/>
      <c r="J83" s="34"/>
      <c r="K83" s="83"/>
    </row>
    <row r="84" spans="1:12" ht="18" x14ac:dyDescent="0.25">
      <c r="A84" s="83"/>
      <c r="B84" s="34"/>
      <c r="C84" s="84"/>
      <c r="D84" s="84"/>
      <c r="E84" s="34"/>
      <c r="F84" s="36"/>
      <c r="G84" s="54"/>
      <c r="H84" s="36"/>
      <c r="I84" s="83"/>
      <c r="J84" s="83"/>
      <c r="K84" s="83"/>
    </row>
    <row r="85" spans="1:12" ht="23.25" x14ac:dyDescent="0.35">
      <c r="A85" s="83"/>
      <c r="B85" s="58"/>
      <c r="C85" s="89"/>
      <c r="D85" s="89"/>
      <c r="E85" s="58"/>
      <c r="F85" s="36"/>
      <c r="G85" s="54"/>
      <c r="H85" s="36"/>
      <c r="I85" s="83"/>
      <c r="J85" s="83"/>
      <c r="K85" s="83"/>
    </row>
    <row r="86" spans="1:12" ht="18" x14ac:dyDescent="0.25">
      <c r="A86" s="83"/>
      <c r="B86" s="34"/>
      <c r="C86" s="84"/>
      <c r="D86" s="84"/>
      <c r="E86" s="34"/>
      <c r="F86" s="36"/>
      <c r="G86" s="54"/>
      <c r="H86" s="36"/>
      <c r="I86" s="83"/>
      <c r="J86" s="83"/>
      <c r="K86" s="83"/>
    </row>
    <row r="87" spans="1:12" ht="18" x14ac:dyDescent="0.25">
      <c r="A87" s="36"/>
      <c r="B87" s="34"/>
      <c r="C87" s="34"/>
      <c r="D87" s="34"/>
      <c r="E87" s="34"/>
      <c r="F87" s="36"/>
      <c r="G87" s="54"/>
      <c r="H87" s="36"/>
      <c r="I87" s="83"/>
      <c r="J87" s="34"/>
      <c r="K87" s="34"/>
      <c r="L87" s="1"/>
    </row>
    <row r="88" spans="1:12" ht="18" x14ac:dyDescent="0.25">
      <c r="A88" s="36"/>
      <c r="B88" s="34"/>
      <c r="C88" s="87"/>
      <c r="D88" s="34"/>
      <c r="E88" s="34"/>
      <c r="F88" s="36"/>
      <c r="G88" s="54"/>
      <c r="H88" s="36"/>
      <c r="I88" s="83"/>
      <c r="J88" s="34"/>
      <c r="K88" s="34"/>
      <c r="L88" s="1"/>
    </row>
    <row r="89" spans="1:12" ht="18" x14ac:dyDescent="0.25">
      <c r="A89" s="36"/>
      <c r="B89" s="34"/>
      <c r="C89" s="87"/>
      <c r="D89" s="84"/>
      <c r="E89" s="36"/>
      <c r="F89" s="36"/>
      <c r="G89" s="54"/>
      <c r="H89" s="36"/>
      <c r="I89" s="83"/>
      <c r="J89" s="34"/>
      <c r="K89" s="34"/>
      <c r="L89" s="1"/>
    </row>
    <row r="90" spans="1:12" ht="18" x14ac:dyDescent="0.25">
      <c r="A90" s="36"/>
      <c r="B90" s="34"/>
      <c r="C90" s="87"/>
      <c r="D90" s="84"/>
      <c r="E90" s="36"/>
      <c r="F90" s="36"/>
      <c r="G90" s="54"/>
      <c r="H90" s="36"/>
      <c r="I90" s="83"/>
      <c r="J90" s="34"/>
      <c r="K90" s="34"/>
      <c r="L90" s="1"/>
    </row>
    <row r="91" spans="1:12" ht="18" x14ac:dyDescent="0.25">
      <c r="A91" s="36"/>
      <c r="B91" s="34"/>
      <c r="C91" s="87"/>
      <c r="D91" s="84"/>
      <c r="E91" s="34"/>
      <c r="F91" s="36"/>
      <c r="G91" s="54"/>
      <c r="H91" s="36"/>
      <c r="I91" s="83"/>
      <c r="J91" s="34"/>
      <c r="K91" s="34"/>
      <c r="L91" s="1"/>
    </row>
    <row r="92" spans="1:12" ht="18" x14ac:dyDescent="0.25">
      <c r="A92" s="95"/>
      <c r="B92" s="96"/>
      <c r="C92" s="97"/>
      <c r="D92" s="98"/>
      <c r="E92" s="95"/>
      <c r="F92" s="95"/>
      <c r="G92" s="95"/>
      <c r="H92" s="95"/>
      <c r="I92" s="99"/>
      <c r="J92" s="96"/>
      <c r="K92" s="96"/>
      <c r="L92" s="100"/>
    </row>
    <row r="93" spans="1:12" ht="18" x14ac:dyDescent="0.25">
      <c r="A93" s="36"/>
      <c r="B93" s="34"/>
      <c r="C93" s="87"/>
      <c r="D93" s="84"/>
      <c r="E93" s="36"/>
      <c r="F93" s="36"/>
      <c r="G93" s="54"/>
      <c r="H93" s="36"/>
      <c r="I93" s="83"/>
      <c r="J93" s="34"/>
      <c r="K93" s="34"/>
      <c r="L93" s="1"/>
    </row>
    <row r="94" spans="1:12" ht="18" x14ac:dyDescent="0.25">
      <c r="A94" s="36"/>
      <c r="B94" s="34"/>
      <c r="C94" s="87"/>
      <c r="D94" s="84"/>
      <c r="E94" s="34"/>
      <c r="F94" s="36"/>
      <c r="G94" s="54"/>
      <c r="H94" s="36"/>
      <c r="I94" s="83"/>
      <c r="J94" s="34"/>
      <c r="K94" s="34"/>
      <c r="L94" s="1"/>
    </row>
  </sheetData>
  <phoneticPr fontId="0" type="noConversion"/>
  <pageMargins left="0" right="0" top="0" bottom="0" header="0.5" footer="0.5"/>
  <pageSetup scale="65" fitToWidth="3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view="pageBreakPreview" topLeftCell="A4" zoomScale="85" zoomScaleNormal="75" zoomScaleSheetLayoutView="85" workbookViewId="0">
      <selection activeCell="M21" sqref="M21"/>
    </sheetView>
  </sheetViews>
  <sheetFormatPr defaultRowHeight="12.75" x14ac:dyDescent="0.2"/>
  <cols>
    <col min="1" max="1" width="13.140625" customWidth="1"/>
    <col min="2" max="2" width="16.42578125" customWidth="1"/>
    <col min="3" max="3" width="15.140625" customWidth="1"/>
    <col min="4" max="4" width="16.570312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31.5703125" customWidth="1"/>
    <col min="14" max="14" width="4.140625" customWidth="1"/>
    <col min="15" max="15" width="13.140625" customWidth="1"/>
    <col min="16" max="16" width="14.5703125" customWidth="1"/>
    <col min="17" max="17" width="15.42578125" customWidth="1"/>
    <col min="18" max="18" width="5.5703125" customWidth="1"/>
    <col min="19" max="19" width="6.85546875" customWidth="1"/>
    <col min="20" max="20" width="7.140625" customWidth="1"/>
    <col min="21" max="21" width="6.85546875" customWidth="1"/>
    <col min="22" max="22" width="5.140625" customWidth="1"/>
    <col min="23" max="23" width="16" customWidth="1"/>
    <col min="24" max="24" width="16.42578125" customWidth="1"/>
    <col min="25" max="25" width="17.42578125" customWidth="1"/>
    <col min="26" max="26" width="6.85546875" customWidth="1"/>
    <col min="27" max="27" width="6.5703125" customWidth="1"/>
    <col min="28" max="28" width="6.85546875" customWidth="1"/>
    <col min="29" max="29" width="5.85546875" customWidth="1"/>
    <col min="30" max="30" width="5" customWidth="1"/>
  </cols>
  <sheetData>
    <row r="1" spans="1:30" ht="25.5" x14ac:dyDescent="0.35">
      <c r="A1" s="30"/>
      <c r="B1" s="30"/>
      <c r="C1" s="165"/>
      <c r="D1" s="165"/>
      <c r="E1" s="165"/>
      <c r="F1" s="165"/>
      <c r="G1" s="166" t="s">
        <v>286</v>
      </c>
      <c r="H1" s="166"/>
      <c r="I1" s="166"/>
      <c r="J1" s="166"/>
      <c r="K1" s="166"/>
      <c r="L1" s="30"/>
      <c r="M1" s="30"/>
      <c r="N1" s="16"/>
      <c r="O1" s="16"/>
      <c r="P1" s="16"/>
      <c r="Q1" s="168"/>
      <c r="R1" s="168"/>
      <c r="S1" s="168"/>
      <c r="T1" s="168"/>
      <c r="U1" s="169" t="s">
        <v>225</v>
      </c>
      <c r="V1" s="168"/>
      <c r="W1" s="168"/>
      <c r="X1" s="168"/>
      <c r="Y1" s="16"/>
      <c r="Z1" s="16"/>
      <c r="AA1" s="16"/>
      <c r="AB1" s="16"/>
      <c r="AC1" s="16"/>
      <c r="AD1" s="16"/>
    </row>
    <row r="2" spans="1:30" ht="20.45" customHeight="1" x14ac:dyDescent="0.4">
      <c r="A2" s="14"/>
      <c r="B2" s="167" t="s">
        <v>697</v>
      </c>
      <c r="C2" s="166"/>
      <c r="D2" s="30"/>
      <c r="E2" s="30"/>
      <c r="F2" s="30"/>
      <c r="G2" s="32" t="s">
        <v>387</v>
      </c>
      <c r="H2" s="31"/>
      <c r="I2" s="31"/>
      <c r="J2" s="31"/>
      <c r="K2" s="31"/>
      <c r="L2" s="30"/>
      <c r="M2" s="33">
        <v>41001</v>
      </c>
      <c r="N2" s="16"/>
      <c r="AD2" s="16"/>
    </row>
    <row r="3" spans="1:30" ht="25.5" x14ac:dyDescent="0.35">
      <c r="A3" s="4"/>
      <c r="B3" s="170"/>
      <c r="C3" s="170"/>
      <c r="D3" s="30"/>
      <c r="E3" s="25" t="s">
        <v>584</v>
      </c>
      <c r="F3" s="22"/>
      <c r="G3" s="22"/>
      <c r="H3" s="191"/>
      <c r="I3" s="30"/>
      <c r="J3" s="22"/>
      <c r="K3" s="23" t="s">
        <v>224</v>
      </c>
      <c r="L3" s="22"/>
      <c r="M3" s="23" t="s">
        <v>585</v>
      </c>
      <c r="N3" s="16"/>
      <c r="O3" s="57" t="s">
        <v>262</v>
      </c>
      <c r="P3" s="57"/>
      <c r="Q3" s="57" t="s">
        <v>246</v>
      </c>
      <c r="R3" s="173"/>
      <c r="S3" s="173" t="s">
        <v>264</v>
      </c>
      <c r="T3" s="173" t="s">
        <v>263</v>
      </c>
      <c r="U3" s="173" t="s">
        <v>265</v>
      </c>
      <c r="V3" s="173" t="s">
        <v>266</v>
      </c>
      <c r="W3" s="173" t="s">
        <v>267</v>
      </c>
      <c r="Y3" s="129" t="s">
        <v>586</v>
      </c>
      <c r="AD3" s="16"/>
    </row>
    <row r="4" spans="1:30" ht="18.75" x14ac:dyDescent="0.3">
      <c r="A4" s="7"/>
      <c r="B4" s="170" t="s">
        <v>726</v>
      </c>
      <c r="C4" s="170"/>
      <c r="D4" s="23" t="s">
        <v>279</v>
      </c>
      <c r="E4" s="23" t="s">
        <v>280</v>
      </c>
      <c r="F4" s="23" t="s">
        <v>281</v>
      </c>
      <c r="G4" s="23" t="s">
        <v>282</v>
      </c>
      <c r="H4" s="23" t="s">
        <v>263</v>
      </c>
      <c r="I4" s="37" t="s">
        <v>247</v>
      </c>
      <c r="J4" s="23" t="s">
        <v>282</v>
      </c>
      <c r="K4" s="23" t="s">
        <v>263</v>
      </c>
      <c r="L4" s="23" t="s">
        <v>287</v>
      </c>
      <c r="M4" s="23" t="s">
        <v>244</v>
      </c>
      <c r="N4" s="82"/>
      <c r="O4" s="44" t="s">
        <v>223</v>
      </c>
      <c r="P4" s="44" t="s">
        <v>275</v>
      </c>
      <c r="Q4" s="44" t="s">
        <v>243</v>
      </c>
      <c r="R4" s="7"/>
      <c r="S4" s="11">
        <v>27</v>
      </c>
      <c r="T4" s="9">
        <v>49</v>
      </c>
      <c r="U4" s="9">
        <v>5</v>
      </c>
      <c r="V4" s="9">
        <v>0</v>
      </c>
      <c r="W4" s="145">
        <f>T4/S4</f>
        <v>1.8148148148148149</v>
      </c>
      <c r="X4" s="16"/>
      <c r="Y4" s="16"/>
      <c r="Z4" s="15" t="s">
        <v>279</v>
      </c>
      <c r="AA4" s="15" t="s">
        <v>280</v>
      </c>
      <c r="AB4" s="15" t="s">
        <v>281</v>
      </c>
      <c r="AC4" s="15" t="s">
        <v>587</v>
      </c>
      <c r="AD4" s="16"/>
    </row>
    <row r="5" spans="1:30" ht="18.75" x14ac:dyDescent="0.3">
      <c r="A5" s="9"/>
      <c r="B5" s="35" t="s">
        <v>278</v>
      </c>
      <c r="C5" s="25"/>
      <c r="D5" s="23">
        <v>4</v>
      </c>
      <c r="E5" s="23">
        <v>1</v>
      </c>
      <c r="F5" s="23">
        <v>1</v>
      </c>
      <c r="G5" s="23">
        <v>16</v>
      </c>
      <c r="H5" s="23">
        <v>8</v>
      </c>
      <c r="I5" s="37">
        <f t="shared" ref="I5:I10" si="0">D5*2+F5*1</f>
        <v>9</v>
      </c>
      <c r="J5" s="23">
        <f>47+G5</f>
        <v>63</v>
      </c>
      <c r="K5" s="23">
        <f>62+H5</f>
        <v>70</v>
      </c>
      <c r="L5" s="23">
        <v>91</v>
      </c>
      <c r="M5" s="114">
        <v>28</v>
      </c>
      <c r="N5" s="82"/>
      <c r="O5" s="44" t="s">
        <v>321</v>
      </c>
      <c r="P5" s="44" t="s">
        <v>357</v>
      </c>
      <c r="Q5" s="44" t="s">
        <v>306</v>
      </c>
      <c r="R5" s="4"/>
      <c r="S5" s="11">
        <v>28</v>
      </c>
      <c r="T5" s="9">
        <v>53</v>
      </c>
      <c r="U5" s="9">
        <v>6</v>
      </c>
      <c r="V5" s="9">
        <v>2</v>
      </c>
      <c r="W5" s="145">
        <f>T5/S5</f>
        <v>1.8928571428571428</v>
      </c>
      <c r="X5" s="35" t="s">
        <v>312</v>
      </c>
      <c r="Y5" s="25"/>
      <c r="Z5" s="23">
        <v>12</v>
      </c>
      <c r="AA5" s="23">
        <v>5</v>
      </c>
      <c r="AB5" s="23">
        <v>6</v>
      </c>
      <c r="AC5" s="37">
        <f t="shared" ref="AC5:AC12" si="1">Z5*2+AB5</f>
        <v>30</v>
      </c>
      <c r="AD5" s="16"/>
    </row>
    <row r="6" spans="1:30" ht="18.75" x14ac:dyDescent="0.3">
      <c r="A6" s="9"/>
      <c r="B6" s="35" t="s">
        <v>373</v>
      </c>
      <c r="C6" s="25"/>
      <c r="D6" s="23">
        <v>4</v>
      </c>
      <c r="E6" s="23">
        <v>2</v>
      </c>
      <c r="F6" s="23">
        <v>0</v>
      </c>
      <c r="G6" s="23">
        <v>17</v>
      </c>
      <c r="H6" s="23">
        <v>14</v>
      </c>
      <c r="I6" s="37">
        <f t="shared" si="0"/>
        <v>8</v>
      </c>
      <c r="J6" s="23">
        <f>47+G6</f>
        <v>64</v>
      </c>
      <c r="K6" s="23">
        <f>60+H6</f>
        <v>74</v>
      </c>
      <c r="L6" s="23">
        <v>104</v>
      </c>
      <c r="M6" s="114">
        <v>28</v>
      </c>
      <c r="N6" s="82"/>
      <c r="O6" s="44" t="s">
        <v>252</v>
      </c>
      <c r="P6" s="44" t="s">
        <v>304</v>
      </c>
      <c r="Q6" s="44" t="s">
        <v>319</v>
      </c>
      <c r="R6" s="7"/>
      <c r="S6" s="11">
        <v>29</v>
      </c>
      <c r="T6" s="9">
        <v>61</v>
      </c>
      <c r="U6" s="9">
        <v>4</v>
      </c>
      <c r="V6" s="9">
        <v>2</v>
      </c>
      <c r="W6" s="145">
        <f t="shared" ref="W6:W12" si="2">T6/S6</f>
        <v>2.103448275862069</v>
      </c>
      <c r="X6" s="35" t="s">
        <v>277</v>
      </c>
      <c r="Y6" s="25"/>
      <c r="Z6" s="23">
        <v>11</v>
      </c>
      <c r="AA6" s="23">
        <v>5</v>
      </c>
      <c r="AB6" s="23">
        <v>7</v>
      </c>
      <c r="AC6" s="37">
        <f t="shared" si="1"/>
        <v>29</v>
      </c>
      <c r="AD6" s="16"/>
    </row>
    <row r="7" spans="1:30" ht="18.75" x14ac:dyDescent="0.3">
      <c r="A7" s="9"/>
      <c r="B7" s="35" t="s">
        <v>372</v>
      </c>
      <c r="C7" s="25"/>
      <c r="D7" s="23">
        <v>4</v>
      </c>
      <c r="E7" s="23">
        <v>2</v>
      </c>
      <c r="F7" s="23">
        <v>0</v>
      </c>
      <c r="G7" s="23">
        <v>16</v>
      </c>
      <c r="H7" s="23">
        <v>12</v>
      </c>
      <c r="I7" s="37">
        <f t="shared" si="0"/>
        <v>8</v>
      </c>
      <c r="J7" s="23">
        <f>79+G7</f>
        <v>95</v>
      </c>
      <c r="K7" s="23">
        <f>53+H7</f>
        <v>65</v>
      </c>
      <c r="L7" s="23">
        <v>151</v>
      </c>
      <c r="M7" s="23">
        <v>41</v>
      </c>
      <c r="N7" s="82"/>
      <c r="O7" s="44" t="s">
        <v>255</v>
      </c>
      <c r="P7" s="44" t="s">
        <v>285</v>
      </c>
      <c r="Q7" s="44" t="s">
        <v>305</v>
      </c>
      <c r="R7" s="7"/>
      <c r="S7" s="11">
        <v>29</v>
      </c>
      <c r="T7" s="9">
        <v>63</v>
      </c>
      <c r="U7" s="9">
        <v>6</v>
      </c>
      <c r="V7" s="9">
        <v>2</v>
      </c>
      <c r="W7" s="145">
        <f t="shared" si="2"/>
        <v>2.1724137931034484</v>
      </c>
      <c r="X7" s="35" t="s">
        <v>313</v>
      </c>
      <c r="Y7" s="25"/>
      <c r="Z7" s="23">
        <v>10</v>
      </c>
      <c r="AA7" s="23">
        <v>9</v>
      </c>
      <c r="AB7" s="23">
        <v>4</v>
      </c>
      <c r="AC7" s="37">
        <f t="shared" si="1"/>
        <v>24</v>
      </c>
      <c r="AD7" s="16"/>
    </row>
    <row r="8" spans="1:30" ht="18.75" x14ac:dyDescent="0.3">
      <c r="A8" s="9"/>
      <c r="B8" s="35" t="s">
        <v>313</v>
      </c>
      <c r="C8" s="25"/>
      <c r="D8" s="23">
        <v>3</v>
      </c>
      <c r="E8" s="23">
        <v>3</v>
      </c>
      <c r="F8" s="23">
        <v>0</v>
      </c>
      <c r="G8" s="23">
        <v>14</v>
      </c>
      <c r="H8" s="23">
        <v>15</v>
      </c>
      <c r="I8" s="37">
        <f t="shared" si="0"/>
        <v>6</v>
      </c>
      <c r="J8" s="23">
        <f>53+G8</f>
        <v>67</v>
      </c>
      <c r="K8" s="23">
        <f>44+H8</f>
        <v>59</v>
      </c>
      <c r="L8" s="23">
        <v>105</v>
      </c>
      <c r="M8" s="23">
        <v>25</v>
      </c>
      <c r="N8" s="61"/>
      <c r="O8" s="44" t="s">
        <v>210</v>
      </c>
      <c r="P8" s="44" t="s">
        <v>317</v>
      </c>
      <c r="Q8" s="44" t="s">
        <v>358</v>
      </c>
      <c r="R8" s="4"/>
      <c r="S8" s="11">
        <v>25</v>
      </c>
      <c r="T8" s="9">
        <v>61</v>
      </c>
      <c r="U8" s="9">
        <v>1</v>
      </c>
      <c r="V8" s="9">
        <v>0</v>
      </c>
      <c r="W8" s="145">
        <f t="shared" si="2"/>
        <v>2.44</v>
      </c>
      <c r="X8" s="35" t="s">
        <v>318</v>
      </c>
      <c r="Y8" s="25"/>
      <c r="Z8" s="23">
        <v>10</v>
      </c>
      <c r="AA8" s="23">
        <v>9</v>
      </c>
      <c r="AB8" s="23">
        <v>4</v>
      </c>
      <c r="AC8" s="37">
        <f t="shared" si="1"/>
        <v>24</v>
      </c>
      <c r="AD8" s="16"/>
    </row>
    <row r="9" spans="1:30" ht="18.75" x14ac:dyDescent="0.3">
      <c r="A9" s="9"/>
      <c r="B9" s="35" t="s">
        <v>277</v>
      </c>
      <c r="C9" s="25"/>
      <c r="D9" s="23">
        <v>2</v>
      </c>
      <c r="E9" s="23">
        <v>2</v>
      </c>
      <c r="F9" s="23">
        <v>2</v>
      </c>
      <c r="G9" s="23">
        <v>11</v>
      </c>
      <c r="H9" s="23">
        <v>10</v>
      </c>
      <c r="I9" s="37">
        <f t="shared" si="0"/>
        <v>6</v>
      </c>
      <c r="J9" s="23">
        <f>56+G9</f>
        <v>67</v>
      </c>
      <c r="K9" s="23">
        <f>40+H9</f>
        <v>50</v>
      </c>
      <c r="L9" s="23">
        <v>117</v>
      </c>
      <c r="M9" s="114">
        <v>27</v>
      </c>
      <c r="N9" s="15"/>
      <c r="O9" s="44" t="s">
        <v>255</v>
      </c>
      <c r="P9" s="44" t="s">
        <v>371</v>
      </c>
      <c r="Q9" s="44" t="s">
        <v>242</v>
      </c>
      <c r="R9" s="4"/>
      <c r="S9" s="11">
        <v>28</v>
      </c>
      <c r="T9" s="9">
        <v>69</v>
      </c>
      <c r="U9" s="9">
        <v>3</v>
      </c>
      <c r="V9" s="9">
        <v>1</v>
      </c>
      <c r="W9" s="145">
        <f>T9/S9</f>
        <v>2.4642857142857144</v>
      </c>
      <c r="X9" s="35" t="s">
        <v>278</v>
      </c>
      <c r="Y9" s="25"/>
      <c r="Z9" s="23">
        <v>8</v>
      </c>
      <c r="AA9" s="23">
        <v>11</v>
      </c>
      <c r="AB9" s="23">
        <v>4</v>
      </c>
      <c r="AC9" s="37">
        <f t="shared" si="1"/>
        <v>20</v>
      </c>
      <c r="AD9" s="16"/>
    </row>
    <row r="10" spans="1:30" ht="18.75" x14ac:dyDescent="0.3">
      <c r="A10" s="9"/>
      <c r="B10" s="35" t="s">
        <v>276</v>
      </c>
      <c r="C10" s="25"/>
      <c r="D10" s="23">
        <v>2</v>
      </c>
      <c r="E10" s="23">
        <v>3</v>
      </c>
      <c r="F10" s="23">
        <v>1</v>
      </c>
      <c r="G10" s="23">
        <v>11</v>
      </c>
      <c r="H10" s="23">
        <v>15</v>
      </c>
      <c r="I10" s="37">
        <f t="shared" si="0"/>
        <v>5</v>
      </c>
      <c r="J10" s="23">
        <f>61+G10</f>
        <v>72</v>
      </c>
      <c r="K10" s="23">
        <f>68+H10</f>
        <v>83</v>
      </c>
      <c r="L10" s="23">
        <v>107</v>
      </c>
      <c r="M10" s="114">
        <v>34</v>
      </c>
      <c r="N10" s="82"/>
      <c r="O10" s="44" t="s">
        <v>291</v>
      </c>
      <c r="P10" s="44" t="s">
        <v>329</v>
      </c>
      <c r="Q10" s="44" t="s">
        <v>356</v>
      </c>
      <c r="R10" s="4"/>
      <c r="S10" s="11">
        <v>18</v>
      </c>
      <c r="T10" s="9">
        <v>50</v>
      </c>
      <c r="U10" s="9">
        <v>1</v>
      </c>
      <c r="V10" s="9">
        <v>0</v>
      </c>
      <c r="W10" s="145">
        <f>T10/S10</f>
        <v>2.7777777777777777</v>
      </c>
      <c r="X10" s="35" t="s">
        <v>363</v>
      </c>
      <c r="Y10" s="25"/>
      <c r="Z10" s="23">
        <v>7</v>
      </c>
      <c r="AA10" s="23">
        <v>10</v>
      </c>
      <c r="AB10" s="23">
        <v>6</v>
      </c>
      <c r="AC10" s="37">
        <f t="shared" si="1"/>
        <v>20</v>
      </c>
      <c r="AD10" s="16"/>
    </row>
    <row r="11" spans="1:30" ht="18.75" x14ac:dyDescent="0.3">
      <c r="A11" s="9"/>
      <c r="B11" s="35" t="s">
        <v>364</v>
      </c>
      <c r="C11" s="25"/>
      <c r="D11" s="23">
        <v>1</v>
      </c>
      <c r="E11" s="23">
        <v>3</v>
      </c>
      <c r="F11" s="23">
        <v>2</v>
      </c>
      <c r="G11" s="23">
        <v>10</v>
      </c>
      <c r="H11" s="23">
        <v>14</v>
      </c>
      <c r="I11" s="37">
        <f>D11*2+F11*1</f>
        <v>4</v>
      </c>
      <c r="J11" s="23">
        <f>49+G11</f>
        <v>59</v>
      </c>
      <c r="K11" s="23">
        <f>60+H11</f>
        <v>74</v>
      </c>
      <c r="L11" s="23">
        <v>89</v>
      </c>
      <c r="M11" s="114">
        <v>35</v>
      </c>
      <c r="N11" s="82"/>
      <c r="O11" s="51" t="s">
        <v>355</v>
      </c>
      <c r="P11" s="44" t="s">
        <v>284</v>
      </c>
      <c r="Q11" s="44" t="s">
        <v>283</v>
      </c>
      <c r="R11" s="7"/>
      <c r="S11" s="11">
        <v>27</v>
      </c>
      <c r="T11" s="9">
        <v>76</v>
      </c>
      <c r="U11" s="9">
        <v>1</v>
      </c>
      <c r="V11" s="9">
        <v>2</v>
      </c>
      <c r="W11" s="145">
        <f>T11/S11</f>
        <v>2.8148148148148149</v>
      </c>
      <c r="X11" s="35" t="s">
        <v>364</v>
      </c>
      <c r="Y11" s="25"/>
      <c r="Z11" s="23">
        <v>7</v>
      </c>
      <c r="AA11" s="23">
        <v>11</v>
      </c>
      <c r="AB11" s="23">
        <v>5</v>
      </c>
      <c r="AC11" s="37">
        <f t="shared" si="1"/>
        <v>19</v>
      </c>
      <c r="AD11" s="16"/>
    </row>
    <row r="12" spans="1:30" ht="19.5" thickBot="1" x14ac:dyDescent="0.35">
      <c r="A12" s="9"/>
      <c r="B12" s="35" t="s">
        <v>318</v>
      </c>
      <c r="C12" s="25"/>
      <c r="D12" s="23">
        <v>0</v>
      </c>
      <c r="E12" s="23">
        <v>4</v>
      </c>
      <c r="F12" s="23">
        <v>2</v>
      </c>
      <c r="G12" s="23">
        <v>9</v>
      </c>
      <c r="H12" s="23">
        <v>16</v>
      </c>
      <c r="I12" s="37">
        <f>D12*2+F12*1</f>
        <v>2</v>
      </c>
      <c r="J12" s="23">
        <f>42+G12</f>
        <v>51</v>
      </c>
      <c r="K12" s="23">
        <f>47+H12</f>
        <v>63</v>
      </c>
      <c r="L12" s="23">
        <v>85</v>
      </c>
      <c r="M12" s="53">
        <v>33</v>
      </c>
      <c r="N12" s="82"/>
      <c r="O12" s="44" t="s">
        <v>297</v>
      </c>
      <c r="P12" s="44" t="s">
        <v>203</v>
      </c>
      <c r="Q12" s="44"/>
      <c r="R12" s="4"/>
      <c r="S12" s="11">
        <v>21</v>
      </c>
      <c r="T12" s="9">
        <v>47</v>
      </c>
      <c r="U12" s="9">
        <v>4</v>
      </c>
      <c r="V12" s="9">
        <v>0</v>
      </c>
      <c r="W12" s="145">
        <f t="shared" si="2"/>
        <v>2.2380952380952381</v>
      </c>
      <c r="X12" s="35" t="s">
        <v>276</v>
      </c>
      <c r="Y12" s="25"/>
      <c r="Z12" s="23">
        <v>7</v>
      </c>
      <c r="AA12" s="23">
        <v>12</v>
      </c>
      <c r="AB12" s="23">
        <v>4</v>
      </c>
      <c r="AC12" s="37">
        <f t="shared" si="1"/>
        <v>18</v>
      </c>
      <c r="AD12" s="16"/>
    </row>
    <row r="13" spans="1:30" ht="18.75" thickBot="1" x14ac:dyDescent="0.3">
      <c r="A13" s="4"/>
      <c r="B13" s="65"/>
      <c r="C13" s="65"/>
      <c r="D13" s="65">
        <f t="shared" ref="D13:M13" si="3">SUM(D5:D12)</f>
        <v>20</v>
      </c>
      <c r="E13" s="65">
        <f t="shared" si="3"/>
        <v>20</v>
      </c>
      <c r="F13" s="65">
        <f t="shared" si="3"/>
        <v>8</v>
      </c>
      <c r="G13" s="65">
        <f t="shared" si="3"/>
        <v>104</v>
      </c>
      <c r="H13" s="65">
        <f t="shared" si="3"/>
        <v>104</v>
      </c>
      <c r="I13" s="65">
        <f t="shared" si="3"/>
        <v>48</v>
      </c>
      <c r="J13" s="65">
        <f t="shared" si="3"/>
        <v>538</v>
      </c>
      <c r="K13" s="65">
        <f t="shared" si="3"/>
        <v>538</v>
      </c>
      <c r="L13" s="65">
        <f t="shared" si="3"/>
        <v>849</v>
      </c>
      <c r="M13" s="65">
        <f t="shared" si="3"/>
        <v>251</v>
      </c>
      <c r="N13" s="16"/>
      <c r="O13" s="16"/>
      <c r="P13" s="16"/>
      <c r="Q13" s="57" t="s">
        <v>224</v>
      </c>
      <c r="R13" s="14"/>
      <c r="S13" s="17">
        <f>SUM(S4:S12)</f>
        <v>232</v>
      </c>
      <c r="T13" s="17">
        <f>SUM(T4:T12)</f>
        <v>529</v>
      </c>
      <c r="U13" s="17">
        <f>SUM(U4:U12)</f>
        <v>31</v>
      </c>
      <c r="V13" s="17">
        <f>SUM(V4:V12)</f>
        <v>9</v>
      </c>
      <c r="W13" s="18">
        <f>(T13+V13)/S13</f>
        <v>2.3189655172413794</v>
      </c>
      <c r="X13" s="16"/>
      <c r="Y13" s="16"/>
      <c r="Z13" s="65">
        <f>SUM(Z5:Z12)</f>
        <v>72</v>
      </c>
      <c r="AA13" s="65">
        <f>SUM(AA5:AA12)</f>
        <v>72</v>
      </c>
      <c r="AB13" s="65">
        <f>SUM(AB5:AB12)</f>
        <v>40</v>
      </c>
      <c r="AC13" s="65"/>
      <c r="AD13" s="16"/>
    </row>
    <row r="14" spans="1:30" ht="18.75" thickTop="1" x14ac:dyDescent="0.25">
      <c r="A14" s="147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6"/>
      <c r="O14" s="2"/>
      <c r="P14" s="3"/>
      <c r="Q14" s="2"/>
      <c r="V14" s="9"/>
      <c r="AD14" s="16"/>
    </row>
    <row r="15" spans="1:30" ht="18.75" x14ac:dyDescent="0.3">
      <c r="A15" s="74" t="s">
        <v>698</v>
      </c>
      <c r="B15" s="74"/>
      <c r="C15" s="164"/>
      <c r="D15" s="78"/>
      <c r="E15" s="71" t="s">
        <v>239</v>
      </c>
      <c r="F15" s="70"/>
      <c r="G15" s="70"/>
      <c r="H15" s="70"/>
      <c r="I15" s="70"/>
      <c r="J15" s="72"/>
      <c r="K15" s="70"/>
      <c r="L15" s="70"/>
      <c r="M15" s="70"/>
      <c r="N15" s="16"/>
      <c r="AD15" s="16"/>
    </row>
    <row r="16" spans="1:30" ht="18.75" x14ac:dyDescent="0.3">
      <c r="A16" s="49" t="s">
        <v>227</v>
      </c>
      <c r="B16" s="35" t="s">
        <v>313</v>
      </c>
      <c r="C16" s="69"/>
      <c r="D16" s="23">
        <v>3</v>
      </c>
      <c r="E16" s="9">
        <v>1</v>
      </c>
      <c r="F16" s="44" t="s">
        <v>419</v>
      </c>
      <c r="J16" s="4"/>
      <c r="N16" s="16"/>
      <c r="P16" s="170" t="s">
        <v>552</v>
      </c>
      <c r="Q16" s="171"/>
      <c r="R16" s="171"/>
      <c r="S16" s="170"/>
      <c r="T16" s="170"/>
      <c r="U16" s="170" t="s">
        <v>348</v>
      </c>
      <c r="V16" s="170"/>
      <c r="W16" s="170"/>
      <c r="X16" s="170"/>
      <c r="Y16" s="170" t="s">
        <v>349</v>
      </c>
      <c r="Z16" s="20"/>
      <c r="AD16" s="16"/>
    </row>
    <row r="17" spans="1:30" ht="18" x14ac:dyDescent="0.25">
      <c r="A17" s="42" t="s">
        <v>226</v>
      </c>
      <c r="B17" s="44" t="s">
        <v>406</v>
      </c>
      <c r="C17" s="44" t="s">
        <v>366</v>
      </c>
      <c r="D17" s="23"/>
      <c r="E17" s="9">
        <v>1</v>
      </c>
      <c r="F17" s="44" t="s">
        <v>704</v>
      </c>
      <c r="J17" s="4"/>
      <c r="N17" s="16"/>
      <c r="P17" s="44" t="s">
        <v>272</v>
      </c>
      <c r="Q17" s="22"/>
      <c r="R17" s="44"/>
      <c r="S17" s="44"/>
      <c r="T17" s="44" t="s">
        <v>272</v>
      </c>
      <c r="U17" s="44"/>
      <c r="V17" s="23"/>
      <c r="W17" s="44"/>
      <c r="X17" s="44"/>
      <c r="Y17" s="44" t="s">
        <v>272</v>
      </c>
      <c r="Z17" s="44"/>
      <c r="AD17" s="16"/>
    </row>
    <row r="18" spans="1:30" ht="15.75" x14ac:dyDescent="0.25">
      <c r="A18" s="42"/>
      <c r="B18" s="44"/>
      <c r="C18" s="44"/>
      <c r="D18" s="51"/>
      <c r="E18" s="9">
        <v>2</v>
      </c>
      <c r="F18" s="44" t="s">
        <v>705</v>
      </c>
      <c r="J18" s="4"/>
      <c r="N18" s="16"/>
      <c r="P18" s="44"/>
      <c r="S18" s="44"/>
      <c r="T18" s="44"/>
      <c r="U18" s="44"/>
      <c r="X18" s="44"/>
      <c r="Y18" s="44"/>
      <c r="AD18" s="16"/>
    </row>
    <row r="19" spans="1:30" ht="18.75" x14ac:dyDescent="0.3">
      <c r="N19" s="16"/>
      <c r="P19" s="35"/>
      <c r="U19" s="44"/>
      <c r="Y19" s="44"/>
      <c r="AD19" s="16"/>
    </row>
    <row r="20" spans="1:30" ht="18.75" x14ac:dyDescent="0.3">
      <c r="A20" s="42" t="s">
        <v>326</v>
      </c>
      <c r="B20" s="35" t="s">
        <v>364</v>
      </c>
      <c r="C20" s="92"/>
      <c r="D20" s="113">
        <v>1</v>
      </c>
      <c r="E20" s="9">
        <v>1</v>
      </c>
      <c r="F20" s="44" t="s">
        <v>707</v>
      </c>
      <c r="N20" s="63"/>
      <c r="O20" s="168"/>
      <c r="P20" s="168"/>
      <c r="Q20" s="168"/>
      <c r="R20" s="168"/>
      <c r="S20" s="168"/>
      <c r="T20" s="168"/>
      <c r="U20" s="172" t="s">
        <v>236</v>
      </c>
      <c r="V20" s="168"/>
      <c r="W20" s="168"/>
      <c r="X20" s="168"/>
      <c r="Y20" s="168"/>
      <c r="Z20" s="168"/>
      <c r="AA20" s="168"/>
      <c r="AB20" s="168"/>
      <c r="AC20" s="175" t="s">
        <v>236</v>
      </c>
      <c r="AD20" s="62"/>
    </row>
    <row r="21" spans="1:30" ht="18" x14ac:dyDescent="0.25">
      <c r="A21" s="91" t="s">
        <v>226</v>
      </c>
      <c r="B21" s="44" t="s">
        <v>216</v>
      </c>
      <c r="C21" s="44" t="s">
        <v>706</v>
      </c>
      <c r="D21" s="113"/>
      <c r="E21" s="9"/>
      <c r="N21" s="15"/>
      <c r="O21" s="57" t="s">
        <v>208</v>
      </c>
      <c r="P21" s="57"/>
      <c r="Q21" s="173" t="s">
        <v>246</v>
      </c>
      <c r="R21" s="173" t="s">
        <v>240</v>
      </c>
      <c r="S21" s="173" t="s">
        <v>241</v>
      </c>
      <c r="T21" s="173" t="s">
        <v>247</v>
      </c>
      <c r="U21" s="174" t="s">
        <v>237</v>
      </c>
      <c r="V21" s="168"/>
      <c r="W21" s="57" t="s">
        <v>208</v>
      </c>
      <c r="X21" s="57"/>
      <c r="Y21" s="173" t="s">
        <v>246</v>
      </c>
      <c r="Z21" s="173" t="s">
        <v>240</v>
      </c>
      <c r="AA21" s="173" t="s">
        <v>241</v>
      </c>
      <c r="AB21" s="173" t="s">
        <v>247</v>
      </c>
      <c r="AC21" s="174" t="s">
        <v>237</v>
      </c>
      <c r="AD21" s="61"/>
    </row>
    <row r="22" spans="1:30" ht="15.75" x14ac:dyDescent="0.25">
      <c r="B22" s="44" t="s">
        <v>256</v>
      </c>
      <c r="C22" s="44" t="s">
        <v>366</v>
      </c>
      <c r="E22" s="9"/>
      <c r="F22" s="44"/>
      <c r="N22" s="63"/>
      <c r="O22" s="44" t="s">
        <v>460</v>
      </c>
      <c r="P22" s="44" t="s">
        <v>299</v>
      </c>
      <c r="Q22" s="44" t="s">
        <v>243</v>
      </c>
      <c r="R22" s="9">
        <v>23</v>
      </c>
      <c r="S22" s="9">
        <v>21</v>
      </c>
      <c r="T22" s="15">
        <f t="shared" ref="T22:T50" si="4">SUM(R22:S22)</f>
        <v>44</v>
      </c>
      <c r="U22" s="9">
        <v>1</v>
      </c>
      <c r="V22" s="15"/>
      <c r="W22" s="44" t="s">
        <v>696</v>
      </c>
      <c r="X22" s="51" t="s">
        <v>322</v>
      </c>
      <c r="Y22" s="51" t="s">
        <v>358</v>
      </c>
      <c r="Z22" s="9">
        <v>4</v>
      </c>
      <c r="AA22" s="9">
        <v>7</v>
      </c>
      <c r="AB22" s="15">
        <f>SUM(Z22:AA22)</f>
        <v>11</v>
      </c>
      <c r="AC22" s="9">
        <v>1</v>
      </c>
      <c r="AD22" s="15"/>
    </row>
    <row r="23" spans="1:30" ht="15.75" x14ac:dyDescent="0.25">
      <c r="N23" s="15"/>
      <c r="O23" s="44" t="s">
        <v>465</v>
      </c>
      <c r="P23" s="44" t="s">
        <v>304</v>
      </c>
      <c r="Q23" s="44" t="s">
        <v>306</v>
      </c>
      <c r="R23" s="9">
        <v>23</v>
      </c>
      <c r="S23" s="9">
        <v>17</v>
      </c>
      <c r="T23" s="15">
        <f t="shared" si="4"/>
        <v>40</v>
      </c>
      <c r="U23" s="9">
        <v>5</v>
      </c>
      <c r="V23" s="15"/>
      <c r="W23" s="44" t="s">
        <v>490</v>
      </c>
      <c r="X23" s="44" t="s">
        <v>302</v>
      </c>
      <c r="Y23" s="44" t="s">
        <v>306</v>
      </c>
      <c r="Z23" s="9">
        <v>3</v>
      </c>
      <c r="AA23" s="11">
        <v>8</v>
      </c>
      <c r="AB23" s="15">
        <f>SUM(Z23:AA23)</f>
        <v>11</v>
      </c>
      <c r="AC23" s="9">
        <v>1</v>
      </c>
      <c r="AD23" s="15"/>
    </row>
    <row r="24" spans="1:30" ht="18.75" x14ac:dyDescent="0.3">
      <c r="A24" s="73"/>
      <c r="B24" s="156"/>
      <c r="C24" s="75"/>
      <c r="D24" s="148"/>
      <c r="E24" s="71" t="s">
        <v>239</v>
      </c>
      <c r="F24" s="71"/>
      <c r="G24" s="70"/>
      <c r="H24" s="70"/>
      <c r="I24" s="70"/>
      <c r="J24" s="72"/>
      <c r="K24" s="70"/>
      <c r="L24" s="70"/>
      <c r="M24" s="70"/>
      <c r="N24" s="63"/>
      <c r="O24" s="44" t="s">
        <v>471</v>
      </c>
      <c r="P24" s="44" t="s">
        <v>384</v>
      </c>
      <c r="Q24" s="44" t="s">
        <v>305</v>
      </c>
      <c r="R24" s="9">
        <v>20</v>
      </c>
      <c r="S24" s="9">
        <v>19</v>
      </c>
      <c r="T24" s="15">
        <f t="shared" si="4"/>
        <v>39</v>
      </c>
      <c r="U24" s="9">
        <v>3</v>
      </c>
      <c r="V24" s="15"/>
      <c r="W24" s="44" t="s">
        <v>512</v>
      </c>
      <c r="X24" s="44" t="s">
        <v>303</v>
      </c>
      <c r="Y24" s="44" t="s">
        <v>242</v>
      </c>
      <c r="Z24" s="9">
        <v>3</v>
      </c>
      <c r="AA24" s="9">
        <v>8</v>
      </c>
      <c r="AB24" s="15">
        <f>SUM(Z24:AA24)</f>
        <v>11</v>
      </c>
      <c r="AC24" s="9">
        <v>1</v>
      </c>
      <c r="AD24" s="15"/>
    </row>
    <row r="25" spans="1:30" ht="18.75" x14ac:dyDescent="0.3">
      <c r="A25" s="49" t="s">
        <v>228</v>
      </c>
      <c r="B25" s="35" t="s">
        <v>372</v>
      </c>
      <c r="D25" s="23">
        <v>2</v>
      </c>
      <c r="E25" s="8">
        <v>2</v>
      </c>
      <c r="F25" s="44" t="s">
        <v>708</v>
      </c>
      <c r="G25" s="44"/>
      <c r="M25" s="39"/>
      <c r="N25" s="15"/>
      <c r="O25" s="157" t="s">
        <v>472</v>
      </c>
      <c r="P25" s="44" t="s">
        <v>320</v>
      </c>
      <c r="Q25" s="44" t="s">
        <v>305</v>
      </c>
      <c r="R25" s="9">
        <v>24</v>
      </c>
      <c r="S25" s="11">
        <v>12</v>
      </c>
      <c r="T25" s="15">
        <f t="shared" si="4"/>
        <v>36</v>
      </c>
      <c r="U25" s="9">
        <v>3</v>
      </c>
      <c r="V25" s="63"/>
      <c r="W25" s="44" t="s">
        <v>682</v>
      </c>
      <c r="X25" s="44" t="s">
        <v>333</v>
      </c>
      <c r="Y25" s="44" t="s">
        <v>305</v>
      </c>
      <c r="Z25" s="9">
        <v>1</v>
      </c>
      <c r="AA25" s="9">
        <v>10</v>
      </c>
      <c r="AB25" s="15">
        <f t="shared" ref="AB25:AB62" si="5">SUM(Z25:AA25)</f>
        <v>11</v>
      </c>
      <c r="AC25" s="9">
        <v>6</v>
      </c>
      <c r="AD25" s="15"/>
    </row>
    <row r="26" spans="1:30" ht="15.75" x14ac:dyDescent="0.25">
      <c r="A26" s="52" t="s">
        <v>226</v>
      </c>
      <c r="B26" s="44" t="s">
        <v>384</v>
      </c>
      <c r="C26" s="44" t="s">
        <v>366</v>
      </c>
      <c r="E26" s="8">
        <v>2</v>
      </c>
      <c r="F26" s="44" t="s">
        <v>709</v>
      </c>
      <c r="N26" s="63"/>
      <c r="O26" s="44" t="s">
        <v>469</v>
      </c>
      <c r="P26" s="159" t="s">
        <v>383</v>
      </c>
      <c r="Q26" s="51" t="s">
        <v>305</v>
      </c>
      <c r="R26" s="9">
        <v>21</v>
      </c>
      <c r="S26" s="9">
        <v>13</v>
      </c>
      <c r="T26" s="15">
        <f t="shared" si="4"/>
        <v>34</v>
      </c>
      <c r="U26" s="9">
        <v>4</v>
      </c>
      <c r="V26" s="15"/>
      <c r="W26" s="44" t="s">
        <v>684</v>
      </c>
      <c r="X26" s="51" t="s">
        <v>298</v>
      </c>
      <c r="Y26" s="51" t="s">
        <v>319</v>
      </c>
      <c r="Z26" s="9">
        <v>2</v>
      </c>
      <c r="AA26" s="11">
        <v>8</v>
      </c>
      <c r="AB26" s="15">
        <f t="shared" si="5"/>
        <v>10</v>
      </c>
      <c r="AC26" s="9">
        <v>1</v>
      </c>
      <c r="AD26" s="15"/>
    </row>
    <row r="27" spans="1:30" ht="15.75" x14ac:dyDescent="0.25">
      <c r="N27" s="15"/>
      <c r="O27" s="44" t="s">
        <v>461</v>
      </c>
      <c r="P27" s="44" t="s">
        <v>299</v>
      </c>
      <c r="Q27" s="44" t="s">
        <v>243</v>
      </c>
      <c r="R27" s="9">
        <v>15</v>
      </c>
      <c r="S27" s="9">
        <v>19</v>
      </c>
      <c r="T27" s="15">
        <f t="shared" si="4"/>
        <v>34</v>
      </c>
      <c r="U27" s="9">
        <v>3</v>
      </c>
      <c r="V27" s="15"/>
      <c r="W27" s="56" t="s">
        <v>548</v>
      </c>
      <c r="X27" s="56" t="s">
        <v>310</v>
      </c>
      <c r="Y27" s="160" t="s">
        <v>243</v>
      </c>
      <c r="Z27" s="11">
        <v>2</v>
      </c>
      <c r="AA27" s="9">
        <v>8</v>
      </c>
      <c r="AB27" s="15">
        <f t="shared" si="5"/>
        <v>10</v>
      </c>
      <c r="AC27" s="9">
        <v>2</v>
      </c>
      <c r="AD27" s="15"/>
    </row>
    <row r="28" spans="1:30" ht="18.75" x14ac:dyDescent="0.3">
      <c r="A28" s="42"/>
      <c r="B28" s="35" t="s">
        <v>363</v>
      </c>
      <c r="D28" s="23">
        <v>3</v>
      </c>
      <c r="E28" s="8">
        <v>1</v>
      </c>
      <c r="F28" s="44" t="s">
        <v>711</v>
      </c>
      <c r="N28" s="63"/>
      <c r="O28" s="44" t="s">
        <v>505</v>
      </c>
      <c r="P28" s="44" t="s">
        <v>293</v>
      </c>
      <c r="Q28" s="44" t="s">
        <v>242</v>
      </c>
      <c r="R28" s="9">
        <v>28</v>
      </c>
      <c r="S28" s="9">
        <v>5</v>
      </c>
      <c r="T28" s="15">
        <f t="shared" si="4"/>
        <v>33</v>
      </c>
      <c r="U28" s="9">
        <v>1</v>
      </c>
      <c r="V28" s="15"/>
      <c r="W28" s="44" t="s">
        <v>500</v>
      </c>
      <c r="X28" s="44" t="s">
        <v>309</v>
      </c>
      <c r="Y28" s="44" t="s">
        <v>306</v>
      </c>
      <c r="Z28" s="9">
        <v>1</v>
      </c>
      <c r="AA28" s="9">
        <v>9</v>
      </c>
      <c r="AB28" s="15">
        <f t="shared" si="5"/>
        <v>10</v>
      </c>
      <c r="AC28" s="9">
        <v>5</v>
      </c>
      <c r="AD28" s="15"/>
    </row>
    <row r="29" spans="1:30" ht="15.75" x14ac:dyDescent="0.25">
      <c r="A29" s="52" t="s">
        <v>226</v>
      </c>
      <c r="B29" s="44" t="s">
        <v>292</v>
      </c>
      <c r="C29" s="44" t="s">
        <v>405</v>
      </c>
      <c r="E29" s="93">
        <v>1</v>
      </c>
      <c r="F29" s="44" t="s">
        <v>710</v>
      </c>
      <c r="N29" s="63"/>
      <c r="O29" s="44" t="s">
        <v>456</v>
      </c>
      <c r="P29" s="44" t="s">
        <v>292</v>
      </c>
      <c r="Q29" s="44" t="s">
        <v>356</v>
      </c>
      <c r="R29" s="9">
        <v>14</v>
      </c>
      <c r="S29" s="11">
        <v>18</v>
      </c>
      <c r="T29" s="15">
        <f t="shared" si="4"/>
        <v>32</v>
      </c>
      <c r="U29" s="9">
        <v>2</v>
      </c>
      <c r="V29" s="63"/>
      <c r="W29" s="44" t="s">
        <v>542</v>
      </c>
      <c r="X29" s="44" t="s">
        <v>289</v>
      </c>
      <c r="Y29" s="44" t="s">
        <v>306</v>
      </c>
      <c r="Z29" s="9">
        <v>6</v>
      </c>
      <c r="AA29" s="11">
        <v>3</v>
      </c>
      <c r="AB29" s="15">
        <f t="shared" si="5"/>
        <v>9</v>
      </c>
      <c r="AC29" s="9"/>
      <c r="AD29" s="15"/>
    </row>
    <row r="30" spans="1:30" ht="15.75" x14ac:dyDescent="0.25">
      <c r="B30" s="44"/>
      <c r="C30" s="44"/>
      <c r="E30" s="93">
        <v>2</v>
      </c>
      <c r="F30" s="44" t="s">
        <v>712</v>
      </c>
      <c r="N30" s="63"/>
      <c r="O30" s="44" t="s">
        <v>470</v>
      </c>
      <c r="P30" s="44" t="s">
        <v>300</v>
      </c>
      <c r="Q30" s="44" t="s">
        <v>305</v>
      </c>
      <c r="R30" s="9">
        <v>6</v>
      </c>
      <c r="S30" s="11">
        <v>25</v>
      </c>
      <c r="T30" s="15">
        <f t="shared" si="4"/>
        <v>31</v>
      </c>
      <c r="U30" s="9">
        <v>1</v>
      </c>
      <c r="V30" s="63"/>
      <c r="W30" s="44" t="s">
        <v>566</v>
      </c>
      <c r="X30" s="51" t="s">
        <v>217</v>
      </c>
      <c r="Y30" s="51" t="s">
        <v>356</v>
      </c>
      <c r="Z30" s="9">
        <v>4</v>
      </c>
      <c r="AA30" s="9">
        <v>5</v>
      </c>
      <c r="AB30" s="15">
        <f t="shared" si="5"/>
        <v>9</v>
      </c>
      <c r="AC30" s="9">
        <v>1</v>
      </c>
      <c r="AD30" s="15"/>
    </row>
    <row r="31" spans="1:30" ht="18.75" x14ac:dyDescent="0.3">
      <c r="B31" s="35"/>
      <c r="F31" s="44"/>
      <c r="N31" s="15"/>
      <c r="O31" s="44" t="s">
        <v>476</v>
      </c>
      <c r="P31" s="44" t="s">
        <v>293</v>
      </c>
      <c r="Q31" s="44" t="s">
        <v>358</v>
      </c>
      <c r="R31" s="8">
        <v>18</v>
      </c>
      <c r="S31" s="12">
        <v>11</v>
      </c>
      <c r="T31" s="15">
        <f t="shared" si="4"/>
        <v>29</v>
      </c>
      <c r="U31" s="9">
        <v>1</v>
      </c>
      <c r="V31" s="15"/>
      <c r="W31" s="44" t="s">
        <v>549</v>
      </c>
      <c r="X31" s="44" t="s">
        <v>204</v>
      </c>
      <c r="Y31" s="44" t="s">
        <v>242</v>
      </c>
      <c r="Z31" s="9">
        <v>1</v>
      </c>
      <c r="AA31" s="11">
        <v>8</v>
      </c>
      <c r="AB31" s="15">
        <f t="shared" si="5"/>
        <v>9</v>
      </c>
      <c r="AC31" s="9">
        <v>6</v>
      </c>
      <c r="AD31" s="15"/>
    </row>
    <row r="32" spans="1:30" ht="18.75" x14ac:dyDescent="0.3">
      <c r="A32" s="76" t="s">
        <v>327</v>
      </c>
      <c r="B32" s="156"/>
      <c r="C32" s="155"/>
      <c r="D32" s="148"/>
      <c r="E32" s="71" t="s">
        <v>239</v>
      </c>
      <c r="F32" s="71"/>
      <c r="G32" s="78"/>
      <c r="H32" s="78"/>
      <c r="I32" s="78"/>
      <c r="J32" s="79"/>
      <c r="K32" s="78"/>
      <c r="L32" s="78"/>
      <c r="M32" s="78"/>
      <c r="N32" s="15"/>
      <c r="O32" s="44" t="s">
        <v>475</v>
      </c>
      <c r="P32" s="44" t="s">
        <v>256</v>
      </c>
      <c r="Q32" s="44" t="s">
        <v>358</v>
      </c>
      <c r="R32" s="9">
        <v>12</v>
      </c>
      <c r="S32" s="9">
        <v>17</v>
      </c>
      <c r="T32" s="15">
        <f t="shared" si="4"/>
        <v>29</v>
      </c>
      <c r="U32" s="9">
        <v>8</v>
      </c>
      <c r="V32" s="15"/>
      <c r="W32" s="44" t="s">
        <v>503</v>
      </c>
      <c r="X32" s="44" t="s">
        <v>234</v>
      </c>
      <c r="Y32" s="44" t="s">
        <v>306</v>
      </c>
      <c r="Z32" s="9">
        <v>1</v>
      </c>
      <c r="AA32" s="11">
        <v>8</v>
      </c>
      <c r="AB32" s="15">
        <f t="shared" si="5"/>
        <v>9</v>
      </c>
      <c r="AC32" s="9">
        <v>1</v>
      </c>
      <c r="AD32" s="15"/>
    </row>
    <row r="33" spans="1:30" ht="15.75" customHeight="1" x14ac:dyDescent="0.3">
      <c r="A33" s="49" t="s">
        <v>229</v>
      </c>
      <c r="B33" s="35" t="s">
        <v>278</v>
      </c>
      <c r="D33" s="23">
        <v>1</v>
      </c>
      <c r="E33" s="8">
        <v>2</v>
      </c>
      <c r="F33" s="44" t="s">
        <v>713</v>
      </c>
      <c r="G33" s="158"/>
      <c r="H33" s="158"/>
      <c r="I33" s="94"/>
      <c r="J33" s="94"/>
      <c r="K33" s="94"/>
      <c r="L33" s="94"/>
      <c r="M33" s="94"/>
      <c r="N33" s="15"/>
      <c r="O33" s="44" t="s">
        <v>478</v>
      </c>
      <c r="P33" s="44" t="s">
        <v>253</v>
      </c>
      <c r="Q33" s="44" t="s">
        <v>319</v>
      </c>
      <c r="R33" s="9">
        <v>19</v>
      </c>
      <c r="S33" s="11">
        <v>8</v>
      </c>
      <c r="T33" s="15">
        <f t="shared" si="4"/>
        <v>27</v>
      </c>
      <c r="U33" s="9">
        <v>5</v>
      </c>
      <c r="V33" s="15"/>
      <c r="W33" s="44" t="s">
        <v>499</v>
      </c>
      <c r="X33" s="44" t="s">
        <v>218</v>
      </c>
      <c r="Y33" s="51" t="s">
        <v>306</v>
      </c>
      <c r="Z33" s="9"/>
      <c r="AA33" s="9">
        <v>9</v>
      </c>
      <c r="AB33" s="15">
        <f t="shared" ref="AB33:AB41" si="6">SUM(Z33:AA33)</f>
        <v>9</v>
      </c>
      <c r="AC33" s="9"/>
      <c r="AD33" s="15"/>
    </row>
    <row r="34" spans="1:30" ht="15.75" x14ac:dyDescent="0.25">
      <c r="A34" s="42" t="s">
        <v>226</v>
      </c>
      <c r="B34" s="44" t="s">
        <v>272</v>
      </c>
      <c r="C34" s="44"/>
      <c r="D34" s="9"/>
      <c r="E34" s="8"/>
      <c r="F34" s="44"/>
      <c r="N34" s="63"/>
      <c r="O34" s="44" t="s">
        <v>453</v>
      </c>
      <c r="P34" s="44" t="s">
        <v>379</v>
      </c>
      <c r="Q34" s="51" t="s">
        <v>250</v>
      </c>
      <c r="R34" s="9">
        <v>18</v>
      </c>
      <c r="S34" s="9">
        <v>9</v>
      </c>
      <c r="T34" s="15">
        <f t="shared" si="4"/>
        <v>27</v>
      </c>
      <c r="U34" s="9">
        <v>1</v>
      </c>
      <c r="V34" s="15"/>
      <c r="W34" s="44" t="s">
        <v>493</v>
      </c>
      <c r="X34" s="159" t="s">
        <v>216</v>
      </c>
      <c r="Y34" s="51" t="s">
        <v>358</v>
      </c>
      <c r="Z34" s="9">
        <v>3</v>
      </c>
      <c r="AA34" s="9">
        <v>5</v>
      </c>
      <c r="AB34" s="15">
        <f t="shared" si="6"/>
        <v>8</v>
      </c>
      <c r="AC34" s="9">
        <v>3</v>
      </c>
      <c r="AD34" s="15"/>
    </row>
    <row r="35" spans="1:30" ht="15.75" x14ac:dyDescent="0.25">
      <c r="N35" s="63"/>
      <c r="O35" s="44" t="s">
        <v>597</v>
      </c>
      <c r="P35" s="51" t="s">
        <v>598</v>
      </c>
      <c r="Q35" s="51" t="s">
        <v>356</v>
      </c>
      <c r="R35" s="9">
        <v>17</v>
      </c>
      <c r="S35" s="11">
        <v>9</v>
      </c>
      <c r="T35" s="15">
        <f t="shared" si="4"/>
        <v>26</v>
      </c>
      <c r="U35" s="9">
        <v>7</v>
      </c>
      <c r="V35" s="15"/>
      <c r="W35" s="44" t="s">
        <v>557</v>
      </c>
      <c r="X35" s="44" t="s">
        <v>324</v>
      </c>
      <c r="Y35" s="44" t="s">
        <v>243</v>
      </c>
      <c r="Z35" s="9">
        <v>3</v>
      </c>
      <c r="AA35" s="9">
        <v>5</v>
      </c>
      <c r="AB35" s="15">
        <f t="shared" si="6"/>
        <v>8</v>
      </c>
      <c r="AC35" s="9"/>
      <c r="AD35" s="15"/>
    </row>
    <row r="36" spans="1:30" ht="18.75" x14ac:dyDescent="0.3">
      <c r="A36" s="52"/>
      <c r="B36" s="35" t="s">
        <v>318</v>
      </c>
      <c r="C36" s="46"/>
      <c r="D36" s="114">
        <v>1</v>
      </c>
      <c r="E36" s="8">
        <v>2</v>
      </c>
      <c r="F36" s="44" t="s">
        <v>714</v>
      </c>
      <c r="N36" s="63"/>
      <c r="O36" s="44" t="s">
        <v>473</v>
      </c>
      <c r="P36" s="159" t="s">
        <v>274</v>
      </c>
      <c r="Q36" s="51" t="s">
        <v>305</v>
      </c>
      <c r="R36" s="11">
        <v>9</v>
      </c>
      <c r="S36" s="9">
        <v>16</v>
      </c>
      <c r="T36" s="15">
        <f t="shared" si="4"/>
        <v>25</v>
      </c>
      <c r="U36" s="9">
        <v>5</v>
      </c>
      <c r="V36" s="15"/>
      <c r="W36" s="44" t="s">
        <v>514</v>
      </c>
      <c r="X36" s="44" t="s">
        <v>214</v>
      </c>
      <c r="Y36" s="44" t="s">
        <v>305</v>
      </c>
      <c r="Z36" s="9">
        <v>1</v>
      </c>
      <c r="AA36" s="11">
        <v>7</v>
      </c>
      <c r="AB36" s="15">
        <f t="shared" si="6"/>
        <v>8</v>
      </c>
      <c r="AC36" s="9">
        <v>1</v>
      </c>
      <c r="AD36" s="15"/>
    </row>
    <row r="37" spans="1:30" ht="18" x14ac:dyDescent="0.25">
      <c r="A37" s="52" t="s">
        <v>226</v>
      </c>
      <c r="B37" s="44" t="s">
        <v>212</v>
      </c>
      <c r="C37" s="60" t="s">
        <v>366</v>
      </c>
      <c r="D37" s="114"/>
      <c r="E37" s="93"/>
      <c r="F37" s="44"/>
      <c r="N37" s="15"/>
      <c r="O37" s="56" t="s">
        <v>458</v>
      </c>
      <c r="P37" s="56" t="s">
        <v>381</v>
      </c>
      <c r="Q37" s="160" t="s">
        <v>250</v>
      </c>
      <c r="R37" s="11">
        <v>11</v>
      </c>
      <c r="S37" s="9">
        <v>11</v>
      </c>
      <c r="T37" s="15">
        <f t="shared" si="4"/>
        <v>22</v>
      </c>
      <c r="U37" s="9">
        <v>2</v>
      </c>
      <c r="V37" s="15"/>
      <c r="W37" s="44" t="s">
        <v>497</v>
      </c>
      <c r="X37" s="44" t="s">
        <v>211</v>
      </c>
      <c r="Y37" s="44" t="s">
        <v>243</v>
      </c>
      <c r="Z37" s="9"/>
      <c r="AA37" s="9">
        <v>8</v>
      </c>
      <c r="AB37" s="15">
        <f t="shared" si="6"/>
        <v>8</v>
      </c>
      <c r="AC37" s="9">
        <v>3</v>
      </c>
      <c r="AD37" s="15"/>
    </row>
    <row r="38" spans="1:30" ht="15.75" x14ac:dyDescent="0.25">
      <c r="B38" s="44"/>
      <c r="C38" s="60"/>
      <c r="E38" s="93"/>
      <c r="F38" s="44"/>
      <c r="N38" s="63"/>
      <c r="O38" s="44" t="s">
        <v>454</v>
      </c>
      <c r="P38" s="44" t="s">
        <v>251</v>
      </c>
      <c r="Q38" s="44" t="s">
        <v>250</v>
      </c>
      <c r="R38" s="9">
        <v>9</v>
      </c>
      <c r="S38" s="9">
        <v>12</v>
      </c>
      <c r="T38" s="15">
        <f t="shared" si="4"/>
        <v>21</v>
      </c>
      <c r="U38" s="9">
        <v>3</v>
      </c>
      <c r="V38" s="15"/>
      <c r="W38" s="44" t="s">
        <v>484</v>
      </c>
      <c r="X38" s="44" t="s">
        <v>215</v>
      </c>
      <c r="Y38" s="44" t="s">
        <v>306</v>
      </c>
      <c r="Z38" s="9">
        <v>2</v>
      </c>
      <c r="AA38" s="9">
        <v>5</v>
      </c>
      <c r="AB38" s="15">
        <f t="shared" si="6"/>
        <v>7</v>
      </c>
      <c r="AC38" s="9">
        <v>1</v>
      </c>
      <c r="AD38" s="15"/>
    </row>
    <row r="39" spans="1:30" ht="18.75" x14ac:dyDescent="0.3">
      <c r="A39" s="76"/>
      <c r="B39" s="156"/>
      <c r="C39" s="71"/>
      <c r="D39" s="148"/>
      <c r="E39" s="71" t="s">
        <v>239</v>
      </c>
      <c r="F39" s="77"/>
      <c r="G39" s="78"/>
      <c r="H39" s="78"/>
      <c r="I39" s="78"/>
      <c r="J39" s="79"/>
      <c r="K39" s="78"/>
      <c r="L39" s="78"/>
      <c r="M39" s="78"/>
      <c r="N39" s="63"/>
      <c r="O39" s="44" t="s">
        <v>506</v>
      </c>
      <c r="P39" s="44" t="s">
        <v>219</v>
      </c>
      <c r="Q39" s="44" t="s">
        <v>242</v>
      </c>
      <c r="R39" s="9">
        <v>9</v>
      </c>
      <c r="S39" s="11">
        <v>12</v>
      </c>
      <c r="T39" s="15">
        <f t="shared" si="4"/>
        <v>21</v>
      </c>
      <c r="U39" s="9">
        <v>2</v>
      </c>
      <c r="V39" s="15"/>
      <c r="W39" s="44" t="s">
        <v>510</v>
      </c>
      <c r="X39" s="51" t="s">
        <v>361</v>
      </c>
      <c r="Y39" s="51" t="s">
        <v>242</v>
      </c>
      <c r="Z39" s="9">
        <v>1</v>
      </c>
      <c r="AA39" s="9">
        <v>6</v>
      </c>
      <c r="AB39" s="15">
        <f t="shared" si="6"/>
        <v>7</v>
      </c>
      <c r="AC39" s="9">
        <v>1</v>
      </c>
      <c r="AD39" s="15"/>
    </row>
    <row r="40" spans="1:30" ht="18.75" x14ac:dyDescent="0.3">
      <c r="A40" s="49" t="s">
        <v>230</v>
      </c>
      <c r="B40" s="35" t="s">
        <v>277</v>
      </c>
      <c r="C40" s="44"/>
      <c r="D40" s="23">
        <v>2</v>
      </c>
      <c r="E40" s="9">
        <v>1</v>
      </c>
      <c r="F40" s="44" t="s">
        <v>715</v>
      </c>
      <c r="G40" s="43"/>
      <c r="H40" s="47"/>
      <c r="I40" s="47"/>
      <c r="J40" s="48"/>
      <c r="K40" s="47"/>
      <c r="L40" s="47"/>
      <c r="M40" s="47"/>
      <c r="N40" s="15"/>
      <c r="O40" s="44" t="s">
        <v>467</v>
      </c>
      <c r="P40" s="44" t="s">
        <v>301</v>
      </c>
      <c r="Q40" s="44" t="s">
        <v>306</v>
      </c>
      <c r="R40" s="11">
        <v>9</v>
      </c>
      <c r="S40" s="11">
        <v>12</v>
      </c>
      <c r="T40" s="15">
        <f t="shared" ref="T40:T48" si="7">SUM(R40:S40)</f>
        <v>21</v>
      </c>
      <c r="U40" s="150">
        <v>1</v>
      </c>
      <c r="V40" s="15"/>
      <c r="W40" s="44" t="s">
        <v>511</v>
      </c>
      <c r="X40" s="44" t="s">
        <v>213</v>
      </c>
      <c r="Y40" s="44" t="s">
        <v>242</v>
      </c>
      <c r="Z40" s="9">
        <v>1</v>
      </c>
      <c r="AA40" s="11">
        <v>6</v>
      </c>
      <c r="AB40" s="15">
        <f t="shared" si="6"/>
        <v>7</v>
      </c>
      <c r="AC40" s="9">
        <v>1</v>
      </c>
      <c r="AD40" s="15"/>
    </row>
    <row r="41" spans="1:30" ht="18" x14ac:dyDescent="0.25">
      <c r="A41" s="52" t="s">
        <v>226</v>
      </c>
      <c r="B41" s="56" t="s">
        <v>717</v>
      </c>
      <c r="C41" s="46" t="s">
        <v>366</v>
      </c>
      <c r="D41" s="23"/>
      <c r="E41" s="9">
        <v>2</v>
      </c>
      <c r="F41" s="44" t="s">
        <v>716</v>
      </c>
      <c r="G41" s="43"/>
      <c r="H41" s="47"/>
      <c r="I41" s="43"/>
      <c r="J41" s="45"/>
      <c r="K41" s="47"/>
      <c r="L41" s="47"/>
      <c r="M41" s="39"/>
      <c r="N41" s="63"/>
      <c r="O41" s="44" t="s">
        <v>457</v>
      </c>
      <c r="P41" s="44" t="s">
        <v>250</v>
      </c>
      <c r="Q41" s="44" t="s">
        <v>250</v>
      </c>
      <c r="R41" s="9">
        <v>8</v>
      </c>
      <c r="S41" s="11">
        <v>13</v>
      </c>
      <c r="T41" s="15">
        <f t="shared" si="7"/>
        <v>21</v>
      </c>
      <c r="U41" s="11">
        <v>4</v>
      </c>
      <c r="V41" s="15"/>
      <c r="W41" s="44" t="s">
        <v>488</v>
      </c>
      <c r="X41" s="44" t="s">
        <v>325</v>
      </c>
      <c r="Y41" s="44" t="s">
        <v>306</v>
      </c>
      <c r="Z41" s="9"/>
      <c r="AA41" s="9">
        <v>7</v>
      </c>
      <c r="AB41" s="15">
        <f t="shared" si="6"/>
        <v>7</v>
      </c>
      <c r="AC41" s="9">
        <v>4</v>
      </c>
      <c r="AD41" s="15"/>
    </row>
    <row r="42" spans="1:30" ht="15.75" x14ac:dyDescent="0.25">
      <c r="B42" s="56"/>
      <c r="C42" s="44"/>
      <c r="E42" s="93"/>
      <c r="N42" s="15"/>
      <c r="O42" s="44" t="s">
        <v>462</v>
      </c>
      <c r="P42" s="44" t="s">
        <v>367</v>
      </c>
      <c r="Q42" s="44" t="s">
        <v>243</v>
      </c>
      <c r="R42" s="9">
        <v>6</v>
      </c>
      <c r="S42" s="11">
        <v>14</v>
      </c>
      <c r="T42" s="15">
        <f t="shared" si="7"/>
        <v>20</v>
      </c>
      <c r="U42" s="9">
        <v>1</v>
      </c>
      <c r="V42" s="15"/>
      <c r="W42" s="44" t="s">
        <v>482</v>
      </c>
      <c r="X42" s="44" t="s">
        <v>295</v>
      </c>
      <c r="Y42" s="44" t="s">
        <v>250</v>
      </c>
      <c r="Z42" s="9">
        <v>2</v>
      </c>
      <c r="AA42" s="9">
        <v>4</v>
      </c>
      <c r="AB42" s="15">
        <f t="shared" si="5"/>
        <v>6</v>
      </c>
      <c r="AC42" s="9">
        <v>1</v>
      </c>
      <c r="AD42" s="15"/>
    </row>
    <row r="43" spans="1:30" ht="18.75" x14ac:dyDescent="0.3">
      <c r="B43" s="35" t="s">
        <v>276</v>
      </c>
      <c r="C43" s="59"/>
      <c r="D43" s="24">
        <v>1</v>
      </c>
      <c r="E43" s="9">
        <v>2</v>
      </c>
      <c r="F43" s="44" t="s">
        <v>718</v>
      </c>
      <c r="N43" s="15"/>
      <c r="O43" s="44" t="s">
        <v>455</v>
      </c>
      <c r="P43" s="51" t="s">
        <v>254</v>
      </c>
      <c r="Q43" s="51" t="s">
        <v>250</v>
      </c>
      <c r="R43" s="9">
        <v>7</v>
      </c>
      <c r="S43" s="11">
        <v>12</v>
      </c>
      <c r="T43" s="15">
        <f t="shared" si="7"/>
        <v>19</v>
      </c>
      <c r="U43" s="9">
        <v>2</v>
      </c>
      <c r="V43" s="15"/>
      <c r="W43" s="44" t="s">
        <v>550</v>
      </c>
      <c r="X43" s="44" t="s">
        <v>257</v>
      </c>
      <c r="Y43" s="44" t="s">
        <v>250</v>
      </c>
      <c r="Z43" s="9">
        <v>2</v>
      </c>
      <c r="AA43" s="9">
        <v>4</v>
      </c>
      <c r="AB43" s="15">
        <f t="shared" si="5"/>
        <v>6</v>
      </c>
      <c r="AC43" s="9">
        <v>2</v>
      </c>
      <c r="AD43" s="15"/>
    </row>
    <row r="44" spans="1:30" ht="18" x14ac:dyDescent="0.25">
      <c r="A44" s="91" t="s">
        <v>226</v>
      </c>
      <c r="B44" s="88" t="s">
        <v>272</v>
      </c>
      <c r="C44" s="46"/>
      <c r="D44" s="24"/>
      <c r="E44" s="9"/>
      <c r="F44" s="44"/>
      <c r="N44" s="63"/>
      <c r="O44" s="44" t="s">
        <v>591</v>
      </c>
      <c r="P44" s="159" t="s">
        <v>370</v>
      </c>
      <c r="Q44" s="51" t="s">
        <v>356</v>
      </c>
      <c r="R44" s="9">
        <v>10</v>
      </c>
      <c r="S44" s="9">
        <v>8</v>
      </c>
      <c r="T44" s="15">
        <f t="shared" si="7"/>
        <v>18</v>
      </c>
      <c r="U44" s="9">
        <v>3</v>
      </c>
      <c r="V44" s="15"/>
      <c r="W44" s="44" t="s">
        <v>490</v>
      </c>
      <c r="X44" s="44" t="s">
        <v>328</v>
      </c>
      <c r="Y44" s="46" t="s">
        <v>319</v>
      </c>
      <c r="Z44" s="9">
        <v>1</v>
      </c>
      <c r="AA44" s="11">
        <v>5</v>
      </c>
      <c r="AB44" s="15">
        <f t="shared" si="5"/>
        <v>6</v>
      </c>
      <c r="AC44" s="11">
        <v>3</v>
      </c>
      <c r="AD44" s="15"/>
    </row>
    <row r="45" spans="1:30" ht="15.75" x14ac:dyDescent="0.25">
      <c r="F45" s="44"/>
      <c r="N45" s="63"/>
      <c r="O45" s="44" t="s">
        <v>547</v>
      </c>
      <c r="P45" s="51" t="s">
        <v>205</v>
      </c>
      <c r="Q45" s="51" t="s">
        <v>319</v>
      </c>
      <c r="R45" s="9">
        <v>7</v>
      </c>
      <c r="S45" s="11">
        <v>11</v>
      </c>
      <c r="T45" s="15">
        <f t="shared" si="7"/>
        <v>18</v>
      </c>
      <c r="U45" s="9"/>
      <c r="V45" s="15"/>
      <c r="W45" s="44" t="s">
        <v>489</v>
      </c>
      <c r="X45" s="159" t="s">
        <v>308</v>
      </c>
      <c r="Y45" s="51" t="s">
        <v>356</v>
      </c>
      <c r="Z45" s="9"/>
      <c r="AA45" s="9">
        <v>6</v>
      </c>
      <c r="AB45" s="15">
        <f t="shared" si="5"/>
        <v>6</v>
      </c>
      <c r="AC45" s="11">
        <v>2</v>
      </c>
      <c r="AD45" s="15"/>
    </row>
    <row r="46" spans="1:30" ht="18" x14ac:dyDescent="0.25">
      <c r="A46" s="107"/>
      <c r="B46" s="108"/>
      <c r="C46" s="108"/>
      <c r="D46" s="149"/>
      <c r="E46" s="109"/>
      <c r="F46" s="108"/>
      <c r="G46" s="110"/>
      <c r="H46" s="110"/>
      <c r="I46" s="110"/>
      <c r="J46" s="111"/>
      <c r="K46" s="110"/>
      <c r="L46" s="110"/>
      <c r="M46" s="109"/>
      <c r="N46" s="15"/>
      <c r="O46" s="46" t="s">
        <v>558</v>
      </c>
      <c r="P46" s="46" t="s">
        <v>386</v>
      </c>
      <c r="Q46" s="46" t="s">
        <v>319</v>
      </c>
      <c r="R46" s="11">
        <v>4</v>
      </c>
      <c r="S46" s="9">
        <v>14</v>
      </c>
      <c r="T46" s="15">
        <f t="shared" si="7"/>
        <v>18</v>
      </c>
      <c r="U46" s="9">
        <v>2</v>
      </c>
      <c r="V46" s="15"/>
      <c r="W46" s="44" t="s">
        <v>495</v>
      </c>
      <c r="X46" s="44" t="s">
        <v>311</v>
      </c>
      <c r="Y46" s="44" t="s">
        <v>243</v>
      </c>
      <c r="Z46" s="9"/>
      <c r="AA46" s="9">
        <v>6</v>
      </c>
      <c r="AB46" s="15">
        <f t="shared" si="5"/>
        <v>6</v>
      </c>
      <c r="AC46" s="9">
        <v>9</v>
      </c>
      <c r="AD46" s="15"/>
    </row>
    <row r="47" spans="1:30" ht="18.75" x14ac:dyDescent="0.3">
      <c r="C47" s="44" t="s">
        <v>579</v>
      </c>
      <c r="D47" s="102">
        <f>SUM(D16:D46)</f>
        <v>14</v>
      </c>
      <c r="E47" s="22"/>
      <c r="F47" s="44" t="s">
        <v>642</v>
      </c>
      <c r="G47" s="35"/>
      <c r="H47" s="50"/>
      <c r="I47" s="64">
        <v>7</v>
      </c>
      <c r="J47" s="23"/>
      <c r="N47" s="63"/>
      <c r="O47" s="56" t="s">
        <v>507</v>
      </c>
      <c r="P47" s="56" t="s">
        <v>260</v>
      </c>
      <c r="Q47" s="160" t="s">
        <v>242</v>
      </c>
      <c r="R47" s="11">
        <v>3</v>
      </c>
      <c r="S47" s="11">
        <v>15</v>
      </c>
      <c r="T47" s="15">
        <f t="shared" si="7"/>
        <v>18</v>
      </c>
      <c r="U47" s="9"/>
      <c r="V47" s="15"/>
      <c r="W47" s="44" t="s">
        <v>496</v>
      </c>
      <c r="X47" s="44" t="s">
        <v>206</v>
      </c>
      <c r="Y47" s="44" t="s">
        <v>358</v>
      </c>
      <c r="Z47" s="9"/>
      <c r="AA47" s="11">
        <v>6</v>
      </c>
      <c r="AB47" s="15">
        <f t="shared" si="5"/>
        <v>6</v>
      </c>
      <c r="AC47" s="9">
        <v>5</v>
      </c>
      <c r="AD47" s="15"/>
    </row>
    <row r="48" spans="1:30" ht="15.75" x14ac:dyDescent="0.25">
      <c r="N48" s="63"/>
      <c r="O48" s="44" t="s">
        <v>459</v>
      </c>
      <c r="P48" s="44" t="s">
        <v>254</v>
      </c>
      <c r="Q48" s="44" t="s">
        <v>250</v>
      </c>
      <c r="R48" s="9">
        <v>7</v>
      </c>
      <c r="S48" s="11">
        <v>10</v>
      </c>
      <c r="T48" s="15">
        <f t="shared" si="7"/>
        <v>17</v>
      </c>
      <c r="U48" s="9">
        <v>3</v>
      </c>
      <c r="V48" s="15"/>
      <c r="W48" s="44" t="s">
        <v>494</v>
      </c>
      <c r="X48" s="44" t="s">
        <v>232</v>
      </c>
      <c r="Y48" s="44" t="s">
        <v>250</v>
      </c>
      <c r="Z48" s="9"/>
      <c r="AA48" s="9">
        <v>5</v>
      </c>
      <c r="AB48" s="15">
        <f t="shared" si="5"/>
        <v>5</v>
      </c>
      <c r="AC48" s="9">
        <v>6</v>
      </c>
      <c r="AD48" s="15"/>
    </row>
    <row r="49" spans="1:30" ht="15.75" x14ac:dyDescent="0.25">
      <c r="N49" s="15"/>
      <c r="O49" s="44" t="s">
        <v>541</v>
      </c>
      <c r="P49" s="51" t="s">
        <v>294</v>
      </c>
      <c r="Q49" s="51" t="s">
        <v>243</v>
      </c>
      <c r="R49" s="9">
        <v>2</v>
      </c>
      <c r="S49" s="9">
        <v>14</v>
      </c>
      <c r="T49" s="15">
        <f t="shared" si="4"/>
        <v>16</v>
      </c>
      <c r="U49" s="9">
        <v>4</v>
      </c>
      <c r="V49" s="15"/>
      <c r="W49" s="44" t="s">
        <v>498</v>
      </c>
      <c r="X49" s="51" t="s">
        <v>398</v>
      </c>
      <c r="Y49" s="51" t="s">
        <v>250</v>
      </c>
      <c r="Z49" s="9"/>
      <c r="AA49" s="9">
        <v>5</v>
      </c>
      <c r="AB49" s="15">
        <f t="shared" si="5"/>
        <v>5</v>
      </c>
      <c r="AC49" s="9"/>
      <c r="AD49" s="15"/>
    </row>
    <row r="50" spans="1:30" ht="15.75" x14ac:dyDescent="0.25">
      <c r="N50" s="15"/>
      <c r="O50" s="44" t="s">
        <v>468</v>
      </c>
      <c r="P50" s="44" t="s">
        <v>209</v>
      </c>
      <c r="Q50" s="44" t="s">
        <v>319</v>
      </c>
      <c r="R50" s="9">
        <v>6</v>
      </c>
      <c r="S50" s="11">
        <v>9</v>
      </c>
      <c r="T50" s="15">
        <f t="shared" si="4"/>
        <v>15</v>
      </c>
      <c r="U50" s="9">
        <v>9</v>
      </c>
      <c r="V50" s="15"/>
      <c r="W50" s="44" t="s">
        <v>485</v>
      </c>
      <c r="X50" s="44" t="s">
        <v>359</v>
      </c>
      <c r="Y50" s="44" t="s">
        <v>319</v>
      </c>
      <c r="Z50" s="9"/>
      <c r="AA50" s="9">
        <v>5</v>
      </c>
      <c r="AB50" s="15">
        <f t="shared" si="5"/>
        <v>5</v>
      </c>
      <c r="AC50" s="9">
        <v>1</v>
      </c>
      <c r="AD50" s="15"/>
    </row>
    <row r="51" spans="1:30" ht="15.75" x14ac:dyDescent="0.25">
      <c r="N51" s="15"/>
      <c r="O51" s="44" t="s">
        <v>463</v>
      </c>
      <c r="P51" s="44" t="s">
        <v>261</v>
      </c>
      <c r="Q51" s="44" t="s">
        <v>356</v>
      </c>
      <c r="R51" s="9">
        <v>5</v>
      </c>
      <c r="S51" s="9">
        <v>10</v>
      </c>
      <c r="T51" s="15">
        <f t="shared" ref="T51:T65" si="8">SUM(R51:S51)</f>
        <v>15</v>
      </c>
      <c r="U51" s="9">
        <v>2</v>
      </c>
      <c r="V51" s="15"/>
      <c r="W51" s="44" t="s">
        <v>488</v>
      </c>
      <c r="X51" s="44" t="s">
        <v>382</v>
      </c>
      <c r="Y51" s="44" t="s">
        <v>356</v>
      </c>
      <c r="Z51" s="9"/>
      <c r="AA51" s="11">
        <v>5</v>
      </c>
      <c r="AB51" s="15">
        <f t="shared" si="5"/>
        <v>5</v>
      </c>
      <c r="AC51" s="9"/>
      <c r="AD51" s="15"/>
    </row>
    <row r="52" spans="1:30" ht="15.75" x14ac:dyDescent="0.25">
      <c r="N52" s="63"/>
      <c r="O52" s="44" t="s">
        <v>546</v>
      </c>
      <c r="P52" s="44" t="s">
        <v>248</v>
      </c>
      <c r="Q52" s="44" t="s">
        <v>358</v>
      </c>
      <c r="R52" s="9">
        <v>4</v>
      </c>
      <c r="S52" s="9">
        <v>11</v>
      </c>
      <c r="T52" s="15">
        <f t="shared" si="8"/>
        <v>15</v>
      </c>
      <c r="U52" s="9">
        <v>1</v>
      </c>
      <c r="V52" s="15"/>
      <c r="W52" s="44" t="s">
        <v>502</v>
      </c>
      <c r="X52" s="44" t="s">
        <v>323</v>
      </c>
      <c r="Y52" s="44" t="s">
        <v>358</v>
      </c>
      <c r="Z52" s="9"/>
      <c r="AA52" s="9">
        <v>5</v>
      </c>
      <c r="AB52" s="15">
        <f t="shared" si="5"/>
        <v>5</v>
      </c>
      <c r="AC52" s="9">
        <v>4</v>
      </c>
      <c r="AD52" s="15"/>
    </row>
    <row r="53" spans="1:30" ht="15.75" x14ac:dyDescent="0.25">
      <c r="N53" s="63"/>
      <c r="O53" s="44" t="s">
        <v>474</v>
      </c>
      <c r="P53" s="44" t="s">
        <v>420</v>
      </c>
      <c r="Q53" s="44" t="s">
        <v>305</v>
      </c>
      <c r="R53" s="9">
        <v>3</v>
      </c>
      <c r="S53" s="11">
        <v>12</v>
      </c>
      <c r="T53" s="15">
        <f t="shared" si="8"/>
        <v>15</v>
      </c>
      <c r="U53" s="9">
        <v>4</v>
      </c>
      <c r="V53" s="15"/>
      <c r="W53" s="44" t="s">
        <v>481</v>
      </c>
      <c r="X53" s="44" t="s">
        <v>385</v>
      </c>
      <c r="Y53" s="44" t="s">
        <v>319</v>
      </c>
      <c r="Z53" s="9"/>
      <c r="AA53" s="9">
        <v>4</v>
      </c>
      <c r="AB53" s="15">
        <f t="shared" si="5"/>
        <v>4</v>
      </c>
      <c r="AC53" s="9">
        <v>3</v>
      </c>
      <c r="AD53" s="15"/>
    </row>
    <row r="54" spans="1:30" ht="15.75" x14ac:dyDescent="0.25">
      <c r="N54" s="15"/>
      <c r="O54" s="44" t="s">
        <v>508</v>
      </c>
      <c r="P54" s="44" t="s">
        <v>238</v>
      </c>
      <c r="Q54" s="44" t="s">
        <v>356</v>
      </c>
      <c r="R54" s="9">
        <v>1</v>
      </c>
      <c r="S54" s="11">
        <v>14</v>
      </c>
      <c r="T54" s="15">
        <f t="shared" si="8"/>
        <v>15</v>
      </c>
      <c r="U54" s="9">
        <v>7</v>
      </c>
      <c r="V54" s="15"/>
      <c r="W54" s="44" t="s">
        <v>501</v>
      </c>
      <c r="X54" s="88" t="s">
        <v>362</v>
      </c>
      <c r="Y54" s="44" t="s">
        <v>358</v>
      </c>
      <c r="Z54" s="9">
        <v>1</v>
      </c>
      <c r="AA54" s="11">
        <v>2</v>
      </c>
      <c r="AB54" s="15">
        <f t="shared" si="5"/>
        <v>3</v>
      </c>
      <c r="AC54" s="9">
        <v>1</v>
      </c>
      <c r="AD54" s="15"/>
    </row>
    <row r="55" spans="1:30" ht="18.75" x14ac:dyDescent="0.3">
      <c r="A55" s="4"/>
      <c r="C55" s="35"/>
      <c r="N55" s="15"/>
      <c r="O55" s="44" t="s">
        <v>509</v>
      </c>
      <c r="P55" s="161" t="s">
        <v>314</v>
      </c>
      <c r="Q55" s="44" t="s">
        <v>356</v>
      </c>
      <c r="R55" s="9">
        <v>7</v>
      </c>
      <c r="S55" s="11">
        <v>7</v>
      </c>
      <c r="T55" s="15">
        <f t="shared" si="8"/>
        <v>14</v>
      </c>
      <c r="U55" s="9">
        <v>1</v>
      </c>
      <c r="V55" s="15"/>
      <c r="W55" s="56" t="s">
        <v>555</v>
      </c>
      <c r="X55" s="56" t="s">
        <v>329</v>
      </c>
      <c r="Y55" s="160" t="s">
        <v>356</v>
      </c>
      <c r="Z55" s="11"/>
      <c r="AA55" s="9">
        <v>3</v>
      </c>
      <c r="AB55" s="15">
        <f t="shared" si="5"/>
        <v>3</v>
      </c>
      <c r="AC55" s="9"/>
      <c r="AD55" s="15"/>
    </row>
    <row r="56" spans="1:30" ht="15.75" x14ac:dyDescent="0.25">
      <c r="A56" s="4"/>
      <c r="N56" s="63"/>
      <c r="O56" s="44" t="s">
        <v>569</v>
      </c>
      <c r="P56" s="159" t="s">
        <v>429</v>
      </c>
      <c r="Q56" s="51" t="s">
        <v>243</v>
      </c>
      <c r="R56" s="9">
        <v>7</v>
      </c>
      <c r="S56" s="9">
        <v>7</v>
      </c>
      <c r="T56" s="15">
        <f t="shared" si="8"/>
        <v>14</v>
      </c>
      <c r="U56" s="9">
        <v>2</v>
      </c>
      <c r="V56" s="15"/>
      <c r="W56" s="46" t="s">
        <v>504</v>
      </c>
      <c r="X56" s="46" t="s">
        <v>249</v>
      </c>
      <c r="Y56" s="46" t="s">
        <v>306</v>
      </c>
      <c r="Z56" s="9"/>
      <c r="AA56" s="11">
        <v>2</v>
      </c>
      <c r="AB56" s="15">
        <f t="shared" si="5"/>
        <v>2</v>
      </c>
      <c r="AC56" s="9">
        <v>1</v>
      </c>
      <c r="AD56" s="15"/>
    </row>
    <row r="57" spans="1:30" ht="15.75" x14ac:dyDescent="0.25">
      <c r="A57" s="4"/>
      <c r="K57" s="180"/>
      <c r="L57" s="180"/>
      <c r="N57" s="63"/>
      <c r="O57" s="44" t="s">
        <v>559</v>
      </c>
      <c r="P57" s="88" t="s">
        <v>288</v>
      </c>
      <c r="Q57" s="44" t="s">
        <v>356</v>
      </c>
      <c r="R57" s="9">
        <v>2</v>
      </c>
      <c r="S57" s="11">
        <v>12</v>
      </c>
      <c r="T57" s="15">
        <f t="shared" si="8"/>
        <v>14</v>
      </c>
      <c r="U57" s="9">
        <v>1</v>
      </c>
      <c r="V57" s="15"/>
      <c r="W57" s="44" t="s">
        <v>513</v>
      </c>
      <c r="X57" s="44" t="s">
        <v>220</v>
      </c>
      <c r="Y57" s="44" t="s">
        <v>242</v>
      </c>
      <c r="Z57" s="9"/>
      <c r="AA57" s="9">
        <v>2</v>
      </c>
      <c r="AB57" s="15">
        <f t="shared" si="5"/>
        <v>2</v>
      </c>
      <c r="AC57" s="9">
        <v>6</v>
      </c>
      <c r="AD57" s="15"/>
    </row>
    <row r="58" spans="1:30" ht="18.75" x14ac:dyDescent="0.3">
      <c r="A58" s="4"/>
      <c r="D58" s="192" t="s">
        <v>668</v>
      </c>
      <c r="E58" s="43"/>
      <c r="F58" s="43"/>
      <c r="G58" s="43"/>
      <c r="H58" s="43"/>
      <c r="I58" s="43"/>
      <c r="J58" s="43"/>
      <c r="K58" s="180"/>
      <c r="L58" s="192" t="s">
        <v>701</v>
      </c>
      <c r="N58" s="15"/>
      <c r="O58" s="44" t="s">
        <v>577</v>
      </c>
      <c r="P58" s="44" t="s">
        <v>290</v>
      </c>
      <c r="Q58" s="44" t="s">
        <v>242</v>
      </c>
      <c r="R58" s="9">
        <v>1</v>
      </c>
      <c r="S58" s="11">
        <v>13</v>
      </c>
      <c r="T58" s="15">
        <f t="shared" si="8"/>
        <v>14</v>
      </c>
      <c r="U58" s="9">
        <v>1</v>
      </c>
      <c r="V58" s="15"/>
      <c r="W58" s="44" t="s">
        <v>483</v>
      </c>
      <c r="X58" s="44" t="s">
        <v>307</v>
      </c>
      <c r="Y58" s="51" t="s">
        <v>319</v>
      </c>
      <c r="Z58" s="9"/>
      <c r="AA58" s="9">
        <v>1</v>
      </c>
      <c r="AB58" s="15">
        <f t="shared" si="5"/>
        <v>1</v>
      </c>
      <c r="AC58" s="9"/>
      <c r="AD58" s="15"/>
    </row>
    <row r="59" spans="1:30" ht="18.75" x14ac:dyDescent="0.3">
      <c r="A59" s="4"/>
      <c r="B59" s="163" t="s">
        <v>269</v>
      </c>
      <c r="C59" s="20"/>
      <c r="D59" s="21">
        <v>41001</v>
      </c>
      <c r="E59" s="57"/>
      <c r="F59" s="57"/>
      <c r="G59" s="57"/>
      <c r="H59" s="29"/>
      <c r="I59" s="29"/>
      <c r="J59" s="163" t="s">
        <v>271</v>
      </c>
      <c r="K59" s="20"/>
      <c r="L59" s="21">
        <v>41008</v>
      </c>
      <c r="N59" s="63"/>
      <c r="O59" s="44" t="s">
        <v>686</v>
      </c>
      <c r="P59" s="44" t="s">
        <v>544</v>
      </c>
      <c r="Q59" s="46" t="s">
        <v>306</v>
      </c>
      <c r="R59" s="9">
        <v>4</v>
      </c>
      <c r="S59" s="11">
        <v>8</v>
      </c>
      <c r="T59" s="15">
        <f t="shared" si="8"/>
        <v>12</v>
      </c>
      <c r="U59" s="11">
        <v>2</v>
      </c>
      <c r="V59" s="15"/>
      <c r="W59" s="44" t="s">
        <v>491</v>
      </c>
      <c r="X59" s="44" t="s">
        <v>285</v>
      </c>
      <c r="Y59" s="44" t="s">
        <v>305</v>
      </c>
      <c r="Z59" s="9"/>
      <c r="AA59" s="11">
        <v>1</v>
      </c>
      <c r="AB59" s="15">
        <f t="shared" si="5"/>
        <v>1</v>
      </c>
      <c r="AC59" s="9">
        <v>1</v>
      </c>
      <c r="AD59" s="15"/>
    </row>
    <row r="60" spans="1:30" ht="18.75" x14ac:dyDescent="0.3">
      <c r="A60" s="4"/>
      <c r="B60" s="162" t="s">
        <v>270</v>
      </c>
      <c r="C60" s="162" t="s">
        <v>268</v>
      </c>
      <c r="D60" s="162" t="s">
        <v>296</v>
      </c>
      <c r="E60" s="44"/>
      <c r="F60" s="44"/>
      <c r="G60" s="44"/>
      <c r="H60" s="50"/>
      <c r="I60" s="50"/>
      <c r="J60" s="162" t="s">
        <v>270</v>
      </c>
      <c r="K60" s="162" t="s">
        <v>268</v>
      </c>
      <c r="L60" s="162" t="s">
        <v>296</v>
      </c>
      <c r="N60" s="15"/>
      <c r="O60" s="44" t="s">
        <v>529</v>
      </c>
      <c r="P60" s="44" t="s">
        <v>212</v>
      </c>
      <c r="Q60" s="44" t="s">
        <v>319</v>
      </c>
      <c r="R60" s="9">
        <v>4</v>
      </c>
      <c r="S60" s="9">
        <v>8</v>
      </c>
      <c r="T60" s="15">
        <f t="shared" si="8"/>
        <v>12</v>
      </c>
      <c r="U60" s="9">
        <v>5</v>
      </c>
      <c r="V60" s="15"/>
      <c r="W60" s="44" t="s">
        <v>590</v>
      </c>
      <c r="X60" s="44" t="s">
        <v>371</v>
      </c>
      <c r="Y60" s="46" t="s">
        <v>242</v>
      </c>
      <c r="Z60" s="9"/>
      <c r="AA60" s="11">
        <v>1</v>
      </c>
      <c r="AB60" s="15">
        <f t="shared" si="5"/>
        <v>1</v>
      </c>
      <c r="AC60" s="11"/>
      <c r="AD60" s="15"/>
    </row>
    <row r="61" spans="1:30" ht="18.75" x14ac:dyDescent="0.3">
      <c r="B61" s="26">
        <v>0.38541666666666669</v>
      </c>
      <c r="C61" s="23" t="s">
        <v>315</v>
      </c>
      <c r="D61" s="27" t="s">
        <v>445</v>
      </c>
      <c r="E61" s="44"/>
      <c r="F61" s="44"/>
      <c r="G61" s="44"/>
      <c r="H61" s="22"/>
      <c r="I61" s="22"/>
      <c r="J61" s="26">
        <v>0.38541666666666669</v>
      </c>
      <c r="K61" s="23" t="s">
        <v>315</v>
      </c>
      <c r="L61" s="193"/>
      <c r="M61" s="42"/>
      <c r="N61" s="63"/>
      <c r="O61" s="56" t="s">
        <v>699</v>
      </c>
      <c r="P61" s="56" t="s">
        <v>376</v>
      </c>
      <c r="Q61" s="160" t="s">
        <v>358</v>
      </c>
      <c r="R61" s="9">
        <v>2</v>
      </c>
      <c r="S61" s="9">
        <v>10</v>
      </c>
      <c r="T61" s="15">
        <f t="shared" si="8"/>
        <v>12</v>
      </c>
      <c r="U61" s="9">
        <v>3</v>
      </c>
      <c r="V61" s="15"/>
      <c r="W61" s="44" t="s">
        <v>487</v>
      </c>
      <c r="X61" s="44" t="s">
        <v>259</v>
      </c>
      <c r="Y61" s="44" t="s">
        <v>358</v>
      </c>
      <c r="Z61" s="9"/>
      <c r="AA61" s="11">
        <v>1</v>
      </c>
      <c r="AB61" s="15">
        <f t="shared" si="5"/>
        <v>1</v>
      </c>
      <c r="AC61" s="9">
        <v>1</v>
      </c>
      <c r="AD61" s="15"/>
    </row>
    <row r="62" spans="1:30" ht="18.75" x14ac:dyDescent="0.3">
      <c r="B62" s="26">
        <v>0.38541666666666669</v>
      </c>
      <c r="C62" s="23" t="s">
        <v>316</v>
      </c>
      <c r="D62" s="27" t="s">
        <v>446</v>
      </c>
      <c r="E62" s="44"/>
      <c r="F62" s="44"/>
      <c r="G62" s="44"/>
      <c r="H62" s="22"/>
      <c r="I62" s="22"/>
      <c r="J62" s="26">
        <v>0.38541666666666669</v>
      </c>
      <c r="K62" s="23" t="s">
        <v>316</v>
      </c>
      <c r="L62" s="193" t="s">
        <v>702</v>
      </c>
      <c r="M62" s="42"/>
      <c r="N62" s="15"/>
      <c r="O62" s="44" t="s">
        <v>700</v>
      </c>
      <c r="P62" s="88" t="s">
        <v>221</v>
      </c>
      <c r="Q62" s="44" t="s">
        <v>305</v>
      </c>
      <c r="R62" s="11">
        <v>1</v>
      </c>
      <c r="S62" s="11">
        <v>11</v>
      </c>
      <c r="T62" s="15">
        <f t="shared" si="8"/>
        <v>12</v>
      </c>
      <c r="U62" s="9">
        <v>2</v>
      </c>
      <c r="V62" s="15"/>
      <c r="W62" s="44" t="s">
        <v>486</v>
      </c>
      <c r="X62" s="44" t="s">
        <v>245</v>
      </c>
      <c r="Y62" s="44" t="s">
        <v>356</v>
      </c>
      <c r="Z62" s="11"/>
      <c r="AA62" s="11"/>
      <c r="AB62" s="15">
        <f t="shared" si="5"/>
        <v>0</v>
      </c>
      <c r="AC62" s="9">
        <v>1</v>
      </c>
      <c r="AD62" s="15"/>
    </row>
    <row r="63" spans="1:30" ht="19.5" customHeight="1" x14ac:dyDescent="0.3">
      <c r="B63" s="26">
        <v>0.42708333333333331</v>
      </c>
      <c r="C63" s="23" t="s">
        <v>315</v>
      </c>
      <c r="D63" s="27" t="s">
        <v>416</v>
      </c>
      <c r="E63" s="44"/>
      <c r="F63" s="44"/>
      <c r="G63" s="44"/>
      <c r="H63" s="22"/>
      <c r="I63" s="22"/>
      <c r="J63" s="26">
        <v>0.42708333333333331</v>
      </c>
      <c r="K63" s="23" t="s">
        <v>315</v>
      </c>
      <c r="L63" s="193" t="s">
        <v>703</v>
      </c>
      <c r="M63" s="42"/>
      <c r="N63" s="63"/>
      <c r="O63" s="44" t="s">
        <v>560</v>
      </c>
      <c r="P63" s="44" t="s">
        <v>399</v>
      </c>
      <c r="Q63" s="44" t="s">
        <v>305</v>
      </c>
      <c r="R63" s="9"/>
      <c r="S63" s="9">
        <v>12</v>
      </c>
      <c r="T63" s="15">
        <f t="shared" si="8"/>
        <v>12</v>
      </c>
      <c r="U63" s="9">
        <v>2</v>
      </c>
      <c r="V63" s="15"/>
      <c r="W63" s="56"/>
      <c r="X63" s="56"/>
      <c r="Y63" s="160"/>
      <c r="Z63" s="9"/>
      <c r="AA63" s="9"/>
      <c r="AB63" s="15"/>
      <c r="AC63" s="9"/>
      <c r="AD63" s="15"/>
    </row>
    <row r="64" spans="1:30" ht="18" x14ac:dyDescent="0.25">
      <c r="B64" s="26">
        <v>0.42708333333333331</v>
      </c>
      <c r="C64" s="23" t="s">
        <v>316</v>
      </c>
      <c r="D64" s="27" t="s">
        <v>402</v>
      </c>
      <c r="J64" s="26">
        <v>0.42708333333333331</v>
      </c>
      <c r="K64" s="23" t="s">
        <v>316</v>
      </c>
      <c r="L64" s="27"/>
      <c r="M64" s="42"/>
      <c r="N64" s="15"/>
      <c r="O64" s="46" t="s">
        <v>530</v>
      </c>
      <c r="P64" s="60" t="s">
        <v>378</v>
      </c>
      <c r="Q64" s="60" t="s">
        <v>243</v>
      </c>
      <c r="R64" s="9">
        <v>6</v>
      </c>
      <c r="S64" s="11">
        <v>5</v>
      </c>
      <c r="T64" s="15">
        <f t="shared" si="8"/>
        <v>11</v>
      </c>
      <c r="U64" s="9"/>
      <c r="V64" s="15"/>
      <c r="W64" s="44"/>
      <c r="X64" s="44"/>
      <c r="Y64" s="46"/>
      <c r="Z64" s="9"/>
      <c r="AA64" s="11"/>
      <c r="AB64" s="15"/>
      <c r="AC64" s="11"/>
      <c r="AD64" s="63"/>
    </row>
    <row r="65" spans="1:30" ht="18" customHeight="1" x14ac:dyDescent="0.25">
      <c r="B65" s="26"/>
      <c r="C65" s="23"/>
      <c r="D65" s="27"/>
      <c r="J65" s="26"/>
      <c r="K65" s="23"/>
      <c r="L65" s="27"/>
      <c r="M65" s="42"/>
      <c r="N65" s="63"/>
      <c r="O65" s="44" t="s">
        <v>480</v>
      </c>
      <c r="P65" s="44" t="s">
        <v>258</v>
      </c>
      <c r="Q65" s="44" t="s">
        <v>242</v>
      </c>
      <c r="R65" s="9">
        <v>5</v>
      </c>
      <c r="S65" s="11">
        <v>6</v>
      </c>
      <c r="T65" s="15">
        <f t="shared" si="8"/>
        <v>11</v>
      </c>
      <c r="U65" s="9">
        <v>3</v>
      </c>
      <c r="V65" s="15"/>
      <c r="W65" s="44"/>
      <c r="X65" s="44"/>
      <c r="Y65" s="44"/>
      <c r="Z65" s="9"/>
      <c r="AA65" s="11"/>
      <c r="AB65" s="15"/>
      <c r="AC65" s="9"/>
      <c r="AD65" s="63"/>
    </row>
    <row r="66" spans="1:30" ht="18.95" customHeight="1" thickBot="1" x14ac:dyDescent="0.3">
      <c r="C66" s="177"/>
      <c r="D66" s="176"/>
      <c r="E66" s="189"/>
      <c r="F66" s="190"/>
      <c r="G66" s="189"/>
      <c r="H66" s="190"/>
      <c r="I66" s="189"/>
      <c r="J66" s="190"/>
      <c r="K66" s="189"/>
      <c r="N66" s="63"/>
      <c r="O66" s="44"/>
      <c r="P66" s="88"/>
      <c r="Q66" s="44"/>
      <c r="R66" s="9"/>
      <c r="S66" s="11"/>
      <c r="T66" s="15"/>
      <c r="U66" s="9"/>
      <c r="V66" s="15"/>
      <c r="W66" s="44" t="s">
        <v>526</v>
      </c>
      <c r="X66" s="159"/>
      <c r="Y66" s="51"/>
      <c r="Z66" s="9">
        <v>76</v>
      </c>
      <c r="AA66" s="9">
        <v>104</v>
      </c>
      <c r="AB66" s="15">
        <f>SUM(Z66:AA66)</f>
        <v>180</v>
      </c>
      <c r="AC66" s="11">
        <v>43</v>
      </c>
      <c r="AD66" s="151"/>
    </row>
    <row r="67" spans="1:30" ht="16.5" thickBot="1" x14ac:dyDescent="0.3">
      <c r="A67" s="151"/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6"/>
      <c r="P67" s="16"/>
      <c r="Q67" s="16"/>
      <c r="R67" s="17">
        <f>SUM(R22:R65)</f>
        <v>417</v>
      </c>
      <c r="S67" s="17">
        <f>SUM(S22:S65)</f>
        <v>532</v>
      </c>
      <c r="T67" s="17">
        <f>SUM(T22:T65)</f>
        <v>949</v>
      </c>
      <c r="U67" s="17">
        <f>SUM(U22:U65)</f>
        <v>122</v>
      </c>
      <c r="V67" s="15"/>
      <c r="W67" s="57" t="s">
        <v>235</v>
      </c>
      <c r="X67" s="57"/>
      <c r="Y67" s="57"/>
      <c r="Z67" s="17">
        <f>SUM(Z22:Z66)+R67</f>
        <v>538</v>
      </c>
      <c r="AA67" s="17">
        <f>SUM(AA22:AA66)+S67</f>
        <v>849</v>
      </c>
      <c r="AB67" s="17">
        <f>SUM(AB22:AB66)+T67</f>
        <v>1387</v>
      </c>
      <c r="AC67" s="17">
        <f>SUM(AC22:AC66)+U67</f>
        <v>251</v>
      </c>
      <c r="AD67" s="151"/>
    </row>
    <row r="68" spans="1:30" ht="13.5" thickTop="1" x14ac:dyDescent="0.2"/>
    <row r="69" spans="1:30" ht="18" x14ac:dyDescent="0.25">
      <c r="A69" s="36"/>
      <c r="B69" s="176"/>
      <c r="C69" s="177"/>
      <c r="D69" s="27"/>
      <c r="E69" s="177"/>
      <c r="F69" s="178"/>
      <c r="G69" s="177"/>
      <c r="H69" s="178"/>
      <c r="I69" s="177"/>
      <c r="J69" s="36"/>
      <c r="K69" s="36"/>
    </row>
    <row r="70" spans="1:30" ht="18" x14ac:dyDescent="0.25">
      <c r="A70" s="36"/>
      <c r="B70" s="36"/>
      <c r="C70" s="36"/>
      <c r="D70" s="27"/>
      <c r="E70" s="189"/>
      <c r="F70" s="190"/>
      <c r="G70" s="189"/>
      <c r="H70" s="190"/>
      <c r="I70" s="189"/>
      <c r="J70" s="190"/>
      <c r="K70" s="189"/>
    </row>
    <row r="71" spans="1:30" ht="18" x14ac:dyDescent="0.25">
      <c r="A71" s="36"/>
      <c r="B71" s="36"/>
      <c r="C71" s="152"/>
      <c r="D71" s="27"/>
      <c r="E71" s="152"/>
      <c r="F71" s="153"/>
      <c r="G71" s="152"/>
      <c r="H71" s="153"/>
      <c r="I71" s="152"/>
      <c r="J71" s="36"/>
      <c r="K71" s="36"/>
    </row>
    <row r="72" spans="1:30" ht="18" x14ac:dyDescent="0.25">
      <c r="A72" s="36"/>
      <c r="B72" s="36"/>
      <c r="C72" s="36"/>
      <c r="D72" s="27"/>
      <c r="E72" s="36"/>
      <c r="F72" s="36"/>
      <c r="G72" s="36"/>
      <c r="H72" s="36"/>
      <c r="I72" s="36"/>
      <c r="J72" s="36"/>
      <c r="K72" s="36"/>
    </row>
    <row r="73" spans="1:30" ht="18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30" ht="18" x14ac:dyDescent="0.25">
      <c r="A74" s="36"/>
      <c r="B74" s="84"/>
      <c r="C74" s="36"/>
      <c r="D74" s="36"/>
      <c r="E74" s="34"/>
      <c r="F74" s="36"/>
      <c r="G74" s="36"/>
      <c r="H74" s="36"/>
      <c r="I74" s="83"/>
      <c r="J74" s="83"/>
      <c r="K74" s="83"/>
    </row>
    <row r="75" spans="1:30" ht="18" x14ac:dyDescent="0.25">
      <c r="A75" s="36"/>
      <c r="B75" s="84"/>
      <c r="C75" s="38"/>
      <c r="D75" s="38"/>
      <c r="E75" s="34"/>
      <c r="F75" s="36"/>
      <c r="G75" s="54"/>
      <c r="H75" s="36"/>
      <c r="I75" s="83"/>
      <c r="J75" s="83"/>
      <c r="K75" s="83"/>
      <c r="O75" s="5"/>
      <c r="P75" s="5"/>
      <c r="Q75" s="7"/>
    </row>
    <row r="76" spans="1:30" ht="18" x14ac:dyDescent="0.25">
      <c r="A76" s="36"/>
      <c r="B76" s="84"/>
      <c r="C76" s="36"/>
      <c r="D76" s="34"/>
      <c r="E76" s="34"/>
      <c r="F76" s="83"/>
      <c r="G76" s="36"/>
      <c r="H76" s="83"/>
      <c r="I76" s="83"/>
      <c r="J76" s="83"/>
      <c r="K76" s="83"/>
      <c r="O76" s="7"/>
      <c r="P76" s="7"/>
      <c r="Q76" s="7"/>
    </row>
    <row r="77" spans="1:30" ht="18" x14ac:dyDescent="0.25">
      <c r="A77" s="36"/>
      <c r="B77" s="84"/>
      <c r="C77" s="36"/>
      <c r="D77" s="34"/>
      <c r="E77" s="34"/>
      <c r="F77" s="36"/>
      <c r="G77" s="54"/>
      <c r="H77" s="36"/>
      <c r="I77" s="83"/>
      <c r="J77" s="83"/>
      <c r="K77" s="83"/>
      <c r="O77" s="7"/>
      <c r="P77" s="7"/>
      <c r="Q77" s="7"/>
    </row>
    <row r="78" spans="1:30" ht="18" x14ac:dyDescent="0.25">
      <c r="A78" s="36"/>
      <c r="B78" s="84"/>
      <c r="C78" s="34"/>
      <c r="D78" s="34"/>
      <c r="E78" s="34"/>
      <c r="F78" s="36"/>
      <c r="G78" s="54"/>
      <c r="H78" s="36"/>
      <c r="I78" s="83"/>
      <c r="J78" s="83"/>
      <c r="K78" s="83"/>
    </row>
    <row r="79" spans="1:30" ht="18" x14ac:dyDescent="0.25">
      <c r="A79" s="36"/>
      <c r="B79" s="84"/>
      <c r="C79" s="34"/>
      <c r="D79" s="34"/>
      <c r="E79" s="34"/>
      <c r="F79" s="36"/>
      <c r="G79" s="54"/>
      <c r="H79" s="36"/>
      <c r="I79" s="83"/>
      <c r="J79" s="83"/>
      <c r="K79" s="83"/>
    </row>
    <row r="80" spans="1:30" ht="23.25" x14ac:dyDescent="0.35">
      <c r="A80" s="86"/>
      <c r="B80" s="89"/>
      <c r="C80" s="34"/>
      <c r="D80" s="34"/>
      <c r="E80" s="34"/>
      <c r="F80" s="36"/>
      <c r="G80" s="54"/>
      <c r="H80" s="36"/>
      <c r="I80" s="83"/>
      <c r="J80" s="83"/>
      <c r="K80" s="83"/>
    </row>
    <row r="81" spans="1:12" ht="18" x14ac:dyDescent="0.25">
      <c r="A81" s="36"/>
      <c r="B81" s="84"/>
      <c r="C81" s="36"/>
      <c r="D81" s="84"/>
      <c r="E81" s="34"/>
      <c r="F81" s="83"/>
      <c r="G81" s="36"/>
      <c r="H81" s="36"/>
      <c r="I81" s="83"/>
      <c r="J81" s="34"/>
      <c r="K81" s="83"/>
    </row>
    <row r="82" spans="1:12" ht="18" x14ac:dyDescent="0.25">
      <c r="A82" s="36"/>
      <c r="B82" s="34"/>
      <c r="C82" s="34"/>
      <c r="D82" s="34"/>
      <c r="E82" s="34"/>
      <c r="F82" s="34"/>
      <c r="G82" s="36"/>
      <c r="H82" s="34"/>
      <c r="I82" s="34"/>
      <c r="J82" s="34"/>
      <c r="K82" s="83"/>
    </row>
    <row r="83" spans="1:12" ht="18" x14ac:dyDescent="0.25">
      <c r="A83" s="36"/>
      <c r="B83" s="84"/>
      <c r="C83" s="84"/>
      <c r="D83" s="84"/>
      <c r="E83" s="83"/>
      <c r="F83" s="83"/>
      <c r="G83" s="36"/>
      <c r="H83" s="83"/>
      <c r="I83" s="83"/>
      <c r="J83" s="34"/>
      <c r="K83" s="83"/>
    </row>
    <row r="84" spans="1:12" ht="18" x14ac:dyDescent="0.25">
      <c r="A84" s="83"/>
      <c r="B84" s="34"/>
      <c r="C84" s="84"/>
      <c r="D84" s="84"/>
      <c r="E84" s="34"/>
      <c r="F84" s="36"/>
      <c r="G84" s="54"/>
      <c r="H84" s="36"/>
      <c r="I84" s="83"/>
      <c r="J84" s="83"/>
      <c r="K84" s="83"/>
    </row>
    <row r="85" spans="1:12" ht="23.25" x14ac:dyDescent="0.35">
      <c r="A85" s="83"/>
      <c r="B85" s="58"/>
      <c r="C85" s="89"/>
      <c r="D85" s="89"/>
      <c r="E85" s="58"/>
      <c r="F85" s="36"/>
      <c r="G85" s="54"/>
      <c r="H85" s="36"/>
      <c r="I85" s="83"/>
      <c r="J85" s="83"/>
      <c r="K85" s="83"/>
    </row>
    <row r="86" spans="1:12" ht="18" x14ac:dyDescent="0.25">
      <c r="A86" s="83"/>
      <c r="B86" s="34"/>
      <c r="C86" s="84"/>
      <c r="D86" s="84"/>
      <c r="E86" s="34"/>
      <c r="F86" s="36"/>
      <c r="G86" s="54"/>
      <c r="H86" s="36"/>
      <c r="I86" s="83"/>
      <c r="J86" s="83"/>
      <c r="K86" s="83"/>
    </row>
    <row r="87" spans="1:12" ht="18" x14ac:dyDescent="0.25">
      <c r="A87" s="36"/>
      <c r="B87" s="34"/>
      <c r="C87" s="34"/>
      <c r="D87" s="34"/>
      <c r="E87" s="34"/>
      <c r="F87" s="36"/>
      <c r="G87" s="54"/>
      <c r="H87" s="36"/>
      <c r="I87" s="83"/>
      <c r="J87" s="34"/>
      <c r="K87" s="34"/>
      <c r="L87" s="1"/>
    </row>
    <row r="88" spans="1:12" ht="18" x14ac:dyDescent="0.25">
      <c r="A88" s="36"/>
      <c r="B88" s="34"/>
      <c r="C88" s="87"/>
      <c r="D88" s="34"/>
      <c r="E88" s="34"/>
      <c r="F88" s="36"/>
      <c r="G88" s="54"/>
      <c r="H88" s="36"/>
      <c r="I88" s="83"/>
      <c r="J88" s="34"/>
      <c r="K88" s="34"/>
      <c r="L88" s="1"/>
    </row>
    <row r="89" spans="1:12" ht="18" x14ac:dyDescent="0.25">
      <c r="A89" s="36"/>
      <c r="B89" s="34"/>
      <c r="C89" s="87"/>
      <c r="D89" s="84"/>
      <c r="E89" s="36"/>
      <c r="F89" s="36"/>
      <c r="G89" s="54"/>
      <c r="H89" s="36"/>
      <c r="I89" s="83"/>
      <c r="J89" s="34"/>
      <c r="K89" s="34"/>
      <c r="L89" s="1"/>
    </row>
    <row r="90" spans="1:12" ht="18" x14ac:dyDescent="0.25">
      <c r="A90" s="36"/>
      <c r="B90" s="34"/>
      <c r="C90" s="87"/>
      <c r="D90" s="84"/>
      <c r="E90" s="36"/>
      <c r="F90" s="36"/>
      <c r="G90" s="54"/>
      <c r="H90" s="36"/>
      <c r="I90" s="83"/>
      <c r="J90" s="34"/>
      <c r="K90" s="34"/>
      <c r="L90" s="1"/>
    </row>
    <row r="91" spans="1:12" ht="18" x14ac:dyDescent="0.25">
      <c r="A91" s="36"/>
      <c r="B91" s="34"/>
      <c r="C91" s="87"/>
      <c r="D91" s="84"/>
      <c r="E91" s="34"/>
      <c r="F91" s="36"/>
      <c r="G91" s="54"/>
      <c r="H91" s="36"/>
      <c r="I91" s="83"/>
      <c r="J91" s="34"/>
      <c r="K91" s="34"/>
      <c r="L91" s="1"/>
    </row>
    <row r="92" spans="1:12" ht="18" x14ac:dyDescent="0.25">
      <c r="A92" s="95"/>
      <c r="B92" s="96"/>
      <c r="C92" s="97"/>
      <c r="D92" s="98"/>
      <c r="E92" s="95"/>
      <c r="F92" s="95"/>
      <c r="G92" s="95"/>
      <c r="H92" s="95"/>
      <c r="I92" s="99"/>
      <c r="J92" s="96"/>
      <c r="K92" s="96"/>
      <c r="L92" s="100"/>
    </row>
    <row r="93" spans="1:12" ht="18" x14ac:dyDescent="0.25">
      <c r="A93" s="36"/>
      <c r="B93" s="34"/>
      <c r="C93" s="87"/>
      <c r="D93" s="84"/>
      <c r="E93" s="36"/>
      <c r="F93" s="36"/>
      <c r="G93" s="54"/>
      <c r="H93" s="36"/>
      <c r="I93" s="83"/>
      <c r="J93" s="34"/>
      <c r="K93" s="34"/>
      <c r="L93" s="1"/>
    </row>
    <row r="94" spans="1:12" ht="18" x14ac:dyDescent="0.25">
      <c r="A94" s="36"/>
      <c r="B94" s="34"/>
      <c r="C94" s="87"/>
      <c r="D94" s="84"/>
      <c r="E94" s="34"/>
      <c r="F94" s="36"/>
      <c r="G94" s="54"/>
      <c r="H94" s="36"/>
      <c r="I94" s="83"/>
      <c r="J94" s="34"/>
      <c r="K94" s="34"/>
      <c r="L94" s="1"/>
    </row>
  </sheetData>
  <phoneticPr fontId="0" type="noConversion"/>
  <pageMargins left="0" right="0" top="0" bottom="0" header="0.5" footer="0.5"/>
  <pageSetup scale="65" fitToWidth="3" fitToHeight="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view="pageBreakPreview" topLeftCell="A44" zoomScale="85" zoomScaleNormal="75" zoomScaleSheetLayoutView="85" workbookViewId="0">
      <selection activeCell="L61" sqref="L61:L64"/>
    </sheetView>
  </sheetViews>
  <sheetFormatPr defaultRowHeight="12.75" x14ac:dyDescent="0.2"/>
  <cols>
    <col min="1" max="1" width="13.140625" customWidth="1"/>
    <col min="2" max="2" width="16.42578125" customWidth="1"/>
    <col min="3" max="3" width="15.140625" customWidth="1"/>
    <col min="4" max="4" width="16.570312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31.5703125" customWidth="1"/>
    <col min="14" max="14" width="4.140625" customWidth="1"/>
    <col min="15" max="15" width="13.140625" customWidth="1"/>
    <col min="16" max="16" width="14.5703125" customWidth="1"/>
    <col min="17" max="17" width="15.42578125" customWidth="1"/>
    <col min="18" max="18" width="5.5703125" customWidth="1"/>
    <col min="19" max="19" width="6.85546875" customWidth="1"/>
    <col min="20" max="20" width="7.140625" customWidth="1"/>
    <col min="21" max="21" width="6.85546875" customWidth="1"/>
    <col min="22" max="22" width="5.140625" customWidth="1"/>
    <col min="23" max="23" width="16" customWidth="1"/>
    <col min="24" max="24" width="16.42578125" customWidth="1"/>
    <col min="25" max="25" width="17.42578125" customWidth="1"/>
    <col min="26" max="26" width="6.85546875" customWidth="1"/>
    <col min="27" max="27" width="6.5703125" customWidth="1"/>
    <col min="28" max="28" width="6.85546875" customWidth="1"/>
    <col min="29" max="29" width="5.85546875" customWidth="1"/>
    <col min="30" max="30" width="5" customWidth="1"/>
  </cols>
  <sheetData>
    <row r="1" spans="1:30" ht="25.5" x14ac:dyDescent="0.35">
      <c r="A1" s="30"/>
      <c r="B1" s="30"/>
      <c r="C1" s="165"/>
      <c r="D1" s="165"/>
      <c r="E1" s="165"/>
      <c r="F1" s="165"/>
      <c r="G1" s="166" t="s">
        <v>286</v>
      </c>
      <c r="H1" s="166"/>
      <c r="I1" s="166"/>
      <c r="J1" s="166"/>
      <c r="K1" s="166"/>
      <c r="L1" s="30"/>
      <c r="M1" s="30"/>
      <c r="N1" s="16"/>
      <c r="O1" s="16"/>
      <c r="P1" s="16"/>
      <c r="Q1" s="168"/>
      <c r="R1" s="168"/>
      <c r="S1" s="168"/>
      <c r="T1" s="168"/>
      <c r="U1" s="169" t="s">
        <v>225</v>
      </c>
      <c r="V1" s="168"/>
      <c r="W1" s="168"/>
      <c r="X1" s="168"/>
      <c r="Y1" s="16"/>
      <c r="Z1" s="16"/>
      <c r="AA1" s="16"/>
      <c r="AB1" s="16"/>
      <c r="AC1" s="16"/>
      <c r="AD1" s="16"/>
    </row>
    <row r="2" spans="1:30" ht="20.45" customHeight="1" x14ac:dyDescent="0.4">
      <c r="A2" s="14"/>
      <c r="B2" s="167" t="s">
        <v>667</v>
      </c>
      <c r="C2" s="166"/>
      <c r="D2" s="30"/>
      <c r="E2" s="30"/>
      <c r="F2" s="30"/>
      <c r="G2" s="32" t="s">
        <v>387</v>
      </c>
      <c r="H2" s="31"/>
      <c r="I2" s="31"/>
      <c r="J2" s="31"/>
      <c r="K2" s="31"/>
      <c r="L2" s="30"/>
      <c r="M2" s="33">
        <v>40994</v>
      </c>
      <c r="N2" s="16"/>
      <c r="AD2" s="16"/>
    </row>
    <row r="3" spans="1:30" ht="25.5" x14ac:dyDescent="0.35">
      <c r="A3" s="4"/>
      <c r="B3" s="170"/>
      <c r="C3" s="170"/>
      <c r="D3" s="30"/>
      <c r="E3" s="25" t="s">
        <v>584</v>
      </c>
      <c r="F3" s="22"/>
      <c r="G3" s="22"/>
      <c r="H3" s="30"/>
      <c r="I3" s="30"/>
      <c r="J3" s="22"/>
      <c r="K3" s="23" t="s">
        <v>224</v>
      </c>
      <c r="L3" s="22"/>
      <c r="M3" s="23" t="s">
        <v>585</v>
      </c>
      <c r="N3" s="16"/>
      <c r="O3" s="57" t="s">
        <v>262</v>
      </c>
      <c r="P3" s="57"/>
      <c r="Q3" s="57" t="s">
        <v>246</v>
      </c>
      <c r="R3" s="173"/>
      <c r="S3" s="173" t="s">
        <v>264</v>
      </c>
      <c r="T3" s="173" t="s">
        <v>263</v>
      </c>
      <c r="U3" s="173" t="s">
        <v>265</v>
      </c>
      <c r="V3" s="173" t="s">
        <v>266</v>
      </c>
      <c r="W3" s="173" t="s">
        <v>267</v>
      </c>
      <c r="Y3" s="129" t="s">
        <v>586</v>
      </c>
      <c r="AD3" s="16"/>
    </row>
    <row r="4" spans="1:30" ht="18.75" x14ac:dyDescent="0.3">
      <c r="A4" s="7"/>
      <c r="B4" s="170" t="s">
        <v>727</v>
      </c>
      <c r="C4" s="170"/>
      <c r="D4" s="23" t="s">
        <v>279</v>
      </c>
      <c r="E4" s="23" t="s">
        <v>280</v>
      </c>
      <c r="F4" s="23" t="s">
        <v>281</v>
      </c>
      <c r="G4" s="23" t="s">
        <v>282</v>
      </c>
      <c r="H4" s="23" t="s">
        <v>263</v>
      </c>
      <c r="I4" s="23" t="s">
        <v>247</v>
      </c>
      <c r="J4" s="23" t="s">
        <v>282</v>
      </c>
      <c r="K4" s="23" t="s">
        <v>263</v>
      </c>
      <c r="L4" s="23" t="s">
        <v>287</v>
      </c>
      <c r="M4" s="23" t="s">
        <v>244</v>
      </c>
      <c r="N4" s="82"/>
      <c r="O4" s="44" t="s">
        <v>223</v>
      </c>
      <c r="P4" s="44" t="s">
        <v>275</v>
      </c>
      <c r="Q4" s="44" t="s">
        <v>243</v>
      </c>
      <c r="R4" s="7"/>
      <c r="S4" s="11">
        <v>26</v>
      </c>
      <c r="T4" s="9">
        <v>48</v>
      </c>
      <c r="U4" s="9">
        <v>5</v>
      </c>
      <c r="V4" s="9">
        <v>0</v>
      </c>
      <c r="W4" s="145">
        <f>T4/S4</f>
        <v>1.8461538461538463</v>
      </c>
      <c r="X4" s="16"/>
      <c r="Y4" s="16"/>
      <c r="Z4" s="15" t="s">
        <v>279</v>
      </c>
      <c r="AA4" s="15" t="s">
        <v>280</v>
      </c>
      <c r="AB4" s="15" t="s">
        <v>281</v>
      </c>
      <c r="AC4" s="15" t="s">
        <v>587</v>
      </c>
      <c r="AD4" s="16"/>
    </row>
    <row r="5" spans="1:30" ht="18.75" x14ac:dyDescent="0.3">
      <c r="A5" s="9"/>
      <c r="B5" s="35" t="s">
        <v>278</v>
      </c>
      <c r="C5" s="25"/>
      <c r="D5" s="23">
        <v>4</v>
      </c>
      <c r="E5" s="23">
        <v>1</v>
      </c>
      <c r="F5" s="23">
        <v>0</v>
      </c>
      <c r="G5" s="23">
        <v>15</v>
      </c>
      <c r="H5" s="23">
        <v>7</v>
      </c>
      <c r="I5" s="37">
        <f t="shared" ref="I5:I12" si="0">D5*2+F5*1</f>
        <v>8</v>
      </c>
      <c r="J5" s="23">
        <f>47+G5</f>
        <v>62</v>
      </c>
      <c r="K5" s="23">
        <f>62+H5</f>
        <v>69</v>
      </c>
      <c r="L5" s="23">
        <v>91</v>
      </c>
      <c r="M5" s="114">
        <v>28</v>
      </c>
      <c r="N5" s="82"/>
      <c r="O5" s="44" t="s">
        <v>321</v>
      </c>
      <c r="P5" s="44" t="s">
        <v>357</v>
      </c>
      <c r="Q5" s="44" t="s">
        <v>306</v>
      </c>
      <c r="R5" s="4"/>
      <c r="S5" s="11">
        <v>27</v>
      </c>
      <c r="T5" s="9">
        <v>52</v>
      </c>
      <c r="U5" s="9">
        <v>6</v>
      </c>
      <c r="V5" s="9">
        <v>2</v>
      </c>
      <c r="W5" s="145">
        <f>T5/S5</f>
        <v>1.9259259259259258</v>
      </c>
      <c r="X5" s="35" t="s">
        <v>312</v>
      </c>
      <c r="Y5" s="25"/>
      <c r="Z5" s="23">
        <v>12</v>
      </c>
      <c r="AA5" s="23">
        <v>5</v>
      </c>
      <c r="AB5" s="23">
        <v>6</v>
      </c>
      <c r="AC5" s="37">
        <f t="shared" ref="AC5:AC12" si="1">Z5*2+AB5</f>
        <v>30</v>
      </c>
      <c r="AD5" s="16"/>
    </row>
    <row r="6" spans="1:30" ht="18.75" x14ac:dyDescent="0.3">
      <c r="A6" s="9"/>
      <c r="B6" s="35" t="s">
        <v>372</v>
      </c>
      <c r="C6" s="25"/>
      <c r="D6" s="23">
        <v>4</v>
      </c>
      <c r="E6" s="23">
        <v>1</v>
      </c>
      <c r="F6" s="23">
        <v>0</v>
      </c>
      <c r="G6" s="23">
        <v>14</v>
      </c>
      <c r="H6" s="23">
        <v>9</v>
      </c>
      <c r="I6" s="37">
        <f t="shared" si="0"/>
        <v>8</v>
      </c>
      <c r="J6" s="23">
        <f>79+G6</f>
        <v>93</v>
      </c>
      <c r="K6" s="23">
        <f>53+H6</f>
        <v>62</v>
      </c>
      <c r="L6" s="23">
        <v>148</v>
      </c>
      <c r="M6" s="23">
        <v>40</v>
      </c>
      <c r="N6" s="82"/>
      <c r="O6" s="44" t="s">
        <v>252</v>
      </c>
      <c r="P6" s="44" t="s">
        <v>304</v>
      </c>
      <c r="Q6" s="44" t="s">
        <v>319</v>
      </c>
      <c r="R6" s="7"/>
      <c r="S6" s="11">
        <v>28</v>
      </c>
      <c r="T6" s="9">
        <v>60</v>
      </c>
      <c r="U6" s="9">
        <v>4</v>
      </c>
      <c r="V6" s="9">
        <v>2</v>
      </c>
      <c r="W6" s="145">
        <f t="shared" ref="W6:W12" si="2">T6/S6</f>
        <v>2.1428571428571428</v>
      </c>
      <c r="X6" s="35" t="s">
        <v>277</v>
      </c>
      <c r="Y6" s="25"/>
      <c r="Z6" s="23">
        <v>11</v>
      </c>
      <c r="AA6" s="23">
        <v>5</v>
      </c>
      <c r="AB6" s="23">
        <v>7</v>
      </c>
      <c r="AC6" s="37">
        <f t="shared" si="1"/>
        <v>29</v>
      </c>
      <c r="AD6" s="16"/>
    </row>
    <row r="7" spans="1:30" ht="18.75" x14ac:dyDescent="0.3">
      <c r="A7" s="9"/>
      <c r="B7" s="35" t="s">
        <v>373</v>
      </c>
      <c r="C7" s="25"/>
      <c r="D7" s="23">
        <v>3</v>
      </c>
      <c r="E7" s="23">
        <v>2</v>
      </c>
      <c r="F7" s="23">
        <v>0</v>
      </c>
      <c r="G7" s="23">
        <v>14</v>
      </c>
      <c r="H7" s="23">
        <v>12</v>
      </c>
      <c r="I7" s="37">
        <f t="shared" si="0"/>
        <v>6</v>
      </c>
      <c r="J7" s="23">
        <f>47+G7</f>
        <v>61</v>
      </c>
      <c r="K7" s="23">
        <f>60+H7</f>
        <v>72</v>
      </c>
      <c r="L7" s="23">
        <v>99</v>
      </c>
      <c r="M7" s="114">
        <v>27</v>
      </c>
      <c r="N7" s="82"/>
      <c r="O7" s="44" t="s">
        <v>255</v>
      </c>
      <c r="P7" s="44" t="s">
        <v>285</v>
      </c>
      <c r="Q7" s="44" t="s">
        <v>305</v>
      </c>
      <c r="R7" s="7"/>
      <c r="S7" s="11">
        <v>28</v>
      </c>
      <c r="T7" s="9">
        <v>60</v>
      </c>
      <c r="U7" s="9">
        <v>6</v>
      </c>
      <c r="V7" s="9">
        <v>2</v>
      </c>
      <c r="W7" s="145">
        <f t="shared" si="2"/>
        <v>2.1428571428571428</v>
      </c>
      <c r="X7" s="35" t="s">
        <v>313</v>
      </c>
      <c r="Y7" s="25"/>
      <c r="Z7" s="23">
        <v>10</v>
      </c>
      <c r="AA7" s="23">
        <v>9</v>
      </c>
      <c r="AB7" s="23">
        <v>4</v>
      </c>
      <c r="AC7" s="37">
        <f t="shared" si="1"/>
        <v>24</v>
      </c>
      <c r="AD7" s="16"/>
    </row>
    <row r="8" spans="1:30" ht="18.75" x14ac:dyDescent="0.3">
      <c r="A8" s="9"/>
      <c r="B8" s="35" t="s">
        <v>276</v>
      </c>
      <c r="C8" s="25"/>
      <c r="D8" s="23">
        <v>2</v>
      </c>
      <c r="E8" s="23">
        <v>2</v>
      </c>
      <c r="F8" s="23">
        <v>1</v>
      </c>
      <c r="G8" s="23">
        <v>10</v>
      </c>
      <c r="H8" s="23">
        <v>13</v>
      </c>
      <c r="I8" s="37">
        <f t="shared" si="0"/>
        <v>5</v>
      </c>
      <c r="J8" s="23">
        <f>61+G8</f>
        <v>71</v>
      </c>
      <c r="K8" s="23">
        <f>68+H8</f>
        <v>81</v>
      </c>
      <c r="L8" s="23">
        <v>105</v>
      </c>
      <c r="M8" s="114">
        <v>34</v>
      </c>
      <c r="N8" s="61"/>
      <c r="O8" s="44" t="s">
        <v>210</v>
      </c>
      <c r="P8" s="44" t="s">
        <v>317</v>
      </c>
      <c r="Q8" s="44" t="s">
        <v>358</v>
      </c>
      <c r="R8" s="4"/>
      <c r="S8" s="11">
        <v>24</v>
      </c>
      <c r="T8" s="9">
        <v>58</v>
      </c>
      <c r="U8" s="9">
        <v>1</v>
      </c>
      <c r="V8" s="9">
        <v>0</v>
      </c>
      <c r="W8" s="145">
        <f t="shared" si="2"/>
        <v>2.4166666666666665</v>
      </c>
      <c r="X8" s="35" t="s">
        <v>318</v>
      </c>
      <c r="Y8" s="25"/>
      <c r="Z8" s="23">
        <v>10</v>
      </c>
      <c r="AA8" s="23">
        <v>9</v>
      </c>
      <c r="AB8" s="23">
        <v>4</v>
      </c>
      <c r="AC8" s="37">
        <f t="shared" si="1"/>
        <v>24</v>
      </c>
      <c r="AD8" s="16"/>
    </row>
    <row r="9" spans="1:30" ht="18.75" x14ac:dyDescent="0.3">
      <c r="A9" s="9"/>
      <c r="B9" s="35" t="s">
        <v>313</v>
      </c>
      <c r="C9" s="25"/>
      <c r="D9" s="23">
        <v>2</v>
      </c>
      <c r="E9" s="23">
        <v>3</v>
      </c>
      <c r="F9" s="23">
        <v>0</v>
      </c>
      <c r="G9" s="23">
        <v>11</v>
      </c>
      <c r="H9" s="23">
        <v>14</v>
      </c>
      <c r="I9" s="37">
        <f t="shared" si="0"/>
        <v>4</v>
      </c>
      <c r="J9" s="23">
        <f>53+G9</f>
        <v>64</v>
      </c>
      <c r="K9" s="23">
        <f>44+H9</f>
        <v>58</v>
      </c>
      <c r="L9" s="23">
        <v>101</v>
      </c>
      <c r="M9" s="23">
        <v>24</v>
      </c>
      <c r="N9" s="15"/>
      <c r="O9" s="44" t="s">
        <v>255</v>
      </c>
      <c r="P9" s="44" t="s">
        <v>371</v>
      </c>
      <c r="Q9" s="44" t="s">
        <v>242</v>
      </c>
      <c r="R9" s="4"/>
      <c r="S9" s="11">
        <v>27</v>
      </c>
      <c r="T9" s="9">
        <v>68</v>
      </c>
      <c r="U9" s="9">
        <v>3</v>
      </c>
      <c r="V9" s="9">
        <v>1</v>
      </c>
      <c r="W9" s="145">
        <f>T9/S9</f>
        <v>2.5185185185185186</v>
      </c>
      <c r="X9" s="35" t="s">
        <v>278</v>
      </c>
      <c r="Y9" s="25"/>
      <c r="Z9" s="23">
        <v>8</v>
      </c>
      <c r="AA9" s="23">
        <v>11</v>
      </c>
      <c r="AB9" s="23">
        <v>4</v>
      </c>
      <c r="AC9" s="37">
        <f t="shared" si="1"/>
        <v>20</v>
      </c>
      <c r="AD9" s="16"/>
    </row>
    <row r="10" spans="1:30" ht="18.75" x14ac:dyDescent="0.3">
      <c r="A10" s="9"/>
      <c r="B10" s="35" t="s">
        <v>277</v>
      </c>
      <c r="C10" s="25"/>
      <c r="D10" s="23">
        <v>1</v>
      </c>
      <c r="E10" s="23">
        <v>2</v>
      </c>
      <c r="F10" s="23">
        <v>2</v>
      </c>
      <c r="G10" s="23">
        <v>9</v>
      </c>
      <c r="H10" s="23">
        <v>9</v>
      </c>
      <c r="I10" s="37">
        <f t="shared" si="0"/>
        <v>4</v>
      </c>
      <c r="J10" s="23">
        <f>56+G10</f>
        <v>65</v>
      </c>
      <c r="K10" s="23">
        <f>40+H10</f>
        <v>49</v>
      </c>
      <c r="L10" s="23">
        <v>113</v>
      </c>
      <c r="M10" s="114">
        <v>26</v>
      </c>
      <c r="N10" s="82"/>
      <c r="O10" s="44" t="s">
        <v>291</v>
      </c>
      <c r="P10" s="44" t="s">
        <v>329</v>
      </c>
      <c r="Q10" s="44" t="s">
        <v>356</v>
      </c>
      <c r="R10" s="4"/>
      <c r="S10" s="11">
        <v>18</v>
      </c>
      <c r="T10" s="9">
        <v>50</v>
      </c>
      <c r="U10" s="9">
        <v>1</v>
      </c>
      <c r="V10" s="9">
        <v>0</v>
      </c>
      <c r="W10" s="145">
        <f>T10/S10</f>
        <v>2.7777777777777777</v>
      </c>
      <c r="X10" s="35" t="s">
        <v>363</v>
      </c>
      <c r="Y10" s="25"/>
      <c r="Z10" s="23">
        <v>7</v>
      </c>
      <c r="AA10" s="23">
        <v>10</v>
      </c>
      <c r="AB10" s="23">
        <v>6</v>
      </c>
      <c r="AC10" s="37">
        <f t="shared" si="1"/>
        <v>20</v>
      </c>
      <c r="AD10" s="16"/>
    </row>
    <row r="11" spans="1:30" ht="18.75" x14ac:dyDescent="0.3">
      <c r="A11" s="9"/>
      <c r="B11" s="35" t="s">
        <v>364</v>
      </c>
      <c r="C11" s="25"/>
      <c r="D11" s="23">
        <v>1</v>
      </c>
      <c r="E11" s="23">
        <v>2</v>
      </c>
      <c r="F11" s="23">
        <v>2</v>
      </c>
      <c r="G11" s="23">
        <v>9</v>
      </c>
      <c r="H11" s="23">
        <v>11</v>
      </c>
      <c r="I11" s="37">
        <f t="shared" si="0"/>
        <v>4</v>
      </c>
      <c r="J11" s="23">
        <f>49+G11</f>
        <v>58</v>
      </c>
      <c r="K11" s="23">
        <f>60+H11</f>
        <v>71</v>
      </c>
      <c r="L11" s="23">
        <v>87</v>
      </c>
      <c r="M11" s="114">
        <v>33</v>
      </c>
      <c r="N11" s="82"/>
      <c r="O11" s="51" t="s">
        <v>355</v>
      </c>
      <c r="P11" s="44" t="s">
        <v>284</v>
      </c>
      <c r="Q11" s="44" t="s">
        <v>283</v>
      </c>
      <c r="R11" s="7"/>
      <c r="S11" s="11">
        <v>26</v>
      </c>
      <c r="T11" s="9">
        <v>74</v>
      </c>
      <c r="U11" s="9">
        <v>1</v>
      </c>
      <c r="V11" s="9">
        <v>2</v>
      </c>
      <c r="W11" s="145">
        <f>T11/S11</f>
        <v>2.8461538461538463</v>
      </c>
      <c r="X11" s="35" t="s">
        <v>364</v>
      </c>
      <c r="Y11" s="25"/>
      <c r="Z11" s="23">
        <v>7</v>
      </c>
      <c r="AA11" s="23">
        <v>11</v>
      </c>
      <c r="AB11" s="23">
        <v>5</v>
      </c>
      <c r="AC11" s="37">
        <f t="shared" si="1"/>
        <v>19</v>
      </c>
      <c r="AD11" s="16"/>
    </row>
    <row r="12" spans="1:30" ht="19.5" thickBot="1" x14ac:dyDescent="0.35">
      <c r="A12" s="9"/>
      <c r="B12" s="35" t="s">
        <v>318</v>
      </c>
      <c r="C12" s="25"/>
      <c r="D12" s="23">
        <v>0</v>
      </c>
      <c r="E12" s="23">
        <v>4</v>
      </c>
      <c r="F12" s="23">
        <v>1</v>
      </c>
      <c r="G12" s="23">
        <v>8</v>
      </c>
      <c r="H12" s="23">
        <v>15</v>
      </c>
      <c r="I12" s="37">
        <f t="shared" si="0"/>
        <v>1</v>
      </c>
      <c r="J12" s="23">
        <f>42+G12</f>
        <v>50</v>
      </c>
      <c r="K12" s="23">
        <f>47+H12</f>
        <v>62</v>
      </c>
      <c r="L12" s="23">
        <v>85</v>
      </c>
      <c r="M12" s="53">
        <v>32</v>
      </c>
      <c r="N12" s="82"/>
      <c r="O12" s="44" t="s">
        <v>297</v>
      </c>
      <c r="P12" s="44" t="s">
        <v>203</v>
      </c>
      <c r="Q12" s="44"/>
      <c r="R12" s="4"/>
      <c r="S12" s="11">
        <v>20</v>
      </c>
      <c r="T12" s="9">
        <v>45</v>
      </c>
      <c r="U12" s="9">
        <v>4</v>
      </c>
      <c r="V12" s="9">
        <v>0</v>
      </c>
      <c r="W12" s="145">
        <f t="shared" si="2"/>
        <v>2.25</v>
      </c>
      <c r="X12" s="35" t="s">
        <v>276</v>
      </c>
      <c r="Y12" s="25"/>
      <c r="Z12" s="23">
        <v>7</v>
      </c>
      <c r="AA12" s="23">
        <v>12</v>
      </c>
      <c r="AB12" s="23">
        <v>4</v>
      </c>
      <c r="AC12" s="37">
        <f t="shared" si="1"/>
        <v>18</v>
      </c>
      <c r="AD12" s="16"/>
    </row>
    <row r="13" spans="1:30" ht="18.75" thickBot="1" x14ac:dyDescent="0.3">
      <c r="A13" s="4"/>
      <c r="B13" s="65"/>
      <c r="C13" s="65"/>
      <c r="D13" s="65">
        <f t="shared" ref="D13:M13" si="3">SUM(D5:D12)</f>
        <v>17</v>
      </c>
      <c r="E13" s="65">
        <f t="shared" si="3"/>
        <v>17</v>
      </c>
      <c r="F13" s="65">
        <f t="shared" si="3"/>
        <v>6</v>
      </c>
      <c r="G13" s="65">
        <f t="shared" si="3"/>
        <v>90</v>
      </c>
      <c r="H13" s="65">
        <f t="shared" si="3"/>
        <v>90</v>
      </c>
      <c r="I13" s="65">
        <f t="shared" si="3"/>
        <v>40</v>
      </c>
      <c r="J13" s="65">
        <f t="shared" si="3"/>
        <v>524</v>
      </c>
      <c r="K13" s="65">
        <f t="shared" si="3"/>
        <v>524</v>
      </c>
      <c r="L13" s="65">
        <f t="shared" si="3"/>
        <v>829</v>
      </c>
      <c r="M13" s="65">
        <f t="shared" si="3"/>
        <v>244</v>
      </c>
      <c r="N13" s="16"/>
      <c r="O13" s="16"/>
      <c r="P13" s="16"/>
      <c r="Q13" s="57" t="s">
        <v>224</v>
      </c>
      <c r="R13" s="14"/>
      <c r="S13" s="17">
        <f>SUM(S4:S12)</f>
        <v>224</v>
      </c>
      <c r="T13" s="17">
        <f>SUM(T4:T12)</f>
        <v>515</v>
      </c>
      <c r="U13" s="17">
        <f>SUM(U4:U12)</f>
        <v>31</v>
      </c>
      <c r="V13" s="17">
        <f>SUM(V4:V12)</f>
        <v>9</v>
      </c>
      <c r="W13" s="18">
        <f>(T13+V13)/S13</f>
        <v>2.3392857142857144</v>
      </c>
      <c r="X13" s="16"/>
      <c r="Y13" s="16"/>
      <c r="Z13" s="65">
        <f>SUM(Z5:Z12)</f>
        <v>72</v>
      </c>
      <c r="AA13" s="65">
        <f>SUM(AA5:AA12)</f>
        <v>72</v>
      </c>
      <c r="AB13" s="65">
        <f>SUM(AB5:AB12)</f>
        <v>40</v>
      </c>
      <c r="AC13" s="65"/>
      <c r="AD13" s="16"/>
    </row>
    <row r="14" spans="1:30" ht="18.75" thickTop="1" x14ac:dyDescent="0.25">
      <c r="A14" s="147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6"/>
      <c r="O14" s="2"/>
      <c r="P14" s="3"/>
      <c r="Q14" s="2"/>
      <c r="V14" s="9"/>
      <c r="AD14" s="16"/>
    </row>
    <row r="15" spans="1:30" ht="18.75" x14ac:dyDescent="0.3">
      <c r="A15" s="74" t="s">
        <v>692</v>
      </c>
      <c r="B15" s="74"/>
      <c r="C15" s="164"/>
      <c r="D15" s="78"/>
      <c r="E15" s="71" t="s">
        <v>239</v>
      </c>
      <c r="F15" s="70"/>
      <c r="G15" s="70"/>
      <c r="H15" s="70"/>
      <c r="I15" s="70"/>
      <c r="J15" s="72"/>
      <c r="K15" s="70"/>
      <c r="L15" s="70"/>
      <c r="M15" s="70"/>
      <c r="N15" s="16"/>
      <c r="AD15" s="16"/>
    </row>
    <row r="16" spans="1:30" ht="18.75" x14ac:dyDescent="0.3">
      <c r="A16" s="49" t="s">
        <v>227</v>
      </c>
      <c r="B16" s="35" t="s">
        <v>583</v>
      </c>
      <c r="C16" s="69"/>
      <c r="D16" s="23">
        <v>1</v>
      </c>
      <c r="E16" s="9">
        <v>2</v>
      </c>
      <c r="F16" s="44" t="s">
        <v>669</v>
      </c>
      <c r="J16" s="4"/>
      <c r="N16" s="16"/>
      <c r="P16" s="170" t="s">
        <v>552</v>
      </c>
      <c r="Q16" s="171"/>
      <c r="R16" s="171"/>
      <c r="S16" s="170"/>
      <c r="T16" s="170"/>
      <c r="U16" s="170" t="s">
        <v>348</v>
      </c>
      <c r="V16" s="170"/>
      <c r="W16" s="170"/>
      <c r="X16" s="170"/>
      <c r="Y16" s="170" t="s">
        <v>349</v>
      </c>
      <c r="Z16" s="20"/>
      <c r="AD16" s="16"/>
    </row>
    <row r="17" spans="1:30" ht="18" x14ac:dyDescent="0.25">
      <c r="A17" s="42" t="s">
        <v>226</v>
      </c>
      <c r="B17" s="44" t="s">
        <v>670</v>
      </c>
      <c r="C17" s="44" t="s">
        <v>404</v>
      </c>
      <c r="D17" s="23"/>
      <c r="E17" s="9"/>
      <c r="J17" s="4"/>
      <c r="N17" s="16"/>
      <c r="P17" s="44" t="s">
        <v>272</v>
      </c>
      <c r="Q17" s="22"/>
      <c r="R17" s="44"/>
      <c r="S17" s="44"/>
      <c r="T17" s="44" t="s">
        <v>272</v>
      </c>
      <c r="U17" s="44"/>
      <c r="V17" s="23"/>
      <c r="W17" s="44"/>
      <c r="X17" s="44"/>
      <c r="Y17" s="44" t="s">
        <v>272</v>
      </c>
      <c r="Z17" s="44"/>
      <c r="AD17" s="16"/>
    </row>
    <row r="18" spans="1:30" ht="15.75" x14ac:dyDescent="0.25">
      <c r="A18" s="42"/>
      <c r="B18" s="44"/>
      <c r="C18" s="44"/>
      <c r="D18" s="51"/>
      <c r="E18" s="9"/>
      <c r="F18" s="44"/>
      <c r="J18" s="4"/>
      <c r="N18" s="16"/>
      <c r="P18" s="44"/>
      <c r="S18" s="44"/>
      <c r="T18" s="44"/>
      <c r="U18" s="44"/>
      <c r="X18" s="44"/>
      <c r="Y18" s="44"/>
      <c r="AD18" s="16"/>
    </row>
    <row r="19" spans="1:30" ht="18.75" x14ac:dyDescent="0.3">
      <c r="A19" s="42" t="s">
        <v>326</v>
      </c>
      <c r="B19" s="35" t="s">
        <v>278</v>
      </c>
      <c r="C19" s="92"/>
      <c r="D19" s="113">
        <v>2</v>
      </c>
      <c r="E19" s="9">
        <v>1</v>
      </c>
      <c r="F19" s="44" t="s">
        <v>671</v>
      </c>
      <c r="N19" s="16"/>
      <c r="P19" s="35"/>
      <c r="U19" s="44"/>
      <c r="Y19" s="44"/>
      <c r="AD19" s="16"/>
    </row>
    <row r="20" spans="1:30" ht="18" x14ac:dyDescent="0.25">
      <c r="A20" s="91" t="s">
        <v>226</v>
      </c>
      <c r="B20" s="44" t="s">
        <v>213</v>
      </c>
      <c r="C20" s="44" t="s">
        <v>369</v>
      </c>
      <c r="D20" s="113"/>
      <c r="E20" s="9">
        <v>2</v>
      </c>
      <c r="F20" s="44" t="s">
        <v>672</v>
      </c>
      <c r="N20" s="63"/>
      <c r="O20" s="168"/>
      <c r="P20" s="168"/>
      <c r="Q20" s="168"/>
      <c r="R20" s="168"/>
      <c r="S20" s="168"/>
      <c r="T20" s="168"/>
      <c r="U20" s="172" t="s">
        <v>236</v>
      </c>
      <c r="V20" s="168"/>
      <c r="W20" s="168"/>
      <c r="X20" s="168"/>
      <c r="Y20" s="168"/>
      <c r="Z20" s="168"/>
      <c r="AA20" s="168"/>
      <c r="AB20" s="168"/>
      <c r="AC20" s="175" t="s">
        <v>236</v>
      </c>
      <c r="AD20" s="62"/>
    </row>
    <row r="21" spans="1:30" ht="15.75" x14ac:dyDescent="0.25">
      <c r="E21" s="9"/>
      <c r="F21" s="44"/>
      <c r="N21" s="15"/>
      <c r="O21" s="57" t="s">
        <v>208</v>
      </c>
      <c r="P21" s="57"/>
      <c r="Q21" s="173" t="s">
        <v>246</v>
      </c>
      <c r="R21" s="173" t="s">
        <v>240</v>
      </c>
      <c r="S21" s="173" t="s">
        <v>241</v>
      </c>
      <c r="T21" s="173" t="s">
        <v>247</v>
      </c>
      <c r="U21" s="174" t="s">
        <v>237</v>
      </c>
      <c r="V21" s="168"/>
      <c r="W21" s="57" t="s">
        <v>208</v>
      </c>
      <c r="X21" s="57"/>
      <c r="Y21" s="173" t="s">
        <v>246</v>
      </c>
      <c r="Z21" s="173" t="s">
        <v>240</v>
      </c>
      <c r="AA21" s="173" t="s">
        <v>241</v>
      </c>
      <c r="AB21" s="173" t="s">
        <v>247</v>
      </c>
      <c r="AC21" s="174" t="s">
        <v>237</v>
      </c>
      <c r="AD21" s="61"/>
    </row>
    <row r="22" spans="1:30" ht="18.75" x14ac:dyDescent="0.3">
      <c r="A22" s="73"/>
      <c r="B22" s="156"/>
      <c r="C22" s="75"/>
      <c r="D22" s="148"/>
      <c r="E22" s="71" t="s">
        <v>239</v>
      </c>
      <c r="F22" s="71"/>
      <c r="G22" s="70"/>
      <c r="H22" s="70"/>
      <c r="I22" s="70"/>
      <c r="J22" s="72"/>
      <c r="K22" s="70"/>
      <c r="L22" s="70"/>
      <c r="M22" s="70"/>
      <c r="N22" s="63"/>
      <c r="O22" s="44" t="s">
        <v>460</v>
      </c>
      <c r="P22" s="44" t="s">
        <v>299</v>
      </c>
      <c r="Q22" s="44" t="s">
        <v>243</v>
      </c>
      <c r="R22" s="9">
        <v>22</v>
      </c>
      <c r="S22" s="9">
        <v>20</v>
      </c>
      <c r="T22" s="15">
        <f t="shared" ref="T22:T34" si="4">SUM(R22:S22)</f>
        <v>42</v>
      </c>
      <c r="U22" s="9">
        <v>1</v>
      </c>
      <c r="V22" s="15"/>
      <c r="W22" s="44" t="s">
        <v>696</v>
      </c>
      <c r="X22" s="51" t="s">
        <v>322</v>
      </c>
      <c r="Y22" s="51" t="s">
        <v>358</v>
      </c>
      <c r="Z22" s="9">
        <v>4</v>
      </c>
      <c r="AA22" s="9">
        <v>7</v>
      </c>
      <c r="AB22" s="15">
        <f t="shared" ref="AB22:AB40" si="5">SUM(Z22:AA22)</f>
        <v>11</v>
      </c>
      <c r="AC22" s="9">
        <v>1</v>
      </c>
      <c r="AD22" s="15"/>
    </row>
    <row r="23" spans="1:30" ht="18.75" x14ac:dyDescent="0.3">
      <c r="A23" s="49" t="s">
        <v>228</v>
      </c>
      <c r="B23" s="35" t="s">
        <v>276</v>
      </c>
      <c r="D23" s="23">
        <v>3</v>
      </c>
      <c r="E23" s="8">
        <v>1</v>
      </c>
      <c r="F23" s="44" t="s">
        <v>693</v>
      </c>
      <c r="G23" s="44"/>
      <c r="M23" s="39"/>
      <c r="N23" s="15"/>
      <c r="O23" s="44" t="s">
        <v>465</v>
      </c>
      <c r="P23" s="44" t="s">
        <v>304</v>
      </c>
      <c r="Q23" s="44" t="s">
        <v>306</v>
      </c>
      <c r="R23" s="9">
        <v>23</v>
      </c>
      <c r="S23" s="9">
        <v>17</v>
      </c>
      <c r="T23" s="15">
        <f t="shared" si="4"/>
        <v>40</v>
      </c>
      <c r="U23" s="9">
        <v>4</v>
      </c>
      <c r="V23" s="15"/>
      <c r="W23" s="44" t="s">
        <v>466</v>
      </c>
      <c r="X23" s="44" t="s">
        <v>302</v>
      </c>
      <c r="Y23" s="44" t="s">
        <v>306</v>
      </c>
      <c r="Z23" s="9">
        <v>3</v>
      </c>
      <c r="AA23" s="11">
        <v>8</v>
      </c>
      <c r="AB23" s="15">
        <f t="shared" si="5"/>
        <v>11</v>
      </c>
      <c r="AC23" s="9">
        <v>1</v>
      </c>
      <c r="AD23" s="15"/>
    </row>
    <row r="24" spans="1:30" ht="15.75" x14ac:dyDescent="0.25">
      <c r="A24" s="52" t="s">
        <v>226</v>
      </c>
      <c r="B24" s="44" t="s">
        <v>272</v>
      </c>
      <c r="C24" s="44"/>
      <c r="E24" s="8">
        <v>1</v>
      </c>
      <c r="F24" s="44" t="s">
        <v>694</v>
      </c>
      <c r="N24" s="63"/>
      <c r="O24" s="44" t="s">
        <v>471</v>
      </c>
      <c r="P24" s="44" t="s">
        <v>384</v>
      </c>
      <c r="Q24" s="44" t="s">
        <v>305</v>
      </c>
      <c r="R24" s="9">
        <v>19</v>
      </c>
      <c r="S24" s="9">
        <v>19</v>
      </c>
      <c r="T24" s="15">
        <f t="shared" si="4"/>
        <v>38</v>
      </c>
      <c r="U24" s="9">
        <v>2</v>
      </c>
      <c r="V24" s="15"/>
      <c r="W24" s="44" t="s">
        <v>512</v>
      </c>
      <c r="X24" s="44" t="s">
        <v>303</v>
      </c>
      <c r="Y24" s="44" t="s">
        <v>242</v>
      </c>
      <c r="Z24" s="9">
        <v>3</v>
      </c>
      <c r="AA24" s="9">
        <v>8</v>
      </c>
      <c r="AB24" s="15">
        <f t="shared" si="5"/>
        <v>11</v>
      </c>
      <c r="AC24" s="9">
        <v>1</v>
      </c>
      <c r="AD24" s="15"/>
    </row>
    <row r="25" spans="1:30" ht="15.75" x14ac:dyDescent="0.25">
      <c r="B25" s="44"/>
      <c r="C25" s="44"/>
      <c r="E25" s="93">
        <v>2</v>
      </c>
      <c r="F25" s="44" t="s">
        <v>695</v>
      </c>
      <c r="N25" s="15"/>
      <c r="O25" s="157" t="s">
        <v>472</v>
      </c>
      <c r="P25" s="44" t="s">
        <v>320</v>
      </c>
      <c r="Q25" s="44" t="s">
        <v>305</v>
      </c>
      <c r="R25" s="9">
        <v>24</v>
      </c>
      <c r="S25" s="11">
        <v>11</v>
      </c>
      <c r="T25" s="15">
        <f t="shared" si="4"/>
        <v>35</v>
      </c>
      <c r="U25" s="9">
        <v>3</v>
      </c>
      <c r="V25" s="63"/>
      <c r="W25" s="44" t="s">
        <v>682</v>
      </c>
      <c r="X25" s="44" t="s">
        <v>333</v>
      </c>
      <c r="Y25" s="44" t="s">
        <v>305</v>
      </c>
      <c r="Z25" s="9">
        <v>1</v>
      </c>
      <c r="AA25" s="9">
        <v>10</v>
      </c>
      <c r="AB25" s="15">
        <f t="shared" si="5"/>
        <v>11</v>
      </c>
      <c r="AC25" s="9">
        <v>6</v>
      </c>
      <c r="AD25" s="15"/>
    </row>
    <row r="26" spans="1:30" ht="15.75" x14ac:dyDescent="0.25">
      <c r="N26" s="63"/>
      <c r="O26" s="44" t="s">
        <v>469</v>
      </c>
      <c r="P26" s="159" t="s">
        <v>383</v>
      </c>
      <c r="Q26" s="51" t="s">
        <v>305</v>
      </c>
      <c r="R26" s="9">
        <v>21</v>
      </c>
      <c r="S26" s="9">
        <v>13</v>
      </c>
      <c r="T26" s="15">
        <f t="shared" si="4"/>
        <v>34</v>
      </c>
      <c r="U26" s="9">
        <v>4</v>
      </c>
      <c r="V26" s="15"/>
      <c r="W26" s="56" t="s">
        <v>683</v>
      </c>
      <c r="X26" s="56" t="s">
        <v>376</v>
      </c>
      <c r="Y26" s="160" t="s">
        <v>358</v>
      </c>
      <c r="Z26" s="9">
        <v>1</v>
      </c>
      <c r="AA26" s="9">
        <v>10</v>
      </c>
      <c r="AB26" s="15">
        <f t="shared" si="5"/>
        <v>11</v>
      </c>
      <c r="AC26" s="9">
        <v>3</v>
      </c>
      <c r="AD26" s="15"/>
    </row>
    <row r="27" spans="1:30" ht="18.75" x14ac:dyDescent="0.3">
      <c r="A27" s="42"/>
      <c r="B27" s="35" t="s">
        <v>318</v>
      </c>
      <c r="D27" s="23">
        <v>1</v>
      </c>
      <c r="E27" s="8">
        <v>1</v>
      </c>
      <c r="F27" s="44" t="s">
        <v>687</v>
      </c>
      <c r="N27" s="15"/>
      <c r="O27" s="44" t="s">
        <v>461</v>
      </c>
      <c r="P27" s="44" t="s">
        <v>299</v>
      </c>
      <c r="Q27" s="44" t="s">
        <v>243</v>
      </c>
      <c r="R27" s="9">
        <v>15</v>
      </c>
      <c r="S27" s="9">
        <v>18</v>
      </c>
      <c r="T27" s="15">
        <f t="shared" si="4"/>
        <v>33</v>
      </c>
      <c r="U27" s="9">
        <v>3</v>
      </c>
      <c r="V27" s="15"/>
      <c r="W27" s="44" t="s">
        <v>684</v>
      </c>
      <c r="X27" s="51" t="s">
        <v>298</v>
      </c>
      <c r="Y27" s="51" t="s">
        <v>319</v>
      </c>
      <c r="Z27" s="9">
        <v>2</v>
      </c>
      <c r="AA27" s="11">
        <v>8</v>
      </c>
      <c r="AB27" s="15">
        <f t="shared" si="5"/>
        <v>10</v>
      </c>
      <c r="AC27" s="9">
        <v>1</v>
      </c>
      <c r="AD27" s="15"/>
    </row>
    <row r="28" spans="1:30" ht="15.75" x14ac:dyDescent="0.25">
      <c r="A28" s="52" t="s">
        <v>226</v>
      </c>
      <c r="B28" s="44" t="s">
        <v>209</v>
      </c>
      <c r="C28" s="44" t="s">
        <v>366</v>
      </c>
      <c r="E28" s="93"/>
      <c r="F28" s="44"/>
      <c r="N28" s="63"/>
      <c r="O28" s="44" t="s">
        <v>505</v>
      </c>
      <c r="P28" s="44" t="s">
        <v>293</v>
      </c>
      <c r="Q28" s="44" t="s">
        <v>242</v>
      </c>
      <c r="R28" s="9">
        <v>27</v>
      </c>
      <c r="S28" s="9">
        <v>5</v>
      </c>
      <c r="T28" s="15">
        <f t="shared" ref="T28:T33" si="6">SUM(R28:S28)</f>
        <v>32</v>
      </c>
      <c r="U28" s="9">
        <v>1</v>
      </c>
      <c r="V28" s="15"/>
      <c r="W28" s="56" t="s">
        <v>548</v>
      </c>
      <c r="X28" s="56" t="s">
        <v>310</v>
      </c>
      <c r="Y28" s="160" t="s">
        <v>243</v>
      </c>
      <c r="Z28" s="11">
        <v>2</v>
      </c>
      <c r="AA28" s="9">
        <v>8</v>
      </c>
      <c r="AB28" s="15">
        <f t="shared" si="5"/>
        <v>10</v>
      </c>
      <c r="AC28" s="9">
        <v>2</v>
      </c>
      <c r="AD28" s="15"/>
    </row>
    <row r="29" spans="1:30" ht="15.75" x14ac:dyDescent="0.25">
      <c r="B29" s="44"/>
      <c r="C29" s="44"/>
      <c r="E29" s="93"/>
      <c r="F29" s="44"/>
      <c r="N29" s="63"/>
      <c r="O29" s="44" t="s">
        <v>456</v>
      </c>
      <c r="P29" s="44" t="s">
        <v>292</v>
      </c>
      <c r="Q29" s="44" t="s">
        <v>356</v>
      </c>
      <c r="R29" s="9">
        <v>14</v>
      </c>
      <c r="S29" s="11">
        <v>18</v>
      </c>
      <c r="T29" s="15">
        <f t="shared" si="6"/>
        <v>32</v>
      </c>
      <c r="U29" s="9">
        <v>1</v>
      </c>
      <c r="V29" s="15"/>
      <c r="W29" s="44" t="s">
        <v>500</v>
      </c>
      <c r="X29" s="44" t="s">
        <v>309</v>
      </c>
      <c r="Y29" s="44" t="s">
        <v>306</v>
      </c>
      <c r="Z29" s="9">
        <v>1</v>
      </c>
      <c r="AA29" s="9">
        <v>9</v>
      </c>
      <c r="AB29" s="15">
        <f t="shared" si="5"/>
        <v>10</v>
      </c>
      <c r="AC29" s="9">
        <v>5</v>
      </c>
      <c r="AD29" s="15"/>
    </row>
    <row r="30" spans="1:30" ht="18.75" x14ac:dyDescent="0.3">
      <c r="B30" s="35"/>
      <c r="F30" s="44"/>
      <c r="N30" s="63"/>
      <c r="O30" s="44" t="s">
        <v>470</v>
      </c>
      <c r="P30" s="44" t="s">
        <v>300</v>
      </c>
      <c r="Q30" s="44" t="s">
        <v>305</v>
      </c>
      <c r="R30" s="9">
        <v>6</v>
      </c>
      <c r="S30" s="11">
        <v>25</v>
      </c>
      <c r="T30" s="15">
        <f t="shared" si="6"/>
        <v>31</v>
      </c>
      <c r="U30" s="9">
        <v>1</v>
      </c>
      <c r="V30" s="63"/>
      <c r="W30" s="44" t="s">
        <v>566</v>
      </c>
      <c r="X30" s="51" t="s">
        <v>217</v>
      </c>
      <c r="Y30" s="51" t="s">
        <v>356</v>
      </c>
      <c r="Z30" s="9">
        <v>4</v>
      </c>
      <c r="AA30" s="9">
        <v>5</v>
      </c>
      <c r="AB30" s="15">
        <f t="shared" si="5"/>
        <v>9</v>
      </c>
      <c r="AC30" s="9">
        <v>1</v>
      </c>
      <c r="AD30" s="15"/>
    </row>
    <row r="31" spans="1:30" ht="18.75" x14ac:dyDescent="0.3">
      <c r="A31" s="76" t="s">
        <v>327</v>
      </c>
      <c r="B31" s="156"/>
      <c r="C31" s="155"/>
      <c r="D31" s="148"/>
      <c r="E31" s="71" t="s">
        <v>239</v>
      </c>
      <c r="F31" s="71"/>
      <c r="G31" s="78"/>
      <c r="H31" s="78"/>
      <c r="I31" s="78"/>
      <c r="J31" s="79"/>
      <c r="K31" s="78"/>
      <c r="L31" s="78"/>
      <c r="M31" s="78"/>
      <c r="N31" s="15"/>
      <c r="O31" s="44" t="s">
        <v>476</v>
      </c>
      <c r="P31" s="44" t="s">
        <v>293</v>
      </c>
      <c r="Q31" s="44" t="s">
        <v>358</v>
      </c>
      <c r="R31" s="8">
        <v>18</v>
      </c>
      <c r="S31" s="12">
        <v>11</v>
      </c>
      <c r="T31" s="15">
        <f t="shared" si="6"/>
        <v>29</v>
      </c>
      <c r="U31" s="9">
        <v>1</v>
      </c>
      <c r="V31" s="15"/>
      <c r="W31" s="44" t="s">
        <v>549</v>
      </c>
      <c r="X31" s="44" t="s">
        <v>204</v>
      </c>
      <c r="Y31" s="44" t="s">
        <v>242</v>
      </c>
      <c r="Z31" s="9">
        <v>1</v>
      </c>
      <c r="AA31" s="11">
        <v>8</v>
      </c>
      <c r="AB31" s="15">
        <f t="shared" si="5"/>
        <v>9</v>
      </c>
      <c r="AC31" s="9">
        <v>6</v>
      </c>
      <c r="AD31" s="15"/>
    </row>
    <row r="32" spans="1:30" ht="18.75" x14ac:dyDescent="0.3">
      <c r="A32" s="49" t="s">
        <v>229</v>
      </c>
      <c r="B32" s="35" t="s">
        <v>364</v>
      </c>
      <c r="D32" s="23">
        <v>1</v>
      </c>
      <c r="E32" s="8">
        <v>1</v>
      </c>
      <c r="F32" s="44" t="s">
        <v>681</v>
      </c>
      <c r="G32" s="158"/>
      <c r="H32" s="158"/>
      <c r="I32" s="94"/>
      <c r="J32" s="94"/>
      <c r="K32" s="94"/>
      <c r="L32" s="94"/>
      <c r="M32" s="94"/>
      <c r="N32" s="15"/>
      <c r="O32" s="44" t="s">
        <v>475</v>
      </c>
      <c r="P32" s="44" t="s">
        <v>256</v>
      </c>
      <c r="Q32" s="44" t="s">
        <v>358</v>
      </c>
      <c r="R32" s="9">
        <v>12</v>
      </c>
      <c r="S32" s="9">
        <v>17</v>
      </c>
      <c r="T32" s="15">
        <f t="shared" si="6"/>
        <v>29</v>
      </c>
      <c r="U32" s="9">
        <v>7</v>
      </c>
      <c r="V32" s="15"/>
      <c r="W32" s="44" t="s">
        <v>503</v>
      </c>
      <c r="X32" s="44" t="s">
        <v>234</v>
      </c>
      <c r="Y32" s="44" t="s">
        <v>306</v>
      </c>
      <c r="Z32" s="9">
        <v>1</v>
      </c>
      <c r="AA32" s="11">
        <v>8</v>
      </c>
      <c r="AB32" s="15">
        <f t="shared" si="5"/>
        <v>9</v>
      </c>
      <c r="AC32" s="9">
        <v>1</v>
      </c>
      <c r="AD32" s="15"/>
    </row>
    <row r="33" spans="1:30" ht="15.75" customHeight="1" x14ac:dyDescent="0.25">
      <c r="A33" s="42" t="s">
        <v>226</v>
      </c>
      <c r="B33" s="44" t="s">
        <v>691</v>
      </c>
      <c r="C33" s="44" t="s">
        <v>366</v>
      </c>
      <c r="D33" s="9"/>
      <c r="E33" s="8"/>
      <c r="N33" s="15"/>
      <c r="O33" s="44" t="s">
        <v>478</v>
      </c>
      <c r="P33" s="44" t="s">
        <v>253</v>
      </c>
      <c r="Q33" s="44" t="s">
        <v>319</v>
      </c>
      <c r="R33" s="9">
        <v>19</v>
      </c>
      <c r="S33" s="11">
        <v>8</v>
      </c>
      <c r="T33" s="15">
        <f t="shared" si="6"/>
        <v>27</v>
      </c>
      <c r="U33" s="9">
        <v>5</v>
      </c>
      <c r="V33" s="15"/>
      <c r="W33" s="44" t="s">
        <v>557</v>
      </c>
      <c r="X33" s="44" t="s">
        <v>324</v>
      </c>
      <c r="Y33" s="44" t="s">
        <v>243</v>
      </c>
      <c r="Z33" s="9">
        <v>3</v>
      </c>
      <c r="AA33" s="9">
        <v>5</v>
      </c>
      <c r="AB33" s="15">
        <f t="shared" si="5"/>
        <v>8</v>
      </c>
      <c r="AC33" s="9"/>
      <c r="AD33" s="15"/>
    </row>
    <row r="34" spans="1:30" ht="15.75" x14ac:dyDescent="0.25">
      <c r="B34" s="44" t="s">
        <v>691</v>
      </c>
      <c r="C34" s="44" t="s">
        <v>404</v>
      </c>
      <c r="E34" s="8"/>
      <c r="N34" s="63"/>
      <c r="O34" s="44" t="s">
        <v>453</v>
      </c>
      <c r="P34" s="44" t="s">
        <v>379</v>
      </c>
      <c r="Q34" s="51" t="s">
        <v>250</v>
      </c>
      <c r="R34" s="9">
        <v>17</v>
      </c>
      <c r="S34" s="9">
        <v>9</v>
      </c>
      <c r="T34" s="15">
        <f t="shared" si="4"/>
        <v>26</v>
      </c>
      <c r="U34" s="9">
        <v>1</v>
      </c>
      <c r="V34" s="15"/>
      <c r="W34" s="44" t="s">
        <v>497</v>
      </c>
      <c r="X34" s="44" t="s">
        <v>211</v>
      </c>
      <c r="Y34" s="44" t="s">
        <v>243</v>
      </c>
      <c r="Z34" s="9"/>
      <c r="AA34" s="9">
        <v>8</v>
      </c>
      <c r="AB34" s="15">
        <f t="shared" si="5"/>
        <v>8</v>
      </c>
      <c r="AC34" s="9">
        <v>3</v>
      </c>
      <c r="AD34" s="15"/>
    </row>
    <row r="35" spans="1:30" ht="15.75" x14ac:dyDescent="0.25">
      <c r="N35" s="63"/>
      <c r="O35" s="44" t="s">
        <v>597</v>
      </c>
      <c r="P35" s="51" t="s">
        <v>598</v>
      </c>
      <c r="Q35" s="51" t="s">
        <v>356</v>
      </c>
      <c r="R35" s="9">
        <v>16</v>
      </c>
      <c r="S35" s="11">
        <v>9</v>
      </c>
      <c r="T35" s="15">
        <f t="shared" ref="T35:T53" si="7">SUM(R35:S35)</f>
        <v>25</v>
      </c>
      <c r="U35" s="9">
        <v>7</v>
      </c>
      <c r="V35" s="15"/>
      <c r="W35" s="44" t="s">
        <v>499</v>
      </c>
      <c r="X35" s="44" t="s">
        <v>218</v>
      </c>
      <c r="Y35" s="51" t="s">
        <v>306</v>
      </c>
      <c r="Z35" s="9"/>
      <c r="AA35" s="9">
        <v>8</v>
      </c>
      <c r="AB35" s="15">
        <f t="shared" si="5"/>
        <v>8</v>
      </c>
      <c r="AC35" s="9"/>
      <c r="AD35" s="15"/>
    </row>
    <row r="36" spans="1:30" ht="18.75" x14ac:dyDescent="0.3">
      <c r="A36" s="52"/>
      <c r="B36" s="35" t="s">
        <v>372</v>
      </c>
      <c r="C36" s="46"/>
      <c r="D36" s="114">
        <v>2</v>
      </c>
      <c r="E36" s="8">
        <v>1</v>
      </c>
      <c r="F36" s="44" t="s">
        <v>690</v>
      </c>
      <c r="N36" s="63"/>
      <c r="O36" s="44" t="s">
        <v>473</v>
      </c>
      <c r="P36" s="159" t="s">
        <v>274</v>
      </c>
      <c r="Q36" s="51" t="s">
        <v>305</v>
      </c>
      <c r="R36" s="11">
        <v>9</v>
      </c>
      <c r="S36" s="9">
        <v>16</v>
      </c>
      <c r="T36" s="15">
        <f t="shared" si="7"/>
        <v>25</v>
      </c>
      <c r="U36" s="9">
        <v>5</v>
      </c>
      <c r="V36" s="63"/>
      <c r="W36" s="44" t="s">
        <v>542</v>
      </c>
      <c r="X36" s="44" t="s">
        <v>289</v>
      </c>
      <c r="Y36" s="44" t="s">
        <v>306</v>
      </c>
      <c r="Z36" s="9">
        <v>4</v>
      </c>
      <c r="AA36" s="11">
        <v>3</v>
      </c>
      <c r="AB36" s="15">
        <f t="shared" si="5"/>
        <v>7</v>
      </c>
      <c r="AC36" s="9"/>
      <c r="AD36" s="15"/>
    </row>
    <row r="37" spans="1:30" ht="18" x14ac:dyDescent="0.25">
      <c r="A37" s="52" t="s">
        <v>226</v>
      </c>
      <c r="B37" s="44" t="s">
        <v>333</v>
      </c>
      <c r="C37" s="60" t="s">
        <v>688</v>
      </c>
      <c r="D37" s="114"/>
      <c r="E37" s="93">
        <v>1</v>
      </c>
      <c r="F37" s="44" t="s">
        <v>685</v>
      </c>
      <c r="N37" s="15"/>
      <c r="O37" s="56" t="s">
        <v>458</v>
      </c>
      <c r="P37" s="56" t="s">
        <v>381</v>
      </c>
      <c r="Q37" s="160" t="s">
        <v>250</v>
      </c>
      <c r="R37" s="11">
        <v>11</v>
      </c>
      <c r="S37" s="9">
        <v>11</v>
      </c>
      <c r="T37" s="15">
        <f t="shared" si="7"/>
        <v>22</v>
      </c>
      <c r="U37" s="9">
        <v>2</v>
      </c>
      <c r="V37" s="15"/>
      <c r="W37" s="44" t="s">
        <v>484</v>
      </c>
      <c r="X37" s="44" t="s">
        <v>215</v>
      </c>
      <c r="Y37" s="44" t="s">
        <v>306</v>
      </c>
      <c r="Z37" s="9">
        <v>2</v>
      </c>
      <c r="AA37" s="9">
        <v>5</v>
      </c>
      <c r="AB37" s="15">
        <f t="shared" si="5"/>
        <v>7</v>
      </c>
      <c r="AC37" s="9">
        <v>1</v>
      </c>
      <c r="AD37" s="15"/>
    </row>
    <row r="38" spans="1:30" ht="15.75" x14ac:dyDescent="0.25">
      <c r="B38" s="44" t="s">
        <v>333</v>
      </c>
      <c r="C38" s="60" t="s">
        <v>397</v>
      </c>
      <c r="E38" s="93"/>
      <c r="F38" s="44"/>
      <c r="N38" s="63"/>
      <c r="O38" s="44" t="s">
        <v>454</v>
      </c>
      <c r="P38" s="44" t="s">
        <v>251</v>
      </c>
      <c r="Q38" s="44" t="s">
        <v>250</v>
      </c>
      <c r="R38" s="9">
        <v>9</v>
      </c>
      <c r="S38" s="9">
        <v>12</v>
      </c>
      <c r="T38" s="15">
        <f t="shared" si="7"/>
        <v>21</v>
      </c>
      <c r="U38" s="9">
        <v>3</v>
      </c>
      <c r="V38" s="15"/>
      <c r="W38" s="44" t="s">
        <v>514</v>
      </c>
      <c r="X38" s="44" t="s">
        <v>214</v>
      </c>
      <c r="Y38" s="44" t="s">
        <v>305</v>
      </c>
      <c r="Z38" s="9">
        <v>1</v>
      </c>
      <c r="AA38" s="11">
        <v>6</v>
      </c>
      <c r="AB38" s="15">
        <f t="shared" si="5"/>
        <v>7</v>
      </c>
      <c r="AC38" s="9">
        <v>1</v>
      </c>
      <c r="AD38" s="15"/>
    </row>
    <row r="39" spans="1:30" ht="15.75" x14ac:dyDescent="0.25">
      <c r="B39" s="44" t="s">
        <v>689</v>
      </c>
      <c r="C39" s="60" t="s">
        <v>404</v>
      </c>
      <c r="E39" s="8"/>
      <c r="F39" s="44"/>
      <c r="N39" s="63"/>
      <c r="O39" s="44" t="s">
        <v>506</v>
      </c>
      <c r="P39" s="44" t="s">
        <v>219</v>
      </c>
      <c r="Q39" s="44" t="s">
        <v>242</v>
      </c>
      <c r="R39" s="9">
        <v>9</v>
      </c>
      <c r="S39" s="11">
        <v>12</v>
      </c>
      <c r="T39" s="15">
        <f t="shared" si="7"/>
        <v>21</v>
      </c>
      <c r="U39" s="9">
        <v>2</v>
      </c>
      <c r="V39" s="15"/>
      <c r="W39" s="44" t="s">
        <v>510</v>
      </c>
      <c r="X39" s="51" t="s">
        <v>361</v>
      </c>
      <c r="Y39" s="51" t="s">
        <v>242</v>
      </c>
      <c r="Z39" s="9">
        <v>1</v>
      </c>
      <c r="AA39" s="9">
        <v>6</v>
      </c>
      <c r="AB39" s="15">
        <f t="shared" si="5"/>
        <v>7</v>
      </c>
      <c r="AC39" s="9">
        <v>1</v>
      </c>
      <c r="AD39" s="15"/>
    </row>
    <row r="40" spans="1:30" ht="15.75" x14ac:dyDescent="0.25">
      <c r="N40" s="63"/>
      <c r="O40" s="44" t="s">
        <v>457</v>
      </c>
      <c r="P40" s="44" t="s">
        <v>250</v>
      </c>
      <c r="Q40" s="44" t="s">
        <v>250</v>
      </c>
      <c r="R40" s="9">
        <v>8</v>
      </c>
      <c r="S40" s="11">
        <v>12</v>
      </c>
      <c r="T40" s="15">
        <f t="shared" si="7"/>
        <v>20</v>
      </c>
      <c r="U40" s="11">
        <v>4</v>
      </c>
      <c r="V40" s="15"/>
      <c r="W40" s="44" t="s">
        <v>511</v>
      </c>
      <c r="X40" s="44" t="s">
        <v>213</v>
      </c>
      <c r="Y40" s="44" t="s">
        <v>242</v>
      </c>
      <c r="Z40" s="9">
        <v>1</v>
      </c>
      <c r="AA40" s="11">
        <v>6</v>
      </c>
      <c r="AB40" s="15">
        <f t="shared" si="5"/>
        <v>7</v>
      </c>
      <c r="AC40" s="9">
        <v>1</v>
      </c>
      <c r="AD40" s="15"/>
    </row>
    <row r="41" spans="1:30" ht="15.75" x14ac:dyDescent="0.25">
      <c r="N41" s="15"/>
      <c r="O41" s="44" t="s">
        <v>467</v>
      </c>
      <c r="P41" s="44" t="s">
        <v>301</v>
      </c>
      <c r="Q41" s="44" t="s">
        <v>306</v>
      </c>
      <c r="R41" s="11">
        <v>8</v>
      </c>
      <c r="S41" s="11">
        <v>11</v>
      </c>
      <c r="T41" s="15">
        <f t="shared" si="7"/>
        <v>19</v>
      </c>
      <c r="U41" s="150">
        <v>1</v>
      </c>
      <c r="V41" s="15"/>
      <c r="W41" s="44" t="s">
        <v>493</v>
      </c>
      <c r="X41" s="159" t="s">
        <v>216</v>
      </c>
      <c r="Y41" s="51" t="s">
        <v>358</v>
      </c>
      <c r="Z41" s="9">
        <v>3</v>
      </c>
      <c r="AA41" s="9">
        <v>3</v>
      </c>
      <c r="AB41" s="15">
        <f t="shared" ref="AB41:AB63" si="8">SUM(Z41:AA41)</f>
        <v>6</v>
      </c>
      <c r="AC41" s="9">
        <v>2</v>
      </c>
      <c r="AD41" s="15"/>
    </row>
    <row r="42" spans="1:30" ht="15.75" x14ac:dyDescent="0.25">
      <c r="N42" s="15"/>
      <c r="O42" s="44" t="s">
        <v>455</v>
      </c>
      <c r="P42" s="51" t="s">
        <v>254</v>
      </c>
      <c r="Q42" s="51" t="s">
        <v>250</v>
      </c>
      <c r="R42" s="9">
        <v>7</v>
      </c>
      <c r="S42" s="11">
        <v>12</v>
      </c>
      <c r="T42" s="15">
        <f t="shared" si="7"/>
        <v>19</v>
      </c>
      <c r="U42" s="9">
        <v>2</v>
      </c>
      <c r="V42" s="15"/>
      <c r="W42" s="44" t="s">
        <v>482</v>
      </c>
      <c r="X42" s="44" t="s">
        <v>295</v>
      </c>
      <c r="Y42" s="44" t="s">
        <v>250</v>
      </c>
      <c r="Z42" s="9">
        <v>2</v>
      </c>
      <c r="AA42" s="9">
        <v>4</v>
      </c>
      <c r="AB42" s="15">
        <f t="shared" si="8"/>
        <v>6</v>
      </c>
      <c r="AC42" s="9">
        <v>1</v>
      </c>
      <c r="AD42" s="15"/>
    </row>
    <row r="43" spans="1:30" ht="18.75" x14ac:dyDescent="0.3">
      <c r="A43" s="76"/>
      <c r="B43" s="156"/>
      <c r="C43" s="71"/>
      <c r="D43" s="148"/>
      <c r="E43" s="71" t="s">
        <v>239</v>
      </c>
      <c r="F43" s="77"/>
      <c r="G43" s="78"/>
      <c r="H43" s="78"/>
      <c r="I43" s="78"/>
      <c r="J43" s="79"/>
      <c r="K43" s="78"/>
      <c r="L43" s="78"/>
      <c r="M43" s="78"/>
      <c r="N43" s="15"/>
      <c r="O43" s="44" t="s">
        <v>462</v>
      </c>
      <c r="P43" s="44" t="s">
        <v>367</v>
      </c>
      <c r="Q43" s="44" t="s">
        <v>243</v>
      </c>
      <c r="R43" s="9">
        <v>6</v>
      </c>
      <c r="S43" s="11">
        <v>13</v>
      </c>
      <c r="T43" s="15">
        <f t="shared" si="7"/>
        <v>19</v>
      </c>
      <c r="U43" s="9">
        <v>1</v>
      </c>
      <c r="V43" s="15"/>
      <c r="W43" s="44" t="s">
        <v>550</v>
      </c>
      <c r="X43" s="44" t="s">
        <v>257</v>
      </c>
      <c r="Y43" s="44" t="s">
        <v>250</v>
      </c>
      <c r="Z43" s="9">
        <v>2</v>
      </c>
      <c r="AA43" s="9">
        <v>4</v>
      </c>
      <c r="AB43" s="15">
        <f t="shared" ref="AB43:AB50" si="9">SUM(Z43:AA43)</f>
        <v>6</v>
      </c>
      <c r="AC43" s="9">
        <v>2</v>
      </c>
      <c r="AD43" s="15"/>
    </row>
    <row r="44" spans="1:30" ht="18.75" x14ac:dyDescent="0.3">
      <c r="A44" s="49" t="s">
        <v>230</v>
      </c>
      <c r="B44" s="35" t="s">
        <v>363</v>
      </c>
      <c r="C44" s="44"/>
      <c r="D44" s="23">
        <v>5</v>
      </c>
      <c r="E44" s="9">
        <v>1</v>
      </c>
      <c r="F44" s="44" t="s">
        <v>676</v>
      </c>
      <c r="G44" s="43"/>
      <c r="H44" s="47"/>
      <c r="I44" s="47"/>
      <c r="J44" s="48"/>
      <c r="K44" s="47"/>
      <c r="L44" s="47"/>
      <c r="M44" s="47"/>
      <c r="N44" s="63"/>
      <c r="O44" s="44" t="s">
        <v>547</v>
      </c>
      <c r="P44" s="51" t="s">
        <v>205</v>
      </c>
      <c r="Q44" s="51" t="s">
        <v>319</v>
      </c>
      <c r="R44" s="9">
        <v>7</v>
      </c>
      <c r="S44" s="11">
        <v>11</v>
      </c>
      <c r="T44" s="15">
        <f t="shared" si="7"/>
        <v>18</v>
      </c>
      <c r="U44" s="9"/>
      <c r="V44" s="15"/>
      <c r="W44" s="44" t="s">
        <v>489</v>
      </c>
      <c r="X44" s="159" t="s">
        <v>308</v>
      </c>
      <c r="Y44" s="51" t="s">
        <v>356</v>
      </c>
      <c r="Z44" s="9">
        <v>1</v>
      </c>
      <c r="AA44" s="9">
        <v>5</v>
      </c>
      <c r="AB44" s="15">
        <f t="shared" si="9"/>
        <v>6</v>
      </c>
      <c r="AC44" s="11">
        <v>2</v>
      </c>
      <c r="AD44" s="15"/>
    </row>
    <row r="45" spans="1:30" ht="18" x14ac:dyDescent="0.25">
      <c r="A45" s="52" t="s">
        <v>226</v>
      </c>
      <c r="B45" s="56" t="s">
        <v>675</v>
      </c>
      <c r="C45" s="46" t="s">
        <v>366</v>
      </c>
      <c r="D45" s="23"/>
      <c r="E45" s="9">
        <v>1</v>
      </c>
      <c r="F45" s="44" t="s">
        <v>677</v>
      </c>
      <c r="G45" s="43"/>
      <c r="H45" s="47"/>
      <c r="I45" s="43"/>
      <c r="J45" s="45"/>
      <c r="K45" s="47"/>
      <c r="L45" s="47"/>
      <c r="M45" s="39"/>
      <c r="N45" s="15"/>
      <c r="O45" s="46" t="s">
        <v>558</v>
      </c>
      <c r="P45" s="46" t="s">
        <v>386</v>
      </c>
      <c r="Q45" s="46" t="s">
        <v>319</v>
      </c>
      <c r="R45" s="11">
        <v>4</v>
      </c>
      <c r="S45" s="9">
        <v>14</v>
      </c>
      <c r="T45" s="15">
        <f t="shared" si="7"/>
        <v>18</v>
      </c>
      <c r="U45" s="9">
        <v>2</v>
      </c>
      <c r="V45" s="15"/>
      <c r="W45" s="44" t="s">
        <v>495</v>
      </c>
      <c r="X45" s="44" t="s">
        <v>311</v>
      </c>
      <c r="Y45" s="44" t="s">
        <v>243</v>
      </c>
      <c r="Z45" s="9"/>
      <c r="AA45" s="9">
        <v>6</v>
      </c>
      <c r="AB45" s="15">
        <f t="shared" si="9"/>
        <v>6</v>
      </c>
      <c r="AC45" s="9">
        <v>9</v>
      </c>
      <c r="AD45" s="15"/>
    </row>
    <row r="46" spans="1:30" ht="15.75" x14ac:dyDescent="0.25">
      <c r="B46" s="56"/>
      <c r="C46" s="44"/>
      <c r="E46" s="93">
        <v>2</v>
      </c>
      <c r="F46" s="44" t="s">
        <v>678</v>
      </c>
      <c r="N46" s="63"/>
      <c r="O46" s="56" t="s">
        <v>507</v>
      </c>
      <c r="P46" s="56" t="s">
        <v>260</v>
      </c>
      <c r="Q46" s="160" t="s">
        <v>242</v>
      </c>
      <c r="R46" s="11">
        <v>3</v>
      </c>
      <c r="S46" s="11">
        <v>15</v>
      </c>
      <c r="T46" s="15">
        <f t="shared" si="7"/>
        <v>18</v>
      </c>
      <c r="U46" s="9"/>
      <c r="V46" s="15"/>
      <c r="W46" s="44" t="s">
        <v>496</v>
      </c>
      <c r="X46" s="44" t="s">
        <v>206</v>
      </c>
      <c r="Y46" s="44" t="s">
        <v>358</v>
      </c>
      <c r="Z46" s="9"/>
      <c r="AA46" s="11">
        <v>6</v>
      </c>
      <c r="AB46" s="15">
        <f t="shared" si="9"/>
        <v>6</v>
      </c>
      <c r="AC46" s="9">
        <v>5</v>
      </c>
      <c r="AD46" s="15"/>
    </row>
    <row r="47" spans="1:30" ht="15.75" x14ac:dyDescent="0.25">
      <c r="B47" s="56"/>
      <c r="C47" s="44"/>
      <c r="E47" s="93">
        <v>2</v>
      </c>
      <c r="F47" s="44" t="s">
        <v>679</v>
      </c>
      <c r="N47" s="63"/>
      <c r="O47" s="44" t="s">
        <v>459</v>
      </c>
      <c r="P47" s="44" t="s">
        <v>254</v>
      </c>
      <c r="Q47" s="44" t="s">
        <v>250</v>
      </c>
      <c r="R47" s="9">
        <v>7</v>
      </c>
      <c r="S47" s="11">
        <v>10</v>
      </c>
      <c r="T47" s="15">
        <f t="shared" si="7"/>
        <v>17</v>
      </c>
      <c r="U47" s="9">
        <v>3</v>
      </c>
      <c r="V47" s="15"/>
      <c r="W47" s="44" t="s">
        <v>488</v>
      </c>
      <c r="X47" s="44" t="s">
        <v>325</v>
      </c>
      <c r="Y47" s="44" t="s">
        <v>306</v>
      </c>
      <c r="Z47" s="9"/>
      <c r="AA47" s="9">
        <v>6</v>
      </c>
      <c r="AB47" s="15">
        <f t="shared" si="9"/>
        <v>6</v>
      </c>
      <c r="AC47" s="9">
        <v>4</v>
      </c>
      <c r="AD47" s="15"/>
    </row>
    <row r="48" spans="1:30" ht="15.75" x14ac:dyDescent="0.25">
      <c r="B48" s="56"/>
      <c r="C48" s="44"/>
      <c r="E48" s="93">
        <v>2</v>
      </c>
      <c r="F48" s="44" t="s">
        <v>680</v>
      </c>
      <c r="N48" s="63"/>
      <c r="O48" s="44" t="s">
        <v>591</v>
      </c>
      <c r="P48" s="159" t="s">
        <v>370</v>
      </c>
      <c r="Q48" s="51" t="s">
        <v>356</v>
      </c>
      <c r="R48" s="9">
        <v>8</v>
      </c>
      <c r="S48" s="9">
        <v>8</v>
      </c>
      <c r="T48" s="15">
        <f t="shared" si="7"/>
        <v>16</v>
      </c>
      <c r="U48" s="9">
        <v>3</v>
      </c>
      <c r="V48" s="15"/>
      <c r="W48" s="44" t="s">
        <v>494</v>
      </c>
      <c r="X48" s="44" t="s">
        <v>232</v>
      </c>
      <c r="Y48" s="44" t="s">
        <v>250</v>
      </c>
      <c r="Z48" s="9"/>
      <c r="AA48" s="9">
        <v>5</v>
      </c>
      <c r="AB48" s="15">
        <f t="shared" si="9"/>
        <v>5</v>
      </c>
      <c r="AC48" s="9">
        <v>6</v>
      </c>
      <c r="AD48" s="15"/>
    </row>
    <row r="49" spans="1:30" ht="15.75" x14ac:dyDescent="0.25">
      <c r="C49" s="44"/>
      <c r="N49" s="15"/>
      <c r="O49" s="44" t="s">
        <v>541</v>
      </c>
      <c r="P49" s="51" t="s">
        <v>294</v>
      </c>
      <c r="Q49" s="51" t="s">
        <v>243</v>
      </c>
      <c r="R49" s="9">
        <v>2</v>
      </c>
      <c r="S49" s="9">
        <v>14</v>
      </c>
      <c r="T49" s="15">
        <f t="shared" si="7"/>
        <v>16</v>
      </c>
      <c r="U49" s="9">
        <v>4</v>
      </c>
      <c r="V49" s="15"/>
      <c r="W49" s="44" t="s">
        <v>498</v>
      </c>
      <c r="X49" s="51" t="s">
        <v>398</v>
      </c>
      <c r="Y49" s="51" t="s">
        <v>250</v>
      </c>
      <c r="Z49" s="9"/>
      <c r="AA49" s="9">
        <v>5</v>
      </c>
      <c r="AB49" s="15">
        <f t="shared" si="9"/>
        <v>5</v>
      </c>
      <c r="AC49" s="9"/>
      <c r="AD49" s="15"/>
    </row>
    <row r="50" spans="1:30" ht="18.75" x14ac:dyDescent="0.3">
      <c r="B50" s="35" t="s">
        <v>313</v>
      </c>
      <c r="C50" s="59"/>
      <c r="D50" s="24">
        <v>2</v>
      </c>
      <c r="E50" s="9">
        <v>1</v>
      </c>
      <c r="F50" s="44" t="s">
        <v>673</v>
      </c>
      <c r="N50" s="15"/>
      <c r="O50" s="44" t="s">
        <v>468</v>
      </c>
      <c r="P50" s="44" t="s">
        <v>209</v>
      </c>
      <c r="Q50" s="44" t="s">
        <v>319</v>
      </c>
      <c r="R50" s="9">
        <v>6</v>
      </c>
      <c r="S50" s="11">
        <v>9</v>
      </c>
      <c r="T50" s="15">
        <f t="shared" si="7"/>
        <v>15</v>
      </c>
      <c r="U50" s="9">
        <v>9</v>
      </c>
      <c r="V50" s="15"/>
      <c r="W50" s="44" t="s">
        <v>485</v>
      </c>
      <c r="X50" s="44" t="s">
        <v>359</v>
      </c>
      <c r="Y50" s="44" t="s">
        <v>319</v>
      </c>
      <c r="Z50" s="9"/>
      <c r="AA50" s="9">
        <v>5</v>
      </c>
      <c r="AB50" s="15">
        <f t="shared" si="9"/>
        <v>5</v>
      </c>
      <c r="AC50" s="9">
        <v>1</v>
      </c>
      <c r="AD50" s="15"/>
    </row>
    <row r="51" spans="1:30" ht="18" x14ac:dyDescent="0.25">
      <c r="A51" s="91" t="s">
        <v>226</v>
      </c>
      <c r="B51" s="88" t="s">
        <v>272</v>
      </c>
      <c r="C51" s="46"/>
      <c r="D51" s="24"/>
      <c r="E51" s="9">
        <v>2</v>
      </c>
      <c r="F51" s="44" t="s">
        <v>674</v>
      </c>
      <c r="N51" s="63"/>
      <c r="O51" s="44" t="s">
        <v>546</v>
      </c>
      <c r="P51" s="44" t="s">
        <v>248</v>
      </c>
      <c r="Q51" s="44" t="s">
        <v>358</v>
      </c>
      <c r="R51" s="9">
        <v>4</v>
      </c>
      <c r="S51" s="9">
        <v>11</v>
      </c>
      <c r="T51" s="15">
        <f t="shared" si="7"/>
        <v>15</v>
      </c>
      <c r="U51" s="9">
        <v>1</v>
      </c>
      <c r="V51" s="15"/>
      <c r="W51" s="44" t="s">
        <v>488</v>
      </c>
      <c r="X51" s="44" t="s">
        <v>382</v>
      </c>
      <c r="Y51" s="44" t="s">
        <v>356</v>
      </c>
      <c r="Z51" s="9"/>
      <c r="AA51" s="11">
        <v>5</v>
      </c>
      <c r="AB51" s="15">
        <f t="shared" si="8"/>
        <v>5</v>
      </c>
      <c r="AC51" s="9"/>
      <c r="AD51" s="15"/>
    </row>
    <row r="52" spans="1:30" ht="15.75" x14ac:dyDescent="0.25">
      <c r="N52" s="15"/>
      <c r="O52" s="44" t="s">
        <v>463</v>
      </c>
      <c r="P52" s="44" t="s">
        <v>261</v>
      </c>
      <c r="Q52" s="44" t="s">
        <v>356</v>
      </c>
      <c r="R52" s="9">
        <v>5</v>
      </c>
      <c r="S52" s="9">
        <v>10</v>
      </c>
      <c r="T52" s="15">
        <f t="shared" si="7"/>
        <v>15</v>
      </c>
      <c r="U52" s="9">
        <v>2</v>
      </c>
      <c r="V52" s="15"/>
      <c r="W52" s="44" t="s">
        <v>502</v>
      </c>
      <c r="X52" s="44" t="s">
        <v>323</v>
      </c>
      <c r="Y52" s="44" t="s">
        <v>358</v>
      </c>
      <c r="Z52" s="9"/>
      <c r="AA52" s="9">
        <v>5</v>
      </c>
      <c r="AB52" s="15">
        <f t="shared" si="8"/>
        <v>5</v>
      </c>
      <c r="AC52" s="9">
        <v>4</v>
      </c>
      <c r="AD52" s="15"/>
    </row>
    <row r="53" spans="1:30" ht="18" x14ac:dyDescent="0.25">
      <c r="A53" s="107"/>
      <c r="B53" s="108"/>
      <c r="C53" s="108"/>
      <c r="D53" s="149"/>
      <c r="E53" s="109"/>
      <c r="F53" s="108"/>
      <c r="G53" s="110"/>
      <c r="H53" s="110"/>
      <c r="I53" s="110"/>
      <c r="J53" s="111"/>
      <c r="K53" s="110"/>
      <c r="L53" s="110"/>
      <c r="M53" s="109"/>
      <c r="N53" s="63"/>
      <c r="O53" s="44" t="s">
        <v>474</v>
      </c>
      <c r="P53" s="44" t="s">
        <v>420</v>
      </c>
      <c r="Q53" s="44" t="s">
        <v>305</v>
      </c>
      <c r="R53" s="9">
        <v>3</v>
      </c>
      <c r="S53" s="11">
        <v>12</v>
      </c>
      <c r="T53" s="15">
        <f t="shared" si="7"/>
        <v>15</v>
      </c>
      <c r="U53" s="9">
        <v>4</v>
      </c>
      <c r="V53" s="15"/>
      <c r="W53" s="44" t="s">
        <v>490</v>
      </c>
      <c r="X53" s="44" t="s">
        <v>328</v>
      </c>
      <c r="Y53" s="46" t="s">
        <v>319</v>
      </c>
      <c r="Z53" s="9"/>
      <c r="AA53" s="11">
        <v>5</v>
      </c>
      <c r="AB53" s="15">
        <f t="shared" si="8"/>
        <v>5</v>
      </c>
      <c r="AC53" s="11">
        <v>3</v>
      </c>
      <c r="AD53" s="15"/>
    </row>
    <row r="54" spans="1:30" ht="18.75" x14ac:dyDescent="0.3">
      <c r="C54" s="44" t="s">
        <v>579</v>
      </c>
      <c r="D54" s="102">
        <f>SUM(D16:D53)</f>
        <v>17</v>
      </c>
      <c r="E54" s="22"/>
      <c r="F54" s="44" t="s">
        <v>642</v>
      </c>
      <c r="G54" s="35"/>
      <c r="H54" s="50"/>
      <c r="I54" s="64">
        <v>9</v>
      </c>
      <c r="J54" s="23"/>
      <c r="N54" s="15"/>
      <c r="O54" s="44" t="s">
        <v>508</v>
      </c>
      <c r="P54" s="44" t="s">
        <v>238</v>
      </c>
      <c r="Q54" s="44" t="s">
        <v>356</v>
      </c>
      <c r="R54" s="9">
        <v>1</v>
      </c>
      <c r="S54" s="11">
        <v>13</v>
      </c>
      <c r="T54" s="15">
        <f>SUM(R54:S54)</f>
        <v>14</v>
      </c>
      <c r="U54" s="9">
        <v>7</v>
      </c>
      <c r="V54" s="15"/>
      <c r="W54" s="44" t="s">
        <v>481</v>
      </c>
      <c r="X54" s="44" t="s">
        <v>385</v>
      </c>
      <c r="Y54" s="44" t="s">
        <v>319</v>
      </c>
      <c r="Z54" s="9"/>
      <c r="AA54" s="9">
        <v>4</v>
      </c>
      <c r="AB54" s="15">
        <f t="shared" si="8"/>
        <v>4</v>
      </c>
      <c r="AC54" s="9">
        <v>3</v>
      </c>
      <c r="AD54" s="15"/>
    </row>
    <row r="55" spans="1:30" ht="18.75" x14ac:dyDescent="0.3">
      <c r="A55" s="4"/>
      <c r="C55" s="35"/>
      <c r="N55" s="15"/>
      <c r="O55" s="44" t="s">
        <v>577</v>
      </c>
      <c r="P55" s="44" t="s">
        <v>290</v>
      </c>
      <c r="Q55" s="44" t="s">
        <v>242</v>
      </c>
      <c r="R55" s="9">
        <v>1</v>
      </c>
      <c r="S55" s="11">
        <v>13</v>
      </c>
      <c r="T55" s="15">
        <f>SUM(R55:S55)</f>
        <v>14</v>
      </c>
      <c r="U55" s="9">
        <v>1</v>
      </c>
      <c r="V55" s="15"/>
      <c r="W55" s="44" t="s">
        <v>501</v>
      </c>
      <c r="X55" s="88" t="s">
        <v>362</v>
      </c>
      <c r="Y55" s="44" t="s">
        <v>358</v>
      </c>
      <c r="Z55" s="9">
        <v>1</v>
      </c>
      <c r="AA55" s="11">
        <v>2</v>
      </c>
      <c r="AB55" s="15">
        <f t="shared" si="8"/>
        <v>3</v>
      </c>
      <c r="AC55" s="9">
        <v>1</v>
      </c>
      <c r="AD55" s="15"/>
    </row>
    <row r="56" spans="1:30" ht="15.75" x14ac:dyDescent="0.25">
      <c r="A56" s="4"/>
      <c r="N56" s="15"/>
      <c r="O56" s="44" t="s">
        <v>509</v>
      </c>
      <c r="P56" s="161" t="s">
        <v>314</v>
      </c>
      <c r="Q56" s="44" t="s">
        <v>356</v>
      </c>
      <c r="R56" s="9">
        <v>6</v>
      </c>
      <c r="S56" s="11">
        <v>6</v>
      </c>
      <c r="T56" s="15">
        <f>SUM(R56:S56)</f>
        <v>12</v>
      </c>
      <c r="U56" s="9">
        <v>1</v>
      </c>
      <c r="V56" s="15"/>
      <c r="W56" s="56" t="s">
        <v>555</v>
      </c>
      <c r="X56" s="56" t="s">
        <v>329</v>
      </c>
      <c r="Y56" s="160" t="s">
        <v>356</v>
      </c>
      <c r="Z56" s="11"/>
      <c r="AA56" s="9">
        <v>3</v>
      </c>
      <c r="AB56" s="15">
        <f t="shared" si="8"/>
        <v>3</v>
      </c>
      <c r="AC56" s="9"/>
      <c r="AD56" s="15"/>
    </row>
    <row r="57" spans="1:30" ht="15.75" x14ac:dyDescent="0.25">
      <c r="A57" s="4"/>
      <c r="N57" s="63"/>
      <c r="O57" s="44" t="s">
        <v>569</v>
      </c>
      <c r="P57" s="159" t="s">
        <v>429</v>
      </c>
      <c r="Q57" s="51" t="s">
        <v>243</v>
      </c>
      <c r="R57" s="9">
        <v>6</v>
      </c>
      <c r="S57" s="9">
        <v>6</v>
      </c>
      <c r="T57" s="15">
        <f t="shared" ref="T57:T64" si="10">SUM(R57:S57)</f>
        <v>12</v>
      </c>
      <c r="U57" s="9">
        <v>1</v>
      </c>
      <c r="V57" s="15"/>
      <c r="W57" s="46" t="s">
        <v>504</v>
      </c>
      <c r="X57" s="46" t="s">
        <v>249</v>
      </c>
      <c r="Y57" s="46" t="s">
        <v>306</v>
      </c>
      <c r="Z57" s="9"/>
      <c r="AA57" s="11">
        <v>2</v>
      </c>
      <c r="AB57" s="15">
        <f t="shared" si="8"/>
        <v>2</v>
      </c>
      <c r="AC57" s="9">
        <v>1</v>
      </c>
      <c r="AD57" s="15"/>
    </row>
    <row r="58" spans="1:30" ht="18" x14ac:dyDescent="0.25">
      <c r="A58" s="4"/>
      <c r="D58" s="21" t="s">
        <v>647</v>
      </c>
      <c r="L58" s="21" t="s">
        <v>668</v>
      </c>
      <c r="N58" s="63"/>
      <c r="O58" s="44" t="s">
        <v>686</v>
      </c>
      <c r="P58" s="44" t="s">
        <v>544</v>
      </c>
      <c r="Q58" s="46" t="s">
        <v>306</v>
      </c>
      <c r="R58" s="9">
        <v>4</v>
      </c>
      <c r="S58" s="11">
        <v>8</v>
      </c>
      <c r="T58" s="15">
        <f t="shared" si="10"/>
        <v>12</v>
      </c>
      <c r="U58" s="11">
        <v>2</v>
      </c>
      <c r="V58" s="15"/>
      <c r="W58" s="44" t="s">
        <v>513</v>
      </c>
      <c r="X58" s="44" t="s">
        <v>220</v>
      </c>
      <c r="Y58" s="44" t="s">
        <v>242</v>
      </c>
      <c r="Z58" s="9"/>
      <c r="AA58" s="9">
        <v>2</v>
      </c>
      <c r="AB58" s="15">
        <f t="shared" si="8"/>
        <v>2</v>
      </c>
      <c r="AC58" s="9">
        <v>6</v>
      </c>
      <c r="AD58" s="15"/>
    </row>
    <row r="59" spans="1:30" ht="18.75" x14ac:dyDescent="0.3">
      <c r="A59" s="4"/>
      <c r="B59" s="163" t="s">
        <v>269</v>
      </c>
      <c r="C59" s="20"/>
      <c r="D59" s="21">
        <v>40994</v>
      </c>
      <c r="E59" s="57"/>
      <c r="F59" s="57"/>
      <c r="G59" s="57"/>
      <c r="H59" s="29"/>
      <c r="I59" s="29"/>
      <c r="J59" s="163" t="s">
        <v>271</v>
      </c>
      <c r="K59" s="20"/>
      <c r="L59" s="21">
        <v>41001</v>
      </c>
      <c r="N59" s="15"/>
      <c r="O59" s="44" t="s">
        <v>529</v>
      </c>
      <c r="P59" s="44" t="s">
        <v>212</v>
      </c>
      <c r="Q59" s="44" t="s">
        <v>319</v>
      </c>
      <c r="R59" s="9">
        <v>4</v>
      </c>
      <c r="S59" s="9">
        <v>8</v>
      </c>
      <c r="T59" s="15">
        <f t="shared" si="10"/>
        <v>12</v>
      </c>
      <c r="U59" s="9">
        <v>4</v>
      </c>
      <c r="V59" s="15"/>
      <c r="W59" s="44" t="s">
        <v>483</v>
      </c>
      <c r="X59" s="44" t="s">
        <v>307</v>
      </c>
      <c r="Y59" s="51" t="s">
        <v>319</v>
      </c>
      <c r="Z59" s="9"/>
      <c r="AA59" s="9">
        <v>1</v>
      </c>
      <c r="AB59" s="15">
        <f t="shared" si="8"/>
        <v>1</v>
      </c>
      <c r="AC59" s="9"/>
      <c r="AD59" s="15"/>
    </row>
    <row r="60" spans="1:30" ht="18.75" x14ac:dyDescent="0.3">
      <c r="A60" s="4"/>
      <c r="B60" s="162" t="s">
        <v>270</v>
      </c>
      <c r="C60" s="162" t="s">
        <v>268</v>
      </c>
      <c r="D60" s="162" t="s">
        <v>296</v>
      </c>
      <c r="E60" s="44"/>
      <c r="F60" s="44"/>
      <c r="G60" s="44"/>
      <c r="H60" s="50"/>
      <c r="I60" s="50"/>
      <c r="J60" s="162" t="s">
        <v>270</v>
      </c>
      <c r="K60" s="162" t="s">
        <v>268</v>
      </c>
      <c r="L60" s="162" t="s">
        <v>296</v>
      </c>
      <c r="N60" s="63"/>
      <c r="O60" s="44" t="s">
        <v>559</v>
      </c>
      <c r="P60" s="88" t="s">
        <v>288</v>
      </c>
      <c r="Q60" s="44" t="s">
        <v>356</v>
      </c>
      <c r="R60" s="9">
        <v>2</v>
      </c>
      <c r="S60" s="11">
        <v>10</v>
      </c>
      <c r="T60" s="15">
        <f t="shared" si="10"/>
        <v>12</v>
      </c>
      <c r="U60" s="9">
        <v>1</v>
      </c>
      <c r="V60" s="15"/>
      <c r="W60" s="44" t="s">
        <v>491</v>
      </c>
      <c r="X60" s="44" t="s">
        <v>285</v>
      </c>
      <c r="Y60" s="44" t="s">
        <v>305</v>
      </c>
      <c r="Z60" s="9"/>
      <c r="AA60" s="11">
        <v>1</v>
      </c>
      <c r="AB60" s="15">
        <f t="shared" si="8"/>
        <v>1</v>
      </c>
      <c r="AC60" s="9">
        <v>1</v>
      </c>
      <c r="AD60" s="15"/>
    </row>
    <row r="61" spans="1:30" ht="18" x14ac:dyDescent="0.25">
      <c r="B61" s="26">
        <v>0.38541666666666669</v>
      </c>
      <c r="C61" s="23" t="s">
        <v>315</v>
      </c>
      <c r="D61" s="27" t="s">
        <v>648</v>
      </c>
      <c r="E61" s="44"/>
      <c r="F61" s="44"/>
      <c r="G61" s="44"/>
      <c r="H61" s="22"/>
      <c r="I61" s="22"/>
      <c r="J61" s="26">
        <v>0.38541666666666669</v>
      </c>
      <c r="K61" s="23" t="s">
        <v>315</v>
      </c>
      <c r="L61" s="27" t="s">
        <v>445</v>
      </c>
      <c r="M61" s="42"/>
      <c r="N61" s="15"/>
      <c r="O61" s="44" t="s">
        <v>515</v>
      </c>
      <c r="P61" s="88" t="s">
        <v>221</v>
      </c>
      <c r="Q61" s="44" t="s">
        <v>305</v>
      </c>
      <c r="R61" s="11">
        <v>1</v>
      </c>
      <c r="S61" s="11">
        <v>11</v>
      </c>
      <c r="T61" s="15">
        <f t="shared" si="10"/>
        <v>12</v>
      </c>
      <c r="U61" s="9">
        <v>2</v>
      </c>
      <c r="V61" s="15"/>
      <c r="W61" s="44" t="s">
        <v>590</v>
      </c>
      <c r="X61" s="44" t="s">
        <v>371</v>
      </c>
      <c r="Y61" s="46" t="s">
        <v>242</v>
      </c>
      <c r="Z61" s="9"/>
      <c r="AA61" s="11">
        <v>1</v>
      </c>
      <c r="AB61" s="15">
        <f t="shared" si="8"/>
        <v>1</v>
      </c>
      <c r="AC61" s="11"/>
      <c r="AD61" s="15"/>
    </row>
    <row r="62" spans="1:30" ht="18" x14ac:dyDescent="0.25">
      <c r="B62" s="26">
        <v>0.38541666666666669</v>
      </c>
      <c r="C62" s="23" t="s">
        <v>316</v>
      </c>
      <c r="D62" s="27" t="s">
        <v>528</v>
      </c>
      <c r="E62" s="44"/>
      <c r="F62" s="44"/>
      <c r="G62" s="44"/>
      <c r="H62" s="22"/>
      <c r="I62" s="22"/>
      <c r="J62" s="26">
        <v>0.38541666666666669</v>
      </c>
      <c r="K62" s="23" t="s">
        <v>316</v>
      </c>
      <c r="L62" s="27" t="s">
        <v>446</v>
      </c>
      <c r="M62" s="42"/>
      <c r="N62" s="63"/>
      <c r="O62" s="44" t="s">
        <v>560</v>
      </c>
      <c r="P62" s="44" t="s">
        <v>399</v>
      </c>
      <c r="Q62" s="44" t="s">
        <v>305</v>
      </c>
      <c r="R62" s="9"/>
      <c r="S62" s="9">
        <v>12</v>
      </c>
      <c r="T62" s="15">
        <f t="shared" si="10"/>
        <v>12</v>
      </c>
      <c r="U62" s="9">
        <v>2</v>
      </c>
      <c r="V62" s="15"/>
      <c r="W62" s="44" t="s">
        <v>486</v>
      </c>
      <c r="X62" s="44" t="s">
        <v>245</v>
      </c>
      <c r="Y62" s="44" t="s">
        <v>356</v>
      </c>
      <c r="Z62" s="11"/>
      <c r="AA62" s="11"/>
      <c r="AB62" s="15">
        <f t="shared" si="8"/>
        <v>0</v>
      </c>
      <c r="AC62" s="9">
        <v>3</v>
      </c>
      <c r="AD62" s="15"/>
    </row>
    <row r="63" spans="1:30" ht="19.5" customHeight="1" x14ac:dyDescent="0.25">
      <c r="B63" s="26">
        <v>0.42708333333333331</v>
      </c>
      <c r="C63" s="23" t="s">
        <v>315</v>
      </c>
      <c r="D63" s="27" t="s">
        <v>330</v>
      </c>
      <c r="E63" s="44"/>
      <c r="F63" s="44"/>
      <c r="G63" s="44"/>
      <c r="H63" s="22"/>
      <c r="I63" s="22"/>
      <c r="J63" s="26">
        <v>0.42708333333333331</v>
      </c>
      <c r="K63" s="23" t="s">
        <v>315</v>
      </c>
      <c r="L63" s="27" t="s">
        <v>416</v>
      </c>
      <c r="M63" s="42"/>
      <c r="N63" s="15"/>
      <c r="O63" s="46" t="s">
        <v>530</v>
      </c>
      <c r="P63" s="60" t="s">
        <v>378</v>
      </c>
      <c r="Q63" s="60" t="s">
        <v>243</v>
      </c>
      <c r="R63" s="9">
        <v>6</v>
      </c>
      <c r="S63" s="11">
        <v>5</v>
      </c>
      <c r="T63" s="15">
        <f t="shared" si="10"/>
        <v>11</v>
      </c>
      <c r="U63" s="9"/>
      <c r="V63" s="15"/>
      <c r="W63" s="44" t="s">
        <v>487</v>
      </c>
      <c r="X63" s="44" t="s">
        <v>259</v>
      </c>
      <c r="Y63" s="44" t="s">
        <v>358</v>
      </c>
      <c r="Z63" s="9"/>
      <c r="AA63" s="11"/>
      <c r="AB63" s="15">
        <f t="shared" si="8"/>
        <v>0</v>
      </c>
      <c r="AC63" s="9">
        <v>1</v>
      </c>
      <c r="AD63" s="15"/>
    </row>
    <row r="64" spans="1:30" ht="18" x14ac:dyDescent="0.25">
      <c r="B64" s="26">
        <v>0.42708333333333331</v>
      </c>
      <c r="C64" s="23" t="s">
        <v>316</v>
      </c>
      <c r="D64" s="27" t="s">
        <v>401</v>
      </c>
      <c r="J64" s="26">
        <v>0.42708333333333331</v>
      </c>
      <c r="K64" s="23" t="s">
        <v>316</v>
      </c>
      <c r="L64" s="27" t="s">
        <v>402</v>
      </c>
      <c r="M64" s="42"/>
      <c r="N64" s="63"/>
      <c r="O64" s="44" t="s">
        <v>480</v>
      </c>
      <c r="P64" s="44" t="s">
        <v>258</v>
      </c>
      <c r="Q64" s="44" t="s">
        <v>242</v>
      </c>
      <c r="R64" s="9">
        <v>5</v>
      </c>
      <c r="S64" s="11">
        <v>6</v>
      </c>
      <c r="T64" s="15">
        <f t="shared" si="10"/>
        <v>11</v>
      </c>
      <c r="U64" s="9">
        <v>3</v>
      </c>
      <c r="V64" s="15"/>
      <c r="W64" s="44"/>
      <c r="X64" s="44"/>
      <c r="Y64" s="46"/>
      <c r="Z64" s="9"/>
      <c r="AA64" s="11"/>
      <c r="AB64" s="15"/>
      <c r="AC64" s="11"/>
      <c r="AD64" s="63"/>
    </row>
    <row r="65" spans="1:30" ht="18" customHeight="1" x14ac:dyDescent="0.25">
      <c r="B65" s="26"/>
      <c r="C65" s="23"/>
      <c r="D65" s="27"/>
      <c r="J65" s="26"/>
      <c r="K65" s="23"/>
      <c r="L65" s="27"/>
      <c r="M65" s="42"/>
      <c r="N65" s="63"/>
      <c r="O65" s="44"/>
      <c r="P65" s="44"/>
      <c r="Q65" s="44"/>
      <c r="R65" s="9"/>
      <c r="S65" s="11"/>
      <c r="T65" s="15"/>
      <c r="U65" s="9"/>
      <c r="V65" s="15"/>
      <c r="W65" s="44"/>
      <c r="X65" s="44"/>
      <c r="Y65" s="44"/>
      <c r="Z65" s="9"/>
      <c r="AA65" s="11"/>
      <c r="AB65" s="15"/>
      <c r="AC65" s="9"/>
      <c r="AD65" s="63"/>
    </row>
    <row r="66" spans="1:30" ht="18.95" customHeight="1" thickBot="1" x14ac:dyDescent="0.3">
      <c r="C66" s="177"/>
      <c r="D66" s="176"/>
      <c r="E66" s="189"/>
      <c r="F66" s="190"/>
      <c r="G66" s="189"/>
      <c r="H66" s="190"/>
      <c r="I66" s="189"/>
      <c r="J66" s="190"/>
      <c r="K66" s="189"/>
      <c r="N66" s="63"/>
      <c r="O66" s="44"/>
      <c r="P66" s="88"/>
      <c r="Q66" s="44"/>
      <c r="R66" s="9"/>
      <c r="S66" s="11"/>
      <c r="T66" s="15"/>
      <c r="U66" s="9"/>
      <c r="V66" s="15"/>
      <c r="W66" s="44" t="s">
        <v>526</v>
      </c>
      <c r="X66" s="159"/>
      <c r="Y66" s="51"/>
      <c r="Z66" s="9">
        <v>75</v>
      </c>
      <c r="AA66" s="9">
        <v>102</v>
      </c>
      <c r="AB66" s="15">
        <f>SUM(Z66:AA66)</f>
        <v>177</v>
      </c>
      <c r="AC66" s="11">
        <v>41</v>
      </c>
      <c r="AD66" s="151"/>
    </row>
    <row r="67" spans="1:30" ht="16.5" thickBot="1" x14ac:dyDescent="0.3">
      <c r="A67" s="151"/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6"/>
      <c r="P67" s="16"/>
      <c r="Q67" s="16"/>
      <c r="R67" s="17">
        <f>SUM(R22:R65)</f>
        <v>405</v>
      </c>
      <c r="S67" s="17">
        <f>SUM(S22:S65)</f>
        <v>511</v>
      </c>
      <c r="T67" s="17">
        <f>SUM(T22:T65)</f>
        <v>916</v>
      </c>
      <c r="U67" s="17">
        <f>SUM(U22:U65)</f>
        <v>113</v>
      </c>
      <c r="V67" s="15"/>
      <c r="W67" s="57" t="s">
        <v>235</v>
      </c>
      <c r="X67" s="57"/>
      <c r="Y67" s="57"/>
      <c r="Z67" s="17">
        <f>SUM(Z22:Z66)+R67</f>
        <v>524</v>
      </c>
      <c r="AA67" s="17">
        <f>SUM(AA22:AA66)+S67</f>
        <v>829</v>
      </c>
      <c r="AB67" s="17">
        <f>SUM(AB22:AB66)+T67</f>
        <v>1353</v>
      </c>
      <c r="AC67" s="17">
        <f>SUM(AC22:AC66)+U67</f>
        <v>244</v>
      </c>
      <c r="AD67" s="151"/>
    </row>
    <row r="68" spans="1:30" ht="13.5" thickTop="1" x14ac:dyDescent="0.2"/>
    <row r="69" spans="1:30" ht="18" x14ac:dyDescent="0.25">
      <c r="A69" s="36"/>
      <c r="B69" s="176"/>
      <c r="C69" s="177"/>
      <c r="D69" s="27"/>
      <c r="E69" s="177"/>
      <c r="F69" s="178"/>
      <c r="G69" s="177"/>
      <c r="H69" s="178"/>
      <c r="I69" s="177"/>
      <c r="J69" s="36"/>
      <c r="K69" s="36"/>
    </row>
    <row r="70" spans="1:30" ht="18" x14ac:dyDescent="0.25">
      <c r="A70" s="36"/>
      <c r="B70" s="36"/>
      <c r="C70" s="36"/>
      <c r="D70" s="27"/>
      <c r="E70" s="189"/>
      <c r="F70" s="190"/>
      <c r="G70" s="189"/>
      <c r="H70" s="190"/>
      <c r="I70" s="189"/>
      <c r="J70" s="190"/>
      <c r="K70" s="189"/>
    </row>
    <row r="71" spans="1:30" ht="18" x14ac:dyDescent="0.25">
      <c r="A71" s="36"/>
      <c r="B71" s="36"/>
      <c r="C71" s="152"/>
      <c r="D71" s="27"/>
      <c r="E71" s="152"/>
      <c r="F71" s="153"/>
      <c r="G71" s="152"/>
      <c r="H71" s="153"/>
      <c r="I71" s="152"/>
      <c r="J71" s="36"/>
      <c r="K71" s="36"/>
    </row>
    <row r="72" spans="1:30" ht="18" x14ac:dyDescent="0.25">
      <c r="A72" s="36"/>
      <c r="B72" s="36"/>
      <c r="C72" s="36"/>
      <c r="D72" s="27"/>
      <c r="E72" s="36"/>
      <c r="F72" s="36"/>
      <c r="G72" s="36"/>
      <c r="H72" s="36"/>
      <c r="I72" s="36"/>
      <c r="J72" s="36"/>
      <c r="K72" s="36"/>
    </row>
    <row r="73" spans="1:30" ht="18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30" ht="18" x14ac:dyDescent="0.25">
      <c r="A74" s="36"/>
      <c r="B74" s="84"/>
      <c r="C74" s="36"/>
      <c r="D74" s="36"/>
      <c r="E74" s="34"/>
      <c r="F74" s="36"/>
      <c r="G74" s="36"/>
      <c r="H74" s="36"/>
      <c r="I74" s="83"/>
      <c r="J74" s="83"/>
      <c r="K74" s="83"/>
    </row>
    <row r="75" spans="1:30" ht="18" x14ac:dyDescent="0.25">
      <c r="A75" s="36"/>
      <c r="B75" s="84"/>
      <c r="C75" s="38"/>
      <c r="D75" s="38"/>
      <c r="E75" s="34"/>
      <c r="F75" s="36"/>
      <c r="G75" s="54"/>
      <c r="H75" s="36"/>
      <c r="I75" s="83"/>
      <c r="J75" s="83"/>
      <c r="K75" s="83"/>
      <c r="O75" s="5"/>
      <c r="P75" s="5"/>
      <c r="Q75" s="7"/>
    </row>
    <row r="76" spans="1:30" ht="18" x14ac:dyDescent="0.25">
      <c r="A76" s="36"/>
      <c r="B76" s="84"/>
      <c r="C76" s="36"/>
      <c r="D76" s="34"/>
      <c r="E76" s="34"/>
      <c r="F76" s="83"/>
      <c r="G76" s="36"/>
      <c r="H76" s="83"/>
      <c r="I76" s="83"/>
      <c r="J76" s="83"/>
      <c r="K76" s="83"/>
      <c r="O76" s="7"/>
      <c r="P76" s="7"/>
      <c r="Q76" s="7"/>
    </row>
    <row r="77" spans="1:30" ht="18" x14ac:dyDescent="0.25">
      <c r="A77" s="36"/>
      <c r="B77" s="84"/>
      <c r="C77" s="36"/>
      <c r="D77" s="34"/>
      <c r="E77" s="34"/>
      <c r="F77" s="36"/>
      <c r="G77" s="54"/>
      <c r="H77" s="36"/>
      <c r="I77" s="83"/>
      <c r="J77" s="83"/>
      <c r="K77" s="83"/>
      <c r="O77" s="7"/>
      <c r="P77" s="7"/>
      <c r="Q77" s="7"/>
    </row>
    <row r="78" spans="1:30" ht="18" x14ac:dyDescent="0.25">
      <c r="A78" s="36"/>
      <c r="B78" s="84"/>
      <c r="C78" s="34"/>
      <c r="D78" s="34"/>
      <c r="E78" s="34"/>
      <c r="F78" s="36"/>
      <c r="G78" s="54"/>
      <c r="H78" s="36"/>
      <c r="I78" s="83"/>
      <c r="J78" s="83"/>
      <c r="K78" s="83"/>
    </row>
    <row r="79" spans="1:30" ht="18" x14ac:dyDescent="0.25">
      <c r="A79" s="36"/>
      <c r="B79" s="84"/>
      <c r="C79" s="34"/>
      <c r="D79" s="34"/>
      <c r="E79" s="34"/>
      <c r="F79" s="36"/>
      <c r="G79" s="54"/>
      <c r="H79" s="36"/>
      <c r="I79" s="83"/>
      <c r="J79" s="83"/>
      <c r="K79" s="83"/>
    </row>
    <row r="80" spans="1:30" ht="23.25" x14ac:dyDescent="0.35">
      <c r="A80" s="86"/>
      <c r="B80" s="89"/>
      <c r="C80" s="34"/>
      <c r="D80" s="34"/>
      <c r="E80" s="34"/>
      <c r="F80" s="36"/>
      <c r="G80" s="54"/>
      <c r="H80" s="36"/>
      <c r="I80" s="83"/>
      <c r="J80" s="83"/>
      <c r="K80" s="83"/>
    </row>
    <row r="81" spans="1:12" ht="18" x14ac:dyDescent="0.25">
      <c r="A81" s="36"/>
      <c r="B81" s="84"/>
      <c r="C81" s="36"/>
      <c r="D81" s="84"/>
      <c r="E81" s="34"/>
      <c r="F81" s="83"/>
      <c r="G81" s="36"/>
      <c r="H81" s="36"/>
      <c r="I81" s="83"/>
      <c r="J81" s="34"/>
      <c r="K81" s="83"/>
    </row>
    <row r="82" spans="1:12" ht="18" x14ac:dyDescent="0.25">
      <c r="A82" s="36"/>
      <c r="B82" s="34"/>
      <c r="C82" s="34"/>
      <c r="D82" s="34"/>
      <c r="E82" s="34"/>
      <c r="F82" s="34"/>
      <c r="G82" s="36"/>
      <c r="H82" s="34"/>
      <c r="I82" s="34"/>
      <c r="J82" s="34"/>
      <c r="K82" s="83"/>
    </row>
    <row r="83" spans="1:12" ht="18" x14ac:dyDescent="0.25">
      <c r="A83" s="36"/>
      <c r="B83" s="84"/>
      <c r="C83" s="84"/>
      <c r="D83" s="84"/>
      <c r="E83" s="83"/>
      <c r="F83" s="83"/>
      <c r="G83" s="36"/>
      <c r="H83" s="83"/>
      <c r="I83" s="83"/>
      <c r="J83" s="34"/>
      <c r="K83" s="83"/>
    </row>
    <row r="84" spans="1:12" ht="18" x14ac:dyDescent="0.25">
      <c r="A84" s="83"/>
      <c r="B84" s="34"/>
      <c r="C84" s="84"/>
      <c r="D84" s="84"/>
      <c r="E84" s="34"/>
      <c r="F84" s="36"/>
      <c r="G84" s="54"/>
      <c r="H84" s="36"/>
      <c r="I84" s="83"/>
      <c r="J84" s="83"/>
      <c r="K84" s="83"/>
    </row>
    <row r="85" spans="1:12" ht="23.25" x14ac:dyDescent="0.35">
      <c r="A85" s="83"/>
      <c r="B85" s="58"/>
      <c r="C85" s="89"/>
      <c r="D85" s="89"/>
      <c r="E85" s="58"/>
      <c r="F85" s="36"/>
      <c r="G85" s="54"/>
      <c r="H85" s="36"/>
      <c r="I85" s="83"/>
      <c r="J85" s="83"/>
      <c r="K85" s="83"/>
    </row>
    <row r="86" spans="1:12" ht="18" x14ac:dyDescent="0.25">
      <c r="A86" s="83"/>
      <c r="B86" s="34"/>
      <c r="C86" s="84"/>
      <c r="D86" s="84"/>
      <c r="E86" s="34"/>
      <c r="F86" s="36"/>
      <c r="G86" s="54"/>
      <c r="H86" s="36"/>
      <c r="I86" s="83"/>
      <c r="J86" s="83"/>
      <c r="K86" s="83"/>
    </row>
    <row r="87" spans="1:12" ht="18" x14ac:dyDescent="0.25">
      <c r="A87" s="36"/>
      <c r="B87" s="34"/>
      <c r="C87" s="34"/>
      <c r="D87" s="34"/>
      <c r="E87" s="34"/>
      <c r="F87" s="36"/>
      <c r="G87" s="54"/>
      <c r="H87" s="36"/>
      <c r="I87" s="83"/>
      <c r="J87" s="34"/>
      <c r="K87" s="34"/>
      <c r="L87" s="1"/>
    </row>
    <row r="88" spans="1:12" ht="18" x14ac:dyDescent="0.25">
      <c r="A88" s="36"/>
      <c r="B88" s="34"/>
      <c r="C88" s="87"/>
      <c r="D88" s="34"/>
      <c r="E88" s="34"/>
      <c r="F88" s="36"/>
      <c r="G88" s="54"/>
      <c r="H88" s="36"/>
      <c r="I88" s="83"/>
      <c r="J88" s="34"/>
      <c r="K88" s="34"/>
      <c r="L88" s="1"/>
    </row>
    <row r="89" spans="1:12" ht="18" x14ac:dyDescent="0.25">
      <c r="A89" s="36"/>
      <c r="B89" s="34"/>
      <c r="C89" s="87"/>
      <c r="D89" s="84"/>
      <c r="E89" s="36"/>
      <c r="F89" s="36"/>
      <c r="G89" s="54"/>
      <c r="H89" s="36"/>
      <c r="I89" s="83"/>
      <c r="J89" s="34"/>
      <c r="K89" s="34"/>
      <c r="L89" s="1"/>
    </row>
    <row r="90" spans="1:12" ht="18" x14ac:dyDescent="0.25">
      <c r="A90" s="36"/>
      <c r="B90" s="34"/>
      <c r="C90" s="87"/>
      <c r="D90" s="84"/>
      <c r="E90" s="36"/>
      <c r="F90" s="36"/>
      <c r="G90" s="54"/>
      <c r="H90" s="36"/>
      <c r="I90" s="83"/>
      <c r="J90" s="34"/>
      <c r="K90" s="34"/>
      <c r="L90" s="1"/>
    </row>
    <row r="91" spans="1:12" ht="18" x14ac:dyDescent="0.25">
      <c r="A91" s="36"/>
      <c r="B91" s="34"/>
      <c r="C91" s="87"/>
      <c r="D91" s="84"/>
      <c r="E91" s="34"/>
      <c r="F91" s="36"/>
      <c r="G91" s="54"/>
      <c r="H91" s="36"/>
      <c r="I91" s="83"/>
      <c r="J91" s="34"/>
      <c r="K91" s="34"/>
      <c r="L91" s="1"/>
    </row>
    <row r="92" spans="1:12" ht="18" x14ac:dyDescent="0.25">
      <c r="A92" s="95"/>
      <c r="B92" s="96"/>
      <c r="C92" s="97"/>
      <c r="D92" s="98"/>
      <c r="E92" s="95"/>
      <c r="F92" s="95"/>
      <c r="G92" s="95"/>
      <c r="H92" s="95"/>
      <c r="I92" s="99"/>
      <c r="J92" s="96"/>
      <c r="K92" s="96"/>
      <c r="L92" s="100"/>
    </row>
    <row r="93" spans="1:12" ht="18" x14ac:dyDescent="0.25">
      <c r="A93" s="36"/>
      <c r="B93" s="34"/>
      <c r="C93" s="87"/>
      <c r="D93" s="84"/>
      <c r="E93" s="36"/>
      <c r="F93" s="36"/>
      <c r="G93" s="54"/>
      <c r="H93" s="36"/>
      <c r="I93" s="83"/>
      <c r="J93" s="34"/>
      <c r="K93" s="34"/>
      <c r="L93" s="1"/>
    </row>
    <row r="94" spans="1:12" ht="18" x14ac:dyDescent="0.25">
      <c r="A94" s="36"/>
      <c r="B94" s="34"/>
      <c r="C94" s="87"/>
      <c r="D94" s="84"/>
      <c r="E94" s="34"/>
      <c r="F94" s="36"/>
      <c r="G94" s="54"/>
      <c r="H94" s="36"/>
      <c r="I94" s="83"/>
      <c r="J94" s="34"/>
      <c r="K94" s="34"/>
      <c r="L94" s="1"/>
    </row>
  </sheetData>
  <phoneticPr fontId="0" type="noConversion"/>
  <pageMargins left="0" right="0" top="0" bottom="0" header="0.5" footer="0.5"/>
  <pageSetup scale="65" fitToWidth="3" fitToHeight="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5"/>
  <sheetViews>
    <sheetView view="pageBreakPreview" topLeftCell="A45" zoomScale="85" zoomScaleNormal="75" zoomScaleSheetLayoutView="85" workbookViewId="0">
      <selection activeCell="L61" sqref="L61:L64"/>
    </sheetView>
  </sheetViews>
  <sheetFormatPr defaultRowHeight="12.75" x14ac:dyDescent="0.2"/>
  <cols>
    <col min="1" max="1" width="13.140625" customWidth="1"/>
    <col min="2" max="2" width="16.42578125" customWidth="1"/>
    <col min="3" max="3" width="15.140625" customWidth="1"/>
    <col min="4" max="4" width="16.570312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31.5703125" customWidth="1"/>
    <col min="14" max="14" width="4.140625" customWidth="1"/>
    <col min="15" max="15" width="13.140625" customWidth="1"/>
    <col min="16" max="16" width="14.5703125" customWidth="1"/>
    <col min="17" max="17" width="15.42578125" customWidth="1"/>
    <col min="18" max="18" width="5.5703125" customWidth="1"/>
    <col min="19" max="19" width="6.85546875" customWidth="1"/>
    <col min="20" max="20" width="7.140625" customWidth="1"/>
    <col min="21" max="21" width="6.85546875" customWidth="1"/>
    <col min="22" max="22" width="5.140625" customWidth="1"/>
    <col min="23" max="23" width="16" customWidth="1"/>
    <col min="24" max="24" width="16.42578125" customWidth="1"/>
    <col min="25" max="25" width="17.42578125" customWidth="1"/>
    <col min="26" max="26" width="6.85546875" customWidth="1"/>
    <col min="27" max="27" width="6.5703125" customWidth="1"/>
    <col min="28" max="28" width="6.85546875" customWidth="1"/>
    <col min="29" max="29" width="5.85546875" customWidth="1"/>
    <col min="30" max="30" width="5" customWidth="1"/>
  </cols>
  <sheetData>
    <row r="1" spans="1:30" ht="25.5" x14ac:dyDescent="0.35">
      <c r="A1" s="30"/>
      <c r="B1" s="30"/>
      <c r="C1" s="165"/>
      <c r="D1" s="165"/>
      <c r="E1" s="165"/>
      <c r="F1" s="165"/>
      <c r="G1" s="166" t="s">
        <v>286</v>
      </c>
      <c r="H1" s="166"/>
      <c r="I1" s="166"/>
      <c r="J1" s="166"/>
      <c r="K1" s="166"/>
      <c r="L1" s="30"/>
      <c r="M1" s="30"/>
      <c r="N1" s="16"/>
      <c r="O1" s="16"/>
      <c r="P1" s="16"/>
      <c r="Q1" s="168"/>
      <c r="R1" s="168"/>
      <c r="S1" s="168"/>
      <c r="T1" s="168"/>
      <c r="U1" s="169" t="s">
        <v>225</v>
      </c>
      <c r="V1" s="168"/>
      <c r="W1" s="168"/>
      <c r="X1" s="168"/>
      <c r="Y1" s="16"/>
      <c r="Z1" s="16"/>
      <c r="AA1" s="16"/>
      <c r="AB1" s="16"/>
      <c r="AC1" s="16"/>
      <c r="AD1" s="16"/>
    </row>
    <row r="2" spans="1:30" ht="20.45" customHeight="1" x14ac:dyDescent="0.4">
      <c r="A2" s="14"/>
      <c r="B2" s="167" t="s">
        <v>645</v>
      </c>
      <c r="C2" s="166"/>
      <c r="D2" s="30"/>
      <c r="E2" s="30"/>
      <c r="F2" s="30"/>
      <c r="G2" s="32" t="s">
        <v>387</v>
      </c>
      <c r="H2" s="31"/>
      <c r="I2" s="31"/>
      <c r="J2" s="31"/>
      <c r="K2" s="31"/>
      <c r="L2" s="30"/>
      <c r="M2" s="33">
        <v>40987</v>
      </c>
      <c r="N2" s="16"/>
      <c r="AD2" s="16"/>
    </row>
    <row r="3" spans="1:30" ht="25.5" x14ac:dyDescent="0.35">
      <c r="A3" s="4"/>
      <c r="B3" s="170"/>
      <c r="C3" s="170"/>
      <c r="D3" s="30"/>
      <c r="E3" s="25" t="s">
        <v>584</v>
      </c>
      <c r="F3" s="22"/>
      <c r="G3" s="22"/>
      <c r="H3" s="30"/>
      <c r="I3" s="30"/>
      <c r="J3" s="22"/>
      <c r="K3" s="23" t="s">
        <v>224</v>
      </c>
      <c r="L3" s="22"/>
      <c r="M3" s="23" t="s">
        <v>585</v>
      </c>
      <c r="N3" s="16"/>
      <c r="O3" s="57" t="s">
        <v>262</v>
      </c>
      <c r="P3" s="57"/>
      <c r="Q3" s="57" t="s">
        <v>246</v>
      </c>
      <c r="R3" s="173"/>
      <c r="S3" s="173" t="s">
        <v>264</v>
      </c>
      <c r="T3" s="173" t="s">
        <v>263</v>
      </c>
      <c r="U3" s="173" t="s">
        <v>265</v>
      </c>
      <c r="V3" s="173" t="s">
        <v>266</v>
      </c>
      <c r="W3" s="173" t="s">
        <v>267</v>
      </c>
      <c r="Y3" s="129" t="s">
        <v>586</v>
      </c>
      <c r="AD3" s="16"/>
    </row>
    <row r="4" spans="1:30" ht="18.75" x14ac:dyDescent="0.3">
      <c r="A4" s="7"/>
      <c r="B4" s="170" t="s">
        <v>728</v>
      </c>
      <c r="C4" s="170"/>
      <c r="D4" s="23" t="s">
        <v>279</v>
      </c>
      <c r="E4" s="23" t="s">
        <v>280</v>
      </c>
      <c r="F4" s="23" t="s">
        <v>281</v>
      </c>
      <c r="G4" s="23" t="s">
        <v>282</v>
      </c>
      <c r="H4" s="23" t="s">
        <v>263</v>
      </c>
      <c r="I4" s="23" t="s">
        <v>247</v>
      </c>
      <c r="J4" s="23" t="s">
        <v>282</v>
      </c>
      <c r="K4" s="23" t="s">
        <v>263</v>
      </c>
      <c r="L4" s="23" t="s">
        <v>287</v>
      </c>
      <c r="M4" s="23" t="s">
        <v>244</v>
      </c>
      <c r="N4" s="82"/>
      <c r="O4" s="44" t="s">
        <v>223</v>
      </c>
      <c r="P4" s="44" t="s">
        <v>275</v>
      </c>
      <c r="Q4" s="44" t="s">
        <v>243</v>
      </c>
      <c r="R4" s="7"/>
      <c r="S4" s="11">
        <v>25</v>
      </c>
      <c r="T4" s="9">
        <v>46</v>
      </c>
      <c r="U4" s="9">
        <v>5</v>
      </c>
      <c r="V4" s="9">
        <v>0</v>
      </c>
      <c r="W4" s="145">
        <f>T4/S4</f>
        <v>1.84</v>
      </c>
      <c r="X4" s="16"/>
      <c r="Y4" s="16"/>
      <c r="Z4" s="15" t="s">
        <v>279</v>
      </c>
      <c r="AA4" s="15" t="s">
        <v>280</v>
      </c>
      <c r="AB4" s="15" t="s">
        <v>281</v>
      </c>
      <c r="AC4" s="15" t="s">
        <v>587</v>
      </c>
      <c r="AD4" s="16"/>
    </row>
    <row r="5" spans="1:30" ht="18.75" x14ac:dyDescent="0.3">
      <c r="A5" s="9"/>
      <c r="B5" s="35" t="s">
        <v>278</v>
      </c>
      <c r="C5" s="25"/>
      <c r="D5" s="23">
        <v>3</v>
      </c>
      <c r="E5" s="23">
        <v>1</v>
      </c>
      <c r="F5" s="23">
        <v>0</v>
      </c>
      <c r="G5" s="23">
        <v>13</v>
      </c>
      <c r="H5" s="23">
        <v>6</v>
      </c>
      <c r="I5" s="37">
        <f t="shared" ref="I5:I12" si="0">D5*2+F5*1</f>
        <v>6</v>
      </c>
      <c r="J5" s="23">
        <f>47+G5</f>
        <v>60</v>
      </c>
      <c r="K5" s="23">
        <f>62+H5</f>
        <v>68</v>
      </c>
      <c r="L5" s="23">
        <v>87</v>
      </c>
      <c r="M5" s="114">
        <v>27</v>
      </c>
      <c r="N5" s="82"/>
      <c r="O5" s="44" t="s">
        <v>321</v>
      </c>
      <c r="P5" s="44" t="s">
        <v>357</v>
      </c>
      <c r="Q5" s="44" t="s">
        <v>306</v>
      </c>
      <c r="R5" s="4"/>
      <c r="S5" s="11">
        <v>26</v>
      </c>
      <c r="T5" s="9">
        <v>48</v>
      </c>
      <c r="U5" s="9">
        <v>6</v>
      </c>
      <c r="V5" s="9">
        <v>1</v>
      </c>
      <c r="W5" s="145">
        <f>T5/S5</f>
        <v>1.8461538461538463</v>
      </c>
      <c r="X5" s="35" t="s">
        <v>312</v>
      </c>
      <c r="Y5" s="25"/>
      <c r="Z5" s="23">
        <v>12</v>
      </c>
      <c r="AA5" s="23">
        <v>5</v>
      </c>
      <c r="AB5" s="23">
        <v>6</v>
      </c>
      <c r="AC5" s="37">
        <f t="shared" ref="AC5:AC12" si="1">Z5*2+AB5</f>
        <v>30</v>
      </c>
      <c r="AD5" s="16"/>
    </row>
    <row r="6" spans="1:30" ht="18.75" x14ac:dyDescent="0.3">
      <c r="A6" s="9"/>
      <c r="B6" s="35" t="s">
        <v>372</v>
      </c>
      <c r="C6" s="25"/>
      <c r="D6" s="23">
        <v>3</v>
      </c>
      <c r="E6" s="23">
        <v>1</v>
      </c>
      <c r="F6" s="23">
        <v>0</v>
      </c>
      <c r="G6" s="23">
        <v>12</v>
      </c>
      <c r="H6" s="23">
        <v>8</v>
      </c>
      <c r="I6" s="37">
        <f t="shared" si="0"/>
        <v>6</v>
      </c>
      <c r="J6" s="23">
        <f>79+G6</f>
        <v>91</v>
      </c>
      <c r="K6" s="23">
        <f>53+H6</f>
        <v>61</v>
      </c>
      <c r="L6" s="23">
        <v>144</v>
      </c>
      <c r="M6" s="23">
        <v>37</v>
      </c>
      <c r="N6" s="82"/>
      <c r="O6" s="44" t="s">
        <v>252</v>
      </c>
      <c r="P6" s="44" t="s">
        <v>304</v>
      </c>
      <c r="Q6" s="44" t="s">
        <v>319</v>
      </c>
      <c r="R6" s="7"/>
      <c r="S6" s="11">
        <v>27</v>
      </c>
      <c r="T6" s="9">
        <v>57</v>
      </c>
      <c r="U6" s="9">
        <v>4</v>
      </c>
      <c r="V6" s="9">
        <v>2</v>
      </c>
      <c r="W6" s="145">
        <f t="shared" ref="W6:W12" si="2">T6/S6</f>
        <v>2.1111111111111112</v>
      </c>
      <c r="X6" s="35" t="s">
        <v>277</v>
      </c>
      <c r="Y6" s="25"/>
      <c r="Z6" s="23">
        <v>11</v>
      </c>
      <c r="AA6" s="23">
        <v>5</v>
      </c>
      <c r="AB6" s="23">
        <v>7</v>
      </c>
      <c r="AC6" s="37">
        <f t="shared" si="1"/>
        <v>29</v>
      </c>
      <c r="AD6" s="16"/>
    </row>
    <row r="7" spans="1:30" ht="18.75" x14ac:dyDescent="0.3">
      <c r="A7" s="9"/>
      <c r="B7" s="35" t="s">
        <v>313</v>
      </c>
      <c r="C7" s="25"/>
      <c r="D7" s="23">
        <v>2</v>
      </c>
      <c r="E7" s="23">
        <v>2</v>
      </c>
      <c r="F7" s="23">
        <v>0</v>
      </c>
      <c r="G7" s="23">
        <v>9</v>
      </c>
      <c r="H7" s="23">
        <v>9</v>
      </c>
      <c r="I7" s="37">
        <f t="shared" si="0"/>
        <v>4</v>
      </c>
      <c r="J7" s="23">
        <f>53+G7</f>
        <v>62</v>
      </c>
      <c r="K7" s="23">
        <f>44+H7</f>
        <v>53</v>
      </c>
      <c r="L7" s="23">
        <v>98</v>
      </c>
      <c r="M7" s="23">
        <v>24</v>
      </c>
      <c r="N7" s="82"/>
      <c r="O7" s="44" t="s">
        <v>255</v>
      </c>
      <c r="P7" s="44" t="s">
        <v>285</v>
      </c>
      <c r="Q7" s="44" t="s">
        <v>305</v>
      </c>
      <c r="R7" s="7"/>
      <c r="S7" s="11">
        <v>27</v>
      </c>
      <c r="T7" s="9">
        <v>59</v>
      </c>
      <c r="U7" s="9">
        <v>6</v>
      </c>
      <c r="V7" s="9">
        <v>2</v>
      </c>
      <c r="W7" s="145">
        <f t="shared" si="2"/>
        <v>2.1851851851851851</v>
      </c>
      <c r="X7" s="35" t="s">
        <v>313</v>
      </c>
      <c r="Y7" s="25"/>
      <c r="Z7" s="23">
        <v>10</v>
      </c>
      <c r="AA7" s="23">
        <v>9</v>
      </c>
      <c r="AB7" s="23">
        <v>4</v>
      </c>
      <c r="AC7" s="37">
        <f t="shared" si="1"/>
        <v>24</v>
      </c>
      <c r="AD7" s="16"/>
    </row>
    <row r="8" spans="1:30" ht="18.75" x14ac:dyDescent="0.3">
      <c r="A8" s="9"/>
      <c r="B8" s="35" t="s">
        <v>373</v>
      </c>
      <c r="C8" s="25"/>
      <c r="D8" s="23">
        <v>2</v>
      </c>
      <c r="E8" s="23">
        <v>2</v>
      </c>
      <c r="F8" s="23">
        <v>0</v>
      </c>
      <c r="G8" s="23">
        <v>9</v>
      </c>
      <c r="H8" s="23">
        <v>10</v>
      </c>
      <c r="I8" s="37">
        <f t="shared" si="0"/>
        <v>4</v>
      </c>
      <c r="J8" s="23">
        <f>47+G8</f>
        <v>56</v>
      </c>
      <c r="K8" s="23">
        <f>60+H8</f>
        <v>70</v>
      </c>
      <c r="L8" s="23">
        <v>90</v>
      </c>
      <c r="M8" s="114">
        <v>26</v>
      </c>
      <c r="N8" s="61"/>
      <c r="O8" s="44" t="s">
        <v>210</v>
      </c>
      <c r="P8" s="44" t="s">
        <v>317</v>
      </c>
      <c r="Q8" s="44" t="s">
        <v>358</v>
      </c>
      <c r="R8" s="4"/>
      <c r="S8" s="11">
        <v>23</v>
      </c>
      <c r="T8" s="9">
        <v>56</v>
      </c>
      <c r="U8" s="9">
        <v>1</v>
      </c>
      <c r="V8" s="9">
        <v>0</v>
      </c>
      <c r="W8" s="145">
        <f t="shared" si="2"/>
        <v>2.4347826086956523</v>
      </c>
      <c r="X8" s="35" t="s">
        <v>318</v>
      </c>
      <c r="Y8" s="25"/>
      <c r="Z8" s="23">
        <v>10</v>
      </c>
      <c r="AA8" s="23">
        <v>9</v>
      </c>
      <c r="AB8" s="23">
        <v>4</v>
      </c>
      <c r="AC8" s="37">
        <f t="shared" si="1"/>
        <v>24</v>
      </c>
      <c r="AD8" s="16"/>
    </row>
    <row r="9" spans="1:30" ht="18.75" x14ac:dyDescent="0.3">
      <c r="A9" s="9"/>
      <c r="B9" s="35" t="s">
        <v>277</v>
      </c>
      <c r="C9" s="25"/>
      <c r="D9" s="23">
        <v>1</v>
      </c>
      <c r="E9" s="23">
        <v>1</v>
      </c>
      <c r="F9" s="23">
        <v>2</v>
      </c>
      <c r="G9" s="23">
        <v>8</v>
      </c>
      <c r="H9" s="23">
        <v>7</v>
      </c>
      <c r="I9" s="37">
        <f t="shared" si="0"/>
        <v>4</v>
      </c>
      <c r="J9" s="23">
        <f>56+G9</f>
        <v>64</v>
      </c>
      <c r="K9" s="23">
        <f>40+H9</f>
        <v>47</v>
      </c>
      <c r="L9" s="23">
        <v>111</v>
      </c>
      <c r="M9" s="114">
        <v>25</v>
      </c>
      <c r="N9" s="15"/>
      <c r="O9" s="44" t="s">
        <v>255</v>
      </c>
      <c r="P9" s="44" t="s">
        <v>371</v>
      </c>
      <c r="Q9" s="44" t="s">
        <v>242</v>
      </c>
      <c r="R9" s="4"/>
      <c r="S9" s="11">
        <v>26</v>
      </c>
      <c r="T9" s="9">
        <v>67</v>
      </c>
      <c r="U9" s="9">
        <v>3</v>
      </c>
      <c r="V9" s="9">
        <v>1</v>
      </c>
      <c r="W9" s="145">
        <f>T9/S9</f>
        <v>2.5769230769230771</v>
      </c>
      <c r="X9" s="35" t="s">
        <v>278</v>
      </c>
      <c r="Y9" s="25"/>
      <c r="Z9" s="23">
        <v>8</v>
      </c>
      <c r="AA9" s="23">
        <v>11</v>
      </c>
      <c r="AB9" s="23">
        <v>4</v>
      </c>
      <c r="AC9" s="37">
        <f t="shared" si="1"/>
        <v>20</v>
      </c>
      <c r="AD9" s="16"/>
    </row>
    <row r="10" spans="1:30" ht="18.75" x14ac:dyDescent="0.3">
      <c r="A10" s="9"/>
      <c r="B10" s="35" t="s">
        <v>364</v>
      </c>
      <c r="C10" s="25"/>
      <c r="D10" s="23">
        <v>1</v>
      </c>
      <c r="E10" s="23">
        <v>1</v>
      </c>
      <c r="F10" s="23">
        <v>2</v>
      </c>
      <c r="G10" s="23">
        <v>8</v>
      </c>
      <c r="H10" s="23">
        <v>9</v>
      </c>
      <c r="I10" s="37">
        <f t="shared" si="0"/>
        <v>4</v>
      </c>
      <c r="J10" s="23">
        <f>49+G10</f>
        <v>57</v>
      </c>
      <c r="K10" s="23">
        <f>60+H10</f>
        <v>69</v>
      </c>
      <c r="L10" s="23">
        <v>86</v>
      </c>
      <c r="M10" s="114">
        <v>31</v>
      </c>
      <c r="N10" s="82"/>
      <c r="O10" s="44" t="s">
        <v>291</v>
      </c>
      <c r="P10" s="44" t="s">
        <v>329</v>
      </c>
      <c r="Q10" s="44" t="s">
        <v>356</v>
      </c>
      <c r="R10" s="4"/>
      <c r="S10" s="11">
        <v>17</v>
      </c>
      <c r="T10" s="9">
        <v>48</v>
      </c>
      <c r="U10" s="9">
        <v>1</v>
      </c>
      <c r="V10" s="9">
        <v>0</v>
      </c>
      <c r="W10" s="145">
        <f>T10/S10</f>
        <v>2.8235294117647061</v>
      </c>
      <c r="X10" s="35" t="s">
        <v>363</v>
      </c>
      <c r="Y10" s="25"/>
      <c r="Z10" s="23">
        <v>7</v>
      </c>
      <c r="AA10" s="23">
        <v>10</v>
      </c>
      <c r="AB10" s="23">
        <v>6</v>
      </c>
      <c r="AC10" s="37">
        <f t="shared" si="1"/>
        <v>20</v>
      </c>
      <c r="AD10" s="16"/>
    </row>
    <row r="11" spans="1:30" ht="18.75" x14ac:dyDescent="0.3">
      <c r="A11" s="9"/>
      <c r="B11" s="35" t="s">
        <v>276</v>
      </c>
      <c r="C11" s="25"/>
      <c r="D11" s="23">
        <v>1</v>
      </c>
      <c r="E11" s="23">
        <v>2</v>
      </c>
      <c r="F11" s="23">
        <v>1</v>
      </c>
      <c r="G11" s="23">
        <v>7</v>
      </c>
      <c r="H11" s="23">
        <v>12</v>
      </c>
      <c r="I11" s="37">
        <f t="shared" si="0"/>
        <v>3</v>
      </c>
      <c r="J11" s="23">
        <f>61+G11</f>
        <v>68</v>
      </c>
      <c r="K11" s="23">
        <f>68+H11</f>
        <v>80</v>
      </c>
      <c r="L11" s="23">
        <v>100</v>
      </c>
      <c r="M11" s="114">
        <v>34</v>
      </c>
      <c r="N11" s="82"/>
      <c r="O11" s="51" t="s">
        <v>355</v>
      </c>
      <c r="P11" s="44" t="s">
        <v>284</v>
      </c>
      <c r="Q11" s="44" t="s">
        <v>283</v>
      </c>
      <c r="R11" s="7"/>
      <c r="S11" s="11">
        <v>25</v>
      </c>
      <c r="T11" s="9">
        <v>73</v>
      </c>
      <c r="U11" s="9">
        <v>1</v>
      </c>
      <c r="V11" s="9">
        <v>2</v>
      </c>
      <c r="W11" s="145">
        <f>T11/S11</f>
        <v>2.92</v>
      </c>
      <c r="X11" s="35" t="s">
        <v>364</v>
      </c>
      <c r="Y11" s="25"/>
      <c r="Z11" s="23">
        <v>7</v>
      </c>
      <c r="AA11" s="23">
        <v>11</v>
      </c>
      <c r="AB11" s="23">
        <v>5</v>
      </c>
      <c r="AC11" s="37">
        <f t="shared" si="1"/>
        <v>19</v>
      </c>
      <c r="AD11" s="16"/>
    </row>
    <row r="12" spans="1:30" ht="19.5" thickBot="1" x14ac:dyDescent="0.35">
      <c r="A12" s="9"/>
      <c r="B12" s="35" t="s">
        <v>318</v>
      </c>
      <c r="C12" s="25"/>
      <c r="D12" s="23">
        <v>0</v>
      </c>
      <c r="E12" s="23">
        <v>3</v>
      </c>
      <c r="F12" s="23">
        <v>1</v>
      </c>
      <c r="G12" s="23">
        <v>7</v>
      </c>
      <c r="H12" s="23">
        <v>12</v>
      </c>
      <c r="I12" s="37">
        <f t="shared" si="0"/>
        <v>1</v>
      </c>
      <c r="J12" s="23">
        <f>42+G12</f>
        <v>49</v>
      </c>
      <c r="K12" s="23">
        <f>47+H12</f>
        <v>59</v>
      </c>
      <c r="L12" s="23">
        <v>83</v>
      </c>
      <c r="M12" s="53">
        <v>31</v>
      </c>
      <c r="N12" s="82"/>
      <c r="O12" s="44" t="s">
        <v>297</v>
      </c>
      <c r="P12" s="44" t="s">
        <v>203</v>
      </c>
      <c r="Q12" s="44"/>
      <c r="R12" s="4"/>
      <c r="S12" s="11">
        <v>20</v>
      </c>
      <c r="T12" s="9">
        <v>45</v>
      </c>
      <c r="U12" s="9">
        <v>4</v>
      </c>
      <c r="V12" s="9">
        <v>0</v>
      </c>
      <c r="W12" s="145">
        <f t="shared" si="2"/>
        <v>2.25</v>
      </c>
      <c r="X12" s="35" t="s">
        <v>276</v>
      </c>
      <c r="Y12" s="25"/>
      <c r="Z12" s="23">
        <v>7</v>
      </c>
      <c r="AA12" s="23">
        <v>12</v>
      </c>
      <c r="AB12" s="23">
        <v>4</v>
      </c>
      <c r="AC12" s="37">
        <f t="shared" si="1"/>
        <v>18</v>
      </c>
      <c r="AD12" s="16"/>
    </row>
    <row r="13" spans="1:30" ht="18.75" thickBot="1" x14ac:dyDescent="0.3">
      <c r="A13" s="4"/>
      <c r="B13" s="65"/>
      <c r="C13" s="65"/>
      <c r="D13" s="65">
        <f t="shared" ref="D13:M13" si="3">SUM(D5:D12)</f>
        <v>13</v>
      </c>
      <c r="E13" s="65">
        <f t="shared" si="3"/>
        <v>13</v>
      </c>
      <c r="F13" s="65">
        <f t="shared" si="3"/>
        <v>6</v>
      </c>
      <c r="G13" s="65">
        <f t="shared" si="3"/>
        <v>73</v>
      </c>
      <c r="H13" s="65">
        <f t="shared" si="3"/>
        <v>73</v>
      </c>
      <c r="I13" s="65">
        <f t="shared" si="3"/>
        <v>32</v>
      </c>
      <c r="J13" s="65">
        <f t="shared" si="3"/>
        <v>507</v>
      </c>
      <c r="K13" s="65">
        <f t="shared" si="3"/>
        <v>507</v>
      </c>
      <c r="L13" s="65">
        <f t="shared" si="3"/>
        <v>799</v>
      </c>
      <c r="M13" s="65">
        <f t="shared" si="3"/>
        <v>235</v>
      </c>
      <c r="N13" s="16"/>
      <c r="O13" s="16"/>
      <c r="P13" s="16"/>
      <c r="Q13" s="57" t="s">
        <v>224</v>
      </c>
      <c r="R13" s="14"/>
      <c r="S13" s="17">
        <f>SUM(S4:S12)</f>
        <v>216</v>
      </c>
      <c r="T13" s="17">
        <f>SUM(T4:T12)</f>
        <v>499</v>
      </c>
      <c r="U13" s="17">
        <f>SUM(U4:U12)</f>
        <v>31</v>
      </c>
      <c r="V13" s="17">
        <f>SUM(V4:V12)</f>
        <v>8</v>
      </c>
      <c r="W13" s="18">
        <f>(T13+V13)/S13</f>
        <v>2.3472222222222223</v>
      </c>
      <c r="X13" s="16"/>
      <c r="Y13" s="16"/>
      <c r="Z13" s="65">
        <f>SUM(Z5:Z12)</f>
        <v>72</v>
      </c>
      <c r="AA13" s="65">
        <f>SUM(AA5:AA12)</f>
        <v>72</v>
      </c>
      <c r="AB13" s="65">
        <f>SUM(AB5:AB12)</f>
        <v>40</v>
      </c>
      <c r="AC13" s="65"/>
      <c r="AD13" s="16"/>
    </row>
    <row r="14" spans="1:30" ht="18.75" thickTop="1" x14ac:dyDescent="0.25">
      <c r="A14" s="147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6"/>
      <c r="O14" s="2"/>
      <c r="P14" s="3"/>
      <c r="Q14" s="2"/>
      <c r="V14" s="9"/>
      <c r="AD14" s="16"/>
    </row>
    <row r="15" spans="1:30" ht="18.75" x14ac:dyDescent="0.3">
      <c r="A15" s="74" t="s">
        <v>646</v>
      </c>
      <c r="B15" s="74"/>
      <c r="C15" s="164"/>
      <c r="D15" s="78"/>
      <c r="E15" s="71" t="s">
        <v>239</v>
      </c>
      <c r="F15" s="70"/>
      <c r="G15" s="70"/>
      <c r="H15" s="70"/>
      <c r="I15" s="70"/>
      <c r="J15" s="72"/>
      <c r="K15" s="70"/>
      <c r="L15" s="70"/>
      <c r="M15" s="70"/>
      <c r="N15" s="16"/>
      <c r="AD15" s="16"/>
    </row>
    <row r="16" spans="1:30" ht="18.75" x14ac:dyDescent="0.3">
      <c r="A16" s="49" t="s">
        <v>227</v>
      </c>
      <c r="B16" s="35" t="s">
        <v>313</v>
      </c>
      <c r="C16" s="69"/>
      <c r="D16" s="23">
        <v>2</v>
      </c>
      <c r="E16" s="9">
        <v>1</v>
      </c>
      <c r="F16" s="44" t="s">
        <v>652</v>
      </c>
      <c r="J16" s="4"/>
      <c r="N16" s="16"/>
      <c r="P16" s="170" t="s">
        <v>552</v>
      </c>
      <c r="Q16" s="171"/>
      <c r="R16" s="171"/>
      <c r="S16" s="170"/>
      <c r="T16" s="170"/>
      <c r="U16" s="170" t="s">
        <v>348</v>
      </c>
      <c r="V16" s="170"/>
      <c r="W16" s="170"/>
      <c r="X16" s="170"/>
      <c r="Y16" s="170" t="s">
        <v>349</v>
      </c>
      <c r="Z16" s="20"/>
      <c r="AD16" s="16"/>
    </row>
    <row r="17" spans="1:30" ht="18" x14ac:dyDescent="0.25">
      <c r="A17" s="42" t="s">
        <v>226</v>
      </c>
      <c r="B17" s="44" t="s">
        <v>215</v>
      </c>
      <c r="C17" s="44" t="s">
        <v>369</v>
      </c>
      <c r="D17" s="23"/>
      <c r="E17" s="9">
        <v>2</v>
      </c>
      <c r="F17" s="44" t="s">
        <v>653</v>
      </c>
      <c r="J17" s="4"/>
      <c r="N17" s="16"/>
      <c r="P17" s="44" t="s">
        <v>272</v>
      </c>
      <c r="Q17" s="22"/>
      <c r="R17" s="44"/>
      <c r="S17" s="44"/>
      <c r="T17" s="44" t="s">
        <v>272</v>
      </c>
      <c r="U17" s="44"/>
      <c r="V17" s="23"/>
      <c r="W17" s="44"/>
      <c r="X17" s="44"/>
      <c r="Y17" s="44" t="s">
        <v>272</v>
      </c>
      <c r="Z17" s="44"/>
      <c r="AD17" s="16"/>
    </row>
    <row r="18" spans="1:30" ht="15.75" x14ac:dyDescent="0.25">
      <c r="A18" s="42"/>
      <c r="B18" s="44"/>
      <c r="C18" s="44"/>
      <c r="D18" s="51"/>
      <c r="E18" s="9"/>
      <c r="F18" s="44"/>
      <c r="J18" s="4"/>
      <c r="N18" s="16"/>
      <c r="P18" s="44"/>
      <c r="S18" s="44"/>
      <c r="T18" s="44"/>
      <c r="U18" s="44"/>
      <c r="X18" s="44"/>
      <c r="Y18" s="44"/>
      <c r="AD18" s="16"/>
    </row>
    <row r="19" spans="1:30" ht="18.75" x14ac:dyDescent="0.3">
      <c r="A19" s="42" t="s">
        <v>326</v>
      </c>
      <c r="B19" s="35" t="s">
        <v>372</v>
      </c>
      <c r="C19" s="92"/>
      <c r="D19" s="113">
        <v>3</v>
      </c>
      <c r="E19" s="9">
        <v>1</v>
      </c>
      <c r="F19" s="44" t="s">
        <v>649</v>
      </c>
      <c r="N19" s="16"/>
      <c r="P19" s="35"/>
      <c r="U19" s="44"/>
      <c r="Y19" s="44"/>
      <c r="AD19" s="16"/>
    </row>
    <row r="20" spans="1:30" ht="18" x14ac:dyDescent="0.25">
      <c r="A20" s="91" t="s">
        <v>226</v>
      </c>
      <c r="B20" s="44" t="s">
        <v>420</v>
      </c>
      <c r="C20" s="44" t="s">
        <v>366</v>
      </c>
      <c r="D20" s="113"/>
      <c r="E20" s="9">
        <v>1</v>
      </c>
      <c r="F20" s="44" t="s">
        <v>650</v>
      </c>
      <c r="N20" s="63"/>
      <c r="O20" s="168"/>
      <c r="P20" s="168"/>
      <c r="Q20" s="168"/>
      <c r="R20" s="168"/>
      <c r="S20" s="168"/>
      <c r="T20" s="168"/>
      <c r="U20" s="172" t="s">
        <v>236</v>
      </c>
      <c r="V20" s="168"/>
      <c r="W20" s="168"/>
      <c r="X20" s="168"/>
      <c r="Y20" s="168"/>
      <c r="Z20" s="168"/>
      <c r="AA20" s="168"/>
      <c r="AB20" s="168"/>
      <c r="AC20" s="175" t="s">
        <v>236</v>
      </c>
      <c r="AD20" s="62"/>
    </row>
    <row r="21" spans="1:30" ht="15.75" x14ac:dyDescent="0.25">
      <c r="E21" s="9">
        <v>2</v>
      </c>
      <c r="F21" s="44" t="s">
        <v>651</v>
      </c>
      <c r="N21" s="15"/>
      <c r="O21" s="57" t="s">
        <v>208</v>
      </c>
      <c r="P21" s="57"/>
      <c r="Q21" s="173" t="s">
        <v>246</v>
      </c>
      <c r="R21" s="173" t="s">
        <v>240</v>
      </c>
      <c r="S21" s="173" t="s">
        <v>241</v>
      </c>
      <c r="T21" s="173" t="s">
        <v>247</v>
      </c>
      <c r="U21" s="174" t="s">
        <v>237</v>
      </c>
      <c r="V21" s="168"/>
      <c r="W21" s="57" t="s">
        <v>208</v>
      </c>
      <c r="X21" s="57"/>
      <c r="Y21" s="173" t="s">
        <v>246</v>
      </c>
      <c r="Z21" s="173" t="s">
        <v>240</v>
      </c>
      <c r="AA21" s="173" t="s">
        <v>241</v>
      </c>
      <c r="AB21" s="173" t="s">
        <v>247</v>
      </c>
      <c r="AC21" s="174" t="s">
        <v>237</v>
      </c>
      <c r="AD21" s="61"/>
    </row>
    <row r="22" spans="1:30" ht="15.75" x14ac:dyDescent="0.25">
      <c r="N22" s="63"/>
      <c r="O22" s="44" t="s">
        <v>460</v>
      </c>
      <c r="P22" s="44" t="s">
        <v>299</v>
      </c>
      <c r="Q22" s="44" t="s">
        <v>243</v>
      </c>
      <c r="R22" s="9">
        <v>22</v>
      </c>
      <c r="S22" s="9">
        <v>20</v>
      </c>
      <c r="T22" s="15">
        <f t="shared" ref="T22:T47" si="4">SUM(R22:S22)</f>
        <v>42</v>
      </c>
      <c r="U22" s="9">
        <v>1</v>
      </c>
      <c r="V22" s="15"/>
      <c r="W22" s="44" t="s">
        <v>517</v>
      </c>
      <c r="X22" s="44" t="s">
        <v>212</v>
      </c>
      <c r="Y22" s="44" t="s">
        <v>319</v>
      </c>
      <c r="Z22" s="9">
        <v>3</v>
      </c>
      <c r="AA22" s="9">
        <v>8</v>
      </c>
      <c r="AB22" s="15">
        <f t="shared" ref="AB22:AB63" si="5">SUM(Z22:AA22)</f>
        <v>11</v>
      </c>
      <c r="AC22" s="9">
        <v>4</v>
      </c>
      <c r="AD22" s="15"/>
    </row>
    <row r="23" spans="1:30" ht="18.75" x14ac:dyDescent="0.3">
      <c r="A23" s="73"/>
      <c r="B23" s="156"/>
      <c r="C23" s="75"/>
      <c r="D23" s="148"/>
      <c r="E23" s="71" t="s">
        <v>239</v>
      </c>
      <c r="F23" s="71"/>
      <c r="G23" s="70"/>
      <c r="H23" s="70"/>
      <c r="I23" s="70"/>
      <c r="J23" s="72"/>
      <c r="K23" s="70"/>
      <c r="L23" s="70"/>
      <c r="M23" s="70"/>
      <c r="N23" s="15"/>
      <c r="O23" s="44" t="s">
        <v>465</v>
      </c>
      <c r="P23" s="44" t="s">
        <v>304</v>
      </c>
      <c r="Q23" s="44" t="s">
        <v>306</v>
      </c>
      <c r="R23" s="9">
        <v>22</v>
      </c>
      <c r="S23" s="9">
        <v>16</v>
      </c>
      <c r="T23" s="15">
        <f t="shared" si="4"/>
        <v>38</v>
      </c>
      <c r="U23" s="9">
        <v>4</v>
      </c>
      <c r="V23" s="63"/>
      <c r="W23" s="44" t="s">
        <v>531</v>
      </c>
      <c r="X23" s="44" t="s">
        <v>333</v>
      </c>
      <c r="Y23" s="44" t="s">
        <v>305</v>
      </c>
      <c r="Z23" s="9">
        <v>1</v>
      </c>
      <c r="AA23" s="9">
        <v>10</v>
      </c>
      <c r="AB23" s="15">
        <f t="shared" si="5"/>
        <v>11</v>
      </c>
      <c r="AC23" s="9">
        <v>4</v>
      </c>
      <c r="AD23" s="15"/>
    </row>
    <row r="24" spans="1:30" ht="18.75" x14ac:dyDescent="0.3">
      <c r="A24" s="49" t="s">
        <v>228</v>
      </c>
      <c r="B24" s="35" t="s">
        <v>318</v>
      </c>
      <c r="D24" s="23">
        <v>1</v>
      </c>
      <c r="E24" s="8">
        <v>2</v>
      </c>
      <c r="F24" s="44" t="s">
        <v>654</v>
      </c>
      <c r="G24" s="44"/>
      <c r="M24" s="39"/>
      <c r="N24" s="63"/>
      <c r="O24" s="44" t="s">
        <v>471</v>
      </c>
      <c r="P24" s="44" t="s">
        <v>384</v>
      </c>
      <c r="Q24" s="44" t="s">
        <v>305</v>
      </c>
      <c r="R24" s="9">
        <v>19</v>
      </c>
      <c r="S24" s="9">
        <v>19</v>
      </c>
      <c r="T24" s="15">
        <f t="shared" si="4"/>
        <v>38</v>
      </c>
      <c r="U24" s="9">
        <v>2</v>
      </c>
      <c r="V24" s="15"/>
      <c r="W24" s="56" t="s">
        <v>477</v>
      </c>
      <c r="X24" s="56" t="s">
        <v>376</v>
      </c>
      <c r="Y24" s="160" t="s">
        <v>358</v>
      </c>
      <c r="Z24" s="9">
        <v>1</v>
      </c>
      <c r="AA24" s="9">
        <v>10</v>
      </c>
      <c r="AB24" s="15">
        <f t="shared" si="5"/>
        <v>11</v>
      </c>
      <c r="AC24" s="9">
        <v>3</v>
      </c>
      <c r="AD24" s="15"/>
    </row>
    <row r="25" spans="1:30" ht="15.75" x14ac:dyDescent="0.25">
      <c r="A25" s="52" t="s">
        <v>226</v>
      </c>
      <c r="B25" s="44" t="s">
        <v>272</v>
      </c>
      <c r="C25" s="44"/>
      <c r="E25" s="8"/>
      <c r="F25" s="44"/>
      <c r="N25" s="15"/>
      <c r="O25" s="157" t="s">
        <v>472</v>
      </c>
      <c r="P25" s="44" t="s">
        <v>320</v>
      </c>
      <c r="Q25" s="44" t="s">
        <v>305</v>
      </c>
      <c r="R25" s="9">
        <v>23</v>
      </c>
      <c r="S25" s="11">
        <v>11</v>
      </c>
      <c r="T25" s="15">
        <f t="shared" si="4"/>
        <v>34</v>
      </c>
      <c r="U25" s="9">
        <v>3</v>
      </c>
      <c r="V25" s="15"/>
      <c r="W25" s="44" t="s">
        <v>515</v>
      </c>
      <c r="X25" s="88" t="s">
        <v>221</v>
      </c>
      <c r="Y25" s="44" t="s">
        <v>305</v>
      </c>
      <c r="Z25" s="11"/>
      <c r="AA25" s="11">
        <v>11</v>
      </c>
      <c r="AB25" s="15">
        <f t="shared" si="5"/>
        <v>11</v>
      </c>
      <c r="AC25" s="9">
        <v>2</v>
      </c>
      <c r="AD25" s="15"/>
    </row>
    <row r="26" spans="1:30" ht="15.75" x14ac:dyDescent="0.25">
      <c r="B26" s="44"/>
      <c r="C26" s="44"/>
      <c r="E26" s="93"/>
      <c r="F26" s="44"/>
      <c r="N26" s="63"/>
      <c r="O26" s="44" t="s">
        <v>469</v>
      </c>
      <c r="P26" s="159" t="s">
        <v>383</v>
      </c>
      <c r="Q26" s="51" t="s">
        <v>305</v>
      </c>
      <c r="R26" s="9">
        <v>21</v>
      </c>
      <c r="S26" s="9">
        <v>13</v>
      </c>
      <c r="T26" s="15">
        <f t="shared" si="4"/>
        <v>34</v>
      </c>
      <c r="U26" s="9">
        <v>4</v>
      </c>
      <c r="V26" s="15"/>
      <c r="W26" s="44" t="s">
        <v>479</v>
      </c>
      <c r="X26" s="51" t="s">
        <v>298</v>
      </c>
      <c r="Y26" s="51" t="s">
        <v>319</v>
      </c>
      <c r="Z26" s="9">
        <v>2</v>
      </c>
      <c r="AA26" s="11">
        <v>8</v>
      </c>
      <c r="AB26" s="15">
        <f t="shared" si="5"/>
        <v>10</v>
      </c>
      <c r="AC26" s="9">
        <v>1</v>
      </c>
      <c r="AD26" s="15"/>
    </row>
    <row r="27" spans="1:30" ht="18.75" x14ac:dyDescent="0.3">
      <c r="A27" s="42"/>
      <c r="B27" s="35" t="s">
        <v>583</v>
      </c>
      <c r="D27" s="23">
        <v>1</v>
      </c>
      <c r="E27" s="8">
        <v>2</v>
      </c>
      <c r="F27" s="44" t="s">
        <v>655</v>
      </c>
      <c r="N27" s="15"/>
      <c r="O27" s="44" t="s">
        <v>461</v>
      </c>
      <c r="P27" s="44" t="s">
        <v>299</v>
      </c>
      <c r="Q27" s="44" t="s">
        <v>243</v>
      </c>
      <c r="R27" s="9">
        <v>15</v>
      </c>
      <c r="S27" s="9">
        <v>18</v>
      </c>
      <c r="T27" s="15">
        <f t="shared" si="4"/>
        <v>33</v>
      </c>
      <c r="U27" s="9">
        <v>3</v>
      </c>
      <c r="V27" s="15"/>
      <c r="W27" s="44" t="s">
        <v>500</v>
      </c>
      <c r="X27" s="44" t="s">
        <v>309</v>
      </c>
      <c r="Y27" s="44" t="s">
        <v>306</v>
      </c>
      <c r="Z27" s="9">
        <v>1</v>
      </c>
      <c r="AA27" s="9">
        <v>9</v>
      </c>
      <c r="AB27" s="15">
        <f t="shared" si="5"/>
        <v>10</v>
      </c>
      <c r="AC27" s="9">
        <v>5</v>
      </c>
      <c r="AD27" s="15"/>
    </row>
    <row r="28" spans="1:30" ht="15.75" x14ac:dyDescent="0.25">
      <c r="A28" s="52" t="s">
        <v>226</v>
      </c>
      <c r="B28" s="44" t="s">
        <v>656</v>
      </c>
      <c r="C28" s="44" t="s">
        <v>405</v>
      </c>
      <c r="E28" s="93"/>
      <c r="F28" s="44"/>
      <c r="N28" s="63"/>
      <c r="O28" s="44" t="s">
        <v>505</v>
      </c>
      <c r="P28" s="44" t="s">
        <v>293</v>
      </c>
      <c r="Q28" s="44" t="s">
        <v>242</v>
      </c>
      <c r="R28" s="9">
        <v>27</v>
      </c>
      <c r="S28" s="9">
        <v>5</v>
      </c>
      <c r="T28" s="15">
        <f t="shared" ref="T28:T33" si="6">SUM(R28:S28)</f>
        <v>32</v>
      </c>
      <c r="U28" s="9">
        <v>1</v>
      </c>
      <c r="V28" s="63"/>
      <c r="W28" s="44" t="s">
        <v>566</v>
      </c>
      <c r="X28" s="51" t="s">
        <v>217</v>
      </c>
      <c r="Y28" s="51" t="s">
        <v>356</v>
      </c>
      <c r="Z28" s="9">
        <v>4</v>
      </c>
      <c r="AA28" s="9">
        <v>5</v>
      </c>
      <c r="AB28" s="15">
        <f t="shared" si="5"/>
        <v>9</v>
      </c>
      <c r="AC28" s="9">
        <v>1</v>
      </c>
      <c r="AD28" s="15"/>
    </row>
    <row r="29" spans="1:30" ht="15.75" x14ac:dyDescent="0.25">
      <c r="B29" s="44"/>
      <c r="C29" s="44"/>
      <c r="E29" s="93"/>
      <c r="F29" s="44"/>
      <c r="N29" s="63"/>
      <c r="O29" s="44" t="s">
        <v>456</v>
      </c>
      <c r="P29" s="44" t="s">
        <v>292</v>
      </c>
      <c r="Q29" s="44" t="s">
        <v>356</v>
      </c>
      <c r="R29" s="9">
        <v>14</v>
      </c>
      <c r="S29" s="11">
        <v>18</v>
      </c>
      <c r="T29" s="15">
        <f t="shared" si="6"/>
        <v>32</v>
      </c>
      <c r="U29" s="9">
        <v>1</v>
      </c>
      <c r="V29" s="15"/>
      <c r="W29" s="56" t="s">
        <v>548</v>
      </c>
      <c r="X29" s="56" t="s">
        <v>310</v>
      </c>
      <c r="Y29" s="160" t="s">
        <v>243</v>
      </c>
      <c r="Z29" s="11">
        <v>2</v>
      </c>
      <c r="AA29" s="9">
        <v>7</v>
      </c>
      <c r="AB29" s="15">
        <f t="shared" si="5"/>
        <v>9</v>
      </c>
      <c r="AC29" s="9">
        <v>2</v>
      </c>
      <c r="AD29" s="15"/>
    </row>
    <row r="30" spans="1:30" ht="18.75" x14ac:dyDescent="0.3">
      <c r="A30" s="76" t="s">
        <v>327</v>
      </c>
      <c r="B30" s="156"/>
      <c r="C30" s="155"/>
      <c r="D30" s="148"/>
      <c r="E30" s="71" t="s">
        <v>239</v>
      </c>
      <c r="F30" s="71"/>
      <c r="G30" s="78"/>
      <c r="H30" s="78"/>
      <c r="I30" s="78"/>
      <c r="J30" s="79"/>
      <c r="K30" s="78"/>
      <c r="L30" s="78"/>
      <c r="M30" s="78"/>
      <c r="N30" s="63"/>
      <c r="O30" s="44" t="s">
        <v>470</v>
      </c>
      <c r="P30" s="44" t="s">
        <v>300</v>
      </c>
      <c r="Q30" s="44" t="s">
        <v>305</v>
      </c>
      <c r="R30" s="9">
        <v>6</v>
      </c>
      <c r="S30" s="11">
        <v>25</v>
      </c>
      <c r="T30" s="15">
        <f t="shared" si="6"/>
        <v>31</v>
      </c>
      <c r="U30" s="9">
        <v>1</v>
      </c>
      <c r="V30" s="15"/>
      <c r="W30" s="44" t="s">
        <v>512</v>
      </c>
      <c r="X30" s="44" t="s">
        <v>303</v>
      </c>
      <c r="Y30" s="44" t="s">
        <v>242</v>
      </c>
      <c r="Z30" s="9">
        <v>2</v>
      </c>
      <c r="AA30" s="9">
        <v>7</v>
      </c>
      <c r="AB30" s="15">
        <f t="shared" si="5"/>
        <v>9</v>
      </c>
      <c r="AC30" s="9">
        <v>1</v>
      </c>
      <c r="AD30" s="15"/>
    </row>
    <row r="31" spans="1:30" ht="18.75" x14ac:dyDescent="0.3">
      <c r="A31" s="49" t="s">
        <v>229</v>
      </c>
      <c r="B31" s="35" t="s">
        <v>276</v>
      </c>
      <c r="D31" s="23">
        <v>2</v>
      </c>
      <c r="E31" s="8">
        <v>1</v>
      </c>
      <c r="F31" s="44" t="s">
        <v>657</v>
      </c>
      <c r="G31" s="158"/>
      <c r="H31" s="158"/>
      <c r="I31" s="94"/>
      <c r="J31" s="94"/>
      <c r="K31" s="94"/>
      <c r="L31" s="94"/>
      <c r="M31" s="94"/>
      <c r="N31" s="15"/>
      <c r="O31" s="44" t="s">
        <v>476</v>
      </c>
      <c r="P31" s="44" t="s">
        <v>293</v>
      </c>
      <c r="Q31" s="44" t="s">
        <v>358</v>
      </c>
      <c r="R31" s="8">
        <v>18</v>
      </c>
      <c r="S31" s="12">
        <v>11</v>
      </c>
      <c r="T31" s="15">
        <f t="shared" si="6"/>
        <v>29</v>
      </c>
      <c r="U31" s="9">
        <v>1</v>
      </c>
      <c r="V31" s="15"/>
      <c r="W31" s="44" t="s">
        <v>549</v>
      </c>
      <c r="X31" s="44" t="s">
        <v>204</v>
      </c>
      <c r="Y31" s="44" t="s">
        <v>242</v>
      </c>
      <c r="Z31" s="9">
        <v>1</v>
      </c>
      <c r="AA31" s="11">
        <v>8</v>
      </c>
      <c r="AB31" s="15">
        <f t="shared" si="5"/>
        <v>9</v>
      </c>
      <c r="AC31" s="9">
        <v>6</v>
      </c>
      <c r="AD31" s="15"/>
    </row>
    <row r="32" spans="1:30" ht="15.75" x14ac:dyDescent="0.25">
      <c r="A32" s="42" t="s">
        <v>226</v>
      </c>
      <c r="B32" s="44" t="s">
        <v>448</v>
      </c>
      <c r="C32" s="44" t="s">
        <v>366</v>
      </c>
      <c r="D32" s="9"/>
      <c r="E32" s="8">
        <v>2</v>
      </c>
      <c r="F32" s="44" t="s">
        <v>658</v>
      </c>
      <c r="N32" s="15"/>
      <c r="O32" s="44" t="s">
        <v>475</v>
      </c>
      <c r="P32" s="44" t="s">
        <v>256</v>
      </c>
      <c r="Q32" s="44" t="s">
        <v>358</v>
      </c>
      <c r="R32" s="9">
        <v>12</v>
      </c>
      <c r="S32" s="9">
        <v>17</v>
      </c>
      <c r="T32" s="15">
        <f t="shared" si="6"/>
        <v>29</v>
      </c>
      <c r="U32" s="9">
        <v>7</v>
      </c>
      <c r="V32" s="15"/>
      <c r="W32" s="44" t="s">
        <v>557</v>
      </c>
      <c r="X32" s="44" t="s">
        <v>324</v>
      </c>
      <c r="Y32" s="44" t="s">
        <v>243</v>
      </c>
      <c r="Z32" s="9">
        <v>3</v>
      </c>
      <c r="AA32" s="9">
        <v>5</v>
      </c>
      <c r="AB32" s="15">
        <f t="shared" si="5"/>
        <v>8</v>
      </c>
      <c r="AC32" s="9"/>
      <c r="AD32" s="15"/>
    </row>
    <row r="33" spans="1:30" ht="15.75" customHeight="1" x14ac:dyDescent="0.25">
      <c r="B33" s="44"/>
      <c r="C33" s="44"/>
      <c r="E33" s="8"/>
      <c r="N33" s="15"/>
      <c r="O33" s="44" t="s">
        <v>478</v>
      </c>
      <c r="P33" s="44" t="s">
        <v>253</v>
      </c>
      <c r="Q33" s="44" t="s">
        <v>319</v>
      </c>
      <c r="R33" s="9">
        <v>19</v>
      </c>
      <c r="S33" s="11">
        <v>8</v>
      </c>
      <c r="T33" s="15">
        <f t="shared" si="6"/>
        <v>27</v>
      </c>
      <c r="U33" s="9">
        <v>5</v>
      </c>
      <c r="V33" s="15"/>
      <c r="W33" s="44" t="s">
        <v>503</v>
      </c>
      <c r="X33" s="44" t="s">
        <v>234</v>
      </c>
      <c r="Y33" s="44" t="s">
        <v>306</v>
      </c>
      <c r="Z33" s="9">
        <v>1</v>
      </c>
      <c r="AA33" s="11">
        <v>7</v>
      </c>
      <c r="AB33" s="15">
        <f t="shared" si="5"/>
        <v>8</v>
      </c>
      <c r="AC33" s="9">
        <v>1</v>
      </c>
      <c r="AD33" s="15"/>
    </row>
    <row r="34" spans="1:30" ht="18.75" x14ac:dyDescent="0.3">
      <c r="A34" s="52"/>
      <c r="B34" s="35" t="s">
        <v>364</v>
      </c>
      <c r="C34" s="46"/>
      <c r="D34" s="114">
        <v>2</v>
      </c>
      <c r="E34" s="8">
        <v>1</v>
      </c>
      <c r="F34" s="44" t="s">
        <v>660</v>
      </c>
      <c r="N34" s="63"/>
      <c r="O34" s="44" t="s">
        <v>453</v>
      </c>
      <c r="P34" s="44" t="s">
        <v>379</v>
      </c>
      <c r="Q34" s="51" t="s">
        <v>250</v>
      </c>
      <c r="R34" s="9">
        <v>16</v>
      </c>
      <c r="S34" s="9">
        <v>8</v>
      </c>
      <c r="T34" s="15">
        <f t="shared" si="4"/>
        <v>24</v>
      </c>
      <c r="U34" s="9">
        <v>1</v>
      </c>
      <c r="V34" s="15"/>
      <c r="W34" s="44" t="s">
        <v>499</v>
      </c>
      <c r="X34" s="44" t="s">
        <v>218</v>
      </c>
      <c r="Y34" s="51" t="s">
        <v>306</v>
      </c>
      <c r="Z34" s="9"/>
      <c r="AA34" s="9">
        <v>8</v>
      </c>
      <c r="AB34" s="15">
        <f t="shared" si="5"/>
        <v>8</v>
      </c>
      <c r="AC34" s="9"/>
      <c r="AD34" s="15"/>
    </row>
    <row r="35" spans="1:30" ht="18" x14ac:dyDescent="0.25">
      <c r="A35" s="52" t="s">
        <v>226</v>
      </c>
      <c r="B35" s="44" t="s">
        <v>659</v>
      </c>
      <c r="C35" s="60" t="s">
        <v>366</v>
      </c>
      <c r="D35" s="114"/>
      <c r="E35" s="93">
        <v>1</v>
      </c>
      <c r="F35" s="44" t="s">
        <v>661</v>
      </c>
      <c r="N35" s="63"/>
      <c r="O35" s="44" t="s">
        <v>473</v>
      </c>
      <c r="P35" s="159" t="s">
        <v>274</v>
      </c>
      <c r="Q35" s="51" t="s">
        <v>305</v>
      </c>
      <c r="R35" s="11">
        <v>9</v>
      </c>
      <c r="S35" s="9">
        <v>15</v>
      </c>
      <c r="T35" s="15">
        <f t="shared" si="4"/>
        <v>24</v>
      </c>
      <c r="U35" s="9">
        <v>4</v>
      </c>
      <c r="V35" s="63"/>
      <c r="W35" s="44" t="s">
        <v>542</v>
      </c>
      <c r="X35" s="44" t="s">
        <v>289</v>
      </c>
      <c r="Y35" s="44" t="s">
        <v>306</v>
      </c>
      <c r="Z35" s="9">
        <v>4</v>
      </c>
      <c r="AA35" s="11">
        <v>3</v>
      </c>
      <c r="AB35" s="15">
        <f t="shared" si="5"/>
        <v>7</v>
      </c>
      <c r="AC35" s="9"/>
      <c r="AD35" s="15"/>
    </row>
    <row r="36" spans="1:30" ht="15.75" x14ac:dyDescent="0.25">
      <c r="B36" s="44" t="s">
        <v>206</v>
      </c>
      <c r="C36" s="60" t="s">
        <v>366</v>
      </c>
      <c r="E36" s="93"/>
      <c r="F36" s="44"/>
      <c r="N36" s="15"/>
      <c r="O36" s="56" t="s">
        <v>458</v>
      </c>
      <c r="P36" s="56" t="s">
        <v>381</v>
      </c>
      <c r="Q36" s="160" t="s">
        <v>250</v>
      </c>
      <c r="R36" s="11">
        <v>11</v>
      </c>
      <c r="S36" s="9">
        <v>11</v>
      </c>
      <c r="T36" s="15">
        <f t="shared" si="4"/>
        <v>22</v>
      </c>
      <c r="U36" s="9">
        <v>2</v>
      </c>
      <c r="V36" s="15"/>
      <c r="W36" s="44" t="s">
        <v>484</v>
      </c>
      <c r="X36" s="44" t="s">
        <v>215</v>
      </c>
      <c r="Y36" s="44" t="s">
        <v>306</v>
      </c>
      <c r="Z36" s="9">
        <v>2</v>
      </c>
      <c r="AA36" s="9">
        <v>5</v>
      </c>
      <c r="AB36" s="15">
        <f t="shared" si="5"/>
        <v>7</v>
      </c>
      <c r="AC36" s="9">
        <v>1</v>
      </c>
      <c r="AD36" s="15"/>
    </row>
    <row r="37" spans="1:30" ht="15.75" x14ac:dyDescent="0.25">
      <c r="N37" s="63"/>
      <c r="O37" s="44" t="s">
        <v>597</v>
      </c>
      <c r="P37" s="51" t="s">
        <v>598</v>
      </c>
      <c r="Q37" s="51" t="s">
        <v>356</v>
      </c>
      <c r="R37" s="9">
        <v>14</v>
      </c>
      <c r="S37" s="11">
        <v>8</v>
      </c>
      <c r="T37" s="15">
        <f t="shared" ref="T37:T42" si="7">SUM(R37:S37)</f>
        <v>22</v>
      </c>
      <c r="U37" s="9">
        <v>7</v>
      </c>
      <c r="V37" s="15"/>
      <c r="W37" s="44" t="s">
        <v>514</v>
      </c>
      <c r="X37" s="44" t="s">
        <v>214</v>
      </c>
      <c r="Y37" s="44" t="s">
        <v>305</v>
      </c>
      <c r="Z37" s="9">
        <v>1</v>
      </c>
      <c r="AA37" s="11">
        <v>6</v>
      </c>
      <c r="AB37" s="15">
        <f t="shared" si="5"/>
        <v>7</v>
      </c>
      <c r="AC37" s="9">
        <v>1</v>
      </c>
      <c r="AD37" s="15"/>
    </row>
    <row r="38" spans="1:30" ht="18.75" x14ac:dyDescent="0.3">
      <c r="A38" s="76"/>
      <c r="B38" s="156"/>
      <c r="C38" s="71"/>
      <c r="D38" s="148"/>
      <c r="E38" s="71" t="s">
        <v>239</v>
      </c>
      <c r="F38" s="77"/>
      <c r="G38" s="78"/>
      <c r="H38" s="78"/>
      <c r="I38" s="78"/>
      <c r="J38" s="79"/>
      <c r="K38" s="78"/>
      <c r="L38" s="78"/>
      <c r="M38" s="78"/>
      <c r="N38" s="63"/>
      <c r="O38" s="44" t="s">
        <v>454</v>
      </c>
      <c r="P38" s="44" t="s">
        <v>251</v>
      </c>
      <c r="Q38" s="44" t="s">
        <v>250</v>
      </c>
      <c r="R38" s="9">
        <v>9</v>
      </c>
      <c r="S38" s="9">
        <v>12</v>
      </c>
      <c r="T38" s="15">
        <f t="shared" si="7"/>
        <v>21</v>
      </c>
      <c r="U38" s="9">
        <v>3</v>
      </c>
      <c r="V38" s="15"/>
      <c r="W38" s="44" t="s">
        <v>510</v>
      </c>
      <c r="X38" s="51" t="s">
        <v>361</v>
      </c>
      <c r="Y38" s="51" t="s">
        <v>242</v>
      </c>
      <c r="Z38" s="9">
        <v>1</v>
      </c>
      <c r="AA38" s="9">
        <v>6</v>
      </c>
      <c r="AB38" s="15">
        <f t="shared" si="5"/>
        <v>7</v>
      </c>
      <c r="AC38" s="9">
        <v>1</v>
      </c>
      <c r="AD38" s="15"/>
    </row>
    <row r="39" spans="1:30" ht="18.75" x14ac:dyDescent="0.3">
      <c r="A39" s="49" t="s">
        <v>230</v>
      </c>
      <c r="B39" s="35" t="s">
        <v>363</v>
      </c>
      <c r="C39" s="44"/>
      <c r="D39" s="23">
        <v>2</v>
      </c>
      <c r="E39" s="9">
        <v>1</v>
      </c>
      <c r="F39" s="44" t="s">
        <v>662</v>
      </c>
      <c r="G39" s="43"/>
      <c r="H39" s="47"/>
      <c r="I39" s="47"/>
      <c r="J39" s="48"/>
      <c r="K39" s="47"/>
      <c r="L39" s="47"/>
      <c r="M39" s="47"/>
      <c r="N39" s="63"/>
      <c r="O39" s="44" t="s">
        <v>457</v>
      </c>
      <c r="P39" s="44" t="s">
        <v>250</v>
      </c>
      <c r="Q39" s="44" t="s">
        <v>250</v>
      </c>
      <c r="R39" s="9">
        <v>8</v>
      </c>
      <c r="S39" s="11">
        <v>12</v>
      </c>
      <c r="T39" s="15">
        <f t="shared" si="7"/>
        <v>20</v>
      </c>
      <c r="U39" s="11">
        <v>4</v>
      </c>
      <c r="V39" s="15"/>
      <c r="W39" s="44" t="s">
        <v>511</v>
      </c>
      <c r="X39" s="44" t="s">
        <v>213</v>
      </c>
      <c r="Y39" s="44" t="s">
        <v>242</v>
      </c>
      <c r="Z39" s="9">
        <v>1</v>
      </c>
      <c r="AA39" s="11">
        <v>6</v>
      </c>
      <c r="AB39" s="15">
        <f t="shared" si="5"/>
        <v>7</v>
      </c>
      <c r="AC39" s="9"/>
      <c r="AD39" s="15"/>
    </row>
    <row r="40" spans="1:30" ht="18" x14ac:dyDescent="0.25">
      <c r="A40" s="52" t="s">
        <v>226</v>
      </c>
      <c r="B40" s="56" t="s">
        <v>272</v>
      </c>
      <c r="C40" s="46"/>
      <c r="D40" s="23"/>
      <c r="E40" s="9">
        <v>2</v>
      </c>
      <c r="F40" s="44" t="s">
        <v>447</v>
      </c>
      <c r="G40" s="43"/>
      <c r="H40" s="47"/>
      <c r="I40" s="43"/>
      <c r="J40" s="45"/>
      <c r="K40" s="47"/>
      <c r="L40" s="47"/>
      <c r="M40" s="39"/>
      <c r="N40" s="63"/>
      <c r="O40" s="44" t="s">
        <v>506</v>
      </c>
      <c r="P40" s="44" t="s">
        <v>219</v>
      </c>
      <c r="Q40" s="44" t="s">
        <v>242</v>
      </c>
      <c r="R40" s="9">
        <v>8</v>
      </c>
      <c r="S40" s="11">
        <v>12</v>
      </c>
      <c r="T40" s="15">
        <f t="shared" si="7"/>
        <v>20</v>
      </c>
      <c r="U40" s="9">
        <v>2</v>
      </c>
      <c r="V40" s="15"/>
      <c r="W40" s="44" t="s">
        <v>497</v>
      </c>
      <c r="X40" s="44" t="s">
        <v>211</v>
      </c>
      <c r="Y40" s="44" t="s">
        <v>243</v>
      </c>
      <c r="Z40" s="9"/>
      <c r="AA40" s="9">
        <v>7</v>
      </c>
      <c r="AB40" s="15">
        <f t="shared" si="5"/>
        <v>7</v>
      </c>
      <c r="AC40" s="9">
        <v>3</v>
      </c>
      <c r="AD40" s="15"/>
    </row>
    <row r="41" spans="1:30" ht="15.75" x14ac:dyDescent="0.25">
      <c r="B41" s="56"/>
      <c r="C41" s="44"/>
      <c r="E41" s="93"/>
      <c r="F41" s="44"/>
      <c r="N41" s="15"/>
      <c r="O41" s="44" t="s">
        <v>467</v>
      </c>
      <c r="P41" s="44" t="s">
        <v>301</v>
      </c>
      <c r="Q41" s="44" t="s">
        <v>306</v>
      </c>
      <c r="R41" s="11">
        <v>8</v>
      </c>
      <c r="S41" s="11">
        <v>11</v>
      </c>
      <c r="T41" s="15">
        <f t="shared" si="7"/>
        <v>19</v>
      </c>
      <c r="U41" s="150">
        <v>1</v>
      </c>
      <c r="V41" s="15"/>
      <c r="W41" s="44" t="s">
        <v>493</v>
      </c>
      <c r="X41" s="159" t="s">
        <v>216</v>
      </c>
      <c r="Y41" s="51" t="s">
        <v>358</v>
      </c>
      <c r="Z41" s="9">
        <v>3</v>
      </c>
      <c r="AA41" s="9">
        <v>3</v>
      </c>
      <c r="AB41" s="15">
        <f t="shared" si="5"/>
        <v>6</v>
      </c>
      <c r="AC41" s="9">
        <v>2</v>
      </c>
      <c r="AD41" s="15"/>
    </row>
    <row r="42" spans="1:30" ht="18.75" x14ac:dyDescent="0.3">
      <c r="B42" s="35" t="s">
        <v>278</v>
      </c>
      <c r="C42" s="59"/>
      <c r="D42" s="24">
        <v>5</v>
      </c>
      <c r="E42" s="9">
        <v>1</v>
      </c>
      <c r="F42" s="44" t="s">
        <v>663</v>
      </c>
      <c r="N42" s="15"/>
      <c r="O42" s="44" t="s">
        <v>462</v>
      </c>
      <c r="P42" s="44" t="s">
        <v>367</v>
      </c>
      <c r="Q42" s="44" t="s">
        <v>243</v>
      </c>
      <c r="R42" s="9">
        <v>6</v>
      </c>
      <c r="S42" s="11">
        <v>13</v>
      </c>
      <c r="T42" s="15">
        <f t="shared" si="7"/>
        <v>19</v>
      </c>
      <c r="U42" s="9">
        <v>1</v>
      </c>
      <c r="V42" s="15"/>
      <c r="W42" s="44" t="s">
        <v>482</v>
      </c>
      <c r="X42" s="44" t="s">
        <v>295</v>
      </c>
      <c r="Y42" s="44" t="s">
        <v>250</v>
      </c>
      <c r="Z42" s="9">
        <v>2</v>
      </c>
      <c r="AA42" s="9">
        <v>4</v>
      </c>
      <c r="AB42" s="15">
        <f t="shared" si="5"/>
        <v>6</v>
      </c>
      <c r="AC42" s="9">
        <v>1</v>
      </c>
      <c r="AD42" s="15"/>
    </row>
    <row r="43" spans="1:30" ht="18" x14ac:dyDescent="0.25">
      <c r="A43" s="91" t="s">
        <v>226</v>
      </c>
      <c r="B43" s="88" t="s">
        <v>612</v>
      </c>
      <c r="C43" s="46" t="s">
        <v>366</v>
      </c>
      <c r="D43" s="24"/>
      <c r="E43" s="9">
        <v>1</v>
      </c>
      <c r="F43" s="44" t="s">
        <v>574</v>
      </c>
      <c r="N43" s="15"/>
      <c r="O43" s="46" t="s">
        <v>558</v>
      </c>
      <c r="P43" s="46" t="s">
        <v>386</v>
      </c>
      <c r="Q43" s="46" t="s">
        <v>319</v>
      </c>
      <c r="R43" s="11">
        <v>4</v>
      </c>
      <c r="S43" s="9">
        <v>14</v>
      </c>
      <c r="T43" s="15">
        <f t="shared" si="4"/>
        <v>18</v>
      </c>
      <c r="U43" s="9">
        <v>2</v>
      </c>
      <c r="V43" s="15"/>
      <c r="W43" s="44" t="s">
        <v>550</v>
      </c>
      <c r="X43" s="44" t="s">
        <v>257</v>
      </c>
      <c r="Y43" s="44" t="s">
        <v>250</v>
      </c>
      <c r="Z43" s="9">
        <v>2</v>
      </c>
      <c r="AA43" s="9">
        <v>4</v>
      </c>
      <c r="AB43" s="15">
        <f t="shared" si="5"/>
        <v>6</v>
      </c>
      <c r="AC43" s="9">
        <v>2</v>
      </c>
      <c r="AD43" s="15"/>
    </row>
    <row r="44" spans="1:30" ht="15.75" x14ac:dyDescent="0.25">
      <c r="B44" s="88"/>
      <c r="C44" s="46"/>
      <c r="E44" s="9">
        <v>1</v>
      </c>
      <c r="F44" s="44" t="s">
        <v>664</v>
      </c>
      <c r="N44" s="63"/>
      <c r="O44" s="44" t="s">
        <v>459</v>
      </c>
      <c r="P44" s="44" t="s">
        <v>254</v>
      </c>
      <c r="Q44" s="44" t="s">
        <v>250</v>
      </c>
      <c r="R44" s="9">
        <v>7</v>
      </c>
      <c r="S44" s="11">
        <v>10</v>
      </c>
      <c r="T44" s="15">
        <f t="shared" si="4"/>
        <v>17</v>
      </c>
      <c r="U44" s="9">
        <v>3</v>
      </c>
      <c r="V44" s="15"/>
      <c r="W44" s="44" t="s">
        <v>495</v>
      </c>
      <c r="X44" s="44" t="s">
        <v>311</v>
      </c>
      <c r="Y44" s="44" t="s">
        <v>243</v>
      </c>
      <c r="Z44" s="9"/>
      <c r="AA44" s="9">
        <v>6</v>
      </c>
      <c r="AB44" s="15">
        <f t="shared" si="5"/>
        <v>6</v>
      </c>
      <c r="AC44" s="9">
        <v>9</v>
      </c>
      <c r="AD44" s="15"/>
    </row>
    <row r="45" spans="1:30" ht="15.75" x14ac:dyDescent="0.25">
      <c r="E45" s="9">
        <v>1</v>
      </c>
      <c r="F45" s="44" t="s">
        <v>665</v>
      </c>
      <c r="N45" s="15"/>
      <c r="O45" s="44" t="s">
        <v>455</v>
      </c>
      <c r="P45" s="51" t="s">
        <v>254</v>
      </c>
      <c r="Q45" s="51" t="s">
        <v>250</v>
      </c>
      <c r="R45" s="9">
        <v>7</v>
      </c>
      <c r="S45" s="11">
        <v>10</v>
      </c>
      <c r="T45" s="15">
        <f t="shared" si="4"/>
        <v>17</v>
      </c>
      <c r="U45" s="9">
        <v>2</v>
      </c>
      <c r="V45" s="15"/>
      <c r="W45" s="44" t="s">
        <v>496</v>
      </c>
      <c r="X45" s="44" t="s">
        <v>206</v>
      </c>
      <c r="Y45" s="44" t="s">
        <v>358</v>
      </c>
      <c r="Z45" s="9"/>
      <c r="AA45" s="11">
        <v>6</v>
      </c>
      <c r="AB45" s="15">
        <f t="shared" si="5"/>
        <v>6</v>
      </c>
      <c r="AC45" s="9">
        <v>5</v>
      </c>
      <c r="AD45" s="15"/>
    </row>
    <row r="46" spans="1:30" ht="15.75" x14ac:dyDescent="0.25">
      <c r="B46" s="56"/>
      <c r="C46" s="44"/>
      <c r="E46" s="9">
        <v>2</v>
      </c>
      <c r="F46" s="44" t="s">
        <v>666</v>
      </c>
      <c r="N46" s="63"/>
      <c r="O46" s="44" t="s">
        <v>547</v>
      </c>
      <c r="P46" s="51" t="s">
        <v>205</v>
      </c>
      <c r="Q46" s="51" t="s">
        <v>319</v>
      </c>
      <c r="R46" s="9">
        <v>7</v>
      </c>
      <c r="S46" s="11">
        <v>10</v>
      </c>
      <c r="T46" s="15">
        <f t="shared" si="4"/>
        <v>17</v>
      </c>
      <c r="U46" s="9"/>
      <c r="V46" s="15"/>
      <c r="W46" s="44" t="s">
        <v>488</v>
      </c>
      <c r="X46" s="44" t="s">
        <v>325</v>
      </c>
      <c r="Y46" s="44" t="s">
        <v>306</v>
      </c>
      <c r="Z46" s="9"/>
      <c r="AA46" s="9">
        <v>6</v>
      </c>
      <c r="AB46" s="15">
        <f t="shared" si="5"/>
        <v>6</v>
      </c>
      <c r="AC46" s="9">
        <v>4</v>
      </c>
      <c r="AD46" s="15"/>
    </row>
    <row r="47" spans="1:30" ht="15.75" x14ac:dyDescent="0.25">
      <c r="C47" s="44"/>
      <c r="N47" s="63"/>
      <c r="O47" s="56" t="s">
        <v>507</v>
      </c>
      <c r="P47" s="56" t="s">
        <v>260</v>
      </c>
      <c r="Q47" s="160" t="s">
        <v>242</v>
      </c>
      <c r="R47" s="11">
        <v>3</v>
      </c>
      <c r="S47" s="11">
        <v>14</v>
      </c>
      <c r="T47" s="15">
        <f t="shared" si="4"/>
        <v>17</v>
      </c>
      <c r="U47" s="9"/>
      <c r="V47" s="15"/>
      <c r="W47" s="44" t="s">
        <v>494</v>
      </c>
      <c r="X47" s="44" t="s">
        <v>232</v>
      </c>
      <c r="Y47" s="44" t="s">
        <v>250</v>
      </c>
      <c r="Z47" s="9"/>
      <c r="AA47" s="9">
        <v>5</v>
      </c>
      <c r="AB47" s="15">
        <f t="shared" si="5"/>
        <v>5</v>
      </c>
      <c r="AC47" s="9">
        <v>6</v>
      </c>
      <c r="AD47" s="15"/>
    </row>
    <row r="48" spans="1:30" ht="18" x14ac:dyDescent="0.25">
      <c r="A48" s="107"/>
      <c r="B48" s="108"/>
      <c r="C48" s="108"/>
      <c r="D48" s="149"/>
      <c r="E48" s="109"/>
      <c r="F48" s="108"/>
      <c r="G48" s="110"/>
      <c r="H48" s="110"/>
      <c r="I48" s="110"/>
      <c r="J48" s="111"/>
      <c r="K48" s="110"/>
      <c r="L48" s="110"/>
      <c r="M48" s="109"/>
      <c r="N48" s="15"/>
      <c r="O48" s="44" t="s">
        <v>541</v>
      </c>
      <c r="P48" s="51" t="s">
        <v>294</v>
      </c>
      <c r="Q48" s="51" t="s">
        <v>243</v>
      </c>
      <c r="R48" s="9">
        <v>2</v>
      </c>
      <c r="S48" s="9">
        <v>14</v>
      </c>
      <c r="T48" s="15">
        <f t="shared" ref="T48:T64" si="8">SUM(R48:S48)</f>
        <v>16</v>
      </c>
      <c r="U48" s="9">
        <v>4</v>
      </c>
      <c r="V48" s="15"/>
      <c r="W48" s="44" t="s">
        <v>498</v>
      </c>
      <c r="X48" s="51" t="s">
        <v>398</v>
      </c>
      <c r="Y48" s="51" t="s">
        <v>250</v>
      </c>
      <c r="Z48" s="9"/>
      <c r="AA48" s="9">
        <v>5</v>
      </c>
      <c r="AB48" s="15">
        <f t="shared" si="5"/>
        <v>5</v>
      </c>
      <c r="AC48" s="9"/>
      <c r="AD48" s="15"/>
    </row>
    <row r="49" spans="1:30" ht="18.75" x14ac:dyDescent="0.3">
      <c r="C49" s="44" t="s">
        <v>579</v>
      </c>
      <c r="D49" s="102">
        <f>SUM(D16:D48)</f>
        <v>18</v>
      </c>
      <c r="E49" s="22"/>
      <c r="F49" s="44" t="s">
        <v>642</v>
      </c>
      <c r="G49" s="35"/>
      <c r="H49" s="50"/>
      <c r="I49" s="64">
        <v>7</v>
      </c>
      <c r="J49" s="23"/>
      <c r="N49" s="63"/>
      <c r="O49" s="44" t="s">
        <v>546</v>
      </c>
      <c r="P49" s="44" t="s">
        <v>248</v>
      </c>
      <c r="Q49" s="44" t="s">
        <v>358</v>
      </c>
      <c r="R49" s="9">
        <v>4</v>
      </c>
      <c r="S49" s="9">
        <v>11</v>
      </c>
      <c r="T49" s="15">
        <f t="shared" si="8"/>
        <v>15</v>
      </c>
      <c r="U49" s="9">
        <v>1</v>
      </c>
      <c r="V49" s="15"/>
      <c r="W49" s="44" t="s">
        <v>485</v>
      </c>
      <c r="X49" s="44" t="s">
        <v>359</v>
      </c>
      <c r="Y49" s="44" t="s">
        <v>319</v>
      </c>
      <c r="Z49" s="9"/>
      <c r="AA49" s="9">
        <v>5</v>
      </c>
      <c r="AB49" s="15">
        <f t="shared" si="5"/>
        <v>5</v>
      </c>
      <c r="AC49" s="9">
        <v>1</v>
      </c>
      <c r="AD49" s="15"/>
    </row>
    <row r="50" spans="1:30" ht="18.75" x14ac:dyDescent="0.3">
      <c r="A50" s="4"/>
      <c r="C50" s="35"/>
      <c r="N50" s="15"/>
      <c r="O50" s="44" t="s">
        <v>468</v>
      </c>
      <c r="P50" s="44" t="s">
        <v>209</v>
      </c>
      <c r="Q50" s="44" t="s">
        <v>319</v>
      </c>
      <c r="R50" s="9">
        <v>6</v>
      </c>
      <c r="S50" s="11">
        <v>8</v>
      </c>
      <c r="T50" s="15">
        <f t="shared" si="8"/>
        <v>14</v>
      </c>
      <c r="U50" s="9">
        <v>8</v>
      </c>
      <c r="V50" s="15"/>
      <c r="W50" s="44" t="s">
        <v>489</v>
      </c>
      <c r="X50" s="159" t="s">
        <v>308</v>
      </c>
      <c r="Y50" s="51" t="s">
        <v>356</v>
      </c>
      <c r="Z50" s="9"/>
      <c r="AA50" s="9">
        <v>5</v>
      </c>
      <c r="AB50" s="15">
        <f t="shared" si="5"/>
        <v>5</v>
      </c>
      <c r="AC50" s="11">
        <v>1</v>
      </c>
      <c r="AD50" s="15"/>
    </row>
    <row r="51" spans="1:30" ht="15.75" x14ac:dyDescent="0.25">
      <c r="N51" s="63"/>
      <c r="O51" s="44" t="s">
        <v>591</v>
      </c>
      <c r="P51" s="159" t="s">
        <v>370</v>
      </c>
      <c r="Q51" s="51" t="s">
        <v>356</v>
      </c>
      <c r="R51" s="9">
        <v>8</v>
      </c>
      <c r="S51" s="9">
        <v>6</v>
      </c>
      <c r="T51" s="15">
        <f t="shared" si="8"/>
        <v>14</v>
      </c>
      <c r="U51" s="9">
        <v>3</v>
      </c>
      <c r="V51" s="15"/>
      <c r="W51" s="44" t="s">
        <v>488</v>
      </c>
      <c r="X51" s="44" t="s">
        <v>382</v>
      </c>
      <c r="Y51" s="44" t="s">
        <v>356</v>
      </c>
      <c r="Z51" s="9"/>
      <c r="AA51" s="11">
        <v>5</v>
      </c>
      <c r="AB51" s="15">
        <f t="shared" si="5"/>
        <v>5</v>
      </c>
      <c r="AC51" s="9"/>
      <c r="AD51" s="15"/>
    </row>
    <row r="52" spans="1:30" ht="15.75" x14ac:dyDescent="0.25">
      <c r="N52" s="63"/>
      <c r="O52" s="44" t="s">
        <v>474</v>
      </c>
      <c r="P52" s="44" t="s">
        <v>420</v>
      </c>
      <c r="Q52" s="44" t="s">
        <v>305</v>
      </c>
      <c r="R52" s="9">
        <v>3</v>
      </c>
      <c r="S52" s="11">
        <v>11</v>
      </c>
      <c r="T52" s="15">
        <f t="shared" si="8"/>
        <v>14</v>
      </c>
      <c r="U52" s="9">
        <v>4</v>
      </c>
      <c r="V52" s="15"/>
      <c r="W52" s="44" t="s">
        <v>502</v>
      </c>
      <c r="X52" s="44" t="s">
        <v>323</v>
      </c>
      <c r="Y52" s="44" t="s">
        <v>358</v>
      </c>
      <c r="Z52" s="9"/>
      <c r="AA52" s="9">
        <v>5</v>
      </c>
      <c r="AB52" s="15">
        <f t="shared" si="5"/>
        <v>5</v>
      </c>
      <c r="AC52" s="9">
        <v>4</v>
      </c>
      <c r="AD52" s="15"/>
    </row>
    <row r="53" spans="1:30" ht="15.75" x14ac:dyDescent="0.25">
      <c r="N53" s="15"/>
      <c r="O53" s="44" t="s">
        <v>463</v>
      </c>
      <c r="P53" s="44" t="s">
        <v>261</v>
      </c>
      <c r="Q53" s="44" t="s">
        <v>356</v>
      </c>
      <c r="R53" s="9">
        <v>5</v>
      </c>
      <c r="S53" s="9">
        <v>8</v>
      </c>
      <c r="T53" s="15">
        <f t="shared" si="8"/>
        <v>13</v>
      </c>
      <c r="U53" s="9">
        <v>2</v>
      </c>
      <c r="V53" s="15"/>
      <c r="W53" s="44" t="s">
        <v>490</v>
      </c>
      <c r="X53" s="44" t="s">
        <v>328</v>
      </c>
      <c r="Y53" s="46" t="s">
        <v>319</v>
      </c>
      <c r="Z53" s="9"/>
      <c r="AA53" s="11">
        <v>5</v>
      </c>
      <c r="AB53" s="15">
        <f t="shared" si="5"/>
        <v>5</v>
      </c>
      <c r="AC53" s="11">
        <v>3</v>
      </c>
      <c r="AD53" s="15"/>
    </row>
    <row r="54" spans="1:30" ht="15.75" x14ac:dyDescent="0.25">
      <c r="N54" s="15"/>
      <c r="O54" s="44" t="s">
        <v>508</v>
      </c>
      <c r="P54" s="44" t="s">
        <v>238</v>
      </c>
      <c r="Q54" s="44" t="s">
        <v>356</v>
      </c>
      <c r="R54" s="9">
        <v>1</v>
      </c>
      <c r="S54" s="11">
        <v>12</v>
      </c>
      <c r="T54" s="15">
        <f t="shared" si="8"/>
        <v>13</v>
      </c>
      <c r="U54" s="9">
        <v>7</v>
      </c>
      <c r="V54" s="15"/>
      <c r="W54" s="44" t="s">
        <v>551</v>
      </c>
      <c r="X54" s="44" t="s">
        <v>385</v>
      </c>
      <c r="Y54" s="44" t="s">
        <v>319</v>
      </c>
      <c r="Z54" s="9"/>
      <c r="AA54" s="9">
        <v>4</v>
      </c>
      <c r="AB54" s="15">
        <f t="shared" si="5"/>
        <v>4</v>
      </c>
      <c r="AC54" s="9">
        <v>3</v>
      </c>
      <c r="AD54" s="15"/>
    </row>
    <row r="55" spans="1:30" ht="15.75" x14ac:dyDescent="0.25">
      <c r="N55" s="15"/>
      <c r="O55" s="44" t="s">
        <v>577</v>
      </c>
      <c r="P55" s="44" t="s">
        <v>290</v>
      </c>
      <c r="Q55" s="44" t="s">
        <v>242</v>
      </c>
      <c r="R55" s="9">
        <v>1</v>
      </c>
      <c r="S55" s="11">
        <v>12</v>
      </c>
      <c r="T55" s="15">
        <f t="shared" si="8"/>
        <v>13</v>
      </c>
      <c r="U55" s="9">
        <v>1</v>
      </c>
      <c r="V55" s="15"/>
      <c r="W55" s="44" t="s">
        <v>501</v>
      </c>
      <c r="X55" s="88" t="s">
        <v>362</v>
      </c>
      <c r="Y55" s="44" t="s">
        <v>358</v>
      </c>
      <c r="Z55" s="9">
        <v>1</v>
      </c>
      <c r="AA55" s="11">
        <v>2</v>
      </c>
      <c r="AB55" s="15">
        <f t="shared" si="5"/>
        <v>3</v>
      </c>
      <c r="AC55" s="9">
        <v>1</v>
      </c>
      <c r="AD55" s="15"/>
    </row>
    <row r="56" spans="1:30" ht="15.75" x14ac:dyDescent="0.25">
      <c r="A56" s="4"/>
      <c r="N56" s="15"/>
      <c r="O56" s="44" t="s">
        <v>509</v>
      </c>
      <c r="P56" s="161" t="s">
        <v>314</v>
      </c>
      <c r="Q56" s="44" t="s">
        <v>356</v>
      </c>
      <c r="R56" s="9">
        <v>6</v>
      </c>
      <c r="S56" s="11">
        <v>6</v>
      </c>
      <c r="T56" s="15">
        <f t="shared" si="8"/>
        <v>12</v>
      </c>
      <c r="U56" s="9">
        <v>1</v>
      </c>
      <c r="V56" s="15"/>
      <c r="W56" s="56" t="s">
        <v>555</v>
      </c>
      <c r="X56" s="56" t="s">
        <v>329</v>
      </c>
      <c r="Y56" s="160" t="s">
        <v>356</v>
      </c>
      <c r="Z56" s="11"/>
      <c r="AA56" s="9">
        <v>3</v>
      </c>
      <c r="AB56" s="15">
        <f t="shared" si="5"/>
        <v>3</v>
      </c>
      <c r="AC56" s="9"/>
      <c r="AD56" s="15"/>
    </row>
    <row r="57" spans="1:30" ht="15.75" x14ac:dyDescent="0.25">
      <c r="A57" s="4"/>
      <c r="N57" s="63"/>
      <c r="O57" s="44" t="s">
        <v>686</v>
      </c>
      <c r="P57" s="44" t="s">
        <v>544</v>
      </c>
      <c r="Q57" s="46" t="s">
        <v>306</v>
      </c>
      <c r="R57" s="9">
        <v>4</v>
      </c>
      <c r="S57" s="11">
        <v>8</v>
      </c>
      <c r="T57" s="15">
        <f t="shared" si="8"/>
        <v>12</v>
      </c>
      <c r="U57" s="11">
        <v>2</v>
      </c>
      <c r="V57" s="15"/>
      <c r="W57" s="46" t="s">
        <v>504</v>
      </c>
      <c r="X57" s="46" t="s">
        <v>249</v>
      </c>
      <c r="Y57" s="46" t="s">
        <v>306</v>
      </c>
      <c r="Z57" s="9"/>
      <c r="AA57" s="11">
        <v>2</v>
      </c>
      <c r="AB57" s="15">
        <f t="shared" si="5"/>
        <v>2</v>
      </c>
      <c r="AC57" s="9">
        <v>1</v>
      </c>
      <c r="AD57" s="15"/>
    </row>
    <row r="58" spans="1:30" ht="18" x14ac:dyDescent="0.25">
      <c r="A58" s="4"/>
      <c r="D58" s="21" t="s">
        <v>601</v>
      </c>
      <c r="L58" s="21" t="s">
        <v>647</v>
      </c>
      <c r="N58" s="63"/>
      <c r="O58" s="44" t="s">
        <v>560</v>
      </c>
      <c r="P58" s="44" t="s">
        <v>399</v>
      </c>
      <c r="Q58" s="44" t="s">
        <v>305</v>
      </c>
      <c r="R58" s="9"/>
      <c r="S58" s="9">
        <v>12</v>
      </c>
      <c r="T58" s="15">
        <f t="shared" si="8"/>
        <v>12</v>
      </c>
      <c r="U58" s="9">
        <v>2</v>
      </c>
      <c r="V58" s="15"/>
      <c r="W58" s="44" t="s">
        <v>513</v>
      </c>
      <c r="X58" s="44" t="s">
        <v>220</v>
      </c>
      <c r="Y58" s="44" t="s">
        <v>242</v>
      </c>
      <c r="Z58" s="9"/>
      <c r="AA58" s="9">
        <v>2</v>
      </c>
      <c r="AB58" s="15">
        <f t="shared" si="5"/>
        <v>2</v>
      </c>
      <c r="AC58" s="9">
        <v>6</v>
      </c>
      <c r="AD58" s="15"/>
    </row>
    <row r="59" spans="1:30" ht="18.75" x14ac:dyDescent="0.3">
      <c r="A59" s="4"/>
      <c r="B59" s="163" t="s">
        <v>269</v>
      </c>
      <c r="C59" s="20"/>
      <c r="D59" s="21">
        <v>40987</v>
      </c>
      <c r="E59" s="57"/>
      <c r="F59" s="57"/>
      <c r="G59" s="57"/>
      <c r="H59" s="29"/>
      <c r="I59" s="29"/>
      <c r="J59" s="163" t="s">
        <v>271</v>
      </c>
      <c r="K59" s="20"/>
      <c r="L59" s="21">
        <v>40994</v>
      </c>
      <c r="N59" s="15"/>
      <c r="O59" s="46" t="s">
        <v>530</v>
      </c>
      <c r="P59" s="60" t="s">
        <v>378</v>
      </c>
      <c r="Q59" s="60" t="s">
        <v>243</v>
      </c>
      <c r="R59" s="9">
        <v>6</v>
      </c>
      <c r="S59" s="11">
        <v>5</v>
      </c>
      <c r="T59" s="15">
        <f t="shared" si="8"/>
        <v>11</v>
      </c>
      <c r="U59" s="9"/>
      <c r="V59" s="15"/>
      <c r="W59" s="44" t="s">
        <v>483</v>
      </c>
      <c r="X59" s="44" t="s">
        <v>307</v>
      </c>
      <c r="Y59" s="51" t="s">
        <v>319</v>
      </c>
      <c r="Z59" s="9"/>
      <c r="AA59" s="9">
        <v>1</v>
      </c>
      <c r="AB59" s="15">
        <f t="shared" si="5"/>
        <v>1</v>
      </c>
      <c r="AC59" s="9"/>
      <c r="AD59" s="15"/>
    </row>
    <row r="60" spans="1:30" ht="18.75" x14ac:dyDescent="0.3">
      <c r="A60" s="4"/>
      <c r="B60" s="162" t="s">
        <v>270</v>
      </c>
      <c r="C60" s="162" t="s">
        <v>268</v>
      </c>
      <c r="D60" s="162" t="s">
        <v>296</v>
      </c>
      <c r="E60" s="44"/>
      <c r="F60" s="44"/>
      <c r="G60" s="44"/>
      <c r="H60" s="50"/>
      <c r="I60" s="50"/>
      <c r="J60" s="162" t="s">
        <v>270</v>
      </c>
      <c r="K60" s="162" t="s">
        <v>268</v>
      </c>
      <c r="L60" s="162" t="s">
        <v>296</v>
      </c>
      <c r="N60" s="63"/>
      <c r="O60" s="44" t="s">
        <v>569</v>
      </c>
      <c r="P60" s="159" t="s">
        <v>429</v>
      </c>
      <c r="Q60" s="51" t="s">
        <v>243</v>
      </c>
      <c r="R60" s="9">
        <v>5</v>
      </c>
      <c r="S60" s="9">
        <v>6</v>
      </c>
      <c r="T60" s="15">
        <f t="shared" si="8"/>
        <v>11</v>
      </c>
      <c r="U60" s="9">
        <v>1</v>
      </c>
      <c r="V60" s="15"/>
      <c r="W60" s="44" t="s">
        <v>491</v>
      </c>
      <c r="X60" s="44" t="s">
        <v>285</v>
      </c>
      <c r="Y60" s="44" t="s">
        <v>305</v>
      </c>
      <c r="Z60" s="9"/>
      <c r="AA60" s="11">
        <v>1</v>
      </c>
      <c r="AB60" s="15">
        <f t="shared" si="5"/>
        <v>1</v>
      </c>
      <c r="AC60" s="9">
        <v>1</v>
      </c>
      <c r="AD60" s="15"/>
    </row>
    <row r="61" spans="1:30" ht="18" x14ac:dyDescent="0.25">
      <c r="B61" s="26">
        <v>0.38541666666666669</v>
      </c>
      <c r="C61" s="23" t="s">
        <v>315</v>
      </c>
      <c r="D61" s="27" t="s">
        <v>431</v>
      </c>
      <c r="E61" s="44"/>
      <c r="F61" s="44"/>
      <c r="G61" s="44"/>
      <c r="H61" s="22"/>
      <c r="I61" s="22"/>
      <c r="J61" s="26">
        <v>0.38541666666666669</v>
      </c>
      <c r="K61" s="23" t="s">
        <v>315</v>
      </c>
      <c r="L61" s="27" t="s">
        <v>648</v>
      </c>
      <c r="M61" s="42"/>
      <c r="N61" s="63"/>
      <c r="O61" s="44" t="s">
        <v>480</v>
      </c>
      <c r="P61" s="44" t="s">
        <v>258</v>
      </c>
      <c r="Q61" s="44" t="s">
        <v>242</v>
      </c>
      <c r="R61" s="9">
        <v>5</v>
      </c>
      <c r="S61" s="11">
        <v>6</v>
      </c>
      <c r="T61" s="15">
        <f t="shared" si="8"/>
        <v>11</v>
      </c>
      <c r="U61" s="9">
        <v>3</v>
      </c>
      <c r="V61" s="15"/>
      <c r="W61" s="44" t="s">
        <v>590</v>
      </c>
      <c r="X61" s="44" t="s">
        <v>371</v>
      </c>
      <c r="Y61" s="46" t="s">
        <v>242</v>
      </c>
      <c r="Z61" s="9"/>
      <c r="AA61" s="11">
        <v>1</v>
      </c>
      <c r="AB61" s="15">
        <f t="shared" si="5"/>
        <v>1</v>
      </c>
      <c r="AC61" s="11"/>
      <c r="AD61" s="15"/>
    </row>
    <row r="62" spans="1:30" ht="18" x14ac:dyDescent="0.25">
      <c r="B62" s="26">
        <v>0.38541666666666669</v>
      </c>
      <c r="C62" s="23" t="s">
        <v>316</v>
      </c>
      <c r="D62" s="27" t="s">
        <v>353</v>
      </c>
      <c r="E62" s="44"/>
      <c r="F62" s="44"/>
      <c r="G62" s="44"/>
      <c r="H62" s="22"/>
      <c r="I62" s="22"/>
      <c r="J62" s="26">
        <v>0.38541666666666669</v>
      </c>
      <c r="K62" s="23" t="s">
        <v>316</v>
      </c>
      <c r="L62" s="27" t="s">
        <v>528</v>
      </c>
      <c r="M62" s="42"/>
      <c r="N62" s="15"/>
      <c r="O62" s="44" t="s">
        <v>570</v>
      </c>
      <c r="P62" s="51" t="s">
        <v>322</v>
      </c>
      <c r="Q62" s="51" t="s">
        <v>358</v>
      </c>
      <c r="R62" s="9">
        <v>4</v>
      </c>
      <c r="S62" s="9">
        <v>7</v>
      </c>
      <c r="T62" s="15">
        <f t="shared" si="8"/>
        <v>11</v>
      </c>
      <c r="U62" s="9">
        <v>1</v>
      </c>
      <c r="V62" s="15"/>
      <c r="W62" s="44" t="s">
        <v>486</v>
      </c>
      <c r="X62" s="44" t="s">
        <v>245</v>
      </c>
      <c r="Y62" s="44" t="s">
        <v>356</v>
      </c>
      <c r="Z62" s="11"/>
      <c r="AA62" s="11"/>
      <c r="AB62" s="15">
        <f t="shared" si="5"/>
        <v>0</v>
      </c>
      <c r="AC62" s="9">
        <v>3</v>
      </c>
      <c r="AD62" s="15"/>
    </row>
    <row r="63" spans="1:30" ht="19.5" customHeight="1" x14ac:dyDescent="0.25">
      <c r="B63" s="26">
        <v>0.42708333333333331</v>
      </c>
      <c r="C63" s="23" t="s">
        <v>315</v>
      </c>
      <c r="D63" s="27" t="s">
        <v>451</v>
      </c>
      <c r="E63" s="44"/>
      <c r="F63" s="44"/>
      <c r="G63" s="44"/>
      <c r="H63" s="22"/>
      <c r="I63" s="22"/>
      <c r="J63" s="26">
        <v>0.42708333333333331</v>
      </c>
      <c r="K63" s="23" t="s">
        <v>315</v>
      </c>
      <c r="L63" s="27" t="s">
        <v>330</v>
      </c>
      <c r="M63" s="42"/>
      <c r="N63" s="63"/>
      <c r="O63" s="44" t="s">
        <v>466</v>
      </c>
      <c r="P63" s="44" t="s">
        <v>302</v>
      </c>
      <c r="Q63" s="44" t="s">
        <v>306</v>
      </c>
      <c r="R63" s="9">
        <v>3</v>
      </c>
      <c r="S63" s="11">
        <v>8</v>
      </c>
      <c r="T63" s="15">
        <f t="shared" si="8"/>
        <v>11</v>
      </c>
      <c r="U63" s="9">
        <v>1</v>
      </c>
      <c r="V63" s="15"/>
      <c r="W63" s="44" t="s">
        <v>487</v>
      </c>
      <c r="X63" s="44" t="s">
        <v>259</v>
      </c>
      <c r="Y63" s="44" t="s">
        <v>358</v>
      </c>
      <c r="Z63" s="9"/>
      <c r="AA63" s="11"/>
      <c r="AB63" s="15">
        <f t="shared" si="5"/>
        <v>0</v>
      </c>
      <c r="AC63" s="9">
        <v>1</v>
      </c>
      <c r="AD63" s="15"/>
    </row>
    <row r="64" spans="1:30" ht="18" x14ac:dyDescent="0.25">
      <c r="B64" s="26">
        <v>0.42708333333333331</v>
      </c>
      <c r="C64" s="23" t="s">
        <v>316</v>
      </c>
      <c r="D64" s="27" t="s">
        <v>643</v>
      </c>
      <c r="J64" s="26">
        <v>0.42708333333333331</v>
      </c>
      <c r="K64" s="23" t="s">
        <v>316</v>
      </c>
      <c r="L64" s="27" t="s">
        <v>401</v>
      </c>
      <c r="M64" s="42"/>
      <c r="N64" s="63"/>
      <c r="O64" s="44" t="s">
        <v>559</v>
      </c>
      <c r="P64" s="88" t="s">
        <v>288</v>
      </c>
      <c r="Q64" s="44" t="s">
        <v>356</v>
      </c>
      <c r="R64" s="9">
        <v>2</v>
      </c>
      <c r="S64" s="11">
        <v>9</v>
      </c>
      <c r="T64" s="15">
        <f t="shared" si="8"/>
        <v>11</v>
      </c>
      <c r="U64" s="9">
        <v>1</v>
      </c>
      <c r="V64" s="15"/>
      <c r="W64" s="44"/>
      <c r="X64" s="44"/>
      <c r="Y64" s="46"/>
      <c r="Z64" s="9"/>
      <c r="AA64" s="11"/>
      <c r="AB64" s="15"/>
      <c r="AC64" s="11"/>
      <c r="AD64" s="63"/>
    </row>
    <row r="65" spans="1:30" ht="18" customHeight="1" x14ac:dyDescent="0.25">
      <c r="B65" s="26"/>
      <c r="C65" s="23"/>
      <c r="D65" s="27"/>
      <c r="J65" s="26"/>
      <c r="K65" s="23"/>
      <c r="L65" s="27"/>
      <c r="M65" s="42"/>
      <c r="N65" s="15"/>
      <c r="O65" s="44"/>
      <c r="P65" s="44"/>
      <c r="Q65" s="44"/>
      <c r="R65" s="9"/>
      <c r="S65" s="9"/>
      <c r="T65" s="15"/>
      <c r="U65" s="9"/>
      <c r="V65" s="15"/>
      <c r="W65" s="44"/>
      <c r="X65" s="44"/>
      <c r="Y65" s="44"/>
      <c r="Z65" s="9"/>
      <c r="AA65" s="11"/>
      <c r="AB65" s="15"/>
      <c r="AC65" s="9"/>
      <c r="AD65" s="63"/>
    </row>
    <row r="66" spans="1:30" ht="18" customHeight="1" x14ac:dyDescent="0.25">
      <c r="N66" s="63"/>
      <c r="O66" s="56"/>
      <c r="P66" s="56"/>
      <c r="Q66" s="160"/>
      <c r="R66" s="9"/>
      <c r="S66" s="9"/>
      <c r="T66" s="15"/>
      <c r="U66" s="9"/>
      <c r="V66" s="15"/>
      <c r="W66" s="44"/>
      <c r="X66" s="159"/>
      <c r="Y66" s="51"/>
      <c r="Z66" s="9"/>
      <c r="AA66" s="9"/>
      <c r="AB66" s="15"/>
      <c r="AC66" s="11"/>
      <c r="AD66" s="151"/>
    </row>
    <row r="67" spans="1:30" ht="18.95" customHeight="1" thickBot="1" x14ac:dyDescent="0.3">
      <c r="C67" s="177"/>
      <c r="D67" s="176"/>
      <c r="E67" s="189"/>
      <c r="F67" s="190"/>
      <c r="G67" s="189"/>
      <c r="H67" s="190"/>
      <c r="I67" s="189"/>
      <c r="J67" s="190"/>
      <c r="K67" s="189"/>
      <c r="N67" s="63"/>
      <c r="O67" s="44"/>
      <c r="P67" s="88"/>
      <c r="Q67" s="44"/>
      <c r="R67" s="9"/>
      <c r="S67" s="11"/>
      <c r="T67" s="15"/>
      <c r="U67" s="9"/>
      <c r="V67" s="15"/>
      <c r="W67" s="44" t="s">
        <v>526</v>
      </c>
      <c r="X67" s="159"/>
      <c r="Y67" s="51"/>
      <c r="Z67" s="9">
        <v>69</v>
      </c>
      <c r="AA67" s="9">
        <v>93</v>
      </c>
      <c r="AB67" s="15">
        <f>SUM(Z67:AA67)</f>
        <v>162</v>
      </c>
      <c r="AC67" s="11">
        <v>38</v>
      </c>
      <c r="AD67" s="151"/>
    </row>
    <row r="68" spans="1:30" ht="16.5" thickBot="1" x14ac:dyDescent="0.3">
      <c r="A68" s="151"/>
      <c r="B68" s="151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6"/>
      <c r="P68" s="16"/>
      <c r="Q68" s="16"/>
      <c r="R68" s="17">
        <f>SUM(R22:R66)</f>
        <v>400</v>
      </c>
      <c r="S68" s="17">
        <f>SUM(S22:S66)</f>
        <v>490</v>
      </c>
      <c r="T68" s="17">
        <f>SUM(T22:T66)</f>
        <v>890</v>
      </c>
      <c r="U68" s="17">
        <f>SUM(U22:U66)</f>
        <v>107</v>
      </c>
      <c r="V68" s="15"/>
      <c r="W68" s="57" t="s">
        <v>235</v>
      </c>
      <c r="X68" s="57"/>
      <c r="Y68" s="57"/>
      <c r="Z68" s="17">
        <f>SUM(Z22:Z67)+R68</f>
        <v>507</v>
      </c>
      <c r="AA68" s="17">
        <f>SUM(AA22:AA67)+S68</f>
        <v>799</v>
      </c>
      <c r="AB68" s="17">
        <f>SUM(AB22:AB67)+T68</f>
        <v>1306</v>
      </c>
      <c r="AC68" s="17">
        <f>SUM(AC22:AC67)+U68</f>
        <v>235</v>
      </c>
      <c r="AD68" s="151"/>
    </row>
    <row r="69" spans="1:30" ht="13.5" thickTop="1" x14ac:dyDescent="0.2"/>
    <row r="70" spans="1:30" ht="18" x14ac:dyDescent="0.25">
      <c r="A70" s="36"/>
      <c r="B70" s="176"/>
      <c r="C70" s="177"/>
      <c r="D70" s="178"/>
      <c r="E70" s="177"/>
      <c r="F70" s="178"/>
      <c r="G70" s="177"/>
      <c r="H70" s="178"/>
      <c r="I70" s="177"/>
      <c r="J70" s="36"/>
      <c r="K70" s="36"/>
    </row>
    <row r="71" spans="1:30" ht="18" x14ac:dyDescent="0.25">
      <c r="A71" s="36"/>
      <c r="B71" s="36"/>
      <c r="C71" s="36"/>
      <c r="D71" s="176"/>
      <c r="E71" s="189"/>
      <c r="F71" s="190"/>
      <c r="G71" s="189"/>
      <c r="H71" s="190"/>
      <c r="I71" s="189"/>
      <c r="J71" s="190"/>
      <c r="K71" s="189"/>
    </row>
    <row r="72" spans="1:30" ht="18" x14ac:dyDescent="0.25">
      <c r="A72" s="36"/>
      <c r="B72" s="36"/>
      <c r="C72" s="152"/>
      <c r="D72" s="153"/>
      <c r="E72" s="152"/>
      <c r="F72" s="153"/>
      <c r="G72" s="152"/>
      <c r="H72" s="153"/>
      <c r="I72" s="152"/>
      <c r="J72" s="36"/>
      <c r="K72" s="36"/>
    </row>
    <row r="73" spans="1:30" ht="18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30" ht="18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30" ht="18" x14ac:dyDescent="0.25">
      <c r="A75" s="36"/>
      <c r="B75" s="84"/>
      <c r="C75" s="36"/>
      <c r="D75" s="36"/>
      <c r="E75" s="34"/>
      <c r="F75" s="36"/>
      <c r="G75" s="36"/>
      <c r="H75" s="36"/>
      <c r="I75" s="83"/>
      <c r="J75" s="83"/>
      <c r="K75" s="83"/>
    </row>
    <row r="76" spans="1:30" ht="18" x14ac:dyDescent="0.25">
      <c r="A76" s="36"/>
      <c r="B76" s="84"/>
      <c r="C76" s="38"/>
      <c r="D76" s="38"/>
      <c r="E76" s="34"/>
      <c r="F76" s="36"/>
      <c r="G76" s="54"/>
      <c r="H76" s="36"/>
      <c r="I76" s="83"/>
      <c r="J76" s="83"/>
      <c r="K76" s="83"/>
      <c r="O76" s="5"/>
      <c r="P76" s="5"/>
      <c r="Q76" s="7"/>
    </row>
    <row r="77" spans="1:30" ht="18" x14ac:dyDescent="0.25">
      <c r="A77" s="36"/>
      <c r="B77" s="84"/>
      <c r="C77" s="36"/>
      <c r="D77" s="34"/>
      <c r="E77" s="34"/>
      <c r="F77" s="83"/>
      <c r="G77" s="36"/>
      <c r="H77" s="83"/>
      <c r="I77" s="83"/>
      <c r="J77" s="83"/>
      <c r="K77" s="83"/>
      <c r="O77" s="7"/>
      <c r="P77" s="7"/>
      <c r="Q77" s="7"/>
    </row>
    <row r="78" spans="1:30" ht="18" x14ac:dyDescent="0.25">
      <c r="A78" s="36"/>
      <c r="B78" s="84"/>
      <c r="C78" s="36"/>
      <c r="D78" s="34"/>
      <c r="E78" s="34"/>
      <c r="F78" s="36"/>
      <c r="G78" s="54"/>
      <c r="H78" s="36"/>
      <c r="I78" s="83"/>
      <c r="J78" s="83"/>
      <c r="K78" s="83"/>
      <c r="O78" s="7"/>
      <c r="P78" s="7"/>
      <c r="Q78" s="7"/>
    </row>
    <row r="79" spans="1:30" ht="18" x14ac:dyDescent="0.25">
      <c r="A79" s="36"/>
      <c r="B79" s="84"/>
      <c r="C79" s="34"/>
      <c r="D79" s="34"/>
      <c r="E79" s="34"/>
      <c r="F79" s="36"/>
      <c r="G79" s="54"/>
      <c r="H79" s="36"/>
      <c r="I79" s="83"/>
      <c r="J79" s="83"/>
      <c r="K79" s="83"/>
    </row>
    <row r="80" spans="1:30" ht="18" x14ac:dyDescent="0.25">
      <c r="A80" s="36"/>
      <c r="B80" s="84"/>
      <c r="C80" s="34"/>
      <c r="D80" s="34"/>
      <c r="E80" s="34"/>
      <c r="F80" s="36"/>
      <c r="G80" s="54"/>
      <c r="H80" s="36"/>
      <c r="I80" s="83"/>
      <c r="J80" s="83"/>
      <c r="K80" s="83"/>
    </row>
    <row r="81" spans="1:12" ht="23.25" x14ac:dyDescent="0.35">
      <c r="A81" s="86"/>
      <c r="B81" s="89"/>
      <c r="C81" s="34"/>
      <c r="D81" s="34"/>
      <c r="E81" s="34"/>
      <c r="F81" s="36"/>
      <c r="G81" s="54"/>
      <c r="H81" s="36"/>
      <c r="I81" s="83"/>
      <c r="J81" s="83"/>
      <c r="K81" s="83"/>
    </row>
    <row r="82" spans="1:12" ht="18" x14ac:dyDescent="0.25">
      <c r="A82" s="36"/>
      <c r="B82" s="84"/>
      <c r="C82" s="36"/>
      <c r="D82" s="84"/>
      <c r="E82" s="34"/>
      <c r="F82" s="83"/>
      <c r="G82" s="36"/>
      <c r="H82" s="36"/>
      <c r="I82" s="83"/>
      <c r="J82" s="34"/>
      <c r="K82" s="83"/>
    </row>
    <row r="83" spans="1:12" ht="18" x14ac:dyDescent="0.25">
      <c r="A83" s="36"/>
      <c r="B83" s="34"/>
      <c r="C83" s="34"/>
      <c r="D83" s="34"/>
      <c r="E83" s="34"/>
      <c r="F83" s="34"/>
      <c r="G83" s="36"/>
      <c r="H83" s="34"/>
      <c r="I83" s="34"/>
      <c r="J83" s="34"/>
      <c r="K83" s="83"/>
    </row>
    <row r="84" spans="1:12" ht="18" x14ac:dyDescent="0.25">
      <c r="A84" s="36"/>
      <c r="B84" s="84"/>
      <c r="C84" s="84"/>
      <c r="D84" s="84"/>
      <c r="E84" s="83"/>
      <c r="F84" s="83"/>
      <c r="G84" s="36"/>
      <c r="H84" s="83"/>
      <c r="I84" s="83"/>
      <c r="J84" s="34"/>
      <c r="K84" s="83"/>
    </row>
    <row r="85" spans="1:12" ht="18" x14ac:dyDescent="0.25">
      <c r="A85" s="83"/>
      <c r="B85" s="34"/>
      <c r="C85" s="84"/>
      <c r="D85" s="84"/>
      <c r="E85" s="34"/>
      <c r="F85" s="36"/>
      <c r="G85" s="54"/>
      <c r="H85" s="36"/>
      <c r="I85" s="83"/>
      <c r="J85" s="83"/>
      <c r="K85" s="83"/>
    </row>
    <row r="86" spans="1:12" ht="23.25" x14ac:dyDescent="0.35">
      <c r="A86" s="83"/>
      <c r="B86" s="58"/>
      <c r="C86" s="89"/>
      <c r="D86" s="89"/>
      <c r="E86" s="58"/>
      <c r="F86" s="36"/>
      <c r="G86" s="54"/>
      <c r="H86" s="36"/>
      <c r="I86" s="83"/>
      <c r="J86" s="83"/>
      <c r="K86" s="83"/>
    </row>
    <row r="87" spans="1:12" ht="18" x14ac:dyDescent="0.25">
      <c r="A87" s="83"/>
      <c r="B87" s="34"/>
      <c r="C87" s="84"/>
      <c r="D87" s="84"/>
      <c r="E87" s="34"/>
      <c r="F87" s="36"/>
      <c r="G87" s="54"/>
      <c r="H87" s="36"/>
      <c r="I87" s="83"/>
      <c r="J87" s="83"/>
      <c r="K87" s="83"/>
    </row>
    <row r="88" spans="1:12" ht="18" x14ac:dyDescent="0.25">
      <c r="A88" s="36"/>
      <c r="B88" s="34"/>
      <c r="C88" s="34"/>
      <c r="D88" s="34"/>
      <c r="E88" s="34"/>
      <c r="F88" s="36"/>
      <c r="G88" s="54"/>
      <c r="H88" s="36"/>
      <c r="I88" s="83"/>
      <c r="J88" s="34"/>
      <c r="K88" s="34"/>
      <c r="L88" s="1"/>
    </row>
    <row r="89" spans="1:12" ht="18" x14ac:dyDescent="0.25">
      <c r="A89" s="36"/>
      <c r="B89" s="34"/>
      <c r="C89" s="87"/>
      <c r="D89" s="34"/>
      <c r="E89" s="34"/>
      <c r="F89" s="36"/>
      <c r="G89" s="54"/>
      <c r="H89" s="36"/>
      <c r="I89" s="83"/>
      <c r="J89" s="34"/>
      <c r="K89" s="34"/>
      <c r="L89" s="1"/>
    </row>
    <row r="90" spans="1:12" ht="18" x14ac:dyDescent="0.25">
      <c r="A90" s="36"/>
      <c r="B90" s="34"/>
      <c r="C90" s="87"/>
      <c r="D90" s="84"/>
      <c r="E90" s="36"/>
      <c r="F90" s="36"/>
      <c r="G90" s="54"/>
      <c r="H90" s="36"/>
      <c r="I90" s="83"/>
      <c r="J90" s="34"/>
      <c r="K90" s="34"/>
      <c r="L90" s="1"/>
    </row>
    <row r="91" spans="1:12" ht="18" x14ac:dyDescent="0.25">
      <c r="A91" s="36"/>
      <c r="B91" s="34"/>
      <c r="C91" s="87"/>
      <c r="D91" s="84"/>
      <c r="E91" s="36"/>
      <c r="F91" s="36"/>
      <c r="G91" s="54"/>
      <c r="H91" s="36"/>
      <c r="I91" s="83"/>
      <c r="J91" s="34"/>
      <c r="K91" s="34"/>
      <c r="L91" s="1"/>
    </row>
    <row r="92" spans="1:12" ht="18" x14ac:dyDescent="0.25">
      <c r="A92" s="36"/>
      <c r="B92" s="34"/>
      <c r="C92" s="87"/>
      <c r="D92" s="84"/>
      <c r="E92" s="34"/>
      <c r="F92" s="36"/>
      <c r="G92" s="54"/>
      <c r="H92" s="36"/>
      <c r="I92" s="83"/>
      <c r="J92" s="34"/>
      <c r="K92" s="34"/>
      <c r="L92" s="1"/>
    </row>
    <row r="93" spans="1:12" ht="18" x14ac:dyDescent="0.25">
      <c r="A93" s="95"/>
      <c r="B93" s="96"/>
      <c r="C93" s="97"/>
      <c r="D93" s="98"/>
      <c r="E93" s="95"/>
      <c r="F93" s="95"/>
      <c r="G93" s="95"/>
      <c r="H93" s="95"/>
      <c r="I93" s="99"/>
      <c r="J93" s="96"/>
      <c r="K93" s="96"/>
      <c r="L93" s="100"/>
    </row>
    <row r="94" spans="1:12" ht="18" x14ac:dyDescent="0.25">
      <c r="A94" s="36"/>
      <c r="B94" s="34"/>
      <c r="C94" s="87"/>
      <c r="D94" s="84"/>
      <c r="E94" s="36"/>
      <c r="F94" s="36"/>
      <c r="G94" s="54"/>
      <c r="H94" s="36"/>
      <c r="I94" s="83"/>
      <c r="J94" s="34"/>
      <c r="K94" s="34"/>
      <c r="L94" s="1"/>
    </row>
    <row r="95" spans="1:12" ht="18" x14ac:dyDescent="0.25">
      <c r="A95" s="36"/>
      <c r="B95" s="34"/>
      <c r="C95" s="87"/>
      <c r="D95" s="84"/>
      <c r="E95" s="34"/>
      <c r="F95" s="36"/>
      <c r="G95" s="54"/>
      <c r="H95" s="36"/>
      <c r="I95" s="83"/>
      <c r="J95" s="34"/>
      <c r="K95" s="34"/>
      <c r="L95" s="1"/>
    </row>
  </sheetData>
  <phoneticPr fontId="0" type="noConversion"/>
  <pageMargins left="0" right="0" top="0" bottom="0" header="0.5" footer="0.5"/>
  <pageSetup scale="65" fitToWidth="3" fitToHeight="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view="pageBreakPreview" topLeftCell="A44" zoomScale="85" zoomScaleNormal="75" zoomScaleSheetLayoutView="85" workbookViewId="0">
      <selection activeCell="B58" sqref="B58:L64"/>
    </sheetView>
  </sheetViews>
  <sheetFormatPr defaultRowHeight="12.75" x14ac:dyDescent="0.2"/>
  <cols>
    <col min="1" max="1" width="13.140625" customWidth="1"/>
    <col min="2" max="2" width="16.42578125" customWidth="1"/>
    <col min="3" max="3" width="15.140625" customWidth="1"/>
    <col min="4" max="4" width="16.570312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31.5703125" customWidth="1"/>
    <col min="14" max="14" width="4.140625" customWidth="1"/>
    <col min="15" max="15" width="13.140625" customWidth="1"/>
    <col min="16" max="16" width="14.5703125" customWidth="1"/>
    <col min="17" max="17" width="15.42578125" customWidth="1"/>
    <col min="18" max="18" width="5.5703125" customWidth="1"/>
    <col min="19" max="19" width="6.85546875" customWidth="1"/>
    <col min="20" max="20" width="7.140625" customWidth="1"/>
    <col min="21" max="21" width="6.85546875" customWidth="1"/>
    <col min="22" max="22" width="5.140625" customWidth="1"/>
    <col min="23" max="23" width="16" customWidth="1"/>
    <col min="24" max="24" width="16.42578125" customWidth="1"/>
    <col min="25" max="25" width="17.42578125" customWidth="1"/>
    <col min="26" max="26" width="6.85546875" customWidth="1"/>
    <col min="27" max="27" width="6.5703125" customWidth="1"/>
    <col min="28" max="28" width="6.85546875" customWidth="1"/>
    <col min="29" max="29" width="5.85546875" customWidth="1"/>
    <col min="30" max="30" width="5" customWidth="1"/>
  </cols>
  <sheetData>
    <row r="1" spans="1:30" ht="25.5" x14ac:dyDescent="0.35">
      <c r="A1" s="30"/>
      <c r="B1" s="30"/>
      <c r="C1" s="165"/>
      <c r="D1" s="165"/>
      <c r="E1" s="165"/>
      <c r="F1" s="165"/>
      <c r="G1" s="166" t="s">
        <v>286</v>
      </c>
      <c r="H1" s="166"/>
      <c r="I1" s="166"/>
      <c r="J1" s="166"/>
      <c r="K1" s="166"/>
      <c r="L1" s="30"/>
      <c r="M1" s="30"/>
      <c r="N1" s="16"/>
      <c r="O1" s="16"/>
      <c r="P1" s="16"/>
      <c r="Q1" s="168"/>
      <c r="R1" s="168"/>
      <c r="S1" s="168"/>
      <c r="T1" s="168"/>
      <c r="U1" s="169" t="s">
        <v>225</v>
      </c>
      <c r="V1" s="168"/>
      <c r="W1" s="168"/>
      <c r="X1" s="168"/>
      <c r="Y1" s="16"/>
      <c r="Z1" s="16"/>
      <c r="AA1" s="16"/>
      <c r="AB1" s="16"/>
      <c r="AC1" s="16"/>
      <c r="AD1" s="16"/>
    </row>
    <row r="2" spans="1:30" ht="20.45" customHeight="1" x14ac:dyDescent="0.4">
      <c r="A2" s="14"/>
      <c r="B2" s="167" t="s">
        <v>599</v>
      </c>
      <c r="C2" s="166"/>
      <c r="D2" s="30"/>
      <c r="E2" s="30"/>
      <c r="F2" s="30"/>
      <c r="G2" s="32" t="s">
        <v>387</v>
      </c>
      <c r="H2" s="31"/>
      <c r="I2" s="31"/>
      <c r="J2" s="31"/>
      <c r="K2" s="31"/>
      <c r="L2" s="30"/>
      <c r="M2" s="33">
        <v>40980</v>
      </c>
      <c r="N2" s="16"/>
      <c r="AD2" s="16"/>
    </row>
    <row r="3" spans="1:30" ht="25.5" x14ac:dyDescent="0.35">
      <c r="A3" s="4"/>
      <c r="B3" s="170"/>
      <c r="C3" s="170"/>
      <c r="D3" s="30"/>
      <c r="E3" s="25" t="s">
        <v>584</v>
      </c>
      <c r="F3" s="22"/>
      <c r="G3" s="22"/>
      <c r="H3" s="30"/>
      <c r="I3" s="30"/>
      <c r="J3" s="22"/>
      <c r="K3" s="23" t="s">
        <v>224</v>
      </c>
      <c r="L3" s="22"/>
      <c r="M3" s="23" t="s">
        <v>585</v>
      </c>
      <c r="N3" s="16"/>
      <c r="O3" s="57" t="s">
        <v>262</v>
      </c>
      <c r="P3" s="57"/>
      <c r="Q3" s="57" t="s">
        <v>246</v>
      </c>
      <c r="R3" s="173"/>
      <c r="S3" s="173" t="s">
        <v>264</v>
      </c>
      <c r="T3" s="173" t="s">
        <v>263</v>
      </c>
      <c r="U3" s="173" t="s">
        <v>265</v>
      </c>
      <c r="V3" s="173" t="s">
        <v>266</v>
      </c>
      <c r="W3" s="173" t="s">
        <v>267</v>
      </c>
      <c r="Y3" s="129" t="s">
        <v>586</v>
      </c>
      <c r="AD3" s="16"/>
    </row>
    <row r="4" spans="1:30" ht="18.75" x14ac:dyDescent="0.3">
      <c r="A4" s="7"/>
      <c r="B4" s="170" t="s">
        <v>729</v>
      </c>
      <c r="C4" s="170"/>
      <c r="D4" s="23" t="s">
        <v>279</v>
      </c>
      <c r="E4" s="23" t="s">
        <v>280</v>
      </c>
      <c r="F4" s="23" t="s">
        <v>281</v>
      </c>
      <c r="G4" s="23" t="s">
        <v>282</v>
      </c>
      <c r="H4" s="23" t="s">
        <v>263</v>
      </c>
      <c r="I4" s="23" t="s">
        <v>247</v>
      </c>
      <c r="J4" s="23" t="s">
        <v>282</v>
      </c>
      <c r="K4" s="23" t="s">
        <v>263</v>
      </c>
      <c r="L4" s="23" t="s">
        <v>287</v>
      </c>
      <c r="M4" s="23" t="s">
        <v>244</v>
      </c>
      <c r="N4" s="82"/>
      <c r="O4" s="44" t="s">
        <v>321</v>
      </c>
      <c r="P4" s="44" t="s">
        <v>357</v>
      </c>
      <c r="Q4" s="44" t="s">
        <v>306</v>
      </c>
      <c r="R4" s="4"/>
      <c r="S4" s="11">
        <v>25</v>
      </c>
      <c r="T4" s="9">
        <v>45</v>
      </c>
      <c r="U4" s="9">
        <v>6</v>
      </c>
      <c r="V4" s="9">
        <v>1</v>
      </c>
      <c r="W4" s="145">
        <f t="shared" ref="W4:W12" si="0">T4/S4</f>
        <v>1.8</v>
      </c>
      <c r="X4" s="16"/>
      <c r="Y4" s="16"/>
      <c r="Z4" s="15" t="s">
        <v>279</v>
      </c>
      <c r="AA4" s="15" t="s">
        <v>280</v>
      </c>
      <c r="AB4" s="15" t="s">
        <v>281</v>
      </c>
      <c r="AC4" s="15" t="s">
        <v>587</v>
      </c>
      <c r="AD4" s="16"/>
    </row>
    <row r="5" spans="1:30" ht="18.75" x14ac:dyDescent="0.3">
      <c r="A5" s="9"/>
      <c r="B5" s="35" t="s">
        <v>372</v>
      </c>
      <c r="C5" s="25"/>
      <c r="D5" s="23">
        <v>2</v>
      </c>
      <c r="E5" s="23">
        <v>1</v>
      </c>
      <c r="F5" s="23">
        <v>0</v>
      </c>
      <c r="G5" s="23">
        <v>9</v>
      </c>
      <c r="H5" s="23">
        <v>6</v>
      </c>
      <c r="I5" s="37">
        <f t="shared" ref="I5:I11" si="1">D5*2+F5*1</f>
        <v>4</v>
      </c>
      <c r="J5" s="23">
        <f>79+G5</f>
        <v>88</v>
      </c>
      <c r="K5" s="23">
        <f>53+H5</f>
        <v>59</v>
      </c>
      <c r="L5" s="23">
        <v>139</v>
      </c>
      <c r="M5" s="23">
        <v>36</v>
      </c>
      <c r="N5" s="82"/>
      <c r="O5" s="44" t="s">
        <v>223</v>
      </c>
      <c r="P5" s="44" t="s">
        <v>275</v>
      </c>
      <c r="Q5" s="44" t="s">
        <v>243</v>
      </c>
      <c r="R5" s="7"/>
      <c r="S5" s="11">
        <v>24</v>
      </c>
      <c r="T5" s="9">
        <v>45</v>
      </c>
      <c r="U5" s="9">
        <v>5</v>
      </c>
      <c r="V5" s="9">
        <v>0</v>
      </c>
      <c r="W5" s="145">
        <f t="shared" si="0"/>
        <v>1.875</v>
      </c>
      <c r="X5" s="35" t="s">
        <v>312</v>
      </c>
      <c r="Y5" s="25"/>
      <c r="Z5" s="23">
        <v>12</v>
      </c>
      <c r="AA5" s="23">
        <v>5</v>
      </c>
      <c r="AB5" s="23">
        <v>6</v>
      </c>
      <c r="AC5" s="37">
        <f t="shared" ref="AC5:AC12" si="2">Z5*2+AB5</f>
        <v>30</v>
      </c>
      <c r="AD5" s="16"/>
    </row>
    <row r="6" spans="1:30" ht="18.75" x14ac:dyDescent="0.3">
      <c r="A6" s="9"/>
      <c r="B6" s="35" t="s">
        <v>278</v>
      </c>
      <c r="C6" s="25"/>
      <c r="D6" s="23">
        <v>2</v>
      </c>
      <c r="E6" s="23">
        <v>1</v>
      </c>
      <c r="F6" s="23">
        <v>0</v>
      </c>
      <c r="G6" s="23">
        <v>8</v>
      </c>
      <c r="H6" s="23">
        <v>4</v>
      </c>
      <c r="I6" s="37">
        <f t="shared" si="1"/>
        <v>4</v>
      </c>
      <c r="J6" s="23">
        <f>47+G6</f>
        <v>55</v>
      </c>
      <c r="K6" s="23">
        <f>62+H6</f>
        <v>66</v>
      </c>
      <c r="L6" s="23">
        <v>79</v>
      </c>
      <c r="M6" s="114">
        <v>26</v>
      </c>
      <c r="N6" s="82"/>
      <c r="O6" s="44" t="s">
        <v>252</v>
      </c>
      <c r="P6" s="44" t="s">
        <v>304</v>
      </c>
      <c r="Q6" s="44" t="s">
        <v>319</v>
      </c>
      <c r="R6" s="7"/>
      <c r="S6" s="11">
        <v>26</v>
      </c>
      <c r="T6" s="9">
        <v>56</v>
      </c>
      <c r="U6" s="9">
        <v>4</v>
      </c>
      <c r="V6" s="9">
        <v>2</v>
      </c>
      <c r="W6" s="145">
        <f t="shared" si="0"/>
        <v>2.1538461538461537</v>
      </c>
      <c r="X6" s="35" t="s">
        <v>277</v>
      </c>
      <c r="Y6" s="25"/>
      <c r="Z6" s="23">
        <v>11</v>
      </c>
      <c r="AA6" s="23">
        <v>5</v>
      </c>
      <c r="AB6" s="23">
        <v>7</v>
      </c>
      <c r="AC6" s="37">
        <f t="shared" si="2"/>
        <v>29</v>
      </c>
      <c r="AD6" s="16"/>
    </row>
    <row r="7" spans="1:30" ht="18.75" x14ac:dyDescent="0.3">
      <c r="A7" s="9"/>
      <c r="B7" s="35" t="s">
        <v>373</v>
      </c>
      <c r="C7" s="25"/>
      <c r="D7" s="23">
        <v>2</v>
      </c>
      <c r="E7" s="23">
        <v>1</v>
      </c>
      <c r="F7" s="23">
        <v>0</v>
      </c>
      <c r="G7" s="23">
        <v>7</v>
      </c>
      <c r="H7" s="23">
        <v>5</v>
      </c>
      <c r="I7" s="37">
        <f t="shared" si="1"/>
        <v>4</v>
      </c>
      <c r="J7" s="23">
        <f>47+G7</f>
        <v>54</v>
      </c>
      <c r="K7" s="23">
        <f>60+H7</f>
        <v>65</v>
      </c>
      <c r="L7" s="23">
        <v>87</v>
      </c>
      <c r="M7" s="114">
        <v>26</v>
      </c>
      <c r="N7" s="82"/>
      <c r="O7" s="44" t="s">
        <v>255</v>
      </c>
      <c r="P7" s="44" t="s">
        <v>285</v>
      </c>
      <c r="Q7" s="44" t="s">
        <v>305</v>
      </c>
      <c r="R7" s="7"/>
      <c r="S7" s="11">
        <v>26</v>
      </c>
      <c r="T7" s="9">
        <v>57</v>
      </c>
      <c r="U7" s="9">
        <v>6</v>
      </c>
      <c r="V7" s="9">
        <v>2</v>
      </c>
      <c r="W7" s="145">
        <f t="shared" si="0"/>
        <v>2.1923076923076925</v>
      </c>
      <c r="X7" s="35" t="s">
        <v>313</v>
      </c>
      <c r="Y7" s="25"/>
      <c r="Z7" s="23">
        <v>10</v>
      </c>
      <c r="AA7" s="23">
        <v>9</v>
      </c>
      <c r="AB7" s="23">
        <v>4</v>
      </c>
      <c r="AC7" s="37">
        <f t="shared" si="2"/>
        <v>24</v>
      </c>
      <c r="AD7" s="16"/>
    </row>
    <row r="8" spans="1:30" ht="18.75" x14ac:dyDescent="0.3">
      <c r="A8" s="9"/>
      <c r="B8" s="35" t="s">
        <v>313</v>
      </c>
      <c r="C8" s="25"/>
      <c r="D8" s="23">
        <v>2</v>
      </c>
      <c r="E8" s="23">
        <v>1</v>
      </c>
      <c r="F8" s="23">
        <v>0</v>
      </c>
      <c r="G8" s="23">
        <v>7</v>
      </c>
      <c r="H8" s="23">
        <v>6</v>
      </c>
      <c r="I8" s="37">
        <f t="shared" si="1"/>
        <v>4</v>
      </c>
      <c r="J8" s="23">
        <f>53+G8</f>
        <v>60</v>
      </c>
      <c r="K8" s="23">
        <f>44+H8</f>
        <v>50</v>
      </c>
      <c r="L8" s="23">
        <v>95</v>
      </c>
      <c r="M8" s="23">
        <v>23</v>
      </c>
      <c r="N8" s="61"/>
      <c r="O8" s="44" t="s">
        <v>210</v>
      </c>
      <c r="P8" s="44" t="s">
        <v>317</v>
      </c>
      <c r="Q8" s="44" t="s">
        <v>358</v>
      </c>
      <c r="R8" s="4"/>
      <c r="S8" s="11">
        <v>22</v>
      </c>
      <c r="T8" s="9">
        <v>54</v>
      </c>
      <c r="U8" s="9">
        <v>1</v>
      </c>
      <c r="V8" s="9">
        <v>0</v>
      </c>
      <c r="W8" s="145">
        <f t="shared" si="0"/>
        <v>2.4545454545454546</v>
      </c>
      <c r="X8" s="35" t="s">
        <v>318</v>
      </c>
      <c r="Y8" s="25"/>
      <c r="Z8" s="23">
        <v>10</v>
      </c>
      <c r="AA8" s="23">
        <v>9</v>
      </c>
      <c r="AB8" s="23">
        <v>4</v>
      </c>
      <c r="AC8" s="37">
        <f t="shared" si="2"/>
        <v>24</v>
      </c>
      <c r="AD8" s="16"/>
    </row>
    <row r="9" spans="1:30" ht="18.75" x14ac:dyDescent="0.3">
      <c r="A9" s="9"/>
      <c r="B9" s="35" t="s">
        <v>277</v>
      </c>
      <c r="C9" s="25"/>
      <c r="D9" s="23">
        <v>1</v>
      </c>
      <c r="E9" s="23">
        <v>1</v>
      </c>
      <c r="F9" s="23">
        <v>1</v>
      </c>
      <c r="G9" s="23">
        <v>7</v>
      </c>
      <c r="H9" s="23">
        <v>6</v>
      </c>
      <c r="I9" s="37">
        <f t="shared" si="1"/>
        <v>3</v>
      </c>
      <c r="J9" s="23">
        <f>56+G9</f>
        <v>63</v>
      </c>
      <c r="K9" s="23">
        <f>40+H9</f>
        <v>46</v>
      </c>
      <c r="L9" s="23">
        <v>109</v>
      </c>
      <c r="M9" s="114">
        <v>24</v>
      </c>
      <c r="N9" s="15"/>
      <c r="O9" s="44" t="s">
        <v>255</v>
      </c>
      <c r="P9" s="44" t="s">
        <v>371</v>
      </c>
      <c r="Q9" s="44" t="s">
        <v>242</v>
      </c>
      <c r="R9" s="4"/>
      <c r="S9" s="11">
        <v>25</v>
      </c>
      <c r="T9" s="9">
        <v>65</v>
      </c>
      <c r="U9" s="9">
        <v>3</v>
      </c>
      <c r="V9" s="9">
        <v>1</v>
      </c>
      <c r="W9" s="145">
        <f>T9/S9</f>
        <v>2.6</v>
      </c>
      <c r="X9" s="35" t="s">
        <v>278</v>
      </c>
      <c r="Y9" s="25"/>
      <c r="Z9" s="23">
        <v>8</v>
      </c>
      <c r="AA9" s="23">
        <v>11</v>
      </c>
      <c r="AB9" s="23">
        <v>4</v>
      </c>
      <c r="AC9" s="37">
        <f t="shared" si="2"/>
        <v>20</v>
      </c>
      <c r="AD9" s="16"/>
    </row>
    <row r="10" spans="1:30" ht="18.75" x14ac:dyDescent="0.3">
      <c r="A10" s="9"/>
      <c r="B10" s="35" t="s">
        <v>364</v>
      </c>
      <c r="C10" s="25"/>
      <c r="D10" s="23">
        <v>1</v>
      </c>
      <c r="E10" s="23">
        <v>1</v>
      </c>
      <c r="F10" s="23">
        <v>1</v>
      </c>
      <c r="G10" s="23">
        <v>6</v>
      </c>
      <c r="H10" s="23">
        <v>7</v>
      </c>
      <c r="I10" s="37">
        <f t="shared" si="1"/>
        <v>3</v>
      </c>
      <c r="J10" s="23">
        <f>49+G10</f>
        <v>55</v>
      </c>
      <c r="K10" s="23">
        <f>60+H10</f>
        <v>67</v>
      </c>
      <c r="L10" s="23">
        <v>82</v>
      </c>
      <c r="M10" s="114">
        <v>29</v>
      </c>
      <c r="N10" s="82"/>
      <c r="O10" s="44" t="s">
        <v>291</v>
      </c>
      <c r="P10" s="44" t="s">
        <v>329</v>
      </c>
      <c r="Q10" s="44" t="s">
        <v>356</v>
      </c>
      <c r="R10" s="4"/>
      <c r="S10" s="11">
        <v>17</v>
      </c>
      <c r="T10" s="9">
        <v>48</v>
      </c>
      <c r="U10" s="9">
        <v>1</v>
      </c>
      <c r="V10" s="9">
        <v>0</v>
      </c>
      <c r="W10" s="145">
        <f>T10/S10</f>
        <v>2.8235294117647061</v>
      </c>
      <c r="X10" s="35" t="s">
        <v>363</v>
      </c>
      <c r="Y10" s="25"/>
      <c r="Z10" s="23">
        <v>7</v>
      </c>
      <c r="AA10" s="23">
        <v>10</v>
      </c>
      <c r="AB10" s="23">
        <v>6</v>
      </c>
      <c r="AC10" s="37">
        <f t="shared" si="2"/>
        <v>20</v>
      </c>
      <c r="AD10" s="16"/>
    </row>
    <row r="11" spans="1:30" ht="18.75" x14ac:dyDescent="0.3">
      <c r="A11" s="9"/>
      <c r="B11" s="35" t="s">
        <v>276</v>
      </c>
      <c r="C11" s="25"/>
      <c r="D11" s="23">
        <v>1</v>
      </c>
      <c r="E11" s="23">
        <v>2</v>
      </c>
      <c r="F11" s="23">
        <v>0</v>
      </c>
      <c r="G11" s="23">
        <v>5</v>
      </c>
      <c r="H11" s="23">
        <v>10</v>
      </c>
      <c r="I11" s="37">
        <f t="shared" si="1"/>
        <v>2</v>
      </c>
      <c r="J11" s="23">
        <f>61+G11</f>
        <v>66</v>
      </c>
      <c r="K11" s="23">
        <f>68+H11</f>
        <v>78</v>
      </c>
      <c r="L11" s="23">
        <v>96</v>
      </c>
      <c r="M11" s="114">
        <v>33</v>
      </c>
      <c r="N11" s="82"/>
      <c r="O11" s="51" t="s">
        <v>355</v>
      </c>
      <c r="P11" s="44" t="s">
        <v>284</v>
      </c>
      <c r="Q11" s="44" t="s">
        <v>283</v>
      </c>
      <c r="R11" s="7"/>
      <c r="S11" s="11">
        <v>24</v>
      </c>
      <c r="T11" s="9">
        <v>71</v>
      </c>
      <c r="U11" s="9">
        <v>1</v>
      </c>
      <c r="V11" s="9">
        <v>2</v>
      </c>
      <c r="W11" s="145">
        <f>T11/S11</f>
        <v>2.9583333333333335</v>
      </c>
      <c r="X11" s="35" t="s">
        <v>364</v>
      </c>
      <c r="Y11" s="25"/>
      <c r="Z11" s="23">
        <v>7</v>
      </c>
      <c r="AA11" s="23">
        <v>11</v>
      </c>
      <c r="AB11" s="23">
        <v>5</v>
      </c>
      <c r="AC11" s="37">
        <f t="shared" si="2"/>
        <v>19</v>
      </c>
      <c r="AD11" s="16"/>
    </row>
    <row r="12" spans="1:30" ht="19.5" thickBot="1" x14ac:dyDescent="0.35">
      <c r="A12" s="9"/>
      <c r="B12" s="35" t="s">
        <v>318</v>
      </c>
      <c r="C12" s="25"/>
      <c r="D12" s="23">
        <v>0</v>
      </c>
      <c r="E12" s="23">
        <v>3</v>
      </c>
      <c r="F12" s="23">
        <v>0</v>
      </c>
      <c r="G12" s="23">
        <v>6</v>
      </c>
      <c r="H12" s="23">
        <v>11</v>
      </c>
      <c r="I12" s="37">
        <f>D12*2+F12*1</f>
        <v>0</v>
      </c>
      <c r="J12" s="23">
        <f>42+G12</f>
        <v>48</v>
      </c>
      <c r="K12" s="23">
        <f>47+H12</f>
        <v>58</v>
      </c>
      <c r="L12" s="23">
        <v>82</v>
      </c>
      <c r="M12" s="53">
        <v>31</v>
      </c>
      <c r="N12" s="82"/>
      <c r="O12" s="44" t="s">
        <v>297</v>
      </c>
      <c r="P12" s="44" t="s">
        <v>203</v>
      </c>
      <c r="Q12" s="44"/>
      <c r="R12" s="4"/>
      <c r="S12" s="11">
        <v>19</v>
      </c>
      <c r="T12" s="9">
        <v>40</v>
      </c>
      <c r="U12" s="9">
        <v>4</v>
      </c>
      <c r="V12" s="9">
        <v>0</v>
      </c>
      <c r="W12" s="145">
        <f t="shared" si="0"/>
        <v>2.1052631578947367</v>
      </c>
      <c r="X12" s="35" t="s">
        <v>276</v>
      </c>
      <c r="Y12" s="25"/>
      <c r="Z12" s="23">
        <v>7</v>
      </c>
      <c r="AA12" s="23">
        <v>12</v>
      </c>
      <c r="AB12" s="23">
        <v>4</v>
      </c>
      <c r="AC12" s="37">
        <f t="shared" si="2"/>
        <v>18</v>
      </c>
      <c r="AD12" s="16"/>
    </row>
    <row r="13" spans="1:30" ht="18.75" thickBot="1" x14ac:dyDescent="0.3">
      <c r="A13" s="4"/>
      <c r="B13" s="65"/>
      <c r="C13" s="65"/>
      <c r="D13" s="65">
        <f t="shared" ref="D13:M13" si="3">SUM(D5:D12)</f>
        <v>11</v>
      </c>
      <c r="E13" s="65">
        <f t="shared" si="3"/>
        <v>11</v>
      </c>
      <c r="F13" s="65">
        <f t="shared" si="3"/>
        <v>2</v>
      </c>
      <c r="G13" s="65">
        <f t="shared" si="3"/>
        <v>55</v>
      </c>
      <c r="H13" s="65">
        <f t="shared" si="3"/>
        <v>55</v>
      </c>
      <c r="I13" s="65">
        <f t="shared" si="3"/>
        <v>24</v>
      </c>
      <c r="J13" s="65">
        <f t="shared" si="3"/>
        <v>489</v>
      </c>
      <c r="K13" s="65">
        <f t="shared" si="3"/>
        <v>489</v>
      </c>
      <c r="L13" s="65">
        <f t="shared" si="3"/>
        <v>769</v>
      </c>
      <c r="M13" s="65">
        <f t="shared" si="3"/>
        <v>228</v>
      </c>
      <c r="N13" s="16"/>
      <c r="O13" s="16"/>
      <c r="P13" s="16"/>
      <c r="Q13" s="57" t="s">
        <v>224</v>
      </c>
      <c r="R13" s="14"/>
      <c r="S13" s="17">
        <f>SUM(S4:S12)</f>
        <v>208</v>
      </c>
      <c r="T13" s="17">
        <f>SUM(T4:T12)</f>
        <v>481</v>
      </c>
      <c r="U13" s="17">
        <f>SUM(U4:U12)</f>
        <v>31</v>
      </c>
      <c r="V13" s="17">
        <f>SUM(V4:V12)</f>
        <v>8</v>
      </c>
      <c r="W13" s="18">
        <f>(T13+V13)/S13</f>
        <v>2.3509615384615383</v>
      </c>
      <c r="X13" s="16"/>
      <c r="Y13" s="16"/>
      <c r="Z13" s="65">
        <f>SUM(Z5:Z12)</f>
        <v>72</v>
      </c>
      <c r="AA13" s="65">
        <f>SUM(AA5:AA12)</f>
        <v>72</v>
      </c>
      <c r="AB13" s="65">
        <f>SUM(AB5:AB12)</f>
        <v>40</v>
      </c>
      <c r="AC13" s="65"/>
      <c r="AD13" s="16"/>
    </row>
    <row r="14" spans="1:30" ht="18.75" thickTop="1" x14ac:dyDescent="0.25">
      <c r="A14" s="147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6"/>
      <c r="O14" s="2"/>
      <c r="P14" s="3"/>
      <c r="Q14" s="2"/>
      <c r="V14" s="9"/>
      <c r="AD14" s="16"/>
    </row>
    <row r="15" spans="1:30" ht="18.75" x14ac:dyDescent="0.3">
      <c r="A15" s="74" t="s">
        <v>600</v>
      </c>
      <c r="B15" s="74"/>
      <c r="C15" s="164"/>
      <c r="D15" s="78"/>
      <c r="E15" s="71" t="s">
        <v>239</v>
      </c>
      <c r="F15" s="70"/>
      <c r="G15" s="70"/>
      <c r="H15" s="70"/>
      <c r="I15" s="70"/>
      <c r="J15" s="72"/>
      <c r="K15" s="70"/>
      <c r="L15" s="70"/>
      <c r="M15" s="70"/>
      <c r="N15" s="16"/>
      <c r="AD15" s="16"/>
    </row>
    <row r="16" spans="1:30" ht="18.75" x14ac:dyDescent="0.3">
      <c r="A16" s="49" t="s">
        <v>227</v>
      </c>
      <c r="B16" s="35" t="s">
        <v>276</v>
      </c>
      <c r="C16" s="69"/>
      <c r="D16" s="23">
        <v>1</v>
      </c>
      <c r="E16" s="9">
        <v>2</v>
      </c>
      <c r="F16" s="44" t="s">
        <v>623</v>
      </c>
      <c r="J16" s="4"/>
      <c r="N16" s="16"/>
      <c r="P16" s="170" t="s">
        <v>552</v>
      </c>
      <c r="Q16" s="171"/>
      <c r="R16" s="171"/>
      <c r="S16" s="170"/>
      <c r="T16" s="170"/>
      <c r="U16" s="170" t="s">
        <v>348</v>
      </c>
      <c r="V16" s="170"/>
      <c r="W16" s="170"/>
      <c r="X16" s="170"/>
      <c r="Y16" s="170" t="s">
        <v>349</v>
      </c>
      <c r="Z16" s="20"/>
      <c r="AD16" s="16"/>
    </row>
    <row r="17" spans="1:30" ht="18" x14ac:dyDescent="0.25">
      <c r="A17" s="42" t="s">
        <v>226</v>
      </c>
      <c r="B17" s="44" t="s">
        <v>624</v>
      </c>
      <c r="C17" s="44" t="s">
        <v>369</v>
      </c>
      <c r="D17" s="23"/>
      <c r="E17" s="9"/>
      <c r="F17" s="44"/>
      <c r="J17" s="4"/>
      <c r="N17" s="16"/>
      <c r="P17" s="44" t="s">
        <v>272</v>
      </c>
      <c r="Q17" s="22"/>
      <c r="R17" s="44"/>
      <c r="S17" s="44"/>
      <c r="T17" s="44" t="s">
        <v>622</v>
      </c>
      <c r="U17" s="44"/>
      <c r="V17" s="23"/>
      <c r="W17" s="44"/>
      <c r="X17" s="44"/>
      <c r="Y17" s="44" t="s">
        <v>535</v>
      </c>
      <c r="Z17" s="44"/>
      <c r="AD17" s="16"/>
    </row>
    <row r="18" spans="1:30" ht="15.75" x14ac:dyDescent="0.25">
      <c r="A18" s="42"/>
      <c r="B18" s="44"/>
      <c r="C18" s="44"/>
      <c r="D18" s="51"/>
      <c r="E18" s="9"/>
      <c r="F18" s="44"/>
      <c r="J18" s="4"/>
      <c r="N18" s="16"/>
      <c r="P18" s="44"/>
      <c r="S18" s="44"/>
      <c r="T18" s="44" t="s">
        <v>621</v>
      </c>
      <c r="U18" s="44"/>
      <c r="X18" s="44"/>
      <c r="Y18" s="44" t="s">
        <v>644</v>
      </c>
      <c r="AD18" s="16"/>
    </row>
    <row r="19" spans="1:30" ht="18.75" x14ac:dyDescent="0.3">
      <c r="A19" s="42" t="s">
        <v>326</v>
      </c>
      <c r="B19" s="35" t="s">
        <v>278</v>
      </c>
      <c r="C19" s="92"/>
      <c r="D19" s="113">
        <v>3</v>
      </c>
      <c r="E19" s="9">
        <v>1</v>
      </c>
      <c r="F19" s="44" t="s">
        <v>625</v>
      </c>
      <c r="N19" s="16"/>
      <c r="P19" s="35"/>
      <c r="U19" s="44"/>
      <c r="Y19" s="44"/>
      <c r="AD19" s="16"/>
    </row>
    <row r="20" spans="1:30" ht="18" x14ac:dyDescent="0.25">
      <c r="A20" s="91" t="s">
        <v>226</v>
      </c>
      <c r="B20" s="44" t="s">
        <v>220</v>
      </c>
      <c r="C20" s="44" t="s">
        <v>369</v>
      </c>
      <c r="D20" s="113"/>
      <c r="E20" s="9">
        <v>2</v>
      </c>
      <c r="F20" s="44" t="s">
        <v>626</v>
      </c>
      <c r="N20" s="63"/>
      <c r="O20" s="168"/>
      <c r="P20" s="168"/>
      <c r="Q20" s="168"/>
      <c r="R20" s="168"/>
      <c r="S20" s="168"/>
      <c r="T20" s="168"/>
      <c r="U20" s="172" t="s">
        <v>236</v>
      </c>
      <c r="V20" s="168"/>
      <c r="W20" s="168"/>
      <c r="X20" s="168"/>
      <c r="Y20" s="168"/>
      <c r="Z20" s="168"/>
      <c r="AA20" s="168"/>
      <c r="AB20" s="168"/>
      <c r="AC20" s="175" t="s">
        <v>236</v>
      </c>
      <c r="AD20" s="62"/>
    </row>
    <row r="21" spans="1:30" ht="15.75" x14ac:dyDescent="0.25">
      <c r="E21" s="9">
        <v>2</v>
      </c>
      <c r="F21" s="44" t="s">
        <v>627</v>
      </c>
      <c r="N21" s="15"/>
      <c r="O21" s="57" t="s">
        <v>208</v>
      </c>
      <c r="P21" s="57"/>
      <c r="Q21" s="173" t="s">
        <v>246</v>
      </c>
      <c r="R21" s="173" t="s">
        <v>240</v>
      </c>
      <c r="S21" s="173" t="s">
        <v>241</v>
      </c>
      <c r="T21" s="173" t="s">
        <v>247</v>
      </c>
      <c r="U21" s="174" t="s">
        <v>237</v>
      </c>
      <c r="V21" s="168"/>
      <c r="W21" s="57" t="s">
        <v>208</v>
      </c>
      <c r="X21" s="57"/>
      <c r="Y21" s="173" t="s">
        <v>246</v>
      </c>
      <c r="Z21" s="173" t="s">
        <v>240</v>
      </c>
      <c r="AA21" s="173" t="s">
        <v>241</v>
      </c>
      <c r="AB21" s="173" t="s">
        <v>247</v>
      </c>
      <c r="AC21" s="174" t="s">
        <v>237</v>
      </c>
      <c r="AD21" s="61"/>
    </row>
    <row r="22" spans="1:30" ht="15.75" x14ac:dyDescent="0.25">
      <c r="N22" s="63"/>
      <c r="O22" s="44" t="s">
        <v>460</v>
      </c>
      <c r="P22" s="44" t="s">
        <v>299</v>
      </c>
      <c r="Q22" s="44" t="s">
        <v>243</v>
      </c>
      <c r="R22" s="9">
        <v>21</v>
      </c>
      <c r="S22" s="9">
        <v>20</v>
      </c>
      <c r="T22" s="15">
        <f t="shared" ref="T22:T50" si="4">SUM(R22:S22)</f>
        <v>41</v>
      </c>
      <c r="U22" s="9">
        <v>1</v>
      </c>
      <c r="V22" s="15"/>
      <c r="W22" s="44" t="s">
        <v>479</v>
      </c>
      <c r="X22" s="51" t="s">
        <v>298</v>
      </c>
      <c r="Y22" s="51" t="s">
        <v>319</v>
      </c>
      <c r="Z22" s="9">
        <v>2</v>
      </c>
      <c r="AA22" s="11">
        <v>8</v>
      </c>
      <c r="AB22" s="15">
        <f>SUM(Z22:AA22)</f>
        <v>10</v>
      </c>
      <c r="AC22" s="9">
        <v>1</v>
      </c>
      <c r="AD22" s="15"/>
    </row>
    <row r="23" spans="1:30" ht="18.75" x14ac:dyDescent="0.3">
      <c r="A23" s="73"/>
      <c r="B23" s="156"/>
      <c r="C23" s="75"/>
      <c r="D23" s="148"/>
      <c r="E23" s="71" t="s">
        <v>239</v>
      </c>
      <c r="F23" s="71"/>
      <c r="G23" s="70"/>
      <c r="H23" s="70"/>
      <c r="I23" s="70"/>
      <c r="J23" s="72"/>
      <c r="K23" s="70"/>
      <c r="L23" s="70"/>
      <c r="M23" s="70"/>
      <c r="N23" s="15"/>
      <c r="O23" s="44" t="s">
        <v>465</v>
      </c>
      <c r="P23" s="44" t="s">
        <v>304</v>
      </c>
      <c r="Q23" s="44" t="s">
        <v>306</v>
      </c>
      <c r="R23" s="9">
        <v>22</v>
      </c>
      <c r="S23" s="9">
        <v>15</v>
      </c>
      <c r="T23" s="15">
        <f t="shared" si="4"/>
        <v>37</v>
      </c>
      <c r="U23" s="9">
        <v>4</v>
      </c>
      <c r="V23" s="15"/>
      <c r="W23" s="44" t="s">
        <v>545</v>
      </c>
      <c r="X23" s="44" t="s">
        <v>544</v>
      </c>
      <c r="Y23" s="46" t="s">
        <v>306</v>
      </c>
      <c r="Z23" s="9">
        <v>2</v>
      </c>
      <c r="AA23" s="11">
        <v>8</v>
      </c>
      <c r="AB23" s="15">
        <f>SUM(Z23:AA23)</f>
        <v>10</v>
      </c>
      <c r="AC23" s="11">
        <v>2</v>
      </c>
      <c r="AD23" s="15"/>
    </row>
    <row r="24" spans="1:30" ht="18.75" x14ac:dyDescent="0.3">
      <c r="A24" s="49" t="s">
        <v>228</v>
      </c>
      <c r="B24" s="35" t="s">
        <v>363</v>
      </c>
      <c r="D24" s="23">
        <v>2</v>
      </c>
      <c r="E24" s="8">
        <v>1</v>
      </c>
      <c r="F24" s="44" t="s">
        <v>628</v>
      </c>
      <c r="G24" s="44"/>
      <c r="M24" s="39"/>
      <c r="N24" s="63"/>
      <c r="O24" s="44" t="s">
        <v>471</v>
      </c>
      <c r="P24" s="44" t="s">
        <v>384</v>
      </c>
      <c r="Q24" s="44" t="s">
        <v>305</v>
      </c>
      <c r="R24" s="9">
        <v>19</v>
      </c>
      <c r="S24" s="9">
        <v>18</v>
      </c>
      <c r="T24" s="15">
        <f t="shared" si="4"/>
        <v>37</v>
      </c>
      <c r="U24" s="9">
        <v>2</v>
      </c>
      <c r="V24" s="15"/>
      <c r="W24" s="44" t="s">
        <v>517</v>
      </c>
      <c r="X24" s="44" t="s">
        <v>212</v>
      </c>
      <c r="Y24" s="44" t="s">
        <v>319</v>
      </c>
      <c r="Z24" s="9">
        <v>2</v>
      </c>
      <c r="AA24" s="9">
        <v>8</v>
      </c>
      <c r="AB24" s="15">
        <f t="shared" ref="AB24:AB29" si="5">SUM(Z24:AA24)</f>
        <v>10</v>
      </c>
      <c r="AC24" s="9">
        <v>4</v>
      </c>
      <c r="AD24" s="15"/>
    </row>
    <row r="25" spans="1:30" ht="15.75" x14ac:dyDescent="0.25">
      <c r="A25" s="52" t="s">
        <v>226</v>
      </c>
      <c r="B25" s="44" t="s">
        <v>630</v>
      </c>
      <c r="C25" s="44" t="s">
        <v>394</v>
      </c>
      <c r="E25" s="8">
        <v>1</v>
      </c>
      <c r="F25" s="44" t="s">
        <v>629</v>
      </c>
      <c r="N25" s="15"/>
      <c r="O25" s="157" t="s">
        <v>472</v>
      </c>
      <c r="P25" s="44" t="s">
        <v>320</v>
      </c>
      <c r="Q25" s="44" t="s">
        <v>305</v>
      </c>
      <c r="R25" s="9">
        <v>23</v>
      </c>
      <c r="S25" s="11">
        <v>11</v>
      </c>
      <c r="T25" s="15">
        <f t="shared" si="4"/>
        <v>34</v>
      </c>
      <c r="U25" s="9">
        <v>3</v>
      </c>
      <c r="V25" s="15"/>
      <c r="W25" s="44" t="s">
        <v>515</v>
      </c>
      <c r="X25" s="88" t="s">
        <v>221</v>
      </c>
      <c r="Y25" s="44" t="s">
        <v>305</v>
      </c>
      <c r="Z25" s="11"/>
      <c r="AA25" s="11">
        <v>10</v>
      </c>
      <c r="AB25" s="15">
        <f t="shared" si="5"/>
        <v>10</v>
      </c>
      <c r="AC25" s="9">
        <v>2</v>
      </c>
      <c r="AD25" s="15"/>
    </row>
    <row r="26" spans="1:30" ht="15.75" x14ac:dyDescent="0.25">
      <c r="B26" s="44"/>
      <c r="C26" s="44"/>
      <c r="E26" s="93"/>
      <c r="F26" s="44"/>
      <c r="N26" s="63"/>
      <c r="O26" s="44" t="s">
        <v>469</v>
      </c>
      <c r="P26" s="159" t="s">
        <v>383</v>
      </c>
      <c r="Q26" s="51" t="s">
        <v>305</v>
      </c>
      <c r="R26" s="9">
        <v>21</v>
      </c>
      <c r="S26" s="9">
        <v>13</v>
      </c>
      <c r="T26" s="15">
        <f t="shared" si="4"/>
        <v>34</v>
      </c>
      <c r="U26" s="9">
        <v>4</v>
      </c>
      <c r="V26" s="15"/>
      <c r="W26" s="56" t="s">
        <v>548</v>
      </c>
      <c r="X26" s="56" t="s">
        <v>310</v>
      </c>
      <c r="Y26" s="160" t="s">
        <v>243</v>
      </c>
      <c r="Z26" s="11">
        <v>2</v>
      </c>
      <c r="AA26" s="9">
        <v>7</v>
      </c>
      <c r="AB26" s="15">
        <f t="shared" si="5"/>
        <v>9</v>
      </c>
      <c r="AC26" s="9">
        <v>2</v>
      </c>
      <c r="AD26" s="15"/>
    </row>
    <row r="27" spans="1:30" ht="18.75" x14ac:dyDescent="0.3">
      <c r="A27" s="42"/>
      <c r="B27" s="35" t="s">
        <v>364</v>
      </c>
      <c r="D27" s="23">
        <v>0</v>
      </c>
      <c r="E27" s="8"/>
      <c r="F27" s="44"/>
      <c r="N27" s="15"/>
      <c r="O27" s="44" t="s">
        <v>461</v>
      </c>
      <c r="P27" s="44" t="s">
        <v>299</v>
      </c>
      <c r="Q27" s="44" t="s">
        <v>243</v>
      </c>
      <c r="R27" s="9">
        <v>15</v>
      </c>
      <c r="S27" s="9">
        <v>17</v>
      </c>
      <c r="T27" s="15">
        <f t="shared" si="4"/>
        <v>32</v>
      </c>
      <c r="U27" s="9">
        <v>3</v>
      </c>
      <c r="V27" s="15"/>
      <c r="W27" s="44" t="s">
        <v>500</v>
      </c>
      <c r="X27" s="44" t="s">
        <v>309</v>
      </c>
      <c r="Y27" s="44" t="s">
        <v>306</v>
      </c>
      <c r="Z27" s="9">
        <v>1</v>
      </c>
      <c r="AA27" s="9">
        <v>8</v>
      </c>
      <c r="AB27" s="15">
        <f t="shared" si="5"/>
        <v>9</v>
      </c>
      <c r="AC27" s="9">
        <v>5</v>
      </c>
      <c r="AD27" s="15"/>
    </row>
    <row r="28" spans="1:30" ht="15.75" x14ac:dyDescent="0.25">
      <c r="A28" s="52" t="s">
        <v>226</v>
      </c>
      <c r="B28" s="44" t="s">
        <v>206</v>
      </c>
      <c r="C28" s="44" t="s">
        <v>369</v>
      </c>
      <c r="E28" s="93"/>
      <c r="F28" s="44"/>
      <c r="N28" s="63"/>
      <c r="O28" s="44" t="s">
        <v>456</v>
      </c>
      <c r="P28" s="44" t="s">
        <v>292</v>
      </c>
      <c r="Q28" s="44" t="s">
        <v>356</v>
      </c>
      <c r="R28" s="9">
        <v>14</v>
      </c>
      <c r="S28" s="11">
        <v>18</v>
      </c>
      <c r="T28" s="15">
        <f t="shared" si="4"/>
        <v>32</v>
      </c>
      <c r="U28" s="9">
        <v>1</v>
      </c>
      <c r="V28" s="63"/>
      <c r="W28" s="44" t="s">
        <v>566</v>
      </c>
      <c r="X28" s="51" t="s">
        <v>217</v>
      </c>
      <c r="Y28" s="51" t="s">
        <v>356</v>
      </c>
      <c r="Z28" s="9">
        <v>4</v>
      </c>
      <c r="AA28" s="9">
        <v>4</v>
      </c>
      <c r="AB28" s="15">
        <f t="shared" si="5"/>
        <v>8</v>
      </c>
      <c r="AC28" s="9">
        <v>1</v>
      </c>
      <c r="AD28" s="15"/>
    </row>
    <row r="29" spans="1:30" ht="15.75" x14ac:dyDescent="0.25">
      <c r="B29" s="44" t="s">
        <v>323</v>
      </c>
      <c r="C29" s="44" t="s">
        <v>366</v>
      </c>
      <c r="E29" s="93"/>
      <c r="F29" s="44"/>
      <c r="N29" s="63"/>
      <c r="O29" s="44" t="s">
        <v>470</v>
      </c>
      <c r="P29" s="44" t="s">
        <v>300</v>
      </c>
      <c r="Q29" s="44" t="s">
        <v>305</v>
      </c>
      <c r="R29" s="9">
        <v>5</v>
      </c>
      <c r="S29" s="11">
        <v>25</v>
      </c>
      <c r="T29" s="15">
        <f t="shared" si="4"/>
        <v>30</v>
      </c>
      <c r="U29" s="9">
        <v>1</v>
      </c>
      <c r="V29" s="15"/>
      <c r="W29" s="44" t="s">
        <v>557</v>
      </c>
      <c r="X29" s="44" t="s">
        <v>324</v>
      </c>
      <c r="Y29" s="44" t="s">
        <v>243</v>
      </c>
      <c r="Z29" s="9">
        <v>3</v>
      </c>
      <c r="AA29" s="9">
        <v>5</v>
      </c>
      <c r="AB29" s="15">
        <f t="shared" si="5"/>
        <v>8</v>
      </c>
      <c r="AC29" s="9"/>
      <c r="AD29" s="15"/>
    </row>
    <row r="30" spans="1:30" ht="18.75" x14ac:dyDescent="0.3">
      <c r="B30" s="35"/>
      <c r="F30" s="44"/>
      <c r="N30" s="63"/>
      <c r="O30" s="44" t="s">
        <v>505</v>
      </c>
      <c r="P30" s="44" t="s">
        <v>293</v>
      </c>
      <c r="Q30" s="44" t="s">
        <v>242</v>
      </c>
      <c r="R30" s="9">
        <v>26</v>
      </c>
      <c r="S30" s="9">
        <v>3</v>
      </c>
      <c r="T30" s="15">
        <f t="shared" si="4"/>
        <v>29</v>
      </c>
      <c r="U30" s="9">
        <v>1</v>
      </c>
      <c r="V30" s="15"/>
      <c r="W30" s="44" t="s">
        <v>549</v>
      </c>
      <c r="X30" s="44" t="s">
        <v>204</v>
      </c>
      <c r="Y30" s="44" t="s">
        <v>242</v>
      </c>
      <c r="Z30" s="9">
        <v>1</v>
      </c>
      <c r="AA30" s="11">
        <v>7</v>
      </c>
      <c r="AB30" s="15">
        <f t="shared" ref="AB30:AB62" si="6">SUM(Z30:AA30)</f>
        <v>8</v>
      </c>
      <c r="AC30" s="9">
        <v>6</v>
      </c>
      <c r="AD30" s="15"/>
    </row>
    <row r="31" spans="1:30" ht="18.75" x14ac:dyDescent="0.3">
      <c r="A31" s="76" t="s">
        <v>327</v>
      </c>
      <c r="B31" s="156"/>
      <c r="C31" s="155"/>
      <c r="D31" s="148"/>
      <c r="E31" s="71" t="s">
        <v>239</v>
      </c>
      <c r="F31" s="71"/>
      <c r="G31" s="78"/>
      <c r="H31" s="78"/>
      <c r="I31" s="78"/>
      <c r="J31" s="79"/>
      <c r="K31" s="78"/>
      <c r="L31" s="78"/>
      <c r="M31" s="78"/>
      <c r="N31" s="15"/>
      <c r="O31" s="44" t="s">
        <v>476</v>
      </c>
      <c r="P31" s="44" t="s">
        <v>293</v>
      </c>
      <c r="Q31" s="44" t="s">
        <v>358</v>
      </c>
      <c r="R31" s="8">
        <v>18</v>
      </c>
      <c r="S31" s="12">
        <v>10</v>
      </c>
      <c r="T31" s="15">
        <f t="shared" si="4"/>
        <v>28</v>
      </c>
      <c r="U31" s="9">
        <v>1</v>
      </c>
      <c r="V31" s="15"/>
      <c r="W31" s="44" t="s">
        <v>503</v>
      </c>
      <c r="X31" s="44" t="s">
        <v>234</v>
      </c>
      <c r="Y31" s="44" t="s">
        <v>306</v>
      </c>
      <c r="Z31" s="9">
        <v>1</v>
      </c>
      <c r="AA31" s="11">
        <v>7</v>
      </c>
      <c r="AB31" s="15">
        <f t="shared" si="6"/>
        <v>8</v>
      </c>
      <c r="AC31" s="9">
        <v>1</v>
      </c>
      <c r="AD31" s="15"/>
    </row>
    <row r="32" spans="1:30" ht="18.75" x14ac:dyDescent="0.3">
      <c r="A32" s="49" t="s">
        <v>229</v>
      </c>
      <c r="B32" s="35" t="s">
        <v>318</v>
      </c>
      <c r="D32" s="23">
        <v>3</v>
      </c>
      <c r="E32" s="8">
        <v>1</v>
      </c>
      <c r="F32" s="44" t="s">
        <v>631</v>
      </c>
      <c r="G32" s="158"/>
      <c r="H32" s="158"/>
      <c r="I32" s="94"/>
      <c r="J32" s="94"/>
      <c r="K32" s="94"/>
      <c r="L32" s="94"/>
      <c r="M32" s="94"/>
      <c r="N32" s="15"/>
      <c r="O32" s="44" t="s">
        <v>478</v>
      </c>
      <c r="P32" s="44" t="s">
        <v>253</v>
      </c>
      <c r="Q32" s="44" t="s">
        <v>319</v>
      </c>
      <c r="R32" s="9">
        <v>19</v>
      </c>
      <c r="S32" s="11">
        <v>8</v>
      </c>
      <c r="T32" s="15">
        <f t="shared" si="4"/>
        <v>27</v>
      </c>
      <c r="U32" s="9">
        <v>5</v>
      </c>
      <c r="V32" s="15"/>
      <c r="W32" s="44" t="s">
        <v>499</v>
      </c>
      <c r="X32" s="44" t="s">
        <v>218</v>
      </c>
      <c r="Y32" s="51" t="s">
        <v>306</v>
      </c>
      <c r="Z32" s="9"/>
      <c r="AA32" s="9">
        <v>8</v>
      </c>
      <c r="AB32" s="15">
        <f t="shared" si="6"/>
        <v>8</v>
      </c>
      <c r="AC32" s="9"/>
      <c r="AD32" s="15"/>
    </row>
    <row r="33" spans="1:30" ht="15.75" customHeight="1" x14ac:dyDescent="0.25">
      <c r="A33" s="42" t="s">
        <v>226</v>
      </c>
      <c r="B33" s="44" t="s">
        <v>212</v>
      </c>
      <c r="C33" s="44" t="s">
        <v>405</v>
      </c>
      <c r="D33" s="9"/>
      <c r="E33" s="8">
        <v>1</v>
      </c>
      <c r="F33" s="44" t="s">
        <v>521</v>
      </c>
      <c r="N33" s="15"/>
      <c r="O33" s="44" t="s">
        <v>475</v>
      </c>
      <c r="P33" s="44" t="s">
        <v>256</v>
      </c>
      <c r="Q33" s="44" t="s">
        <v>358</v>
      </c>
      <c r="R33" s="9">
        <v>11</v>
      </c>
      <c r="S33" s="9">
        <v>16</v>
      </c>
      <c r="T33" s="15">
        <f t="shared" si="4"/>
        <v>27</v>
      </c>
      <c r="U33" s="9">
        <v>7</v>
      </c>
      <c r="V33" s="63"/>
      <c r="W33" s="44" t="s">
        <v>542</v>
      </c>
      <c r="X33" s="44" t="s">
        <v>289</v>
      </c>
      <c r="Y33" s="44" t="s">
        <v>306</v>
      </c>
      <c r="Z33" s="9">
        <v>4</v>
      </c>
      <c r="AA33" s="11">
        <v>3</v>
      </c>
      <c r="AB33" s="15">
        <f t="shared" si="6"/>
        <v>7</v>
      </c>
      <c r="AC33" s="9"/>
      <c r="AD33" s="15"/>
    </row>
    <row r="34" spans="1:30" ht="15.75" x14ac:dyDescent="0.25">
      <c r="B34" s="44"/>
      <c r="C34" s="44"/>
      <c r="E34" s="8">
        <v>1</v>
      </c>
      <c r="F34" s="44" t="s">
        <v>632</v>
      </c>
      <c r="N34" s="63"/>
      <c r="O34" s="44" t="s">
        <v>453</v>
      </c>
      <c r="P34" s="44" t="s">
        <v>379</v>
      </c>
      <c r="Q34" s="51" t="s">
        <v>250</v>
      </c>
      <c r="R34" s="9">
        <v>16</v>
      </c>
      <c r="S34" s="9">
        <v>8</v>
      </c>
      <c r="T34" s="15">
        <f t="shared" si="4"/>
        <v>24</v>
      </c>
      <c r="U34" s="9">
        <v>1</v>
      </c>
      <c r="V34" s="15"/>
      <c r="W34" s="44" t="s">
        <v>512</v>
      </c>
      <c r="X34" s="44" t="s">
        <v>303</v>
      </c>
      <c r="Y34" s="44" t="s">
        <v>242</v>
      </c>
      <c r="Z34" s="9">
        <v>2</v>
      </c>
      <c r="AA34" s="9">
        <v>5</v>
      </c>
      <c r="AB34" s="15">
        <f t="shared" si="6"/>
        <v>7</v>
      </c>
      <c r="AC34" s="9">
        <v>1</v>
      </c>
      <c r="AD34" s="15"/>
    </row>
    <row r="35" spans="1:30" ht="15.75" x14ac:dyDescent="0.25">
      <c r="N35" s="63"/>
      <c r="O35" s="44" t="s">
        <v>473</v>
      </c>
      <c r="P35" s="159" t="s">
        <v>274</v>
      </c>
      <c r="Q35" s="51" t="s">
        <v>305</v>
      </c>
      <c r="R35" s="11">
        <v>9</v>
      </c>
      <c r="S35" s="9">
        <v>14</v>
      </c>
      <c r="T35" s="15">
        <f t="shared" si="4"/>
        <v>23</v>
      </c>
      <c r="U35" s="9">
        <v>4</v>
      </c>
      <c r="V35" s="15"/>
      <c r="W35" s="44" t="s">
        <v>484</v>
      </c>
      <c r="X35" s="44" t="s">
        <v>215</v>
      </c>
      <c r="Y35" s="44" t="s">
        <v>306</v>
      </c>
      <c r="Z35" s="9">
        <v>2</v>
      </c>
      <c r="AA35" s="9">
        <v>5</v>
      </c>
      <c r="AB35" s="15">
        <f t="shared" si="6"/>
        <v>7</v>
      </c>
      <c r="AC35" s="9"/>
      <c r="AD35" s="15"/>
    </row>
    <row r="36" spans="1:30" ht="18.75" x14ac:dyDescent="0.3">
      <c r="A36" s="52"/>
      <c r="B36" s="35" t="s">
        <v>313</v>
      </c>
      <c r="C36" s="46"/>
      <c r="D36" s="114">
        <v>4</v>
      </c>
      <c r="E36" s="8">
        <v>1</v>
      </c>
      <c r="F36" s="44" t="s">
        <v>634</v>
      </c>
      <c r="N36" s="15"/>
      <c r="O36" s="56" t="s">
        <v>458</v>
      </c>
      <c r="P36" s="56" t="s">
        <v>381</v>
      </c>
      <c r="Q36" s="160" t="s">
        <v>250</v>
      </c>
      <c r="R36" s="11">
        <v>11</v>
      </c>
      <c r="S36" s="9">
        <v>11</v>
      </c>
      <c r="T36" s="15">
        <f t="shared" si="4"/>
        <v>22</v>
      </c>
      <c r="U36" s="9">
        <v>2</v>
      </c>
      <c r="V36" s="15"/>
      <c r="W36" s="44" t="s">
        <v>514</v>
      </c>
      <c r="X36" s="44" t="s">
        <v>214</v>
      </c>
      <c r="Y36" s="44" t="s">
        <v>305</v>
      </c>
      <c r="Z36" s="9">
        <v>1</v>
      </c>
      <c r="AA36" s="11">
        <v>6</v>
      </c>
      <c r="AB36" s="15">
        <f t="shared" si="6"/>
        <v>7</v>
      </c>
      <c r="AC36" s="9">
        <v>1</v>
      </c>
      <c r="AD36" s="15"/>
    </row>
    <row r="37" spans="1:30" ht="18" x14ac:dyDescent="0.25">
      <c r="A37" s="52" t="s">
        <v>226</v>
      </c>
      <c r="B37" s="44" t="s">
        <v>633</v>
      </c>
      <c r="C37" s="60" t="s">
        <v>394</v>
      </c>
      <c r="D37" s="114"/>
      <c r="E37" s="93">
        <v>1</v>
      </c>
      <c r="F37" s="44" t="s">
        <v>636</v>
      </c>
      <c r="N37" s="63"/>
      <c r="O37" s="44" t="s">
        <v>597</v>
      </c>
      <c r="P37" s="51" t="s">
        <v>598</v>
      </c>
      <c r="Q37" s="51" t="s">
        <v>356</v>
      </c>
      <c r="R37" s="9">
        <v>14</v>
      </c>
      <c r="S37" s="11">
        <v>6</v>
      </c>
      <c r="T37" s="15">
        <f t="shared" si="4"/>
        <v>20</v>
      </c>
      <c r="U37" s="9">
        <v>7</v>
      </c>
      <c r="V37" s="15"/>
      <c r="W37" s="44" t="s">
        <v>510</v>
      </c>
      <c r="X37" s="51" t="s">
        <v>361</v>
      </c>
      <c r="Y37" s="51" t="s">
        <v>242</v>
      </c>
      <c r="Z37" s="9">
        <v>1</v>
      </c>
      <c r="AA37" s="9">
        <v>6</v>
      </c>
      <c r="AB37" s="15">
        <f t="shared" si="6"/>
        <v>7</v>
      </c>
      <c r="AC37" s="9">
        <v>1</v>
      </c>
      <c r="AD37" s="15"/>
    </row>
    <row r="38" spans="1:30" ht="15.75" x14ac:dyDescent="0.25">
      <c r="E38" s="93">
        <v>2</v>
      </c>
      <c r="F38" s="44" t="s">
        <v>635</v>
      </c>
      <c r="N38" s="63"/>
      <c r="O38" s="44" t="s">
        <v>454</v>
      </c>
      <c r="P38" s="44" t="s">
        <v>251</v>
      </c>
      <c r="Q38" s="44" t="s">
        <v>250</v>
      </c>
      <c r="R38" s="9">
        <v>8</v>
      </c>
      <c r="S38" s="9">
        <v>12</v>
      </c>
      <c r="T38" s="15">
        <f t="shared" si="4"/>
        <v>20</v>
      </c>
      <c r="U38" s="9">
        <v>3</v>
      </c>
      <c r="V38" s="15"/>
      <c r="W38" s="44" t="s">
        <v>497</v>
      </c>
      <c r="X38" s="44" t="s">
        <v>211</v>
      </c>
      <c r="Y38" s="44" t="s">
        <v>243</v>
      </c>
      <c r="Z38" s="9"/>
      <c r="AA38" s="9">
        <v>7</v>
      </c>
      <c r="AB38" s="15">
        <f t="shared" si="6"/>
        <v>7</v>
      </c>
      <c r="AC38" s="9">
        <v>3</v>
      </c>
      <c r="AD38" s="15"/>
    </row>
    <row r="39" spans="1:30" ht="15.75" x14ac:dyDescent="0.25">
      <c r="E39" s="8">
        <v>2</v>
      </c>
      <c r="F39" s="44" t="s">
        <v>637</v>
      </c>
      <c r="N39" s="15"/>
      <c r="O39" s="44" t="s">
        <v>467</v>
      </c>
      <c r="P39" s="44" t="s">
        <v>301</v>
      </c>
      <c r="Q39" s="44" t="s">
        <v>306</v>
      </c>
      <c r="R39" s="11">
        <v>8</v>
      </c>
      <c r="S39" s="11">
        <v>11</v>
      </c>
      <c r="T39" s="15">
        <f t="shared" si="4"/>
        <v>19</v>
      </c>
      <c r="U39" s="150">
        <v>1</v>
      </c>
      <c r="V39" s="15"/>
      <c r="W39" s="44" t="s">
        <v>493</v>
      </c>
      <c r="X39" s="159" t="s">
        <v>216</v>
      </c>
      <c r="Y39" s="51" t="s">
        <v>358</v>
      </c>
      <c r="Z39" s="9">
        <v>3</v>
      </c>
      <c r="AA39" s="9">
        <v>3</v>
      </c>
      <c r="AB39" s="15">
        <f t="shared" si="6"/>
        <v>6</v>
      </c>
      <c r="AC39" s="9">
        <v>2</v>
      </c>
      <c r="AD39" s="15"/>
    </row>
    <row r="40" spans="1:30" ht="15.75" x14ac:dyDescent="0.25">
      <c r="N40" s="15"/>
      <c r="O40" s="44" t="s">
        <v>462</v>
      </c>
      <c r="P40" s="44" t="s">
        <v>367</v>
      </c>
      <c r="Q40" s="44" t="s">
        <v>243</v>
      </c>
      <c r="R40" s="9">
        <v>6</v>
      </c>
      <c r="S40" s="11">
        <v>13</v>
      </c>
      <c r="T40" s="15">
        <f t="shared" si="4"/>
        <v>19</v>
      </c>
      <c r="U40" s="9">
        <v>1</v>
      </c>
      <c r="V40" s="15"/>
      <c r="W40" s="44" t="s">
        <v>482</v>
      </c>
      <c r="X40" s="44" t="s">
        <v>295</v>
      </c>
      <c r="Y40" s="44" t="s">
        <v>250</v>
      </c>
      <c r="Z40" s="9">
        <v>2</v>
      </c>
      <c r="AA40" s="9">
        <v>4</v>
      </c>
      <c r="AB40" s="15">
        <f t="shared" si="6"/>
        <v>6</v>
      </c>
      <c r="AC40" s="9">
        <v>1</v>
      </c>
      <c r="AD40" s="15"/>
    </row>
    <row r="41" spans="1:30" ht="18.75" x14ac:dyDescent="0.3">
      <c r="A41" s="76"/>
      <c r="B41" s="156"/>
      <c r="C41" s="71"/>
      <c r="D41" s="148"/>
      <c r="E41" s="71" t="s">
        <v>239</v>
      </c>
      <c r="F41" s="77"/>
      <c r="G41" s="78"/>
      <c r="H41" s="78"/>
      <c r="I41" s="78"/>
      <c r="J41" s="79"/>
      <c r="K41" s="78"/>
      <c r="L41" s="78"/>
      <c r="M41" s="78"/>
      <c r="N41" s="63"/>
      <c r="O41" s="44" t="s">
        <v>457</v>
      </c>
      <c r="P41" s="44" t="s">
        <v>250</v>
      </c>
      <c r="Q41" s="44" t="s">
        <v>250</v>
      </c>
      <c r="R41" s="9">
        <v>8</v>
      </c>
      <c r="S41" s="11">
        <v>10</v>
      </c>
      <c r="T41" s="15">
        <f t="shared" si="4"/>
        <v>18</v>
      </c>
      <c r="U41" s="11">
        <v>4</v>
      </c>
      <c r="V41" s="15"/>
      <c r="W41" s="44" t="s">
        <v>511</v>
      </c>
      <c r="X41" s="44" t="s">
        <v>213</v>
      </c>
      <c r="Y41" s="44" t="s">
        <v>242</v>
      </c>
      <c r="Z41" s="9">
        <v>1</v>
      </c>
      <c r="AA41" s="11">
        <v>5</v>
      </c>
      <c r="AB41" s="15">
        <f t="shared" si="6"/>
        <v>6</v>
      </c>
      <c r="AC41" s="9"/>
      <c r="AD41" s="15"/>
    </row>
    <row r="42" spans="1:30" ht="18.75" x14ac:dyDescent="0.3">
      <c r="A42" s="49" t="s">
        <v>230</v>
      </c>
      <c r="B42" s="35" t="s">
        <v>620</v>
      </c>
      <c r="C42" s="44"/>
      <c r="D42" s="23">
        <v>0</v>
      </c>
      <c r="E42" s="9"/>
      <c r="F42" s="44"/>
      <c r="G42" s="43"/>
      <c r="H42" s="47"/>
      <c r="I42" s="47"/>
      <c r="J42" s="48"/>
      <c r="K42" s="47"/>
      <c r="L42" s="47"/>
      <c r="M42" s="47"/>
      <c r="N42" s="63"/>
      <c r="O42" s="44" t="s">
        <v>506</v>
      </c>
      <c r="P42" s="44" t="s">
        <v>219</v>
      </c>
      <c r="Q42" s="44" t="s">
        <v>242</v>
      </c>
      <c r="R42" s="9">
        <v>7</v>
      </c>
      <c r="S42" s="11">
        <v>11</v>
      </c>
      <c r="T42" s="15">
        <f t="shared" si="4"/>
        <v>18</v>
      </c>
      <c r="U42" s="9">
        <v>2</v>
      </c>
      <c r="V42" s="15"/>
      <c r="W42" s="44" t="s">
        <v>495</v>
      </c>
      <c r="X42" s="44" t="s">
        <v>311</v>
      </c>
      <c r="Y42" s="44" t="s">
        <v>243</v>
      </c>
      <c r="Z42" s="9"/>
      <c r="AA42" s="9">
        <v>6</v>
      </c>
      <c r="AB42" s="15">
        <f t="shared" si="6"/>
        <v>6</v>
      </c>
      <c r="AC42" s="9">
        <v>8</v>
      </c>
      <c r="AD42" s="15"/>
    </row>
    <row r="43" spans="1:30" ht="18" x14ac:dyDescent="0.25">
      <c r="A43" s="52" t="s">
        <v>226</v>
      </c>
      <c r="B43" s="56" t="s">
        <v>638</v>
      </c>
      <c r="C43" s="46" t="s">
        <v>345</v>
      </c>
      <c r="D43" s="23"/>
      <c r="E43" s="9"/>
      <c r="F43" s="44"/>
      <c r="G43" s="43"/>
      <c r="H43" s="47"/>
      <c r="I43" s="43"/>
      <c r="J43" s="45"/>
      <c r="K43" s="47"/>
      <c r="L43" s="47"/>
      <c r="M43" s="39"/>
      <c r="N43" s="15"/>
      <c r="O43" s="46" t="s">
        <v>558</v>
      </c>
      <c r="P43" s="46" t="s">
        <v>386</v>
      </c>
      <c r="Q43" s="46" t="s">
        <v>319</v>
      </c>
      <c r="R43" s="11">
        <v>4</v>
      </c>
      <c r="S43" s="9">
        <v>14</v>
      </c>
      <c r="T43" s="15">
        <f t="shared" si="4"/>
        <v>18</v>
      </c>
      <c r="U43" s="9">
        <v>2</v>
      </c>
      <c r="V43" s="15"/>
      <c r="W43" s="44" t="s">
        <v>496</v>
      </c>
      <c r="X43" s="44" t="s">
        <v>206</v>
      </c>
      <c r="Y43" s="44" t="s">
        <v>358</v>
      </c>
      <c r="Z43" s="9"/>
      <c r="AA43" s="11">
        <v>6</v>
      </c>
      <c r="AB43" s="15">
        <f t="shared" si="6"/>
        <v>6</v>
      </c>
      <c r="AC43" s="9">
        <v>4</v>
      </c>
      <c r="AD43" s="15"/>
    </row>
    <row r="44" spans="1:30" ht="15.75" x14ac:dyDescent="0.25">
      <c r="B44" s="56" t="s">
        <v>639</v>
      </c>
      <c r="C44" s="44" t="s">
        <v>366</v>
      </c>
      <c r="E44" s="93"/>
      <c r="F44" s="44"/>
      <c r="N44" s="63"/>
      <c r="O44" s="44" t="s">
        <v>459</v>
      </c>
      <c r="P44" s="44" t="s">
        <v>254</v>
      </c>
      <c r="Q44" s="44" t="s">
        <v>250</v>
      </c>
      <c r="R44" s="9">
        <v>7</v>
      </c>
      <c r="S44" s="11">
        <v>10</v>
      </c>
      <c r="T44" s="15">
        <f t="shared" si="4"/>
        <v>17</v>
      </c>
      <c r="U44" s="9">
        <v>3</v>
      </c>
      <c r="V44" s="15"/>
      <c r="W44" s="44" t="s">
        <v>550</v>
      </c>
      <c r="X44" s="44" t="s">
        <v>257</v>
      </c>
      <c r="Y44" s="44" t="s">
        <v>250</v>
      </c>
      <c r="Z44" s="9">
        <v>2</v>
      </c>
      <c r="AA44" s="9">
        <v>3</v>
      </c>
      <c r="AB44" s="15">
        <f t="shared" si="6"/>
        <v>5</v>
      </c>
      <c r="AC44" s="9">
        <v>2</v>
      </c>
      <c r="AD44" s="15"/>
    </row>
    <row r="45" spans="1:30" ht="15.75" x14ac:dyDescent="0.25">
      <c r="B45" s="56" t="s">
        <v>274</v>
      </c>
      <c r="C45" s="44" t="s">
        <v>366</v>
      </c>
      <c r="N45" s="15"/>
      <c r="O45" s="44" t="s">
        <v>455</v>
      </c>
      <c r="P45" s="51" t="s">
        <v>254</v>
      </c>
      <c r="Q45" s="51" t="s">
        <v>250</v>
      </c>
      <c r="R45" s="9">
        <v>7</v>
      </c>
      <c r="S45" s="11">
        <v>10</v>
      </c>
      <c r="T45" s="15">
        <f t="shared" si="4"/>
        <v>17</v>
      </c>
      <c r="U45" s="9">
        <v>2</v>
      </c>
      <c r="V45" s="15"/>
      <c r="W45" s="44" t="s">
        <v>494</v>
      </c>
      <c r="X45" s="44" t="s">
        <v>232</v>
      </c>
      <c r="Y45" s="44" t="s">
        <v>250</v>
      </c>
      <c r="Z45" s="9"/>
      <c r="AA45" s="9">
        <v>5</v>
      </c>
      <c r="AB45" s="15">
        <f t="shared" si="6"/>
        <v>5</v>
      </c>
      <c r="AC45" s="9">
        <v>6</v>
      </c>
      <c r="AD45" s="15"/>
    </row>
    <row r="46" spans="1:30" ht="15.75" x14ac:dyDescent="0.25">
      <c r="B46" s="56" t="s">
        <v>420</v>
      </c>
      <c r="C46" s="44" t="s">
        <v>366</v>
      </c>
      <c r="N46" s="63"/>
      <c r="O46" s="44" t="s">
        <v>547</v>
      </c>
      <c r="P46" s="51" t="s">
        <v>205</v>
      </c>
      <c r="Q46" s="51" t="s">
        <v>319</v>
      </c>
      <c r="R46" s="9">
        <v>7</v>
      </c>
      <c r="S46" s="11">
        <v>10</v>
      </c>
      <c r="T46" s="15">
        <f t="shared" si="4"/>
        <v>17</v>
      </c>
      <c r="U46" s="9"/>
      <c r="V46" s="15"/>
      <c r="W46" s="44" t="s">
        <v>498</v>
      </c>
      <c r="X46" s="51" t="s">
        <v>398</v>
      </c>
      <c r="Y46" s="51" t="s">
        <v>250</v>
      </c>
      <c r="Z46" s="9"/>
      <c r="AA46" s="9">
        <v>5</v>
      </c>
      <c r="AB46" s="15">
        <f t="shared" si="6"/>
        <v>5</v>
      </c>
      <c r="AC46" s="9"/>
      <c r="AD46" s="15"/>
    </row>
    <row r="47" spans="1:30" ht="15.75" x14ac:dyDescent="0.25">
      <c r="C47" s="44"/>
      <c r="N47" s="63"/>
      <c r="O47" s="56" t="s">
        <v>507</v>
      </c>
      <c r="P47" s="56" t="s">
        <v>260</v>
      </c>
      <c r="Q47" s="160" t="s">
        <v>242</v>
      </c>
      <c r="R47" s="11">
        <v>3</v>
      </c>
      <c r="S47" s="11">
        <v>14</v>
      </c>
      <c r="T47" s="15">
        <f t="shared" si="4"/>
        <v>17</v>
      </c>
      <c r="U47" s="9"/>
      <c r="V47" s="15"/>
      <c r="W47" s="44" t="s">
        <v>485</v>
      </c>
      <c r="X47" s="44" t="s">
        <v>359</v>
      </c>
      <c r="Y47" s="44" t="s">
        <v>319</v>
      </c>
      <c r="Z47" s="9"/>
      <c r="AA47" s="9">
        <v>5</v>
      </c>
      <c r="AB47" s="15">
        <f t="shared" si="6"/>
        <v>5</v>
      </c>
      <c r="AC47" s="9">
        <v>1</v>
      </c>
      <c r="AD47" s="15"/>
    </row>
    <row r="48" spans="1:30" ht="18.75" x14ac:dyDescent="0.3">
      <c r="B48" s="35" t="s">
        <v>583</v>
      </c>
      <c r="C48" s="59"/>
      <c r="D48" s="24">
        <v>4</v>
      </c>
      <c r="E48" s="9">
        <v>2</v>
      </c>
      <c r="F48" s="44" t="s">
        <v>522</v>
      </c>
      <c r="N48" s="63"/>
      <c r="O48" s="44" t="s">
        <v>546</v>
      </c>
      <c r="P48" s="44" t="s">
        <v>248</v>
      </c>
      <c r="Q48" s="44" t="s">
        <v>358</v>
      </c>
      <c r="R48" s="9">
        <v>4</v>
      </c>
      <c r="S48" s="9">
        <v>11</v>
      </c>
      <c r="T48" s="15">
        <f t="shared" si="4"/>
        <v>15</v>
      </c>
      <c r="U48" s="9">
        <v>1</v>
      </c>
      <c r="V48" s="15"/>
      <c r="W48" s="44" t="s">
        <v>489</v>
      </c>
      <c r="X48" s="159" t="s">
        <v>308</v>
      </c>
      <c r="Y48" s="51" t="s">
        <v>356</v>
      </c>
      <c r="Z48" s="9"/>
      <c r="AA48" s="9">
        <v>5</v>
      </c>
      <c r="AB48" s="15">
        <f t="shared" si="6"/>
        <v>5</v>
      </c>
      <c r="AC48" s="11">
        <v>1</v>
      </c>
      <c r="AD48" s="15"/>
    </row>
    <row r="49" spans="1:30" ht="18" x14ac:dyDescent="0.25">
      <c r="A49" s="91" t="s">
        <v>226</v>
      </c>
      <c r="B49" s="88" t="s">
        <v>272</v>
      </c>
      <c r="C49" s="46"/>
      <c r="D49" s="24"/>
      <c r="E49" s="9">
        <v>2</v>
      </c>
      <c r="F49" s="44" t="s">
        <v>640</v>
      </c>
      <c r="N49" s="15"/>
      <c r="O49" s="44" t="s">
        <v>541</v>
      </c>
      <c r="P49" s="51" t="s">
        <v>294</v>
      </c>
      <c r="Q49" s="51" t="s">
        <v>243</v>
      </c>
      <c r="R49" s="9">
        <v>2</v>
      </c>
      <c r="S49" s="9">
        <v>13</v>
      </c>
      <c r="T49" s="15">
        <f t="shared" si="4"/>
        <v>15</v>
      </c>
      <c r="U49" s="9">
        <v>4</v>
      </c>
      <c r="V49" s="15"/>
      <c r="W49" s="44" t="s">
        <v>488</v>
      </c>
      <c r="X49" s="44" t="s">
        <v>382</v>
      </c>
      <c r="Y49" s="44" t="s">
        <v>356</v>
      </c>
      <c r="Z49" s="9"/>
      <c r="AA49" s="11">
        <v>5</v>
      </c>
      <c r="AB49" s="15">
        <f t="shared" si="6"/>
        <v>5</v>
      </c>
      <c r="AC49" s="9"/>
      <c r="AD49" s="15"/>
    </row>
    <row r="50" spans="1:30" ht="15.75" x14ac:dyDescent="0.25">
      <c r="B50" s="88"/>
      <c r="C50" s="46"/>
      <c r="E50" s="9">
        <v>2</v>
      </c>
      <c r="F50" s="44" t="s">
        <v>641</v>
      </c>
      <c r="N50" s="15"/>
      <c r="O50" s="44" t="s">
        <v>468</v>
      </c>
      <c r="P50" s="44" t="s">
        <v>209</v>
      </c>
      <c r="Q50" s="44" t="s">
        <v>319</v>
      </c>
      <c r="R50" s="9">
        <v>6</v>
      </c>
      <c r="S50" s="11">
        <v>8</v>
      </c>
      <c r="T50" s="15">
        <f t="shared" si="4"/>
        <v>14</v>
      </c>
      <c r="U50" s="9">
        <v>8</v>
      </c>
      <c r="V50" s="15"/>
      <c r="W50" s="44" t="s">
        <v>488</v>
      </c>
      <c r="X50" s="44" t="s">
        <v>325</v>
      </c>
      <c r="Y50" s="44" t="s">
        <v>306</v>
      </c>
      <c r="Z50" s="9"/>
      <c r="AA50" s="9">
        <v>5</v>
      </c>
      <c r="AB50" s="15">
        <f t="shared" si="6"/>
        <v>5</v>
      </c>
      <c r="AC50" s="9">
        <v>4</v>
      </c>
      <c r="AD50" s="15"/>
    </row>
    <row r="51" spans="1:30" ht="15.75" x14ac:dyDescent="0.25">
      <c r="E51" s="9">
        <v>2</v>
      </c>
      <c r="F51" s="44" t="s">
        <v>427</v>
      </c>
      <c r="N51" s="63"/>
      <c r="O51" s="44" t="s">
        <v>591</v>
      </c>
      <c r="P51" s="159" t="s">
        <v>370</v>
      </c>
      <c r="Q51" s="51" t="s">
        <v>356</v>
      </c>
      <c r="R51" s="9">
        <v>7</v>
      </c>
      <c r="S51" s="9">
        <v>6</v>
      </c>
      <c r="T51" s="15">
        <f t="shared" ref="T51:T61" si="7">SUM(R51:S51)</f>
        <v>13</v>
      </c>
      <c r="U51" s="9">
        <v>3</v>
      </c>
      <c r="V51" s="15"/>
      <c r="W51" s="44" t="s">
        <v>502</v>
      </c>
      <c r="X51" s="44" t="s">
        <v>323</v>
      </c>
      <c r="Y51" s="44" t="s">
        <v>358</v>
      </c>
      <c r="Z51" s="9"/>
      <c r="AA51" s="9">
        <v>4</v>
      </c>
      <c r="AB51" s="15">
        <f t="shared" si="6"/>
        <v>4</v>
      </c>
      <c r="AC51" s="9">
        <v>4</v>
      </c>
      <c r="AD51" s="15"/>
    </row>
    <row r="52" spans="1:30" ht="15.75" x14ac:dyDescent="0.25">
      <c r="N52" s="15"/>
      <c r="O52" s="44" t="s">
        <v>463</v>
      </c>
      <c r="P52" s="44" t="s">
        <v>261</v>
      </c>
      <c r="Q52" s="44" t="s">
        <v>356</v>
      </c>
      <c r="R52" s="9">
        <v>5</v>
      </c>
      <c r="S52" s="9">
        <v>8</v>
      </c>
      <c r="T52" s="15">
        <f t="shared" si="7"/>
        <v>13</v>
      </c>
      <c r="U52" s="9">
        <v>2</v>
      </c>
      <c r="V52" s="15"/>
      <c r="W52" s="44" t="s">
        <v>551</v>
      </c>
      <c r="X52" s="44" t="s">
        <v>385</v>
      </c>
      <c r="Y52" s="44" t="s">
        <v>319</v>
      </c>
      <c r="Z52" s="9"/>
      <c r="AA52" s="9">
        <v>4</v>
      </c>
      <c r="AB52" s="15">
        <f t="shared" si="6"/>
        <v>4</v>
      </c>
      <c r="AC52" s="9">
        <v>3</v>
      </c>
      <c r="AD52" s="15"/>
    </row>
    <row r="53" spans="1:30" ht="18" x14ac:dyDescent="0.25">
      <c r="A53" s="107"/>
      <c r="B53" s="108"/>
      <c r="C53" s="108"/>
      <c r="D53" s="149"/>
      <c r="E53" s="109"/>
      <c r="F53" s="108"/>
      <c r="G53" s="110"/>
      <c r="H53" s="110"/>
      <c r="I53" s="110"/>
      <c r="J53" s="111"/>
      <c r="K53" s="110"/>
      <c r="L53" s="110"/>
      <c r="M53" s="109"/>
      <c r="N53" s="63"/>
      <c r="O53" s="44" t="s">
        <v>474</v>
      </c>
      <c r="P53" s="44" t="s">
        <v>420</v>
      </c>
      <c r="Q53" s="44" t="s">
        <v>305</v>
      </c>
      <c r="R53" s="9">
        <v>3</v>
      </c>
      <c r="S53" s="11">
        <v>10</v>
      </c>
      <c r="T53" s="15">
        <f t="shared" si="7"/>
        <v>13</v>
      </c>
      <c r="U53" s="9">
        <v>3</v>
      </c>
      <c r="V53" s="15"/>
      <c r="W53" s="44" t="s">
        <v>490</v>
      </c>
      <c r="X53" s="44" t="s">
        <v>328</v>
      </c>
      <c r="Y53" s="46" t="s">
        <v>319</v>
      </c>
      <c r="Z53" s="9"/>
      <c r="AA53" s="11">
        <v>4</v>
      </c>
      <c r="AB53" s="15">
        <f t="shared" si="6"/>
        <v>4</v>
      </c>
      <c r="AC53" s="11">
        <v>3</v>
      </c>
      <c r="AD53" s="15"/>
    </row>
    <row r="54" spans="1:30" ht="18.75" x14ac:dyDescent="0.3">
      <c r="C54" s="44" t="s">
        <v>579</v>
      </c>
      <c r="D54" s="102">
        <f>SUM(D16:D53)</f>
        <v>17</v>
      </c>
      <c r="E54" s="22"/>
      <c r="F54" s="44" t="s">
        <v>642</v>
      </c>
      <c r="G54" s="35"/>
      <c r="H54" s="50"/>
      <c r="I54" s="64">
        <v>11</v>
      </c>
      <c r="J54" s="23"/>
      <c r="N54" s="15"/>
      <c r="O54" s="44" t="s">
        <v>508</v>
      </c>
      <c r="P54" s="44" t="s">
        <v>238</v>
      </c>
      <c r="Q54" s="44" t="s">
        <v>356</v>
      </c>
      <c r="R54" s="9">
        <v>1</v>
      </c>
      <c r="S54" s="11">
        <v>12</v>
      </c>
      <c r="T54" s="15">
        <f t="shared" si="7"/>
        <v>13</v>
      </c>
      <c r="U54" s="9">
        <v>7</v>
      </c>
      <c r="V54" s="15"/>
      <c r="W54" s="44" t="s">
        <v>501</v>
      </c>
      <c r="X54" s="88" t="s">
        <v>362</v>
      </c>
      <c r="Y54" s="44" t="s">
        <v>358</v>
      </c>
      <c r="Z54" s="9">
        <v>1</v>
      </c>
      <c r="AA54" s="11">
        <v>2</v>
      </c>
      <c r="AB54" s="15">
        <f t="shared" si="6"/>
        <v>3</v>
      </c>
      <c r="AC54" s="9">
        <v>1</v>
      </c>
      <c r="AD54" s="15"/>
    </row>
    <row r="55" spans="1:30" ht="18.75" x14ac:dyDescent="0.3">
      <c r="A55" s="4"/>
      <c r="C55" s="35"/>
      <c r="N55" s="63"/>
      <c r="O55" s="44" t="s">
        <v>560</v>
      </c>
      <c r="P55" s="44" t="s">
        <v>399</v>
      </c>
      <c r="Q55" s="44" t="s">
        <v>305</v>
      </c>
      <c r="R55" s="9"/>
      <c r="S55" s="9">
        <v>12</v>
      </c>
      <c r="T55" s="15">
        <f t="shared" si="7"/>
        <v>12</v>
      </c>
      <c r="U55" s="9">
        <v>2</v>
      </c>
      <c r="V55" s="15"/>
      <c r="W55" s="56" t="s">
        <v>555</v>
      </c>
      <c r="X55" s="56" t="s">
        <v>329</v>
      </c>
      <c r="Y55" s="160" t="s">
        <v>356</v>
      </c>
      <c r="Z55" s="11"/>
      <c r="AA55" s="9">
        <v>3</v>
      </c>
      <c r="AB55" s="15">
        <f t="shared" si="6"/>
        <v>3</v>
      </c>
      <c r="AC55" s="9"/>
      <c r="AD55" s="15"/>
    </row>
    <row r="56" spans="1:30" ht="15.75" x14ac:dyDescent="0.25">
      <c r="A56" s="4"/>
      <c r="N56" s="15"/>
      <c r="O56" s="46" t="s">
        <v>530</v>
      </c>
      <c r="P56" s="60" t="s">
        <v>378</v>
      </c>
      <c r="Q56" s="60" t="s">
        <v>243</v>
      </c>
      <c r="R56" s="9">
        <v>6</v>
      </c>
      <c r="S56" s="11">
        <v>5</v>
      </c>
      <c r="T56" s="15">
        <f t="shared" si="7"/>
        <v>11</v>
      </c>
      <c r="U56" s="9"/>
      <c r="V56" s="15"/>
      <c r="W56" s="46" t="s">
        <v>504</v>
      </c>
      <c r="X56" s="46" t="s">
        <v>249</v>
      </c>
      <c r="Y56" s="46" t="s">
        <v>306</v>
      </c>
      <c r="Z56" s="9"/>
      <c r="AA56" s="11">
        <v>2</v>
      </c>
      <c r="AB56" s="15">
        <f t="shared" si="6"/>
        <v>2</v>
      </c>
      <c r="AC56" s="9">
        <v>1</v>
      </c>
      <c r="AD56" s="15"/>
    </row>
    <row r="57" spans="1:30" ht="15.75" x14ac:dyDescent="0.25">
      <c r="A57" s="4"/>
      <c r="N57" s="63"/>
      <c r="O57" s="44" t="s">
        <v>569</v>
      </c>
      <c r="P57" s="159" t="s">
        <v>429</v>
      </c>
      <c r="Q57" s="51" t="s">
        <v>243</v>
      </c>
      <c r="R57" s="9">
        <v>5</v>
      </c>
      <c r="S57" s="9">
        <v>6</v>
      </c>
      <c r="T57" s="15">
        <f t="shared" si="7"/>
        <v>11</v>
      </c>
      <c r="U57" s="9">
        <v>1</v>
      </c>
      <c r="V57" s="15"/>
      <c r="W57" s="44" t="s">
        <v>513</v>
      </c>
      <c r="X57" s="44" t="s">
        <v>220</v>
      </c>
      <c r="Y57" s="44" t="s">
        <v>242</v>
      </c>
      <c r="Z57" s="9"/>
      <c r="AA57" s="9">
        <v>2</v>
      </c>
      <c r="AB57" s="15">
        <f t="shared" si="6"/>
        <v>2</v>
      </c>
      <c r="AC57" s="9">
        <v>6</v>
      </c>
      <c r="AD57" s="15"/>
    </row>
    <row r="58" spans="1:30" ht="18" x14ac:dyDescent="0.25">
      <c r="A58" s="4"/>
      <c r="D58" s="21" t="s">
        <v>595</v>
      </c>
      <c r="L58" s="21" t="s">
        <v>601</v>
      </c>
      <c r="N58" s="15"/>
      <c r="O58" s="44" t="s">
        <v>509</v>
      </c>
      <c r="P58" s="161" t="s">
        <v>314</v>
      </c>
      <c r="Q58" s="44" t="s">
        <v>356</v>
      </c>
      <c r="R58" s="9">
        <v>5</v>
      </c>
      <c r="S58" s="11">
        <v>6</v>
      </c>
      <c r="T58" s="15">
        <f t="shared" si="7"/>
        <v>11</v>
      </c>
      <c r="U58" s="9">
        <v>1</v>
      </c>
      <c r="V58" s="15"/>
      <c r="W58" s="44" t="s">
        <v>483</v>
      </c>
      <c r="X58" s="44" t="s">
        <v>307</v>
      </c>
      <c r="Y58" s="51" t="s">
        <v>319</v>
      </c>
      <c r="Z58" s="9"/>
      <c r="AA58" s="9">
        <v>1</v>
      </c>
      <c r="AB58" s="15">
        <f t="shared" si="6"/>
        <v>1</v>
      </c>
      <c r="AC58" s="9"/>
      <c r="AD58" s="15"/>
    </row>
    <row r="59" spans="1:30" ht="18.75" x14ac:dyDescent="0.3">
      <c r="A59" s="4"/>
      <c r="B59" s="163" t="s">
        <v>269</v>
      </c>
      <c r="C59" s="20"/>
      <c r="D59" s="21">
        <v>40980</v>
      </c>
      <c r="E59" s="57"/>
      <c r="F59" s="57"/>
      <c r="G59" s="57"/>
      <c r="H59" s="29"/>
      <c r="I59" s="29"/>
      <c r="J59" s="163" t="s">
        <v>271</v>
      </c>
      <c r="K59" s="20"/>
      <c r="L59" s="21">
        <v>40987</v>
      </c>
      <c r="N59" s="63"/>
      <c r="O59" s="44" t="s">
        <v>480</v>
      </c>
      <c r="P59" s="44" t="s">
        <v>258</v>
      </c>
      <c r="Q59" s="44" t="s">
        <v>242</v>
      </c>
      <c r="R59" s="9">
        <v>5</v>
      </c>
      <c r="S59" s="11">
        <v>6</v>
      </c>
      <c r="T59" s="15">
        <f t="shared" si="7"/>
        <v>11</v>
      </c>
      <c r="U59" s="9">
        <v>3</v>
      </c>
      <c r="V59" s="15"/>
      <c r="W59" s="44" t="s">
        <v>491</v>
      </c>
      <c r="X59" s="44" t="s">
        <v>285</v>
      </c>
      <c r="Y59" s="44" t="s">
        <v>305</v>
      </c>
      <c r="Z59" s="9"/>
      <c r="AA59" s="11">
        <v>1</v>
      </c>
      <c r="AB59" s="15">
        <f t="shared" si="6"/>
        <v>1</v>
      </c>
      <c r="AC59" s="9">
        <v>1</v>
      </c>
      <c r="AD59" s="15"/>
    </row>
    <row r="60" spans="1:30" ht="18.75" x14ac:dyDescent="0.3">
      <c r="A60" s="4"/>
      <c r="B60" s="162" t="s">
        <v>270</v>
      </c>
      <c r="C60" s="162" t="s">
        <v>268</v>
      </c>
      <c r="D60" s="162" t="s">
        <v>296</v>
      </c>
      <c r="E60" s="44"/>
      <c r="F60" s="44"/>
      <c r="G60" s="44"/>
      <c r="H60" s="50"/>
      <c r="I60" s="50"/>
      <c r="J60" s="162" t="s">
        <v>270</v>
      </c>
      <c r="K60" s="162" t="s">
        <v>268</v>
      </c>
      <c r="L60" s="162" t="s">
        <v>296</v>
      </c>
      <c r="N60" s="15"/>
      <c r="O60" s="44" t="s">
        <v>570</v>
      </c>
      <c r="P60" s="51" t="s">
        <v>322</v>
      </c>
      <c r="Q60" s="51" t="s">
        <v>358</v>
      </c>
      <c r="R60" s="9">
        <v>4</v>
      </c>
      <c r="S60" s="9">
        <v>7</v>
      </c>
      <c r="T60" s="15">
        <f t="shared" si="7"/>
        <v>11</v>
      </c>
      <c r="U60" s="9">
        <v>1</v>
      </c>
      <c r="V60" s="15"/>
      <c r="W60" s="44" t="s">
        <v>590</v>
      </c>
      <c r="X60" s="44" t="s">
        <v>371</v>
      </c>
      <c r="Y60" s="46" t="s">
        <v>242</v>
      </c>
      <c r="Z60" s="9"/>
      <c r="AA60" s="11">
        <v>1</v>
      </c>
      <c r="AB60" s="15">
        <f t="shared" si="6"/>
        <v>1</v>
      </c>
      <c r="AC60" s="11"/>
      <c r="AD60" s="15"/>
    </row>
    <row r="61" spans="1:30" ht="18" x14ac:dyDescent="0.25">
      <c r="B61" s="26">
        <v>0.38541666666666669</v>
      </c>
      <c r="C61" s="23" t="s">
        <v>315</v>
      </c>
      <c r="D61" s="27" t="s">
        <v>596</v>
      </c>
      <c r="E61" s="44"/>
      <c r="F61" s="44"/>
      <c r="G61" s="44"/>
      <c r="H61" s="22"/>
      <c r="I61" s="22"/>
      <c r="J61" s="26">
        <v>0.38541666666666669</v>
      </c>
      <c r="K61" s="23" t="s">
        <v>315</v>
      </c>
      <c r="L61" s="27" t="s">
        <v>431</v>
      </c>
      <c r="M61" s="42"/>
      <c r="N61" s="63"/>
      <c r="O61" s="44" t="s">
        <v>466</v>
      </c>
      <c r="P61" s="44" t="s">
        <v>302</v>
      </c>
      <c r="Q61" s="44" t="s">
        <v>306</v>
      </c>
      <c r="R61" s="9">
        <v>3</v>
      </c>
      <c r="S61" s="11">
        <v>8</v>
      </c>
      <c r="T61" s="15">
        <f t="shared" si="7"/>
        <v>11</v>
      </c>
      <c r="U61" s="9">
        <v>1</v>
      </c>
      <c r="V61" s="15"/>
      <c r="W61" s="44" t="s">
        <v>486</v>
      </c>
      <c r="X61" s="44" t="s">
        <v>245</v>
      </c>
      <c r="Y61" s="44" t="s">
        <v>356</v>
      </c>
      <c r="Z61" s="11"/>
      <c r="AA61" s="11"/>
      <c r="AB61" s="15">
        <f t="shared" si="6"/>
        <v>0</v>
      </c>
      <c r="AC61" s="9">
        <v>3</v>
      </c>
      <c r="AD61" s="15"/>
    </row>
    <row r="62" spans="1:30" ht="18" x14ac:dyDescent="0.25">
      <c r="B62" s="26">
        <v>0.38541666666666669</v>
      </c>
      <c r="C62" s="23" t="s">
        <v>316</v>
      </c>
      <c r="D62" s="27" t="s">
        <v>438</v>
      </c>
      <c r="E62" s="44"/>
      <c r="F62" s="44"/>
      <c r="G62" s="44"/>
      <c r="H62" s="22"/>
      <c r="I62" s="22"/>
      <c r="J62" s="26">
        <v>0.38541666666666669</v>
      </c>
      <c r="K62" s="23" t="s">
        <v>316</v>
      </c>
      <c r="L62" s="27" t="s">
        <v>353</v>
      </c>
      <c r="M62" s="42"/>
      <c r="N62" s="63"/>
      <c r="O62" s="44" t="s">
        <v>559</v>
      </c>
      <c r="P62" s="88" t="s">
        <v>288</v>
      </c>
      <c r="Q62" s="44" t="s">
        <v>356</v>
      </c>
      <c r="R62" s="9">
        <v>2</v>
      </c>
      <c r="S62" s="11">
        <v>9</v>
      </c>
      <c r="T62" s="15">
        <f>SUM(R62:S62)</f>
        <v>11</v>
      </c>
      <c r="U62" s="9">
        <v>1</v>
      </c>
      <c r="V62" s="15"/>
      <c r="W62" s="44" t="s">
        <v>487</v>
      </c>
      <c r="X62" s="44" t="s">
        <v>259</v>
      </c>
      <c r="Y62" s="44" t="s">
        <v>358</v>
      </c>
      <c r="Z62" s="9"/>
      <c r="AA62" s="11"/>
      <c r="AB62" s="15">
        <f t="shared" si="6"/>
        <v>0</v>
      </c>
      <c r="AC62" s="9">
        <v>1</v>
      </c>
      <c r="AD62" s="15"/>
    </row>
    <row r="63" spans="1:30" ht="19.5" customHeight="1" x14ac:dyDescent="0.25">
      <c r="B63" s="26">
        <v>0.42708333333333331</v>
      </c>
      <c r="C63" s="23" t="s">
        <v>315</v>
      </c>
      <c r="D63" s="27" t="s">
        <v>331</v>
      </c>
      <c r="E63" s="44"/>
      <c r="F63" s="44"/>
      <c r="G63" s="44"/>
      <c r="H63" s="22"/>
      <c r="I63" s="22"/>
      <c r="J63" s="26">
        <v>0.42708333333333331</v>
      </c>
      <c r="K63" s="23" t="s">
        <v>315</v>
      </c>
      <c r="L63" s="27" t="s">
        <v>451</v>
      </c>
      <c r="M63" s="42"/>
      <c r="N63" s="15"/>
      <c r="O63" s="44" t="s">
        <v>531</v>
      </c>
      <c r="P63" s="44" t="s">
        <v>333</v>
      </c>
      <c r="Q63" s="44" t="s">
        <v>305</v>
      </c>
      <c r="R63" s="9">
        <v>1</v>
      </c>
      <c r="S63" s="9">
        <v>10</v>
      </c>
      <c r="T63" s="15">
        <f>SUM(R63:S63)</f>
        <v>11</v>
      </c>
      <c r="U63" s="9">
        <v>4</v>
      </c>
      <c r="V63" s="63"/>
      <c r="W63" s="44"/>
      <c r="X63" s="44"/>
      <c r="Y63" s="51"/>
      <c r="Z63" s="9"/>
      <c r="AA63" s="9"/>
      <c r="AB63" s="15"/>
      <c r="AC63" s="9"/>
      <c r="AD63" s="15"/>
    </row>
    <row r="64" spans="1:30" ht="18" x14ac:dyDescent="0.25">
      <c r="B64" s="26">
        <v>0.42708333333333331</v>
      </c>
      <c r="C64" s="23" t="s">
        <v>316</v>
      </c>
      <c r="D64" s="27" t="s">
        <v>442</v>
      </c>
      <c r="J64" s="26">
        <v>0.42708333333333331</v>
      </c>
      <c r="K64" s="23" t="s">
        <v>316</v>
      </c>
      <c r="L64" s="27" t="s">
        <v>643</v>
      </c>
      <c r="M64" s="42"/>
      <c r="N64" s="63"/>
      <c r="O64" s="56" t="s">
        <v>477</v>
      </c>
      <c r="P64" s="56" t="s">
        <v>376</v>
      </c>
      <c r="Q64" s="160" t="s">
        <v>358</v>
      </c>
      <c r="R64" s="9">
        <v>1</v>
      </c>
      <c r="S64" s="9">
        <v>10</v>
      </c>
      <c r="T64" s="15">
        <f>SUM(R64:S64)</f>
        <v>11</v>
      </c>
      <c r="U64" s="9">
        <v>3</v>
      </c>
      <c r="V64" s="15"/>
      <c r="W64" s="44"/>
      <c r="X64" s="44"/>
      <c r="Y64" s="44"/>
      <c r="Z64" s="9"/>
      <c r="AA64" s="11"/>
      <c r="AB64" s="15"/>
      <c r="AC64" s="9"/>
      <c r="AD64" s="63"/>
    </row>
    <row r="65" spans="1:30" ht="18" customHeight="1" x14ac:dyDescent="0.25">
      <c r="B65" s="26"/>
      <c r="C65" s="23"/>
      <c r="D65" s="27"/>
      <c r="J65" s="26"/>
      <c r="K65" s="23"/>
      <c r="L65" s="27"/>
      <c r="M65" s="42"/>
      <c r="N65" s="15"/>
      <c r="O65" s="44" t="s">
        <v>577</v>
      </c>
      <c r="P65" s="44" t="s">
        <v>290</v>
      </c>
      <c r="Q65" s="44" t="s">
        <v>242</v>
      </c>
      <c r="R65" s="9"/>
      <c r="S65" s="11">
        <v>11</v>
      </c>
      <c r="T65" s="15">
        <f>SUM(R65:S65)</f>
        <v>11</v>
      </c>
      <c r="U65" s="9">
        <v>1</v>
      </c>
      <c r="V65" s="15"/>
      <c r="W65" s="44"/>
      <c r="X65" s="44"/>
      <c r="Y65" s="44"/>
      <c r="Z65" s="9"/>
      <c r="AA65" s="11"/>
      <c r="AB65" s="15"/>
      <c r="AC65" s="9"/>
      <c r="AD65" s="63"/>
    </row>
    <row r="66" spans="1:30" ht="18.95" customHeight="1" thickBot="1" x14ac:dyDescent="0.3">
      <c r="C66" s="177"/>
      <c r="D66" s="176"/>
      <c r="E66" s="189"/>
      <c r="F66" s="190"/>
      <c r="G66" s="189"/>
      <c r="H66" s="190"/>
      <c r="I66" s="189"/>
      <c r="J66" s="190"/>
      <c r="K66" s="189"/>
      <c r="N66" s="63"/>
      <c r="O66" s="44"/>
      <c r="P66" s="88"/>
      <c r="Q66" s="44"/>
      <c r="R66" s="9"/>
      <c r="S66" s="11"/>
      <c r="T66" s="15"/>
      <c r="U66" s="9"/>
      <c r="V66" s="15"/>
      <c r="W66" s="44" t="s">
        <v>526</v>
      </c>
      <c r="X66" s="159"/>
      <c r="Y66" s="51"/>
      <c r="Z66" s="9">
        <v>63</v>
      </c>
      <c r="AA66" s="9">
        <v>90</v>
      </c>
      <c r="AB66" s="15">
        <f>SUM(Z66:AA66)</f>
        <v>153</v>
      </c>
      <c r="AC66" s="11">
        <v>35</v>
      </c>
      <c r="AD66" s="151"/>
    </row>
    <row r="67" spans="1:30" ht="16.5" thickBot="1" x14ac:dyDescent="0.3">
      <c r="A67" s="151"/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6"/>
      <c r="P67" s="16"/>
      <c r="Q67" s="16"/>
      <c r="R67" s="17">
        <f>SUM(R22:R65)</f>
        <v>389</v>
      </c>
      <c r="S67" s="17">
        <f>SUM(S22:S65)</f>
        <v>486</v>
      </c>
      <c r="T67" s="17">
        <f>SUM(T22:T65)</f>
        <v>875</v>
      </c>
      <c r="U67" s="17">
        <f>SUM(U22:U65)</f>
        <v>111</v>
      </c>
      <c r="V67" s="15"/>
      <c r="W67" s="57" t="s">
        <v>235</v>
      </c>
      <c r="X67" s="57"/>
      <c r="Y67" s="57"/>
      <c r="Z67" s="17">
        <f>SUM(Z22:Z66)+R67</f>
        <v>489</v>
      </c>
      <c r="AA67" s="17">
        <f>SUM(AA22:AA66)+S67</f>
        <v>769</v>
      </c>
      <c r="AB67" s="17">
        <f>SUM(AB22:AB66)+T67</f>
        <v>1258</v>
      </c>
      <c r="AC67" s="17">
        <f>SUM(AC22:AC66)+U67</f>
        <v>228</v>
      </c>
      <c r="AD67" s="151"/>
    </row>
    <row r="68" spans="1:30" ht="13.5" thickTop="1" x14ac:dyDescent="0.2"/>
    <row r="69" spans="1:30" ht="18" x14ac:dyDescent="0.25">
      <c r="A69" s="36"/>
      <c r="B69" s="176"/>
      <c r="C69" s="177"/>
      <c r="D69" s="178"/>
      <c r="E69" s="177"/>
      <c r="F69" s="178"/>
      <c r="G69" s="177"/>
      <c r="H69" s="178"/>
      <c r="I69" s="177"/>
      <c r="J69" s="36"/>
      <c r="K69" s="36"/>
    </row>
    <row r="70" spans="1:30" ht="18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30" ht="18" x14ac:dyDescent="0.25">
      <c r="A71" s="36"/>
      <c r="B71" s="36"/>
      <c r="C71" s="152"/>
      <c r="D71" s="153"/>
      <c r="E71" s="152"/>
      <c r="F71" s="153"/>
      <c r="G71" s="152"/>
      <c r="H71" s="153"/>
      <c r="I71" s="152"/>
      <c r="J71" s="36"/>
      <c r="K71" s="36"/>
    </row>
    <row r="72" spans="1:30" ht="18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30" ht="18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30" ht="18" x14ac:dyDescent="0.25">
      <c r="A74" s="36"/>
      <c r="B74" s="84"/>
      <c r="C74" s="36"/>
      <c r="D74" s="36"/>
      <c r="E74" s="34"/>
      <c r="F74" s="36"/>
      <c r="G74" s="36"/>
      <c r="H74" s="36"/>
      <c r="I74" s="83"/>
      <c r="J74" s="83"/>
      <c r="K74" s="83"/>
    </row>
    <row r="75" spans="1:30" ht="18" x14ac:dyDescent="0.25">
      <c r="A75" s="36"/>
      <c r="B75" s="84"/>
      <c r="C75" s="38"/>
      <c r="D75" s="38"/>
      <c r="E75" s="34"/>
      <c r="F75" s="36"/>
      <c r="G75" s="54"/>
      <c r="H75" s="36"/>
      <c r="I75" s="83"/>
      <c r="J75" s="83"/>
      <c r="K75" s="83"/>
      <c r="O75" s="5"/>
      <c r="P75" s="5"/>
      <c r="Q75" s="7"/>
    </row>
    <row r="76" spans="1:30" ht="18" x14ac:dyDescent="0.25">
      <c r="A76" s="36"/>
      <c r="B76" s="84"/>
      <c r="C76" s="36"/>
      <c r="D76" s="34"/>
      <c r="E76" s="34"/>
      <c r="F76" s="83"/>
      <c r="G76" s="36"/>
      <c r="H76" s="83"/>
      <c r="I76" s="83"/>
      <c r="J76" s="83"/>
      <c r="K76" s="83"/>
      <c r="O76" s="7"/>
      <c r="P76" s="7"/>
      <c r="Q76" s="7"/>
    </row>
    <row r="77" spans="1:30" ht="18" x14ac:dyDescent="0.25">
      <c r="A77" s="36"/>
      <c r="B77" s="84"/>
      <c r="C77" s="36"/>
      <c r="D77" s="34"/>
      <c r="E77" s="34"/>
      <c r="F77" s="36"/>
      <c r="G77" s="54"/>
      <c r="H77" s="36"/>
      <c r="I77" s="83"/>
      <c r="J77" s="83"/>
      <c r="K77" s="83"/>
      <c r="O77" s="7"/>
      <c r="P77" s="7"/>
      <c r="Q77" s="7"/>
    </row>
    <row r="78" spans="1:30" ht="18" x14ac:dyDescent="0.25">
      <c r="A78" s="36"/>
      <c r="B78" s="84"/>
      <c r="C78" s="34"/>
      <c r="D78" s="34"/>
      <c r="E78" s="34"/>
      <c r="F78" s="36"/>
      <c r="G78" s="54"/>
      <c r="H78" s="36"/>
      <c r="I78" s="83"/>
      <c r="J78" s="83"/>
      <c r="K78" s="83"/>
    </row>
    <row r="79" spans="1:30" ht="18" x14ac:dyDescent="0.25">
      <c r="A79" s="36"/>
      <c r="B79" s="84"/>
      <c r="C79" s="34"/>
      <c r="D79" s="34"/>
      <c r="E79" s="34"/>
      <c r="F79" s="36"/>
      <c r="G79" s="54"/>
      <c r="H79" s="36"/>
      <c r="I79" s="83"/>
      <c r="J79" s="83"/>
      <c r="K79" s="83"/>
    </row>
    <row r="80" spans="1:30" ht="23.25" x14ac:dyDescent="0.35">
      <c r="A80" s="86"/>
      <c r="B80" s="89"/>
      <c r="C80" s="34"/>
      <c r="D80" s="34"/>
      <c r="E80" s="34"/>
      <c r="F80" s="36"/>
      <c r="G80" s="54"/>
      <c r="H80" s="36"/>
      <c r="I80" s="83"/>
      <c r="J80" s="83"/>
      <c r="K80" s="83"/>
    </row>
    <row r="81" spans="1:12" ht="18" x14ac:dyDescent="0.25">
      <c r="A81" s="36"/>
      <c r="B81" s="84"/>
      <c r="C81" s="36"/>
      <c r="D81" s="84"/>
      <c r="E81" s="34"/>
      <c r="F81" s="83"/>
      <c r="G81" s="36"/>
      <c r="H81" s="36"/>
      <c r="I81" s="83"/>
      <c r="J81" s="34"/>
      <c r="K81" s="83"/>
    </row>
    <row r="82" spans="1:12" ht="18" x14ac:dyDescent="0.25">
      <c r="A82" s="36"/>
      <c r="B82" s="34"/>
      <c r="C82" s="34"/>
      <c r="D82" s="34"/>
      <c r="E82" s="34"/>
      <c r="F82" s="34"/>
      <c r="G82" s="36"/>
      <c r="H82" s="34"/>
      <c r="I82" s="34"/>
      <c r="J82" s="34"/>
      <c r="K82" s="83"/>
    </row>
    <row r="83" spans="1:12" ht="18" x14ac:dyDescent="0.25">
      <c r="A83" s="36"/>
      <c r="B83" s="84"/>
      <c r="C83" s="84"/>
      <c r="D83" s="84"/>
      <c r="E83" s="83"/>
      <c r="F83" s="83"/>
      <c r="G83" s="36"/>
      <c r="H83" s="83"/>
      <c r="I83" s="83"/>
      <c r="J83" s="34"/>
      <c r="K83" s="83"/>
    </row>
    <row r="84" spans="1:12" ht="18" x14ac:dyDescent="0.25">
      <c r="A84" s="83"/>
      <c r="B84" s="34"/>
      <c r="C84" s="84"/>
      <c r="D84" s="84"/>
      <c r="E84" s="34"/>
      <c r="F84" s="36"/>
      <c r="G84" s="54"/>
      <c r="H84" s="36"/>
      <c r="I84" s="83"/>
      <c r="J84" s="83"/>
      <c r="K84" s="83"/>
    </row>
    <row r="85" spans="1:12" ht="23.25" x14ac:dyDescent="0.35">
      <c r="A85" s="83"/>
      <c r="B85" s="58"/>
      <c r="C85" s="89"/>
      <c r="D85" s="89"/>
      <c r="E85" s="58"/>
      <c r="F85" s="36"/>
      <c r="G85" s="54"/>
      <c r="H85" s="36"/>
      <c r="I85" s="83"/>
      <c r="J85" s="83"/>
      <c r="K85" s="83"/>
    </row>
    <row r="86" spans="1:12" ht="18" x14ac:dyDescent="0.25">
      <c r="A86" s="83"/>
      <c r="B86" s="34"/>
      <c r="C86" s="84"/>
      <c r="D86" s="84"/>
      <c r="E86" s="34"/>
      <c r="F86" s="36"/>
      <c r="G86" s="54"/>
      <c r="H86" s="36"/>
      <c r="I86" s="83"/>
      <c r="J86" s="83"/>
      <c r="K86" s="83"/>
    </row>
    <row r="87" spans="1:12" ht="18" x14ac:dyDescent="0.25">
      <c r="A87" s="36"/>
      <c r="B87" s="34"/>
      <c r="C87" s="34"/>
      <c r="D87" s="34"/>
      <c r="E87" s="34"/>
      <c r="F87" s="36"/>
      <c r="G87" s="54"/>
      <c r="H87" s="36"/>
      <c r="I87" s="83"/>
      <c r="J87" s="34"/>
      <c r="K87" s="34"/>
      <c r="L87" s="1"/>
    </row>
    <row r="88" spans="1:12" ht="18" x14ac:dyDescent="0.25">
      <c r="A88" s="36"/>
      <c r="B88" s="34"/>
      <c r="C88" s="87"/>
      <c r="D88" s="34"/>
      <c r="E88" s="34"/>
      <c r="F88" s="36"/>
      <c r="G88" s="54"/>
      <c r="H88" s="36"/>
      <c r="I88" s="83"/>
      <c r="J88" s="34"/>
      <c r="K88" s="34"/>
      <c r="L88" s="1"/>
    </row>
    <row r="89" spans="1:12" ht="18" x14ac:dyDescent="0.25">
      <c r="A89" s="36"/>
      <c r="B89" s="34"/>
      <c r="C89" s="87"/>
      <c r="D89" s="84"/>
      <c r="E89" s="36"/>
      <c r="F89" s="36"/>
      <c r="G89" s="54"/>
      <c r="H89" s="36"/>
      <c r="I89" s="83"/>
      <c r="J89" s="34"/>
      <c r="K89" s="34"/>
      <c r="L89" s="1"/>
    </row>
    <row r="90" spans="1:12" ht="18" x14ac:dyDescent="0.25">
      <c r="A90" s="36"/>
      <c r="B90" s="34"/>
      <c r="C90" s="87"/>
      <c r="D90" s="84"/>
      <c r="E90" s="36"/>
      <c r="F90" s="36"/>
      <c r="G90" s="54"/>
      <c r="H90" s="36"/>
      <c r="I90" s="83"/>
      <c r="J90" s="34"/>
      <c r="K90" s="34"/>
      <c r="L90" s="1"/>
    </row>
    <row r="91" spans="1:12" ht="18" x14ac:dyDescent="0.25">
      <c r="A91" s="36"/>
      <c r="B91" s="34"/>
      <c r="C91" s="87"/>
      <c r="D91" s="84"/>
      <c r="E91" s="34"/>
      <c r="F91" s="36"/>
      <c r="G91" s="54"/>
      <c r="H91" s="36"/>
      <c r="I91" s="83"/>
      <c r="J91" s="34"/>
      <c r="K91" s="34"/>
      <c r="L91" s="1"/>
    </row>
    <row r="92" spans="1:12" ht="18" x14ac:dyDescent="0.25">
      <c r="A92" s="95"/>
      <c r="B92" s="96"/>
      <c r="C92" s="97"/>
      <c r="D92" s="98"/>
      <c r="E92" s="95"/>
      <c r="F92" s="95"/>
      <c r="G92" s="95"/>
      <c r="H92" s="95"/>
      <c r="I92" s="99"/>
      <c r="J92" s="96"/>
      <c r="K92" s="96"/>
      <c r="L92" s="100"/>
    </row>
    <row r="93" spans="1:12" ht="18" x14ac:dyDescent="0.25">
      <c r="A93" s="36"/>
      <c r="B93" s="34"/>
      <c r="C93" s="87"/>
      <c r="D93" s="84"/>
      <c r="E93" s="36"/>
      <c r="F93" s="36"/>
      <c r="G93" s="54"/>
      <c r="H93" s="36"/>
      <c r="I93" s="83"/>
      <c r="J93" s="34"/>
      <c r="K93" s="34"/>
      <c r="L93" s="1"/>
    </row>
    <row r="94" spans="1:12" ht="18" x14ac:dyDescent="0.25">
      <c r="A94" s="36"/>
      <c r="B94" s="34"/>
      <c r="C94" s="87"/>
      <c r="D94" s="84"/>
      <c r="E94" s="34"/>
      <c r="F94" s="36"/>
      <c r="G94" s="54"/>
      <c r="H94" s="36"/>
      <c r="I94" s="83"/>
      <c r="J94" s="34"/>
      <c r="K94" s="34"/>
      <c r="L94" s="1"/>
    </row>
  </sheetData>
  <phoneticPr fontId="0" type="noConversion"/>
  <pageMargins left="0" right="0" top="0" bottom="0" header="0.5" footer="0.5"/>
  <pageSetup scale="65" fitToWidth="3" fitToHeight="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5"/>
  <sheetViews>
    <sheetView view="pageBreakPreview" topLeftCell="M1" zoomScale="85" zoomScaleNormal="75" zoomScaleSheetLayoutView="85" workbookViewId="0">
      <selection activeCell="M21" sqref="M21"/>
    </sheetView>
  </sheetViews>
  <sheetFormatPr defaultRowHeight="12.75" x14ac:dyDescent="0.2"/>
  <cols>
    <col min="1" max="1" width="13.140625" customWidth="1"/>
    <col min="2" max="2" width="16.42578125" customWidth="1"/>
    <col min="3" max="3" width="15.140625" customWidth="1"/>
    <col min="4" max="4" width="16.5703125" customWidth="1"/>
    <col min="5" max="5" width="5.5703125" customWidth="1"/>
    <col min="6" max="6" width="6.85546875" customWidth="1"/>
    <col min="7" max="7" width="6.42578125" customWidth="1"/>
    <col min="8" max="8" width="6.140625" customWidth="1"/>
    <col min="9" max="9" width="7.42578125" customWidth="1"/>
    <col min="11" max="11" width="9.85546875" customWidth="1"/>
    <col min="12" max="12" width="16.85546875" customWidth="1"/>
    <col min="13" max="13" width="31.5703125" customWidth="1"/>
    <col min="14" max="14" width="4.140625" customWidth="1"/>
    <col min="15" max="15" width="13.140625" customWidth="1"/>
    <col min="16" max="16" width="14.5703125" customWidth="1"/>
    <col min="17" max="17" width="15.42578125" customWidth="1"/>
    <col min="18" max="18" width="5.5703125" customWidth="1"/>
    <col min="19" max="19" width="6.85546875" customWidth="1"/>
    <col min="20" max="20" width="7.140625" customWidth="1"/>
    <col min="21" max="21" width="6.85546875" customWidth="1"/>
    <col min="22" max="22" width="5.140625" customWidth="1"/>
    <col min="23" max="23" width="16" customWidth="1"/>
    <col min="24" max="24" width="16.42578125" customWidth="1"/>
    <col min="25" max="25" width="17.42578125" customWidth="1"/>
    <col min="26" max="26" width="6.85546875" customWidth="1"/>
    <col min="27" max="27" width="6.5703125" customWidth="1"/>
    <col min="28" max="28" width="6.85546875" customWidth="1"/>
    <col min="29" max="29" width="6" customWidth="1"/>
    <col min="30" max="30" width="4.5703125" customWidth="1"/>
  </cols>
  <sheetData>
    <row r="1" spans="1:30" ht="25.5" x14ac:dyDescent="0.35">
      <c r="A1" s="30"/>
      <c r="B1" s="30"/>
      <c r="C1" s="165"/>
      <c r="D1" s="165"/>
      <c r="E1" s="165"/>
      <c r="F1" s="165"/>
      <c r="G1" s="166" t="s">
        <v>286</v>
      </c>
      <c r="H1" s="166"/>
      <c r="I1" s="166"/>
      <c r="J1" s="166"/>
      <c r="K1" s="166"/>
      <c r="L1" s="30"/>
      <c r="M1" s="30"/>
      <c r="N1" s="16"/>
      <c r="O1" s="16"/>
      <c r="P1" s="16"/>
      <c r="Q1" s="168"/>
      <c r="R1" s="168"/>
      <c r="S1" s="168"/>
      <c r="T1" s="168"/>
      <c r="U1" s="169" t="s">
        <v>225</v>
      </c>
      <c r="V1" s="168"/>
      <c r="W1" s="168"/>
      <c r="X1" s="168"/>
      <c r="Y1" s="16"/>
      <c r="Z1" s="16"/>
      <c r="AA1" s="16"/>
      <c r="AB1" s="16"/>
      <c r="AC1" s="16"/>
      <c r="AD1" s="16"/>
    </row>
    <row r="2" spans="1:30" ht="20.45" customHeight="1" x14ac:dyDescent="0.4">
      <c r="A2" s="14"/>
      <c r="B2" s="167" t="s">
        <v>592</v>
      </c>
      <c r="C2" s="166"/>
      <c r="D2" s="30"/>
      <c r="E2" s="30"/>
      <c r="F2" s="30"/>
      <c r="G2" s="32" t="s">
        <v>387</v>
      </c>
      <c r="H2" s="31"/>
      <c r="I2" s="31"/>
      <c r="J2" s="31"/>
      <c r="K2" s="31"/>
      <c r="L2" s="30"/>
      <c r="M2" s="33">
        <v>40973</v>
      </c>
      <c r="N2" s="16"/>
      <c r="AD2" s="16"/>
    </row>
    <row r="3" spans="1:30" ht="20.25" x14ac:dyDescent="0.3">
      <c r="A3" s="4"/>
      <c r="B3" s="4"/>
      <c r="C3" s="4"/>
      <c r="D3" s="4"/>
      <c r="E3" s="25" t="s">
        <v>584</v>
      </c>
      <c r="F3" s="22"/>
      <c r="G3" s="22"/>
      <c r="H3" s="4"/>
      <c r="I3" s="4"/>
      <c r="J3" s="22"/>
      <c r="K3" s="23" t="s">
        <v>224</v>
      </c>
      <c r="L3" s="22"/>
      <c r="M3" s="23" t="s">
        <v>585</v>
      </c>
      <c r="N3" s="16"/>
      <c r="O3" s="57" t="s">
        <v>262</v>
      </c>
      <c r="P3" s="57"/>
      <c r="Q3" s="57" t="s">
        <v>246</v>
      </c>
      <c r="R3" s="173"/>
      <c r="S3" s="173" t="s">
        <v>264</v>
      </c>
      <c r="T3" s="173" t="s">
        <v>263</v>
      </c>
      <c r="U3" s="173" t="s">
        <v>265</v>
      </c>
      <c r="V3" s="173" t="s">
        <v>266</v>
      </c>
      <c r="W3" s="173" t="s">
        <v>267</v>
      </c>
      <c r="Y3" s="129" t="s">
        <v>586</v>
      </c>
      <c r="AD3" s="16"/>
    </row>
    <row r="4" spans="1:30" ht="18.75" x14ac:dyDescent="0.3">
      <c r="A4" s="7"/>
      <c r="B4" s="170" t="s">
        <v>594</v>
      </c>
      <c r="C4" s="170"/>
      <c r="D4" s="23" t="s">
        <v>279</v>
      </c>
      <c r="E4" s="23" t="s">
        <v>280</v>
      </c>
      <c r="F4" s="23" t="s">
        <v>281</v>
      </c>
      <c r="G4" s="23" t="s">
        <v>282</v>
      </c>
      <c r="H4" s="23" t="s">
        <v>263</v>
      </c>
      <c r="I4" s="23" t="s">
        <v>247</v>
      </c>
      <c r="J4" s="23" t="s">
        <v>282</v>
      </c>
      <c r="K4" s="23" t="s">
        <v>263</v>
      </c>
      <c r="L4" s="23" t="s">
        <v>287</v>
      </c>
      <c r="M4" s="23" t="s">
        <v>244</v>
      </c>
      <c r="N4" s="82"/>
      <c r="O4" s="44" t="s">
        <v>321</v>
      </c>
      <c r="P4" s="44" t="s">
        <v>357</v>
      </c>
      <c r="Q4" s="44" t="s">
        <v>306</v>
      </c>
      <c r="R4" s="4"/>
      <c r="S4" s="11">
        <v>24</v>
      </c>
      <c r="T4" s="9">
        <v>42</v>
      </c>
      <c r="U4" s="9">
        <v>6</v>
      </c>
      <c r="V4" s="9">
        <v>1</v>
      </c>
      <c r="W4" s="145">
        <f t="shared" ref="W4:W12" si="0">T4/S4</f>
        <v>1.75</v>
      </c>
      <c r="X4" s="16"/>
      <c r="Y4" s="16"/>
      <c r="Z4" s="15" t="s">
        <v>279</v>
      </c>
      <c r="AA4" s="15" t="s">
        <v>280</v>
      </c>
      <c r="AB4" s="15" t="s">
        <v>281</v>
      </c>
      <c r="AC4" s="15" t="s">
        <v>587</v>
      </c>
      <c r="AD4" s="16"/>
    </row>
    <row r="5" spans="1:30" ht="18.75" x14ac:dyDescent="0.3">
      <c r="A5" s="9"/>
      <c r="B5" s="35" t="s">
        <v>372</v>
      </c>
      <c r="C5" s="25"/>
      <c r="D5" s="23">
        <v>2</v>
      </c>
      <c r="E5" s="23">
        <v>0</v>
      </c>
      <c r="F5" s="23">
        <v>0</v>
      </c>
      <c r="G5" s="23">
        <v>9</v>
      </c>
      <c r="H5" s="23">
        <v>2</v>
      </c>
      <c r="I5" s="37">
        <f t="shared" ref="I5:I12" si="1">D5*2+F5*1</f>
        <v>4</v>
      </c>
      <c r="J5" s="23">
        <f>79+G5</f>
        <v>88</v>
      </c>
      <c r="K5" s="23">
        <f>53+H5</f>
        <v>55</v>
      </c>
      <c r="L5" s="23">
        <v>139</v>
      </c>
      <c r="M5" s="23">
        <v>32</v>
      </c>
      <c r="N5" s="82"/>
      <c r="O5" s="44" t="s">
        <v>223</v>
      </c>
      <c r="P5" s="44" t="s">
        <v>275</v>
      </c>
      <c r="Q5" s="44" t="s">
        <v>243</v>
      </c>
      <c r="R5" s="7"/>
      <c r="S5" s="11">
        <v>23</v>
      </c>
      <c r="T5" s="9">
        <v>45</v>
      </c>
      <c r="U5" s="9">
        <v>4</v>
      </c>
      <c r="V5" s="9">
        <v>0</v>
      </c>
      <c r="W5" s="145">
        <f t="shared" si="0"/>
        <v>1.9565217391304348</v>
      </c>
      <c r="X5" s="35" t="s">
        <v>312</v>
      </c>
      <c r="Y5" s="25"/>
      <c r="Z5" s="23">
        <v>12</v>
      </c>
      <c r="AA5" s="23">
        <v>5</v>
      </c>
      <c r="AB5" s="23">
        <v>6</v>
      </c>
      <c r="AC5" s="37">
        <f t="shared" ref="AC5:AC12" si="2">Z5*2+AB5</f>
        <v>30</v>
      </c>
      <c r="AD5" s="16"/>
    </row>
    <row r="6" spans="1:30" ht="18.75" x14ac:dyDescent="0.3">
      <c r="A6" s="9"/>
      <c r="B6" s="35" t="s">
        <v>364</v>
      </c>
      <c r="C6" s="25"/>
      <c r="D6" s="23">
        <v>1</v>
      </c>
      <c r="E6" s="23">
        <v>0</v>
      </c>
      <c r="F6" s="23">
        <v>1</v>
      </c>
      <c r="G6" s="23">
        <v>6</v>
      </c>
      <c r="H6" s="23">
        <v>5</v>
      </c>
      <c r="I6" s="37">
        <f t="shared" si="1"/>
        <v>3</v>
      </c>
      <c r="J6" s="23">
        <f>49+G6</f>
        <v>55</v>
      </c>
      <c r="K6" s="23">
        <f>60+H6</f>
        <v>65</v>
      </c>
      <c r="L6" s="23">
        <v>82</v>
      </c>
      <c r="M6" s="114">
        <v>27</v>
      </c>
      <c r="N6" s="82"/>
      <c r="O6" s="44" t="s">
        <v>252</v>
      </c>
      <c r="P6" s="44" t="s">
        <v>304</v>
      </c>
      <c r="Q6" s="44" t="s">
        <v>319</v>
      </c>
      <c r="R6" s="7"/>
      <c r="S6" s="11">
        <v>25</v>
      </c>
      <c r="T6" s="9">
        <v>52</v>
      </c>
      <c r="U6" s="9">
        <v>4</v>
      </c>
      <c r="V6" s="9">
        <v>2</v>
      </c>
      <c r="W6" s="145">
        <f t="shared" si="0"/>
        <v>2.08</v>
      </c>
      <c r="X6" s="35" t="s">
        <v>277</v>
      </c>
      <c r="Y6" s="25"/>
      <c r="Z6" s="23">
        <v>11</v>
      </c>
      <c r="AA6" s="23">
        <v>5</v>
      </c>
      <c r="AB6" s="23">
        <v>7</v>
      </c>
      <c r="AC6" s="37">
        <f t="shared" si="2"/>
        <v>29</v>
      </c>
      <c r="AD6" s="16"/>
    </row>
    <row r="7" spans="1:30" ht="18.75" x14ac:dyDescent="0.3">
      <c r="A7" s="9"/>
      <c r="B7" s="35" t="s">
        <v>278</v>
      </c>
      <c r="C7" s="25"/>
      <c r="D7" s="23">
        <v>1</v>
      </c>
      <c r="E7" s="23">
        <v>1</v>
      </c>
      <c r="F7" s="23">
        <v>0</v>
      </c>
      <c r="G7" s="23">
        <v>5</v>
      </c>
      <c r="H7" s="23">
        <v>3</v>
      </c>
      <c r="I7" s="37">
        <f t="shared" si="1"/>
        <v>2</v>
      </c>
      <c r="J7" s="23">
        <f>47+G7</f>
        <v>52</v>
      </c>
      <c r="K7" s="23">
        <f>62+H7</f>
        <v>65</v>
      </c>
      <c r="L7" s="23">
        <v>73</v>
      </c>
      <c r="M7" s="114">
        <v>25</v>
      </c>
      <c r="N7" s="82"/>
      <c r="O7" s="44" t="s">
        <v>255</v>
      </c>
      <c r="P7" s="44" t="s">
        <v>285</v>
      </c>
      <c r="Q7" s="44" t="s">
        <v>305</v>
      </c>
      <c r="R7" s="7"/>
      <c r="S7" s="11">
        <v>25</v>
      </c>
      <c r="T7" s="9">
        <v>53</v>
      </c>
      <c r="U7" s="9">
        <v>6</v>
      </c>
      <c r="V7" s="9">
        <v>2</v>
      </c>
      <c r="W7" s="145">
        <f t="shared" si="0"/>
        <v>2.12</v>
      </c>
      <c r="X7" s="35" t="s">
        <v>313</v>
      </c>
      <c r="Y7" s="25"/>
      <c r="Z7" s="23">
        <v>10</v>
      </c>
      <c r="AA7" s="23">
        <v>9</v>
      </c>
      <c r="AB7" s="23">
        <v>4</v>
      </c>
      <c r="AC7" s="37">
        <f t="shared" si="2"/>
        <v>24</v>
      </c>
      <c r="AD7" s="16"/>
    </row>
    <row r="8" spans="1:30" ht="18.75" x14ac:dyDescent="0.3">
      <c r="A8" s="9"/>
      <c r="B8" s="35" t="s">
        <v>373</v>
      </c>
      <c r="C8" s="25"/>
      <c r="D8" s="23">
        <v>1</v>
      </c>
      <c r="E8" s="23">
        <v>1</v>
      </c>
      <c r="F8" s="23">
        <v>0</v>
      </c>
      <c r="G8" s="23">
        <v>5</v>
      </c>
      <c r="H8" s="23">
        <v>5</v>
      </c>
      <c r="I8" s="37">
        <f t="shared" si="1"/>
        <v>2</v>
      </c>
      <c r="J8" s="23">
        <f>47+G8</f>
        <v>52</v>
      </c>
      <c r="K8" s="23">
        <f>60+H8</f>
        <v>65</v>
      </c>
      <c r="L8" s="23">
        <v>83</v>
      </c>
      <c r="M8" s="114">
        <v>25</v>
      </c>
      <c r="N8" s="61"/>
      <c r="O8" s="44" t="s">
        <v>210</v>
      </c>
      <c r="P8" s="44" t="s">
        <v>317</v>
      </c>
      <c r="Q8" s="44" t="s">
        <v>358</v>
      </c>
      <c r="R8" s="4"/>
      <c r="S8" s="11">
        <v>21</v>
      </c>
      <c r="T8" s="9">
        <v>52</v>
      </c>
      <c r="U8" s="9">
        <v>1</v>
      </c>
      <c r="V8" s="9">
        <v>0</v>
      </c>
      <c r="W8" s="145">
        <f t="shared" si="0"/>
        <v>2.4761904761904763</v>
      </c>
      <c r="X8" s="35" t="s">
        <v>318</v>
      </c>
      <c r="Y8" s="25"/>
      <c r="Z8" s="23">
        <v>10</v>
      </c>
      <c r="AA8" s="23">
        <v>9</v>
      </c>
      <c r="AB8" s="23">
        <v>4</v>
      </c>
      <c r="AC8" s="37">
        <f t="shared" si="2"/>
        <v>24</v>
      </c>
      <c r="AD8" s="16"/>
    </row>
    <row r="9" spans="1:30" ht="18.75" x14ac:dyDescent="0.3">
      <c r="A9" s="9"/>
      <c r="B9" s="35" t="s">
        <v>276</v>
      </c>
      <c r="C9" s="25"/>
      <c r="D9" s="23">
        <v>1</v>
      </c>
      <c r="E9" s="23">
        <v>1</v>
      </c>
      <c r="F9" s="23">
        <v>0</v>
      </c>
      <c r="G9" s="23">
        <v>4</v>
      </c>
      <c r="H9" s="23">
        <v>7</v>
      </c>
      <c r="I9" s="37">
        <f t="shared" si="1"/>
        <v>2</v>
      </c>
      <c r="J9" s="23">
        <f>61+G9</f>
        <v>65</v>
      </c>
      <c r="K9" s="23">
        <f>68+H9</f>
        <v>75</v>
      </c>
      <c r="L9" s="23">
        <v>95</v>
      </c>
      <c r="M9" s="114">
        <v>32</v>
      </c>
      <c r="N9" s="15"/>
      <c r="O9" s="44" t="s">
        <v>255</v>
      </c>
      <c r="P9" s="44" t="s">
        <v>371</v>
      </c>
      <c r="Q9" s="44" t="s">
        <v>242</v>
      </c>
      <c r="R9" s="4"/>
      <c r="S9" s="11">
        <v>24</v>
      </c>
      <c r="T9" s="9">
        <v>64</v>
      </c>
      <c r="U9" s="9">
        <v>3</v>
      </c>
      <c r="V9" s="9">
        <v>1</v>
      </c>
      <c r="W9" s="145">
        <f t="shared" si="0"/>
        <v>2.6666666666666665</v>
      </c>
      <c r="X9" s="35" t="s">
        <v>278</v>
      </c>
      <c r="Y9" s="25"/>
      <c r="Z9" s="23">
        <v>8</v>
      </c>
      <c r="AA9" s="23">
        <v>11</v>
      </c>
      <c r="AB9" s="23">
        <v>4</v>
      </c>
      <c r="AC9" s="37">
        <f t="shared" si="2"/>
        <v>20</v>
      </c>
      <c r="AD9" s="16"/>
    </row>
    <row r="10" spans="1:30" ht="18.75" x14ac:dyDescent="0.3">
      <c r="A10" s="9"/>
      <c r="B10" s="35" t="s">
        <v>313</v>
      </c>
      <c r="C10" s="25"/>
      <c r="D10" s="23">
        <v>1</v>
      </c>
      <c r="E10" s="23">
        <v>1</v>
      </c>
      <c r="F10" s="23">
        <v>0</v>
      </c>
      <c r="G10" s="23">
        <v>3</v>
      </c>
      <c r="H10" s="23">
        <v>3</v>
      </c>
      <c r="I10" s="37">
        <f t="shared" si="1"/>
        <v>2</v>
      </c>
      <c r="J10" s="23">
        <f>53+G10</f>
        <v>56</v>
      </c>
      <c r="K10" s="23">
        <f>44+H10</f>
        <v>47</v>
      </c>
      <c r="L10" s="23">
        <v>87</v>
      </c>
      <c r="M10" s="23">
        <v>22</v>
      </c>
      <c r="N10" s="82"/>
      <c r="O10" s="51" t="s">
        <v>355</v>
      </c>
      <c r="P10" s="44" t="s">
        <v>284</v>
      </c>
      <c r="Q10" s="44" t="s">
        <v>283</v>
      </c>
      <c r="R10" s="7"/>
      <c r="S10" s="11">
        <v>23</v>
      </c>
      <c r="T10" s="9">
        <v>68</v>
      </c>
      <c r="U10" s="9">
        <v>1</v>
      </c>
      <c r="V10" s="9">
        <v>2</v>
      </c>
      <c r="W10" s="145">
        <f t="shared" si="0"/>
        <v>2.9565217391304346</v>
      </c>
      <c r="X10" s="35" t="s">
        <v>363</v>
      </c>
      <c r="Y10" s="25"/>
      <c r="Z10" s="23">
        <v>7</v>
      </c>
      <c r="AA10" s="23">
        <v>10</v>
      </c>
      <c r="AB10" s="23">
        <v>6</v>
      </c>
      <c r="AC10" s="37">
        <f t="shared" si="2"/>
        <v>20</v>
      </c>
      <c r="AD10" s="16"/>
    </row>
    <row r="11" spans="1:30" ht="18.75" x14ac:dyDescent="0.3">
      <c r="A11" s="9"/>
      <c r="B11" s="35" t="s">
        <v>277</v>
      </c>
      <c r="C11" s="25"/>
      <c r="D11" s="23">
        <v>0</v>
      </c>
      <c r="E11" s="23">
        <v>1</v>
      </c>
      <c r="F11" s="23">
        <v>1</v>
      </c>
      <c r="G11" s="23">
        <v>3</v>
      </c>
      <c r="H11" s="23">
        <v>6</v>
      </c>
      <c r="I11" s="37">
        <f t="shared" si="1"/>
        <v>1</v>
      </c>
      <c r="J11" s="23">
        <f>56+G11</f>
        <v>59</v>
      </c>
      <c r="K11" s="23">
        <f>40+H11</f>
        <v>46</v>
      </c>
      <c r="L11" s="23">
        <v>103</v>
      </c>
      <c r="M11" s="114">
        <v>24</v>
      </c>
      <c r="N11" s="82"/>
      <c r="O11" s="44" t="s">
        <v>291</v>
      </c>
      <c r="P11" s="44" t="s">
        <v>329</v>
      </c>
      <c r="Q11" s="44" t="s">
        <v>356</v>
      </c>
      <c r="R11" s="4"/>
      <c r="S11" s="11">
        <v>16</v>
      </c>
      <c r="T11" s="9">
        <v>48</v>
      </c>
      <c r="U11" s="9">
        <v>0</v>
      </c>
      <c r="V11" s="9">
        <v>0</v>
      </c>
      <c r="W11" s="145">
        <f t="shared" si="0"/>
        <v>3</v>
      </c>
      <c r="X11" s="35" t="s">
        <v>364</v>
      </c>
      <c r="Y11" s="25"/>
      <c r="Z11" s="23">
        <v>7</v>
      </c>
      <c r="AA11" s="23">
        <v>11</v>
      </c>
      <c r="AB11" s="23">
        <v>5</v>
      </c>
      <c r="AC11" s="37">
        <f t="shared" si="2"/>
        <v>19</v>
      </c>
      <c r="AD11" s="16"/>
    </row>
    <row r="12" spans="1:30" ht="19.5" thickBot="1" x14ac:dyDescent="0.35">
      <c r="A12" s="9"/>
      <c r="B12" s="35" t="s">
        <v>318</v>
      </c>
      <c r="C12" s="25"/>
      <c r="D12" s="23">
        <v>0</v>
      </c>
      <c r="E12" s="23">
        <v>2</v>
      </c>
      <c r="F12" s="23">
        <v>0</v>
      </c>
      <c r="G12" s="23">
        <v>3</v>
      </c>
      <c r="H12" s="23">
        <v>7</v>
      </c>
      <c r="I12" s="37">
        <f t="shared" si="1"/>
        <v>0</v>
      </c>
      <c r="J12" s="23">
        <f>42+G12</f>
        <v>45</v>
      </c>
      <c r="K12" s="23">
        <f>47+H12</f>
        <v>54</v>
      </c>
      <c r="L12" s="23">
        <v>77</v>
      </c>
      <c r="M12" s="53">
        <v>30</v>
      </c>
      <c r="N12" s="82"/>
      <c r="O12" s="44" t="s">
        <v>297</v>
      </c>
      <c r="P12" s="44" t="s">
        <v>203</v>
      </c>
      <c r="Q12" s="44"/>
      <c r="R12" s="4"/>
      <c r="S12" s="11">
        <v>19</v>
      </c>
      <c r="T12" s="9">
        <v>40</v>
      </c>
      <c r="U12" s="9">
        <v>4</v>
      </c>
      <c r="V12" s="9">
        <v>0</v>
      </c>
      <c r="W12" s="145">
        <f t="shared" si="0"/>
        <v>2.1052631578947367</v>
      </c>
      <c r="X12" s="35" t="s">
        <v>276</v>
      </c>
      <c r="Y12" s="25"/>
      <c r="Z12" s="23">
        <v>7</v>
      </c>
      <c r="AA12" s="23">
        <v>12</v>
      </c>
      <c r="AB12" s="23">
        <v>4</v>
      </c>
      <c r="AC12" s="37">
        <f t="shared" si="2"/>
        <v>18</v>
      </c>
      <c r="AD12" s="16"/>
    </row>
    <row r="13" spans="1:30" ht="18.75" thickBot="1" x14ac:dyDescent="0.3">
      <c r="A13" s="4"/>
      <c r="B13" s="65"/>
      <c r="C13" s="65"/>
      <c r="D13" s="65">
        <f t="shared" ref="D13:M13" si="3">SUM(D5:D12)</f>
        <v>7</v>
      </c>
      <c r="E13" s="65">
        <f t="shared" si="3"/>
        <v>7</v>
      </c>
      <c r="F13" s="65">
        <f t="shared" si="3"/>
        <v>2</v>
      </c>
      <c r="G13" s="65">
        <f t="shared" si="3"/>
        <v>38</v>
      </c>
      <c r="H13" s="65">
        <f t="shared" si="3"/>
        <v>38</v>
      </c>
      <c r="I13" s="65">
        <f t="shared" si="3"/>
        <v>16</v>
      </c>
      <c r="J13" s="65">
        <f t="shared" si="3"/>
        <v>472</v>
      </c>
      <c r="K13" s="65">
        <f t="shared" si="3"/>
        <v>472</v>
      </c>
      <c r="L13" s="65">
        <f t="shared" si="3"/>
        <v>739</v>
      </c>
      <c r="M13" s="65">
        <f t="shared" si="3"/>
        <v>217</v>
      </c>
      <c r="N13" s="16"/>
      <c r="O13" s="16"/>
      <c r="P13" s="16"/>
      <c r="Q13" s="57" t="s">
        <v>224</v>
      </c>
      <c r="R13" s="14"/>
      <c r="S13" s="17">
        <f>SUM(S4:S12)</f>
        <v>200</v>
      </c>
      <c r="T13" s="17">
        <f>SUM(T4:T12)</f>
        <v>464</v>
      </c>
      <c r="U13" s="17">
        <f>SUM(U4:U12)</f>
        <v>29</v>
      </c>
      <c r="V13" s="17">
        <f>SUM(V4:V12)</f>
        <v>8</v>
      </c>
      <c r="W13" s="18">
        <f>(T13+V13)/S13</f>
        <v>2.36</v>
      </c>
      <c r="X13" s="16"/>
      <c r="Y13" s="16"/>
      <c r="Z13" s="65">
        <f>SUM(Z5:Z12)</f>
        <v>72</v>
      </c>
      <c r="AA13" s="65">
        <f>SUM(AA5:AA12)</f>
        <v>72</v>
      </c>
      <c r="AB13" s="65">
        <f>SUM(AB5:AB12)</f>
        <v>40</v>
      </c>
      <c r="AC13" s="65"/>
      <c r="AD13" s="16"/>
    </row>
    <row r="14" spans="1:30" ht="18.75" thickTop="1" x14ac:dyDescent="0.25">
      <c r="A14" s="147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6"/>
      <c r="O14" s="2"/>
      <c r="P14" s="3"/>
      <c r="Q14" s="2"/>
      <c r="V14" s="9"/>
      <c r="AD14" s="16"/>
    </row>
    <row r="15" spans="1:30" ht="18.75" x14ac:dyDescent="0.3">
      <c r="A15" s="74" t="s">
        <v>593</v>
      </c>
      <c r="B15" s="74"/>
      <c r="C15" s="164"/>
      <c r="D15" s="78"/>
      <c r="E15" s="71" t="s">
        <v>239</v>
      </c>
      <c r="F15" s="70"/>
      <c r="G15" s="70"/>
      <c r="H15" s="70"/>
      <c r="I15" s="70"/>
      <c r="J15" s="72"/>
      <c r="K15" s="70"/>
      <c r="L15" s="70"/>
      <c r="M15" s="70"/>
      <c r="N15" s="16"/>
      <c r="AD15" s="16"/>
    </row>
    <row r="16" spans="1:30" ht="18.75" x14ac:dyDescent="0.3">
      <c r="A16" s="49" t="s">
        <v>227</v>
      </c>
      <c r="B16" s="35" t="s">
        <v>364</v>
      </c>
      <c r="C16" s="69"/>
      <c r="D16" s="23">
        <v>3</v>
      </c>
      <c r="E16" s="9">
        <v>1</v>
      </c>
      <c r="F16" s="44" t="s">
        <v>603</v>
      </c>
      <c r="J16" s="4"/>
      <c r="N16" s="16"/>
      <c r="P16" s="170" t="s">
        <v>552</v>
      </c>
      <c r="Q16" s="171"/>
      <c r="R16" s="171"/>
      <c r="S16" s="170"/>
      <c r="T16" s="170"/>
      <c r="U16" s="170" t="s">
        <v>348</v>
      </c>
      <c r="V16" s="170"/>
      <c r="W16" s="170"/>
      <c r="X16" s="170"/>
      <c r="Y16" s="170" t="s">
        <v>349</v>
      </c>
      <c r="Z16" s="20"/>
      <c r="AD16" s="16"/>
    </row>
    <row r="17" spans="1:30" ht="18" x14ac:dyDescent="0.25">
      <c r="A17" s="42" t="s">
        <v>226</v>
      </c>
      <c r="B17" s="44" t="s">
        <v>571</v>
      </c>
      <c r="C17" s="44" t="s">
        <v>369</v>
      </c>
      <c r="D17" s="23"/>
      <c r="E17" s="9">
        <v>1</v>
      </c>
      <c r="F17" s="44" t="s">
        <v>602</v>
      </c>
      <c r="J17" s="4"/>
      <c r="N17" s="16"/>
      <c r="P17" s="44" t="s">
        <v>272</v>
      </c>
      <c r="Q17" s="22"/>
      <c r="R17" s="44"/>
      <c r="S17" s="44"/>
      <c r="T17" s="44"/>
      <c r="U17" s="44" t="s">
        <v>608</v>
      </c>
      <c r="V17" s="23"/>
      <c r="W17" s="44"/>
      <c r="X17" s="44"/>
      <c r="Y17" s="44" t="s">
        <v>533</v>
      </c>
      <c r="Z17" s="44"/>
      <c r="AD17" s="16"/>
    </row>
    <row r="18" spans="1:30" ht="15.75" x14ac:dyDescent="0.25">
      <c r="A18" s="42"/>
      <c r="B18" s="44" t="s">
        <v>256</v>
      </c>
      <c r="C18" s="44" t="s">
        <v>369</v>
      </c>
      <c r="D18" s="51"/>
      <c r="E18" s="9">
        <v>2</v>
      </c>
      <c r="F18" s="44" t="s">
        <v>604</v>
      </c>
      <c r="J18" s="4"/>
      <c r="N18" s="16"/>
      <c r="P18" s="44"/>
      <c r="S18" s="44"/>
      <c r="U18" s="44"/>
      <c r="X18" s="44"/>
      <c r="Y18" s="44" t="s">
        <v>407</v>
      </c>
      <c r="AD18" s="16"/>
    </row>
    <row r="19" spans="1:30" ht="18.75" x14ac:dyDescent="0.3">
      <c r="E19" s="9"/>
      <c r="N19" s="16"/>
      <c r="P19" s="35"/>
      <c r="U19" s="44"/>
      <c r="Y19" s="44"/>
      <c r="AD19" s="16"/>
    </row>
    <row r="20" spans="1:30" ht="18.75" x14ac:dyDescent="0.3">
      <c r="A20" s="42" t="s">
        <v>326</v>
      </c>
      <c r="B20" s="35" t="s">
        <v>583</v>
      </c>
      <c r="C20" s="92"/>
      <c r="D20" s="113">
        <v>3</v>
      </c>
      <c r="E20" s="9">
        <v>1</v>
      </c>
      <c r="F20" s="44" t="s">
        <v>605</v>
      </c>
      <c r="N20" s="63"/>
      <c r="O20" s="168"/>
      <c r="P20" s="168"/>
      <c r="Q20" s="168"/>
      <c r="R20" s="168"/>
      <c r="S20" s="168"/>
      <c r="T20" s="168"/>
      <c r="U20" s="172" t="s">
        <v>236</v>
      </c>
      <c r="V20" s="168"/>
      <c r="W20" s="168"/>
      <c r="X20" s="168"/>
      <c r="Y20" s="168"/>
      <c r="Z20" s="168"/>
      <c r="AA20" s="168"/>
      <c r="AB20" s="168"/>
      <c r="AC20" s="175" t="s">
        <v>236</v>
      </c>
      <c r="AD20" s="62"/>
    </row>
    <row r="21" spans="1:30" ht="18" x14ac:dyDescent="0.25">
      <c r="A21" s="91" t="s">
        <v>226</v>
      </c>
      <c r="B21" s="44" t="s">
        <v>395</v>
      </c>
      <c r="C21" s="44" t="s">
        <v>369</v>
      </c>
      <c r="D21" s="113"/>
      <c r="E21" s="9">
        <v>1</v>
      </c>
      <c r="F21" s="44" t="s">
        <v>606</v>
      </c>
      <c r="N21" s="15"/>
      <c r="O21" s="57" t="s">
        <v>208</v>
      </c>
      <c r="P21" s="57"/>
      <c r="Q21" s="173" t="s">
        <v>246</v>
      </c>
      <c r="R21" s="173" t="s">
        <v>240</v>
      </c>
      <c r="S21" s="173" t="s">
        <v>241</v>
      </c>
      <c r="T21" s="173" t="s">
        <v>247</v>
      </c>
      <c r="U21" s="174" t="s">
        <v>237</v>
      </c>
      <c r="V21" s="168"/>
      <c r="W21" s="57" t="s">
        <v>208</v>
      </c>
      <c r="X21" s="57"/>
      <c r="Y21" s="173" t="s">
        <v>246</v>
      </c>
      <c r="Z21" s="173" t="s">
        <v>240</v>
      </c>
      <c r="AA21" s="173" t="s">
        <v>241</v>
      </c>
      <c r="AB21" s="173" t="s">
        <v>247</v>
      </c>
      <c r="AC21" s="174" t="s">
        <v>237</v>
      </c>
      <c r="AD21" s="61"/>
    </row>
    <row r="22" spans="1:30" ht="15.75" x14ac:dyDescent="0.25">
      <c r="E22" s="9">
        <v>2</v>
      </c>
      <c r="F22" s="44" t="s">
        <v>607</v>
      </c>
      <c r="N22" s="63"/>
      <c r="O22" s="44" t="s">
        <v>460</v>
      </c>
      <c r="P22" s="44" t="s">
        <v>299</v>
      </c>
      <c r="Q22" s="44" t="s">
        <v>243</v>
      </c>
      <c r="R22" s="9">
        <v>19</v>
      </c>
      <c r="S22" s="9">
        <v>19</v>
      </c>
      <c r="T22" s="15">
        <f>SUM(R22:S22)</f>
        <v>38</v>
      </c>
      <c r="U22" s="9">
        <v>1</v>
      </c>
      <c r="V22" s="15"/>
      <c r="W22" s="44" t="s">
        <v>479</v>
      </c>
      <c r="X22" s="51" t="s">
        <v>298</v>
      </c>
      <c r="Y22" s="51" t="s">
        <v>319</v>
      </c>
      <c r="Z22" s="9">
        <v>2</v>
      </c>
      <c r="AA22" s="11">
        <v>8</v>
      </c>
      <c r="AB22" s="15">
        <f>SUM(Z22:AA22)</f>
        <v>10</v>
      </c>
      <c r="AC22" s="9">
        <v>1</v>
      </c>
      <c r="AD22" s="15"/>
    </row>
    <row r="23" spans="1:30" ht="15.75" x14ac:dyDescent="0.25">
      <c r="E23" s="9"/>
      <c r="F23" s="44"/>
      <c r="N23" s="63"/>
      <c r="O23" s="44" t="s">
        <v>471</v>
      </c>
      <c r="P23" s="44" t="s">
        <v>384</v>
      </c>
      <c r="Q23" s="44" t="s">
        <v>305</v>
      </c>
      <c r="R23" s="9">
        <v>19</v>
      </c>
      <c r="S23" s="9">
        <v>18</v>
      </c>
      <c r="T23" s="15">
        <f>SUM(R23:S23)</f>
        <v>37</v>
      </c>
      <c r="U23" s="9">
        <v>2</v>
      </c>
      <c r="V23" s="15"/>
      <c r="W23" s="44" t="s">
        <v>559</v>
      </c>
      <c r="X23" s="88" t="s">
        <v>288</v>
      </c>
      <c r="Y23" s="44" t="s">
        <v>356</v>
      </c>
      <c r="Z23" s="9">
        <v>2</v>
      </c>
      <c r="AA23" s="11">
        <v>8</v>
      </c>
      <c r="AB23" s="15">
        <f>SUM(Z23:AA23)</f>
        <v>10</v>
      </c>
      <c r="AC23" s="9">
        <v>1</v>
      </c>
      <c r="AD23" s="15"/>
    </row>
    <row r="24" spans="1:30" ht="18.75" x14ac:dyDescent="0.3">
      <c r="A24" s="73"/>
      <c r="B24" s="156"/>
      <c r="C24" s="75"/>
      <c r="D24" s="148"/>
      <c r="E24" s="71" t="s">
        <v>239</v>
      </c>
      <c r="F24" s="71"/>
      <c r="G24" s="70"/>
      <c r="H24" s="70"/>
      <c r="I24" s="70"/>
      <c r="J24" s="72"/>
      <c r="K24" s="70"/>
      <c r="L24" s="70"/>
      <c r="M24" s="70"/>
      <c r="N24" s="15"/>
      <c r="O24" s="44" t="s">
        <v>465</v>
      </c>
      <c r="P24" s="44" t="s">
        <v>304</v>
      </c>
      <c r="Q24" s="44" t="s">
        <v>306</v>
      </c>
      <c r="R24" s="9">
        <v>21</v>
      </c>
      <c r="S24" s="9">
        <v>15</v>
      </c>
      <c r="T24" s="15">
        <f>SUM(R24:S24)</f>
        <v>36</v>
      </c>
      <c r="U24" s="9">
        <v>4</v>
      </c>
      <c r="V24" s="15"/>
      <c r="W24" s="44" t="s">
        <v>517</v>
      </c>
      <c r="X24" s="44" t="s">
        <v>212</v>
      </c>
      <c r="Y24" s="44" t="s">
        <v>319</v>
      </c>
      <c r="Z24" s="9">
        <v>2</v>
      </c>
      <c r="AA24" s="9">
        <v>8</v>
      </c>
      <c r="AB24" s="15">
        <f t="shared" ref="AB24:AB32" si="4">SUM(Z24:AA24)</f>
        <v>10</v>
      </c>
      <c r="AC24" s="9">
        <v>3</v>
      </c>
      <c r="AD24" s="15"/>
    </row>
    <row r="25" spans="1:30" ht="18.75" x14ac:dyDescent="0.3">
      <c r="A25" s="49" t="s">
        <v>228</v>
      </c>
      <c r="B25" s="35" t="s">
        <v>278</v>
      </c>
      <c r="D25" s="23">
        <v>3</v>
      </c>
      <c r="E25" s="8">
        <v>2</v>
      </c>
      <c r="F25" s="44" t="s">
        <v>610</v>
      </c>
      <c r="G25" s="44"/>
      <c r="M25" s="39"/>
      <c r="N25" s="15"/>
      <c r="O25" s="157" t="s">
        <v>472</v>
      </c>
      <c r="P25" s="44" t="s">
        <v>320</v>
      </c>
      <c r="Q25" s="44" t="s">
        <v>305</v>
      </c>
      <c r="R25" s="9">
        <v>23</v>
      </c>
      <c r="S25" s="11">
        <v>11</v>
      </c>
      <c r="T25" s="15">
        <f>SUM(R25:S25)</f>
        <v>34</v>
      </c>
      <c r="U25" s="9">
        <v>3</v>
      </c>
      <c r="V25" s="15"/>
      <c r="W25" s="44" t="s">
        <v>515</v>
      </c>
      <c r="X25" s="88" t="s">
        <v>221</v>
      </c>
      <c r="Y25" s="44" t="s">
        <v>305</v>
      </c>
      <c r="Z25" s="11"/>
      <c r="AA25" s="11">
        <v>10</v>
      </c>
      <c r="AB25" s="15">
        <f t="shared" si="4"/>
        <v>10</v>
      </c>
      <c r="AC25" s="9">
        <v>2</v>
      </c>
      <c r="AD25" s="15"/>
    </row>
    <row r="26" spans="1:30" ht="15.75" x14ac:dyDescent="0.25">
      <c r="A26" s="52" t="s">
        <v>226</v>
      </c>
      <c r="B26" s="44" t="s">
        <v>612</v>
      </c>
      <c r="C26" s="44" t="s">
        <v>369</v>
      </c>
      <c r="E26" s="8">
        <v>2</v>
      </c>
      <c r="F26" s="44" t="s">
        <v>609</v>
      </c>
      <c r="N26" s="63"/>
      <c r="O26" s="44" t="s">
        <v>469</v>
      </c>
      <c r="P26" s="159" t="s">
        <v>383</v>
      </c>
      <c r="Q26" s="51" t="s">
        <v>305</v>
      </c>
      <c r="R26" s="9">
        <v>21</v>
      </c>
      <c r="S26" s="9">
        <v>13</v>
      </c>
      <c r="T26" s="15">
        <f>SUM(R26:S26)</f>
        <v>34</v>
      </c>
      <c r="U26" s="9">
        <v>4</v>
      </c>
      <c r="V26" s="15"/>
      <c r="W26" s="56" t="s">
        <v>548</v>
      </c>
      <c r="X26" s="56" t="s">
        <v>310</v>
      </c>
      <c r="Y26" s="160" t="s">
        <v>243</v>
      </c>
      <c r="Z26" s="11">
        <v>2</v>
      </c>
      <c r="AA26" s="9">
        <v>7</v>
      </c>
      <c r="AB26" s="15">
        <f t="shared" si="4"/>
        <v>9</v>
      </c>
      <c r="AC26" s="9">
        <v>2</v>
      </c>
      <c r="AD26" s="15"/>
    </row>
    <row r="27" spans="1:30" ht="15.75" x14ac:dyDescent="0.25">
      <c r="B27" s="44"/>
      <c r="C27" s="44"/>
      <c r="E27" s="93">
        <v>2</v>
      </c>
      <c r="F27" s="44" t="s">
        <v>611</v>
      </c>
      <c r="N27" s="63"/>
      <c r="O27" s="44" t="s">
        <v>456</v>
      </c>
      <c r="P27" s="44" t="s">
        <v>292</v>
      </c>
      <c r="Q27" s="44" t="s">
        <v>356</v>
      </c>
      <c r="R27" s="9">
        <v>13</v>
      </c>
      <c r="S27" s="11">
        <v>18</v>
      </c>
      <c r="T27" s="15">
        <f t="shared" ref="T27:T34" si="5">SUM(R27:S27)</f>
        <v>31</v>
      </c>
      <c r="U27" s="9">
        <v>1</v>
      </c>
      <c r="V27" s="15"/>
      <c r="W27" s="44" t="s">
        <v>500</v>
      </c>
      <c r="X27" s="44" t="s">
        <v>309</v>
      </c>
      <c r="Y27" s="44" t="s">
        <v>306</v>
      </c>
      <c r="Z27" s="9">
        <v>1</v>
      </c>
      <c r="AA27" s="9">
        <v>8</v>
      </c>
      <c r="AB27" s="15">
        <f t="shared" si="4"/>
        <v>9</v>
      </c>
      <c r="AC27" s="9">
        <v>5</v>
      </c>
      <c r="AD27" s="15"/>
    </row>
    <row r="28" spans="1:30" ht="15.75" x14ac:dyDescent="0.25">
      <c r="E28" s="93"/>
      <c r="F28" s="44"/>
      <c r="N28" s="63"/>
      <c r="O28" s="44" t="s">
        <v>470</v>
      </c>
      <c r="P28" s="44" t="s">
        <v>300</v>
      </c>
      <c r="Q28" s="44" t="s">
        <v>305</v>
      </c>
      <c r="R28" s="9">
        <v>5</v>
      </c>
      <c r="S28" s="11">
        <v>25</v>
      </c>
      <c r="T28" s="15">
        <f t="shared" si="5"/>
        <v>30</v>
      </c>
      <c r="U28" s="9">
        <v>1</v>
      </c>
      <c r="V28" s="63"/>
      <c r="W28" s="44" t="s">
        <v>566</v>
      </c>
      <c r="X28" s="51" t="s">
        <v>217</v>
      </c>
      <c r="Y28" s="51" t="s">
        <v>356</v>
      </c>
      <c r="Z28" s="9">
        <v>4</v>
      </c>
      <c r="AA28" s="9">
        <v>4</v>
      </c>
      <c r="AB28" s="15">
        <f t="shared" si="4"/>
        <v>8</v>
      </c>
      <c r="AC28" s="9">
        <v>1</v>
      </c>
      <c r="AD28" s="15"/>
    </row>
    <row r="29" spans="1:30" ht="18.75" x14ac:dyDescent="0.3">
      <c r="A29" s="42"/>
      <c r="B29" s="35" t="s">
        <v>313</v>
      </c>
      <c r="D29" s="23">
        <v>0</v>
      </c>
      <c r="E29" s="8"/>
      <c r="N29" s="63"/>
      <c r="O29" s="44" t="s">
        <v>505</v>
      </c>
      <c r="P29" s="44" t="s">
        <v>293</v>
      </c>
      <c r="Q29" s="44" t="s">
        <v>242</v>
      </c>
      <c r="R29" s="9">
        <v>26</v>
      </c>
      <c r="S29" s="9">
        <v>3</v>
      </c>
      <c r="T29" s="15">
        <f t="shared" si="5"/>
        <v>29</v>
      </c>
      <c r="U29" s="9">
        <v>1</v>
      </c>
      <c r="V29" s="15"/>
      <c r="W29" s="44" t="s">
        <v>557</v>
      </c>
      <c r="X29" s="44" t="s">
        <v>324</v>
      </c>
      <c r="Y29" s="44" t="s">
        <v>243</v>
      </c>
      <c r="Z29" s="9">
        <v>3</v>
      </c>
      <c r="AA29" s="9">
        <v>5</v>
      </c>
      <c r="AB29" s="15">
        <f t="shared" si="4"/>
        <v>8</v>
      </c>
      <c r="AC29" s="9"/>
      <c r="AD29" s="15"/>
    </row>
    <row r="30" spans="1:30" ht="15.75" x14ac:dyDescent="0.25">
      <c r="A30" s="52" t="s">
        <v>226</v>
      </c>
      <c r="B30" s="44" t="s">
        <v>272</v>
      </c>
      <c r="C30" s="44"/>
      <c r="E30" s="93"/>
      <c r="N30" s="15"/>
      <c r="O30" s="44" t="s">
        <v>461</v>
      </c>
      <c r="P30" s="44" t="s">
        <v>299</v>
      </c>
      <c r="Q30" s="44" t="s">
        <v>243</v>
      </c>
      <c r="R30" s="9">
        <v>14</v>
      </c>
      <c r="S30" s="9">
        <v>15</v>
      </c>
      <c r="T30" s="15">
        <f t="shared" si="5"/>
        <v>29</v>
      </c>
      <c r="U30" s="9">
        <v>3</v>
      </c>
      <c r="V30" s="15"/>
      <c r="W30" s="44" t="s">
        <v>545</v>
      </c>
      <c r="X30" s="44" t="s">
        <v>544</v>
      </c>
      <c r="Y30" s="46" t="s">
        <v>306</v>
      </c>
      <c r="Z30" s="9">
        <v>2</v>
      </c>
      <c r="AA30" s="11">
        <v>6</v>
      </c>
      <c r="AB30" s="15">
        <f t="shared" si="4"/>
        <v>8</v>
      </c>
      <c r="AC30" s="11">
        <v>2</v>
      </c>
      <c r="AD30" s="15"/>
    </row>
    <row r="31" spans="1:30" ht="15.75" x14ac:dyDescent="0.25">
      <c r="F31" s="44"/>
      <c r="N31" s="15"/>
      <c r="O31" s="44" t="s">
        <v>476</v>
      </c>
      <c r="P31" s="44" t="s">
        <v>293</v>
      </c>
      <c r="Q31" s="44" t="s">
        <v>358</v>
      </c>
      <c r="R31" s="8">
        <v>18</v>
      </c>
      <c r="S31" s="12">
        <v>10</v>
      </c>
      <c r="T31" s="15">
        <f t="shared" si="5"/>
        <v>28</v>
      </c>
      <c r="U31" s="9">
        <v>1</v>
      </c>
      <c r="V31" s="15"/>
      <c r="W31" s="44" t="s">
        <v>549</v>
      </c>
      <c r="X31" s="44" t="s">
        <v>204</v>
      </c>
      <c r="Y31" s="44" t="s">
        <v>242</v>
      </c>
      <c r="Z31" s="9">
        <v>1</v>
      </c>
      <c r="AA31" s="11">
        <v>7</v>
      </c>
      <c r="AB31" s="15">
        <f t="shared" si="4"/>
        <v>8</v>
      </c>
      <c r="AC31" s="9">
        <v>6</v>
      </c>
      <c r="AD31" s="15"/>
    </row>
    <row r="32" spans="1:30" ht="18.75" x14ac:dyDescent="0.3">
      <c r="A32" s="76" t="s">
        <v>327</v>
      </c>
      <c r="B32" s="156"/>
      <c r="C32" s="155"/>
      <c r="D32" s="148"/>
      <c r="E32" s="71" t="s">
        <v>239</v>
      </c>
      <c r="F32" s="71"/>
      <c r="G32" s="78"/>
      <c r="H32" s="78"/>
      <c r="I32" s="78"/>
      <c r="J32" s="79"/>
      <c r="K32" s="78"/>
      <c r="L32" s="78"/>
      <c r="M32" s="78"/>
      <c r="N32" s="15"/>
      <c r="O32" s="44" t="s">
        <v>475</v>
      </c>
      <c r="P32" s="44" t="s">
        <v>256</v>
      </c>
      <c r="Q32" s="44" t="s">
        <v>358</v>
      </c>
      <c r="R32" s="9">
        <v>11</v>
      </c>
      <c r="S32" s="9">
        <v>16</v>
      </c>
      <c r="T32" s="15">
        <f t="shared" si="5"/>
        <v>27</v>
      </c>
      <c r="U32" s="9">
        <v>7</v>
      </c>
      <c r="V32" s="15"/>
      <c r="W32" s="44" t="s">
        <v>503</v>
      </c>
      <c r="X32" s="44" t="s">
        <v>234</v>
      </c>
      <c r="Y32" s="44" t="s">
        <v>306</v>
      </c>
      <c r="Z32" s="9">
        <v>1</v>
      </c>
      <c r="AA32" s="11">
        <v>7</v>
      </c>
      <c r="AB32" s="15">
        <f t="shared" si="4"/>
        <v>8</v>
      </c>
      <c r="AC32" s="9">
        <v>1</v>
      </c>
      <c r="AD32" s="15"/>
    </row>
    <row r="33" spans="1:30" ht="15.75" customHeight="1" x14ac:dyDescent="0.3">
      <c r="A33" s="49" t="s">
        <v>229</v>
      </c>
      <c r="B33" s="35" t="s">
        <v>363</v>
      </c>
      <c r="D33" s="23">
        <v>2</v>
      </c>
      <c r="E33" s="8">
        <v>1</v>
      </c>
      <c r="F33" s="44" t="s">
        <v>582</v>
      </c>
      <c r="G33" s="158"/>
      <c r="H33" s="158"/>
      <c r="I33" s="94"/>
      <c r="J33" s="94"/>
      <c r="K33" s="94"/>
      <c r="L33" s="94"/>
      <c r="M33" s="94"/>
      <c r="N33" s="15"/>
      <c r="O33" s="44" t="s">
        <v>478</v>
      </c>
      <c r="P33" s="44" t="s">
        <v>253</v>
      </c>
      <c r="Q33" s="44" t="s">
        <v>319</v>
      </c>
      <c r="R33" s="9">
        <v>17</v>
      </c>
      <c r="S33" s="11">
        <v>7</v>
      </c>
      <c r="T33" s="15">
        <f t="shared" si="5"/>
        <v>24</v>
      </c>
      <c r="U33" s="9">
        <v>5</v>
      </c>
      <c r="V33" s="63"/>
      <c r="W33" s="44" t="s">
        <v>542</v>
      </c>
      <c r="X33" s="44" t="s">
        <v>289</v>
      </c>
      <c r="Y33" s="44" t="s">
        <v>306</v>
      </c>
      <c r="Z33" s="9">
        <v>4</v>
      </c>
      <c r="AA33" s="11">
        <v>3</v>
      </c>
      <c r="AB33" s="15">
        <f t="shared" ref="AB33:AB39" si="6">SUM(Z33:AA33)</f>
        <v>7</v>
      </c>
      <c r="AC33" s="9"/>
      <c r="AD33" s="15"/>
    </row>
    <row r="34" spans="1:30" ht="15.75" x14ac:dyDescent="0.25">
      <c r="A34" s="42" t="s">
        <v>226</v>
      </c>
      <c r="B34" s="44" t="s">
        <v>537</v>
      </c>
      <c r="C34" s="44" t="s">
        <v>369</v>
      </c>
      <c r="D34" s="9"/>
      <c r="E34" s="8">
        <v>1</v>
      </c>
      <c r="F34" s="44" t="s">
        <v>613</v>
      </c>
      <c r="N34" s="63"/>
      <c r="O34" s="44" t="s">
        <v>453</v>
      </c>
      <c r="P34" s="44" t="s">
        <v>379</v>
      </c>
      <c r="Q34" s="51" t="s">
        <v>250</v>
      </c>
      <c r="R34" s="9">
        <v>16</v>
      </c>
      <c r="S34" s="9">
        <v>7</v>
      </c>
      <c r="T34" s="15">
        <f t="shared" si="5"/>
        <v>23</v>
      </c>
      <c r="U34" s="9">
        <v>1</v>
      </c>
      <c r="V34" s="15"/>
      <c r="W34" s="44" t="s">
        <v>512</v>
      </c>
      <c r="X34" s="44" t="s">
        <v>303</v>
      </c>
      <c r="Y34" s="44" t="s">
        <v>242</v>
      </c>
      <c r="Z34" s="9">
        <v>2</v>
      </c>
      <c r="AA34" s="9">
        <v>5</v>
      </c>
      <c r="AB34" s="15">
        <f t="shared" si="6"/>
        <v>7</v>
      </c>
      <c r="AC34" s="9">
        <v>1</v>
      </c>
      <c r="AD34" s="15"/>
    </row>
    <row r="35" spans="1:30" ht="15.75" x14ac:dyDescent="0.25">
      <c r="B35" s="44" t="s">
        <v>537</v>
      </c>
      <c r="C35" s="44" t="s">
        <v>394</v>
      </c>
      <c r="E35" s="8"/>
      <c r="F35" s="44"/>
      <c r="N35" s="63"/>
      <c r="O35" s="44" t="s">
        <v>473</v>
      </c>
      <c r="P35" s="159" t="s">
        <v>274</v>
      </c>
      <c r="Q35" s="51" t="s">
        <v>305</v>
      </c>
      <c r="R35" s="11">
        <v>9</v>
      </c>
      <c r="S35" s="9">
        <v>14</v>
      </c>
      <c r="T35" s="15">
        <f>SUM(R35:S35)</f>
        <v>23</v>
      </c>
      <c r="U35" s="9">
        <v>3</v>
      </c>
      <c r="V35" s="15"/>
      <c r="W35" s="44" t="s">
        <v>514</v>
      </c>
      <c r="X35" s="44" t="s">
        <v>214</v>
      </c>
      <c r="Y35" s="44" t="s">
        <v>305</v>
      </c>
      <c r="Z35" s="9">
        <v>1</v>
      </c>
      <c r="AA35" s="11">
        <v>6</v>
      </c>
      <c r="AB35" s="15">
        <f t="shared" si="6"/>
        <v>7</v>
      </c>
      <c r="AC35" s="9">
        <v>1</v>
      </c>
      <c r="AD35" s="15"/>
    </row>
    <row r="36" spans="1:30" ht="15.75" x14ac:dyDescent="0.25">
      <c r="N36" s="15"/>
      <c r="O36" s="56" t="s">
        <v>458</v>
      </c>
      <c r="P36" s="56" t="s">
        <v>381</v>
      </c>
      <c r="Q36" s="160" t="s">
        <v>250</v>
      </c>
      <c r="R36" s="11">
        <v>11</v>
      </c>
      <c r="S36" s="9">
        <v>11</v>
      </c>
      <c r="T36" s="15">
        <f>SUM(R36:S36)</f>
        <v>22</v>
      </c>
      <c r="U36" s="9">
        <v>2</v>
      </c>
      <c r="V36" s="15"/>
      <c r="W36" s="44" t="s">
        <v>510</v>
      </c>
      <c r="X36" s="51" t="s">
        <v>361</v>
      </c>
      <c r="Y36" s="51" t="s">
        <v>242</v>
      </c>
      <c r="Z36" s="9">
        <v>1</v>
      </c>
      <c r="AA36" s="9">
        <v>6</v>
      </c>
      <c r="AB36" s="15">
        <f t="shared" si="6"/>
        <v>7</v>
      </c>
      <c r="AC36" s="9">
        <v>1</v>
      </c>
      <c r="AD36" s="15"/>
    </row>
    <row r="37" spans="1:30" ht="18.75" x14ac:dyDescent="0.3">
      <c r="A37" s="52"/>
      <c r="B37" s="35" t="s">
        <v>318</v>
      </c>
      <c r="C37" s="46"/>
      <c r="D37" s="114">
        <v>1</v>
      </c>
      <c r="E37" s="8">
        <v>1</v>
      </c>
      <c r="F37" s="44" t="s">
        <v>615</v>
      </c>
      <c r="N37" s="63"/>
      <c r="O37" s="44" t="s">
        <v>454</v>
      </c>
      <c r="P37" s="44" t="s">
        <v>251</v>
      </c>
      <c r="Q37" s="44" t="s">
        <v>250</v>
      </c>
      <c r="R37" s="9">
        <v>8</v>
      </c>
      <c r="S37" s="9">
        <v>12</v>
      </c>
      <c r="T37" s="15">
        <f>SUM(R37:S37)</f>
        <v>20</v>
      </c>
      <c r="U37" s="9">
        <v>3</v>
      </c>
      <c r="V37" s="63"/>
      <c r="W37" s="44" t="s">
        <v>499</v>
      </c>
      <c r="X37" s="44" t="s">
        <v>218</v>
      </c>
      <c r="Y37" s="51" t="s">
        <v>306</v>
      </c>
      <c r="Z37" s="9"/>
      <c r="AA37" s="9">
        <v>7</v>
      </c>
      <c r="AB37" s="15">
        <f t="shared" si="6"/>
        <v>7</v>
      </c>
      <c r="AC37" s="9"/>
      <c r="AD37" s="15"/>
    </row>
    <row r="38" spans="1:30" ht="18" x14ac:dyDescent="0.25">
      <c r="A38" s="52" t="s">
        <v>226</v>
      </c>
      <c r="B38" s="44" t="s">
        <v>614</v>
      </c>
      <c r="C38" s="60" t="s">
        <v>567</v>
      </c>
      <c r="D38" s="114"/>
      <c r="F38" s="44"/>
      <c r="N38" s="63"/>
      <c r="O38" s="44" t="s">
        <v>597</v>
      </c>
      <c r="P38" s="51" t="s">
        <v>598</v>
      </c>
      <c r="Q38" s="51" t="s">
        <v>356</v>
      </c>
      <c r="R38" s="9">
        <v>14</v>
      </c>
      <c r="S38" s="11">
        <v>5</v>
      </c>
      <c r="T38" s="15">
        <f t="shared" ref="T38:T64" si="7">SUM(R38:S38)</f>
        <v>19</v>
      </c>
      <c r="U38" s="9">
        <v>7</v>
      </c>
      <c r="V38" s="15"/>
      <c r="W38" s="44" t="s">
        <v>493</v>
      </c>
      <c r="X38" s="159" t="s">
        <v>216</v>
      </c>
      <c r="Y38" s="51" t="s">
        <v>358</v>
      </c>
      <c r="Z38" s="9">
        <v>3</v>
      </c>
      <c r="AA38" s="9">
        <v>3</v>
      </c>
      <c r="AB38" s="15">
        <f t="shared" si="6"/>
        <v>6</v>
      </c>
      <c r="AC38" s="9">
        <v>2</v>
      </c>
      <c r="AD38" s="15"/>
    </row>
    <row r="39" spans="1:30" ht="15.75" x14ac:dyDescent="0.25">
      <c r="B39" s="44" t="s">
        <v>209</v>
      </c>
      <c r="C39" s="106" t="s">
        <v>369</v>
      </c>
      <c r="E39" s="8"/>
      <c r="F39" s="44"/>
      <c r="N39" s="63"/>
      <c r="O39" s="44" t="s">
        <v>459</v>
      </c>
      <c r="P39" s="44" t="s">
        <v>254</v>
      </c>
      <c r="Q39" s="44" t="s">
        <v>250</v>
      </c>
      <c r="R39" s="9">
        <v>7</v>
      </c>
      <c r="S39" s="11">
        <v>10</v>
      </c>
      <c r="T39" s="15">
        <f t="shared" si="7"/>
        <v>17</v>
      </c>
      <c r="U39" s="9">
        <v>3</v>
      </c>
      <c r="V39" s="15"/>
      <c r="W39" s="44" t="s">
        <v>484</v>
      </c>
      <c r="X39" s="44" t="s">
        <v>215</v>
      </c>
      <c r="Y39" s="44" t="s">
        <v>306</v>
      </c>
      <c r="Z39" s="9">
        <v>2</v>
      </c>
      <c r="AA39" s="9">
        <v>4</v>
      </c>
      <c r="AB39" s="15">
        <f t="shared" si="6"/>
        <v>6</v>
      </c>
      <c r="AC39" s="9"/>
      <c r="AD39" s="15"/>
    </row>
    <row r="40" spans="1:30" ht="15.75" x14ac:dyDescent="0.25">
      <c r="B40" s="44" t="s">
        <v>212</v>
      </c>
      <c r="C40" s="106" t="s">
        <v>366</v>
      </c>
      <c r="N40" s="15"/>
      <c r="O40" s="44" t="s">
        <v>455</v>
      </c>
      <c r="P40" s="51" t="s">
        <v>254</v>
      </c>
      <c r="Q40" s="51" t="s">
        <v>250</v>
      </c>
      <c r="R40" s="9">
        <v>7</v>
      </c>
      <c r="S40" s="11">
        <v>10</v>
      </c>
      <c r="T40" s="15">
        <f t="shared" si="7"/>
        <v>17</v>
      </c>
      <c r="U40" s="9">
        <v>2</v>
      </c>
      <c r="V40" s="15"/>
      <c r="W40" s="44" t="s">
        <v>482</v>
      </c>
      <c r="X40" s="44" t="s">
        <v>295</v>
      </c>
      <c r="Y40" s="44" t="s">
        <v>250</v>
      </c>
      <c r="Z40" s="9">
        <v>2</v>
      </c>
      <c r="AA40" s="9">
        <v>4</v>
      </c>
      <c r="AB40" s="15">
        <f t="shared" ref="AB40:AB55" si="8">SUM(Z40:AA40)</f>
        <v>6</v>
      </c>
      <c r="AC40" s="9">
        <v>1</v>
      </c>
      <c r="AD40" s="15"/>
    </row>
    <row r="41" spans="1:30" ht="15.75" x14ac:dyDescent="0.25">
      <c r="N41" s="63"/>
      <c r="O41" s="44" t="s">
        <v>457</v>
      </c>
      <c r="P41" s="44" t="s">
        <v>250</v>
      </c>
      <c r="Q41" s="44" t="s">
        <v>250</v>
      </c>
      <c r="R41" s="9">
        <v>7</v>
      </c>
      <c r="S41" s="11">
        <v>10</v>
      </c>
      <c r="T41" s="15">
        <f t="shared" si="7"/>
        <v>17</v>
      </c>
      <c r="U41" s="11">
        <v>4</v>
      </c>
      <c r="V41" s="15"/>
      <c r="W41" s="44" t="s">
        <v>495</v>
      </c>
      <c r="X41" s="44" t="s">
        <v>311</v>
      </c>
      <c r="Y41" s="44" t="s">
        <v>243</v>
      </c>
      <c r="Z41" s="9"/>
      <c r="AA41" s="9">
        <v>6</v>
      </c>
      <c r="AB41" s="15">
        <f t="shared" si="8"/>
        <v>6</v>
      </c>
      <c r="AC41" s="9">
        <v>8</v>
      </c>
      <c r="AD41" s="15"/>
    </row>
    <row r="42" spans="1:30" ht="18.75" x14ac:dyDescent="0.3">
      <c r="A42" s="76"/>
      <c r="B42" s="156"/>
      <c r="C42" s="71"/>
      <c r="D42" s="148"/>
      <c r="E42" s="71" t="s">
        <v>239</v>
      </c>
      <c r="F42" s="77"/>
      <c r="G42" s="78"/>
      <c r="H42" s="78"/>
      <c r="I42" s="78"/>
      <c r="J42" s="79"/>
      <c r="K42" s="78"/>
      <c r="L42" s="78"/>
      <c r="M42" s="78"/>
      <c r="N42" s="15"/>
      <c r="O42" s="44" t="s">
        <v>467</v>
      </c>
      <c r="P42" s="44" t="s">
        <v>301</v>
      </c>
      <c r="Q42" s="44" t="s">
        <v>306</v>
      </c>
      <c r="R42" s="11">
        <v>6</v>
      </c>
      <c r="S42" s="11">
        <v>11</v>
      </c>
      <c r="T42" s="15">
        <f t="shared" si="7"/>
        <v>17</v>
      </c>
      <c r="U42" s="150">
        <v>1</v>
      </c>
      <c r="V42" s="15"/>
      <c r="W42" s="44" t="s">
        <v>497</v>
      </c>
      <c r="X42" s="44" t="s">
        <v>211</v>
      </c>
      <c r="Y42" s="44" t="s">
        <v>243</v>
      </c>
      <c r="Z42" s="9"/>
      <c r="AA42" s="9">
        <v>6</v>
      </c>
      <c r="AB42" s="15">
        <f t="shared" si="8"/>
        <v>6</v>
      </c>
      <c r="AC42" s="9">
        <v>3</v>
      </c>
      <c r="AD42" s="15"/>
    </row>
    <row r="43" spans="1:30" ht="18.75" x14ac:dyDescent="0.3">
      <c r="A43" s="49" t="s">
        <v>230</v>
      </c>
      <c r="B43" s="35" t="s">
        <v>372</v>
      </c>
      <c r="C43" s="44"/>
      <c r="D43" s="23">
        <v>4</v>
      </c>
      <c r="E43" s="9">
        <v>1</v>
      </c>
      <c r="F43" s="44" t="s">
        <v>616</v>
      </c>
      <c r="G43" s="43"/>
      <c r="H43" s="47"/>
      <c r="I43" s="47"/>
      <c r="J43" s="48"/>
      <c r="K43" s="47"/>
      <c r="L43" s="47"/>
      <c r="M43" s="47"/>
      <c r="N43" s="63"/>
      <c r="O43" s="44" t="s">
        <v>506</v>
      </c>
      <c r="P43" s="44" t="s">
        <v>219</v>
      </c>
      <c r="Q43" s="44" t="s">
        <v>242</v>
      </c>
      <c r="R43" s="9">
        <v>6</v>
      </c>
      <c r="S43" s="11">
        <v>11</v>
      </c>
      <c r="T43" s="15">
        <f t="shared" si="7"/>
        <v>17</v>
      </c>
      <c r="U43" s="9">
        <v>2</v>
      </c>
      <c r="V43" s="15"/>
      <c r="W43" s="44" t="s">
        <v>496</v>
      </c>
      <c r="X43" s="44" t="s">
        <v>206</v>
      </c>
      <c r="Y43" s="44" t="s">
        <v>358</v>
      </c>
      <c r="Z43" s="9"/>
      <c r="AA43" s="11">
        <v>6</v>
      </c>
      <c r="AB43" s="15">
        <f t="shared" si="8"/>
        <v>6</v>
      </c>
      <c r="AC43" s="9">
        <v>3</v>
      </c>
      <c r="AD43" s="15"/>
    </row>
    <row r="44" spans="1:30" ht="18" x14ac:dyDescent="0.25">
      <c r="A44" s="52" t="s">
        <v>226</v>
      </c>
      <c r="B44" s="56" t="s">
        <v>420</v>
      </c>
      <c r="C44" s="46" t="s">
        <v>366</v>
      </c>
      <c r="D44" s="23"/>
      <c r="E44" s="9">
        <v>1</v>
      </c>
      <c r="F44" s="44" t="s">
        <v>617</v>
      </c>
      <c r="G44" s="43"/>
      <c r="H44" s="47"/>
      <c r="I44" s="43"/>
      <c r="J44" s="45"/>
      <c r="K44" s="47"/>
      <c r="L44" s="47"/>
      <c r="M44" s="39"/>
      <c r="N44" s="15"/>
      <c r="O44" s="44" t="s">
        <v>462</v>
      </c>
      <c r="P44" s="44" t="s">
        <v>367</v>
      </c>
      <c r="Q44" s="44" t="s">
        <v>243</v>
      </c>
      <c r="R44" s="9">
        <v>5</v>
      </c>
      <c r="S44" s="11">
        <v>12</v>
      </c>
      <c r="T44" s="15">
        <f t="shared" si="7"/>
        <v>17</v>
      </c>
      <c r="U44" s="9">
        <v>1</v>
      </c>
      <c r="V44" s="15"/>
      <c r="W44" s="44" t="s">
        <v>550</v>
      </c>
      <c r="X44" s="44" t="s">
        <v>257</v>
      </c>
      <c r="Y44" s="44" t="s">
        <v>250</v>
      </c>
      <c r="Z44" s="9">
        <v>2</v>
      </c>
      <c r="AA44" s="9">
        <v>3</v>
      </c>
      <c r="AB44" s="15">
        <f t="shared" si="8"/>
        <v>5</v>
      </c>
      <c r="AC44" s="9">
        <v>1</v>
      </c>
      <c r="AD44" s="15"/>
    </row>
    <row r="45" spans="1:30" ht="15.75" x14ac:dyDescent="0.25">
      <c r="B45" s="56" t="s">
        <v>399</v>
      </c>
      <c r="C45" s="46" t="s">
        <v>369</v>
      </c>
      <c r="E45" s="9">
        <v>1</v>
      </c>
      <c r="F45" s="44" t="s">
        <v>618</v>
      </c>
      <c r="N45" s="63"/>
      <c r="O45" s="44" t="s">
        <v>547</v>
      </c>
      <c r="P45" s="51" t="s">
        <v>205</v>
      </c>
      <c r="Q45" s="51" t="s">
        <v>319</v>
      </c>
      <c r="R45" s="9">
        <v>6</v>
      </c>
      <c r="S45" s="11">
        <v>9</v>
      </c>
      <c r="T45" s="15">
        <f t="shared" si="7"/>
        <v>15</v>
      </c>
      <c r="U45" s="9"/>
      <c r="V45" s="15"/>
      <c r="W45" s="44" t="s">
        <v>511</v>
      </c>
      <c r="X45" s="44" t="s">
        <v>213</v>
      </c>
      <c r="Y45" s="44" t="s">
        <v>242</v>
      </c>
      <c r="Z45" s="9">
        <v>1</v>
      </c>
      <c r="AA45" s="11">
        <v>4</v>
      </c>
      <c r="AB45" s="15">
        <f t="shared" si="8"/>
        <v>5</v>
      </c>
      <c r="AC45" s="9"/>
      <c r="AD45" s="15"/>
    </row>
    <row r="46" spans="1:30" ht="15.75" x14ac:dyDescent="0.25">
      <c r="B46" s="56" t="s">
        <v>399</v>
      </c>
      <c r="C46" s="46" t="s">
        <v>396</v>
      </c>
      <c r="E46" s="9">
        <v>1</v>
      </c>
      <c r="F46" s="44" t="s">
        <v>619</v>
      </c>
      <c r="N46" s="15"/>
      <c r="O46" s="46" t="s">
        <v>558</v>
      </c>
      <c r="P46" s="46" t="s">
        <v>386</v>
      </c>
      <c r="Q46" s="46" t="s">
        <v>319</v>
      </c>
      <c r="R46" s="11">
        <v>4</v>
      </c>
      <c r="S46" s="9">
        <v>11</v>
      </c>
      <c r="T46" s="15">
        <f t="shared" si="7"/>
        <v>15</v>
      </c>
      <c r="U46" s="9">
        <v>2</v>
      </c>
      <c r="V46" s="15"/>
      <c r="W46" s="44" t="s">
        <v>494</v>
      </c>
      <c r="X46" s="44" t="s">
        <v>232</v>
      </c>
      <c r="Y46" s="44" t="s">
        <v>250</v>
      </c>
      <c r="Z46" s="9"/>
      <c r="AA46" s="9">
        <v>5</v>
      </c>
      <c r="AB46" s="15">
        <f t="shared" si="8"/>
        <v>5</v>
      </c>
      <c r="AC46" s="9">
        <v>6</v>
      </c>
      <c r="AD46" s="15"/>
    </row>
    <row r="47" spans="1:30" ht="15.75" x14ac:dyDescent="0.25">
      <c r="N47" s="63"/>
      <c r="O47" s="44" t="s">
        <v>546</v>
      </c>
      <c r="P47" s="44" t="s">
        <v>248</v>
      </c>
      <c r="Q47" s="44" t="s">
        <v>358</v>
      </c>
      <c r="R47" s="9">
        <v>4</v>
      </c>
      <c r="S47" s="9">
        <v>11</v>
      </c>
      <c r="T47" s="15">
        <f t="shared" si="7"/>
        <v>15</v>
      </c>
      <c r="U47" s="9">
        <v>1</v>
      </c>
      <c r="V47" s="15"/>
      <c r="W47" s="44" t="s">
        <v>498</v>
      </c>
      <c r="X47" s="51" t="s">
        <v>398</v>
      </c>
      <c r="Y47" s="51" t="s">
        <v>250</v>
      </c>
      <c r="Z47" s="9"/>
      <c r="AA47" s="9">
        <v>5</v>
      </c>
      <c r="AB47" s="15">
        <f t="shared" si="8"/>
        <v>5</v>
      </c>
      <c r="AC47" s="9"/>
      <c r="AD47" s="15"/>
    </row>
    <row r="48" spans="1:30" ht="18.75" x14ac:dyDescent="0.3">
      <c r="B48" s="35" t="s">
        <v>276</v>
      </c>
      <c r="C48" s="59"/>
      <c r="D48" s="24">
        <v>0</v>
      </c>
      <c r="E48" s="9"/>
      <c r="F48" s="44"/>
      <c r="N48" s="15"/>
      <c r="O48" s="44" t="s">
        <v>468</v>
      </c>
      <c r="P48" s="44" t="s">
        <v>209</v>
      </c>
      <c r="Q48" s="44" t="s">
        <v>319</v>
      </c>
      <c r="R48" s="9">
        <v>6</v>
      </c>
      <c r="S48" s="11">
        <v>8</v>
      </c>
      <c r="T48" s="15">
        <f t="shared" si="7"/>
        <v>14</v>
      </c>
      <c r="U48" s="9">
        <v>8</v>
      </c>
      <c r="V48" s="15"/>
      <c r="W48" s="44" t="s">
        <v>485</v>
      </c>
      <c r="X48" s="44" t="s">
        <v>359</v>
      </c>
      <c r="Y48" s="44" t="s">
        <v>319</v>
      </c>
      <c r="Z48" s="9"/>
      <c r="AA48" s="9">
        <v>5</v>
      </c>
      <c r="AB48" s="15">
        <f t="shared" si="8"/>
        <v>5</v>
      </c>
      <c r="AC48" s="9">
        <v>1</v>
      </c>
      <c r="AD48" s="15"/>
    </row>
    <row r="49" spans="1:30" ht="18" x14ac:dyDescent="0.25">
      <c r="A49" s="91" t="s">
        <v>226</v>
      </c>
      <c r="B49" s="88" t="s">
        <v>250</v>
      </c>
      <c r="C49" s="46" t="s">
        <v>428</v>
      </c>
      <c r="D49" s="24"/>
      <c r="E49" s="9"/>
      <c r="F49" s="44"/>
      <c r="N49" s="63"/>
      <c r="O49" s="56" t="s">
        <v>507</v>
      </c>
      <c r="P49" s="56" t="s">
        <v>260</v>
      </c>
      <c r="Q49" s="160" t="s">
        <v>242</v>
      </c>
      <c r="R49" s="11">
        <v>3</v>
      </c>
      <c r="S49" s="11">
        <v>11</v>
      </c>
      <c r="T49" s="15">
        <f t="shared" si="7"/>
        <v>14</v>
      </c>
      <c r="U49" s="9"/>
      <c r="V49" s="15"/>
      <c r="W49" s="44" t="s">
        <v>489</v>
      </c>
      <c r="X49" s="159" t="s">
        <v>308</v>
      </c>
      <c r="Y49" s="51" t="s">
        <v>356</v>
      </c>
      <c r="Z49" s="9"/>
      <c r="AA49" s="9">
        <v>5</v>
      </c>
      <c r="AB49" s="15">
        <f t="shared" si="8"/>
        <v>5</v>
      </c>
      <c r="AC49" s="11">
        <v>1</v>
      </c>
      <c r="AD49" s="15"/>
    </row>
    <row r="50" spans="1:30" ht="15.75" x14ac:dyDescent="0.25">
      <c r="B50" s="88"/>
      <c r="C50" s="46"/>
      <c r="E50" s="9"/>
      <c r="F50" s="44"/>
      <c r="N50" s="15"/>
      <c r="O50" s="44" t="s">
        <v>541</v>
      </c>
      <c r="P50" s="51" t="s">
        <v>294</v>
      </c>
      <c r="Q50" s="51" t="s">
        <v>243</v>
      </c>
      <c r="R50" s="9">
        <v>2</v>
      </c>
      <c r="S50" s="9">
        <v>12</v>
      </c>
      <c r="T50" s="15">
        <f t="shared" si="7"/>
        <v>14</v>
      </c>
      <c r="U50" s="9">
        <v>4</v>
      </c>
      <c r="V50" s="15"/>
      <c r="W50" s="44" t="s">
        <v>502</v>
      </c>
      <c r="X50" s="44" t="s">
        <v>323</v>
      </c>
      <c r="Y50" s="44" t="s">
        <v>358</v>
      </c>
      <c r="Z50" s="9"/>
      <c r="AA50" s="9">
        <v>4</v>
      </c>
      <c r="AB50" s="15">
        <f t="shared" si="8"/>
        <v>4</v>
      </c>
      <c r="AC50" s="9">
        <v>3</v>
      </c>
      <c r="AD50" s="15"/>
    </row>
    <row r="51" spans="1:30" ht="15.75" x14ac:dyDescent="0.25">
      <c r="F51" s="44"/>
      <c r="N51" s="63"/>
      <c r="O51" s="44" t="s">
        <v>591</v>
      </c>
      <c r="P51" s="159" t="s">
        <v>370</v>
      </c>
      <c r="Q51" s="51" t="s">
        <v>356</v>
      </c>
      <c r="R51" s="9">
        <v>7</v>
      </c>
      <c r="S51" s="9">
        <v>6</v>
      </c>
      <c r="T51" s="15">
        <f t="shared" si="7"/>
        <v>13</v>
      </c>
      <c r="U51" s="9">
        <v>3</v>
      </c>
      <c r="V51" s="15"/>
      <c r="W51" s="44" t="s">
        <v>551</v>
      </c>
      <c r="X51" s="44" t="s">
        <v>385</v>
      </c>
      <c r="Y51" s="44" t="s">
        <v>319</v>
      </c>
      <c r="Z51" s="9"/>
      <c r="AA51" s="9">
        <v>4</v>
      </c>
      <c r="AB51" s="15">
        <f t="shared" si="8"/>
        <v>4</v>
      </c>
      <c r="AC51" s="9">
        <v>3</v>
      </c>
      <c r="AD51" s="15"/>
    </row>
    <row r="52" spans="1:30" ht="18" x14ac:dyDescent="0.25">
      <c r="A52" s="107"/>
      <c r="B52" s="108"/>
      <c r="C52" s="108"/>
      <c r="D52" s="149"/>
      <c r="E52" s="109"/>
      <c r="F52" s="108"/>
      <c r="G52" s="110"/>
      <c r="H52" s="110"/>
      <c r="I52" s="110"/>
      <c r="J52" s="111"/>
      <c r="K52" s="110"/>
      <c r="L52" s="110"/>
      <c r="M52" s="109"/>
      <c r="N52" s="15"/>
      <c r="O52" s="44" t="s">
        <v>463</v>
      </c>
      <c r="P52" s="44" t="s">
        <v>261</v>
      </c>
      <c r="Q52" s="44" t="s">
        <v>356</v>
      </c>
      <c r="R52" s="9">
        <v>5</v>
      </c>
      <c r="S52" s="9">
        <v>8</v>
      </c>
      <c r="T52" s="15">
        <f t="shared" si="7"/>
        <v>13</v>
      </c>
      <c r="U52" s="9">
        <v>2</v>
      </c>
      <c r="V52" s="15"/>
      <c r="W52" s="44" t="s">
        <v>488</v>
      </c>
      <c r="X52" s="44" t="s">
        <v>382</v>
      </c>
      <c r="Y52" s="44" t="s">
        <v>356</v>
      </c>
      <c r="Z52" s="9"/>
      <c r="AA52" s="11">
        <v>4</v>
      </c>
      <c r="AB52" s="15">
        <f t="shared" si="8"/>
        <v>4</v>
      </c>
      <c r="AC52" s="9"/>
      <c r="AD52" s="15"/>
    </row>
    <row r="53" spans="1:30" ht="18.75" x14ac:dyDescent="0.3">
      <c r="C53" s="44" t="s">
        <v>579</v>
      </c>
      <c r="D53" s="102">
        <f>SUM(D16:D52)</f>
        <v>16</v>
      </c>
      <c r="E53" s="22"/>
      <c r="F53" s="44" t="s">
        <v>578</v>
      </c>
      <c r="G53" s="35"/>
      <c r="H53" s="50"/>
      <c r="I53" s="64">
        <v>13</v>
      </c>
      <c r="J53" s="23"/>
      <c r="N53" s="63"/>
      <c r="O53" s="44" t="s">
        <v>474</v>
      </c>
      <c r="P53" s="44" t="s">
        <v>420</v>
      </c>
      <c r="Q53" s="44" t="s">
        <v>305</v>
      </c>
      <c r="R53" s="9">
        <v>3</v>
      </c>
      <c r="S53" s="11">
        <v>10</v>
      </c>
      <c r="T53" s="15">
        <f t="shared" si="7"/>
        <v>13</v>
      </c>
      <c r="U53" s="9">
        <v>2</v>
      </c>
      <c r="V53" s="15"/>
      <c r="W53" s="44" t="s">
        <v>490</v>
      </c>
      <c r="X53" s="44" t="s">
        <v>328</v>
      </c>
      <c r="Y53" s="46" t="s">
        <v>319</v>
      </c>
      <c r="Z53" s="9"/>
      <c r="AA53" s="11">
        <v>4</v>
      </c>
      <c r="AB53" s="15">
        <f t="shared" si="8"/>
        <v>4</v>
      </c>
      <c r="AC53" s="11">
        <v>3</v>
      </c>
      <c r="AD53" s="15"/>
    </row>
    <row r="54" spans="1:30" ht="15.75" x14ac:dyDescent="0.25">
      <c r="N54" s="15"/>
      <c r="O54" s="44" t="s">
        <v>508</v>
      </c>
      <c r="P54" s="44" t="s">
        <v>238</v>
      </c>
      <c r="Q54" s="44" t="s">
        <v>356</v>
      </c>
      <c r="R54" s="9">
        <v>1</v>
      </c>
      <c r="S54" s="11">
        <v>12</v>
      </c>
      <c r="T54" s="15">
        <f t="shared" si="7"/>
        <v>13</v>
      </c>
      <c r="U54" s="9">
        <v>6</v>
      </c>
      <c r="V54" s="15"/>
      <c r="W54" s="44" t="s">
        <v>501</v>
      </c>
      <c r="X54" s="88" t="s">
        <v>362</v>
      </c>
      <c r="Y54" s="44" t="s">
        <v>358</v>
      </c>
      <c r="Z54" s="9">
        <v>1</v>
      </c>
      <c r="AA54" s="11">
        <v>2</v>
      </c>
      <c r="AB54" s="15">
        <f t="shared" si="8"/>
        <v>3</v>
      </c>
      <c r="AC54" s="9">
        <v>1</v>
      </c>
      <c r="AD54" s="15"/>
    </row>
    <row r="55" spans="1:30" ht="18.75" x14ac:dyDescent="0.3">
      <c r="A55" s="4"/>
      <c r="C55" s="35"/>
      <c r="N55" s="63"/>
      <c r="O55" s="44" t="s">
        <v>560</v>
      </c>
      <c r="P55" s="44" t="s">
        <v>399</v>
      </c>
      <c r="Q55" s="44" t="s">
        <v>305</v>
      </c>
      <c r="R55" s="9"/>
      <c r="S55" s="9">
        <v>12</v>
      </c>
      <c r="T55" s="15">
        <f t="shared" si="7"/>
        <v>12</v>
      </c>
      <c r="U55" s="9">
        <v>2</v>
      </c>
      <c r="V55" s="15"/>
      <c r="W55" s="44" t="s">
        <v>488</v>
      </c>
      <c r="X55" s="44" t="s">
        <v>325</v>
      </c>
      <c r="Y55" s="44" t="s">
        <v>306</v>
      </c>
      <c r="Z55" s="9"/>
      <c r="AA55" s="9">
        <v>3</v>
      </c>
      <c r="AB55" s="15">
        <f t="shared" si="8"/>
        <v>3</v>
      </c>
      <c r="AC55" s="9">
        <v>4</v>
      </c>
      <c r="AD55" s="15"/>
    </row>
    <row r="56" spans="1:30" ht="15.75" x14ac:dyDescent="0.25">
      <c r="A56" s="4"/>
      <c r="N56" s="15"/>
      <c r="O56" s="46" t="s">
        <v>530</v>
      </c>
      <c r="P56" s="60" t="s">
        <v>378</v>
      </c>
      <c r="Q56" s="60" t="s">
        <v>243</v>
      </c>
      <c r="R56" s="9">
        <v>6</v>
      </c>
      <c r="S56" s="11">
        <v>5</v>
      </c>
      <c r="T56" s="15">
        <f t="shared" si="7"/>
        <v>11</v>
      </c>
      <c r="U56" s="9"/>
      <c r="V56" s="15"/>
      <c r="W56" s="46" t="s">
        <v>504</v>
      </c>
      <c r="X56" s="46" t="s">
        <v>249</v>
      </c>
      <c r="Y56" s="46" t="s">
        <v>306</v>
      </c>
      <c r="Z56" s="9"/>
      <c r="AA56" s="11">
        <v>2</v>
      </c>
      <c r="AB56" s="15">
        <f t="shared" ref="AB56:AB61" si="9">SUM(Z56:AA56)</f>
        <v>2</v>
      </c>
      <c r="AC56" s="9">
        <v>1</v>
      </c>
      <c r="AD56" s="15"/>
    </row>
    <row r="57" spans="1:30" ht="15.75" x14ac:dyDescent="0.25">
      <c r="A57" s="4"/>
      <c r="N57" s="63"/>
      <c r="O57" s="44" t="s">
        <v>569</v>
      </c>
      <c r="P57" s="159" t="s">
        <v>429</v>
      </c>
      <c r="Q57" s="51" t="s">
        <v>243</v>
      </c>
      <c r="R57" s="9">
        <v>5</v>
      </c>
      <c r="S57" s="9">
        <v>6</v>
      </c>
      <c r="T57" s="15">
        <f t="shared" si="7"/>
        <v>11</v>
      </c>
      <c r="U57" s="9">
        <v>1</v>
      </c>
      <c r="V57" s="15"/>
      <c r="W57" s="44" t="s">
        <v>513</v>
      </c>
      <c r="X57" s="44" t="s">
        <v>220</v>
      </c>
      <c r="Y57" s="44" t="s">
        <v>242</v>
      </c>
      <c r="Z57" s="9"/>
      <c r="AA57" s="9">
        <v>2</v>
      </c>
      <c r="AB57" s="15">
        <f t="shared" si="9"/>
        <v>2</v>
      </c>
      <c r="AC57" s="9">
        <v>5</v>
      </c>
      <c r="AD57" s="15"/>
    </row>
    <row r="58" spans="1:30" ht="18" x14ac:dyDescent="0.25">
      <c r="A58" s="4"/>
      <c r="D58" s="21" t="s">
        <v>588</v>
      </c>
      <c r="L58" s="21" t="s">
        <v>595</v>
      </c>
      <c r="N58" s="15"/>
      <c r="O58" s="44" t="s">
        <v>509</v>
      </c>
      <c r="P58" s="161" t="s">
        <v>314</v>
      </c>
      <c r="Q58" s="44" t="s">
        <v>356</v>
      </c>
      <c r="R58" s="9">
        <v>5</v>
      </c>
      <c r="S58" s="11">
        <v>6</v>
      </c>
      <c r="T58" s="15">
        <f t="shared" si="7"/>
        <v>11</v>
      </c>
      <c r="U58" s="9">
        <v>1</v>
      </c>
      <c r="V58" s="15"/>
      <c r="W58" s="56" t="s">
        <v>555</v>
      </c>
      <c r="X58" s="56" t="s">
        <v>329</v>
      </c>
      <c r="Y58" s="160" t="s">
        <v>356</v>
      </c>
      <c r="Z58" s="11"/>
      <c r="AA58" s="9">
        <v>2</v>
      </c>
      <c r="AB58" s="15">
        <f t="shared" si="9"/>
        <v>2</v>
      </c>
      <c r="AC58" s="9"/>
      <c r="AD58" s="15"/>
    </row>
    <row r="59" spans="1:30" ht="18.75" x14ac:dyDescent="0.3">
      <c r="A59" s="4"/>
      <c r="B59" s="163" t="s">
        <v>269</v>
      </c>
      <c r="C59" s="20"/>
      <c r="D59" s="21">
        <v>40973</v>
      </c>
      <c r="E59" s="57"/>
      <c r="F59" s="57"/>
      <c r="G59" s="57"/>
      <c r="H59" s="29"/>
      <c r="I59" s="29"/>
      <c r="J59" s="163" t="s">
        <v>271</v>
      </c>
      <c r="K59" s="20"/>
      <c r="L59" s="21">
        <v>40980</v>
      </c>
      <c r="N59" s="63"/>
      <c r="O59" s="44" t="s">
        <v>480</v>
      </c>
      <c r="P59" s="44" t="s">
        <v>258</v>
      </c>
      <c r="Q59" s="44" t="s">
        <v>242</v>
      </c>
      <c r="R59" s="9">
        <v>5</v>
      </c>
      <c r="S59" s="11">
        <v>6</v>
      </c>
      <c r="T59" s="15">
        <f t="shared" si="7"/>
        <v>11</v>
      </c>
      <c r="U59" s="9">
        <v>3</v>
      </c>
      <c r="V59" s="15"/>
      <c r="W59" s="44" t="s">
        <v>483</v>
      </c>
      <c r="X59" s="44" t="s">
        <v>307</v>
      </c>
      <c r="Y59" s="51" t="s">
        <v>319</v>
      </c>
      <c r="Z59" s="9"/>
      <c r="AA59" s="9">
        <v>1</v>
      </c>
      <c r="AB59" s="15">
        <f t="shared" si="9"/>
        <v>1</v>
      </c>
      <c r="AC59" s="9"/>
      <c r="AD59" s="15"/>
    </row>
    <row r="60" spans="1:30" ht="18.75" x14ac:dyDescent="0.3">
      <c r="A60" s="4"/>
      <c r="B60" s="162" t="s">
        <v>270</v>
      </c>
      <c r="C60" s="162" t="s">
        <v>268</v>
      </c>
      <c r="D60" s="162" t="s">
        <v>296</v>
      </c>
      <c r="E60" s="44"/>
      <c r="F60" s="44"/>
      <c r="G60" s="44"/>
      <c r="H60" s="50"/>
      <c r="I60" s="50"/>
      <c r="J60" s="162" t="s">
        <v>270</v>
      </c>
      <c r="K60" s="162" t="s">
        <v>268</v>
      </c>
      <c r="L60" s="162" t="s">
        <v>296</v>
      </c>
      <c r="N60" s="15"/>
      <c r="O60" s="44" t="s">
        <v>570</v>
      </c>
      <c r="P60" s="51" t="s">
        <v>322</v>
      </c>
      <c r="Q60" s="51" t="s">
        <v>358</v>
      </c>
      <c r="R60" s="9">
        <v>4</v>
      </c>
      <c r="S60" s="9">
        <v>7</v>
      </c>
      <c r="T60" s="15">
        <f t="shared" si="7"/>
        <v>11</v>
      </c>
      <c r="U60" s="9">
        <v>1</v>
      </c>
      <c r="V60" s="15"/>
      <c r="W60" s="44" t="s">
        <v>491</v>
      </c>
      <c r="X60" s="44" t="s">
        <v>285</v>
      </c>
      <c r="Y60" s="44" t="s">
        <v>305</v>
      </c>
      <c r="Z60" s="9"/>
      <c r="AA60" s="11">
        <v>1</v>
      </c>
      <c r="AB60" s="15">
        <f t="shared" si="9"/>
        <v>1</v>
      </c>
      <c r="AC60" s="9">
        <v>1</v>
      </c>
      <c r="AD60" s="15"/>
    </row>
    <row r="61" spans="1:30" ht="18" x14ac:dyDescent="0.25">
      <c r="B61" s="26">
        <v>0.38541666666666669</v>
      </c>
      <c r="C61" s="23" t="s">
        <v>315</v>
      </c>
      <c r="D61" s="27" t="s">
        <v>418</v>
      </c>
      <c r="E61" s="44"/>
      <c r="F61" s="44"/>
      <c r="G61" s="44"/>
      <c r="H61" s="22"/>
      <c r="I61" s="22"/>
      <c r="J61" s="26">
        <v>0.38541666666666669</v>
      </c>
      <c r="K61" s="23" t="s">
        <v>315</v>
      </c>
      <c r="L61" s="27" t="s">
        <v>596</v>
      </c>
      <c r="M61" s="42"/>
      <c r="N61" s="63"/>
      <c r="O61" s="44" t="s">
        <v>466</v>
      </c>
      <c r="P61" s="44" t="s">
        <v>302</v>
      </c>
      <c r="Q61" s="44" t="s">
        <v>306</v>
      </c>
      <c r="R61" s="9">
        <v>3</v>
      </c>
      <c r="S61" s="11">
        <v>8</v>
      </c>
      <c r="T61" s="15">
        <f t="shared" si="7"/>
        <v>11</v>
      </c>
      <c r="U61" s="9">
        <v>1</v>
      </c>
      <c r="V61" s="15"/>
      <c r="W61" s="44" t="s">
        <v>590</v>
      </c>
      <c r="X61" s="44" t="s">
        <v>371</v>
      </c>
      <c r="Y61" s="46" t="s">
        <v>242</v>
      </c>
      <c r="Z61" s="9"/>
      <c r="AA61" s="11">
        <v>1</v>
      </c>
      <c r="AB61" s="15">
        <f t="shared" si="9"/>
        <v>1</v>
      </c>
      <c r="AC61" s="11"/>
      <c r="AD61" s="15"/>
    </row>
    <row r="62" spans="1:30" ht="18" x14ac:dyDescent="0.25">
      <c r="B62" s="26">
        <v>0.38541666666666669</v>
      </c>
      <c r="C62" s="23" t="s">
        <v>316</v>
      </c>
      <c r="D62" s="27" t="s">
        <v>589</v>
      </c>
      <c r="E62" s="44"/>
      <c r="F62" s="44"/>
      <c r="G62" s="44"/>
      <c r="H62" s="22"/>
      <c r="I62" s="22"/>
      <c r="J62" s="26">
        <v>0.38541666666666669</v>
      </c>
      <c r="K62" s="23" t="s">
        <v>316</v>
      </c>
      <c r="L62" s="27" t="s">
        <v>438</v>
      </c>
      <c r="M62" s="42"/>
      <c r="N62" s="15"/>
      <c r="O62" s="44" t="s">
        <v>531</v>
      </c>
      <c r="P62" s="44" t="s">
        <v>333</v>
      </c>
      <c r="Q62" s="44" t="s">
        <v>305</v>
      </c>
      <c r="R62" s="9">
        <v>1</v>
      </c>
      <c r="S62" s="9">
        <v>10</v>
      </c>
      <c r="T62" s="15">
        <f t="shared" si="7"/>
        <v>11</v>
      </c>
      <c r="U62" s="9">
        <v>4</v>
      </c>
      <c r="V62" s="15"/>
      <c r="W62" s="44" t="s">
        <v>486</v>
      </c>
      <c r="X62" s="44" t="s">
        <v>245</v>
      </c>
      <c r="Y62" s="44" t="s">
        <v>356</v>
      </c>
      <c r="Z62" s="11"/>
      <c r="AA62" s="11"/>
      <c r="AB62" s="15">
        <f>SUM(Z62:AA62)</f>
        <v>0</v>
      </c>
      <c r="AC62" s="9">
        <v>3</v>
      </c>
      <c r="AD62" s="15"/>
    </row>
    <row r="63" spans="1:30" ht="19.5" customHeight="1" x14ac:dyDescent="0.25">
      <c r="B63" s="26">
        <v>0.42708333333333331</v>
      </c>
      <c r="C63" s="23" t="s">
        <v>315</v>
      </c>
      <c r="D63" s="27" t="s">
        <v>564</v>
      </c>
      <c r="E63" s="44"/>
      <c r="F63" s="44"/>
      <c r="G63" s="44"/>
      <c r="H63" s="22"/>
      <c r="I63" s="22"/>
      <c r="J63" s="26">
        <v>0.42708333333333331</v>
      </c>
      <c r="K63" s="23" t="s">
        <v>315</v>
      </c>
      <c r="L63" s="27" t="s">
        <v>331</v>
      </c>
      <c r="M63" s="42"/>
      <c r="N63" s="63"/>
      <c r="O63" s="56" t="s">
        <v>477</v>
      </c>
      <c r="P63" s="56" t="s">
        <v>376</v>
      </c>
      <c r="Q63" s="160" t="s">
        <v>358</v>
      </c>
      <c r="R63" s="9">
        <v>1</v>
      </c>
      <c r="S63" s="9">
        <v>10</v>
      </c>
      <c r="T63" s="15">
        <f t="shared" si="7"/>
        <v>11</v>
      </c>
      <c r="U63" s="9">
        <v>3</v>
      </c>
      <c r="V63" s="15"/>
      <c r="W63" s="44" t="s">
        <v>487</v>
      </c>
      <c r="X63" s="44" t="s">
        <v>259</v>
      </c>
      <c r="Y63" s="44" t="s">
        <v>358</v>
      </c>
      <c r="Z63" s="9"/>
      <c r="AA63" s="11"/>
      <c r="AB63" s="15">
        <f>SUM(Z63:AA63)</f>
        <v>0</v>
      </c>
      <c r="AC63" s="9">
        <v>1</v>
      </c>
      <c r="AD63" s="15"/>
    </row>
    <row r="64" spans="1:30" ht="18" x14ac:dyDescent="0.25">
      <c r="B64" s="26">
        <v>0.42708333333333331</v>
      </c>
      <c r="C64" s="23" t="s">
        <v>316</v>
      </c>
      <c r="D64" s="27" t="s">
        <v>332</v>
      </c>
      <c r="J64" s="26">
        <v>0.42708333333333331</v>
      </c>
      <c r="K64" s="23" t="s">
        <v>316</v>
      </c>
      <c r="L64" s="27" t="s">
        <v>442</v>
      </c>
      <c r="M64" s="42"/>
      <c r="N64" s="15"/>
      <c r="O64" s="44" t="s">
        <v>577</v>
      </c>
      <c r="P64" s="44" t="s">
        <v>290</v>
      </c>
      <c r="Q64" s="44" t="s">
        <v>242</v>
      </c>
      <c r="R64" s="9"/>
      <c r="S64" s="11">
        <v>11</v>
      </c>
      <c r="T64" s="15">
        <f t="shared" si="7"/>
        <v>11</v>
      </c>
      <c r="U64" s="9">
        <v>1</v>
      </c>
      <c r="V64" s="15"/>
      <c r="W64" s="44"/>
      <c r="X64" s="44"/>
      <c r="Y64" s="44"/>
      <c r="Z64" s="9"/>
      <c r="AA64" s="11"/>
      <c r="AB64" s="15"/>
      <c r="AC64" s="9"/>
      <c r="AD64" s="63"/>
    </row>
    <row r="65" spans="1:30" ht="18" customHeight="1" x14ac:dyDescent="0.25">
      <c r="B65" s="26"/>
      <c r="C65" s="23"/>
      <c r="D65" s="27"/>
      <c r="J65" s="26"/>
      <c r="K65" s="23"/>
      <c r="L65" s="27"/>
      <c r="M65" s="42"/>
      <c r="N65" s="63"/>
      <c r="O65" s="44"/>
      <c r="P65" s="44"/>
      <c r="Q65" s="44"/>
      <c r="R65" s="9"/>
      <c r="S65" s="11"/>
      <c r="T65" s="15"/>
      <c r="U65" s="9"/>
      <c r="V65" s="15"/>
      <c r="W65" s="44"/>
      <c r="X65" s="44"/>
      <c r="Y65" s="44"/>
      <c r="Z65" s="9"/>
      <c r="AA65" s="11"/>
      <c r="AB65" s="15"/>
      <c r="AC65" s="9"/>
      <c r="AD65" s="63"/>
    </row>
    <row r="66" spans="1:30" ht="18" customHeight="1" thickBot="1" x14ac:dyDescent="0.3">
      <c r="C66" s="177"/>
      <c r="D66" s="178"/>
      <c r="E66" s="177"/>
      <c r="F66" s="183"/>
      <c r="G66" s="177"/>
      <c r="H66" s="183"/>
      <c r="I66" s="177"/>
      <c r="J66" s="94"/>
      <c r="K66" s="94"/>
      <c r="N66" s="63"/>
      <c r="O66" s="44"/>
      <c r="P66" s="88"/>
      <c r="Q66" s="44"/>
      <c r="R66" s="9"/>
      <c r="S66" s="11"/>
      <c r="T66" s="15"/>
      <c r="U66" s="9"/>
      <c r="V66" s="15"/>
      <c r="W66" s="44" t="s">
        <v>526</v>
      </c>
      <c r="X66" s="159"/>
      <c r="Y66" s="51"/>
      <c r="Z66" s="9">
        <v>59</v>
      </c>
      <c r="AA66" s="9">
        <v>86</v>
      </c>
      <c r="AB66" s="15">
        <f>SUM(Z66:AA66)</f>
        <v>145</v>
      </c>
      <c r="AC66" s="11">
        <v>32</v>
      </c>
      <c r="AD66" s="151"/>
    </row>
    <row r="67" spans="1:30" ht="18.95" customHeight="1" thickBot="1" x14ac:dyDescent="0.3">
      <c r="A67" s="151"/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6"/>
      <c r="P67" s="16"/>
      <c r="Q67" s="16"/>
      <c r="R67" s="17">
        <f>SUM(R22:R66)</f>
        <v>374</v>
      </c>
      <c r="S67" s="17">
        <f>SUM(S22:S66)</f>
        <v>462</v>
      </c>
      <c r="T67" s="17">
        <f>SUM(T22:T66)</f>
        <v>836</v>
      </c>
      <c r="U67" s="17">
        <f>SUM(U22:U66)</f>
        <v>107</v>
      </c>
      <c r="V67" s="15"/>
      <c r="W67" s="57" t="s">
        <v>235</v>
      </c>
      <c r="X67" s="57"/>
      <c r="Y67" s="57"/>
      <c r="Z67" s="17">
        <f>SUM(Z22:Z66)+R67</f>
        <v>472</v>
      </c>
      <c r="AA67" s="17">
        <f>SUM(AA22:AA66)+S67</f>
        <v>739</v>
      </c>
      <c r="AB67" s="17">
        <f>SUM(AB22:AB66)+T67</f>
        <v>1211</v>
      </c>
      <c r="AC67" s="17">
        <f>SUM(AC22:AC66)+U67</f>
        <v>217</v>
      </c>
      <c r="AD67" s="151"/>
    </row>
    <row r="68" spans="1:30" ht="13.5" thickTop="1" x14ac:dyDescent="0.2"/>
    <row r="70" spans="1:30" ht="18" x14ac:dyDescent="0.25">
      <c r="A70" s="36"/>
      <c r="B70" s="176"/>
      <c r="C70" s="177"/>
      <c r="D70" s="178"/>
      <c r="E70" s="177"/>
      <c r="F70" s="178"/>
      <c r="G70" s="177"/>
      <c r="H70" s="178"/>
      <c r="I70" s="177"/>
      <c r="J70" s="36"/>
      <c r="K70" s="36"/>
    </row>
    <row r="71" spans="1:30" ht="18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30" ht="18" x14ac:dyDescent="0.25">
      <c r="A72" s="36"/>
      <c r="B72" s="36"/>
      <c r="C72" s="152"/>
      <c r="D72" s="153"/>
      <c r="E72" s="152"/>
      <c r="F72" s="153"/>
      <c r="G72" s="152"/>
      <c r="H72" s="153"/>
      <c r="I72" s="152"/>
      <c r="J72" s="36"/>
      <c r="K72" s="36"/>
    </row>
    <row r="73" spans="1:30" ht="18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30" ht="18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30" ht="18" x14ac:dyDescent="0.25">
      <c r="A75" s="36"/>
      <c r="B75" s="84"/>
      <c r="C75" s="36"/>
      <c r="D75" s="36"/>
      <c r="E75" s="34"/>
      <c r="F75" s="36"/>
      <c r="G75" s="36"/>
      <c r="H75" s="36"/>
      <c r="I75" s="83"/>
      <c r="J75" s="83"/>
      <c r="K75" s="83"/>
    </row>
    <row r="76" spans="1:30" ht="18" x14ac:dyDescent="0.25">
      <c r="A76" s="36"/>
      <c r="B76" s="84"/>
      <c r="C76" s="38"/>
      <c r="D76" s="38"/>
      <c r="E76" s="34"/>
      <c r="F76" s="36"/>
      <c r="G76" s="54"/>
      <c r="H76" s="36"/>
      <c r="I76" s="83"/>
      <c r="J76" s="83"/>
      <c r="K76" s="83"/>
      <c r="O76" s="5"/>
      <c r="P76" s="5"/>
      <c r="Q76" s="7"/>
    </row>
    <row r="77" spans="1:30" ht="18" x14ac:dyDescent="0.25">
      <c r="A77" s="36"/>
      <c r="B77" s="84"/>
      <c r="C77" s="36"/>
      <c r="D77" s="34"/>
      <c r="E77" s="34"/>
      <c r="F77" s="83"/>
      <c r="G77" s="36"/>
      <c r="H77" s="83"/>
      <c r="I77" s="83"/>
      <c r="J77" s="83"/>
      <c r="K77" s="83"/>
      <c r="O77" s="7"/>
      <c r="P77" s="7"/>
      <c r="Q77" s="7"/>
    </row>
    <row r="78" spans="1:30" ht="18" x14ac:dyDescent="0.25">
      <c r="A78" s="36"/>
      <c r="B78" s="84"/>
      <c r="C78" s="36"/>
      <c r="D78" s="34"/>
      <c r="E78" s="34"/>
      <c r="F78" s="36"/>
      <c r="G78" s="54"/>
      <c r="H78" s="36"/>
      <c r="I78" s="83"/>
      <c r="J78" s="83"/>
      <c r="K78" s="83"/>
      <c r="O78" s="7"/>
      <c r="P78" s="7"/>
      <c r="Q78" s="7"/>
    </row>
    <row r="79" spans="1:30" ht="18" x14ac:dyDescent="0.25">
      <c r="A79" s="36"/>
      <c r="B79" s="84"/>
      <c r="C79" s="34"/>
      <c r="D79" s="34"/>
      <c r="E79" s="34"/>
      <c r="F79" s="36"/>
      <c r="G79" s="54"/>
      <c r="H79" s="36"/>
      <c r="I79" s="83"/>
      <c r="J79" s="83"/>
      <c r="K79" s="83"/>
    </row>
    <row r="80" spans="1:30" ht="18" x14ac:dyDescent="0.25">
      <c r="A80" s="36"/>
      <c r="B80" s="84"/>
      <c r="C80" s="34"/>
      <c r="D80" s="34"/>
      <c r="E80" s="34"/>
      <c r="F80" s="36"/>
      <c r="G80" s="54"/>
      <c r="H80" s="36"/>
      <c r="I80" s="83"/>
      <c r="J80" s="83"/>
      <c r="K80" s="83"/>
    </row>
    <row r="81" spans="1:12" ht="23.25" x14ac:dyDescent="0.35">
      <c r="A81" s="86"/>
      <c r="B81" s="89"/>
      <c r="C81" s="34"/>
      <c r="D81" s="34"/>
      <c r="E81" s="34"/>
      <c r="F81" s="36"/>
      <c r="G81" s="54"/>
      <c r="H81" s="36"/>
      <c r="I81" s="83"/>
      <c r="J81" s="83"/>
      <c r="K81" s="83"/>
    </row>
    <row r="82" spans="1:12" ht="18" x14ac:dyDescent="0.25">
      <c r="A82" s="36"/>
      <c r="B82" s="84"/>
      <c r="C82" s="36"/>
      <c r="D82" s="84"/>
      <c r="E82" s="34"/>
      <c r="F82" s="83"/>
      <c r="G82" s="36"/>
      <c r="H82" s="36"/>
      <c r="I82" s="83"/>
      <c r="J82" s="34"/>
      <c r="K82" s="83"/>
    </row>
    <row r="83" spans="1:12" ht="18" x14ac:dyDescent="0.25">
      <c r="A83" s="36"/>
      <c r="B83" s="34"/>
      <c r="C83" s="34"/>
      <c r="D83" s="34"/>
      <c r="E83" s="34"/>
      <c r="F83" s="34"/>
      <c r="G83" s="36"/>
      <c r="H83" s="34"/>
      <c r="I83" s="34"/>
      <c r="J83" s="34"/>
      <c r="K83" s="83"/>
    </row>
    <row r="84" spans="1:12" ht="18" x14ac:dyDescent="0.25">
      <c r="A84" s="36"/>
      <c r="B84" s="84"/>
      <c r="C84" s="84"/>
      <c r="D84" s="84"/>
      <c r="E84" s="83"/>
      <c r="F84" s="83"/>
      <c r="G84" s="36"/>
      <c r="H84" s="83"/>
      <c r="I84" s="83"/>
      <c r="J84" s="34"/>
      <c r="K84" s="83"/>
    </row>
    <row r="85" spans="1:12" ht="18" x14ac:dyDescent="0.25">
      <c r="A85" s="83"/>
      <c r="B85" s="34"/>
      <c r="C85" s="84"/>
      <c r="D85" s="84"/>
      <c r="E85" s="34"/>
      <c r="F85" s="36"/>
      <c r="G85" s="54"/>
      <c r="H85" s="36"/>
      <c r="I85" s="83"/>
      <c r="J85" s="83"/>
      <c r="K85" s="83"/>
    </row>
    <row r="86" spans="1:12" ht="23.25" x14ac:dyDescent="0.35">
      <c r="A86" s="83"/>
      <c r="B86" s="58"/>
      <c r="C86" s="89"/>
      <c r="D86" s="89"/>
      <c r="E86" s="58"/>
      <c r="F86" s="36"/>
      <c r="G86" s="54"/>
      <c r="H86" s="36"/>
      <c r="I86" s="83"/>
      <c r="J86" s="83"/>
      <c r="K86" s="83"/>
    </row>
    <row r="87" spans="1:12" ht="18" x14ac:dyDescent="0.25">
      <c r="A87" s="83"/>
      <c r="B87" s="34"/>
      <c r="C87" s="84"/>
      <c r="D87" s="84"/>
      <c r="E87" s="34"/>
      <c r="F87" s="36"/>
      <c r="G87" s="54"/>
      <c r="H87" s="36"/>
      <c r="I87" s="83"/>
      <c r="J87" s="83"/>
      <c r="K87" s="83"/>
    </row>
    <row r="88" spans="1:12" ht="18" x14ac:dyDescent="0.25">
      <c r="A88" s="36"/>
      <c r="B88" s="34"/>
      <c r="C88" s="34"/>
      <c r="D88" s="34"/>
      <c r="E88" s="34"/>
      <c r="F88" s="36"/>
      <c r="G88" s="54"/>
      <c r="H88" s="36"/>
      <c r="I88" s="83"/>
      <c r="J88" s="34"/>
      <c r="K88" s="34"/>
      <c r="L88" s="1"/>
    </row>
    <row r="89" spans="1:12" ht="18" x14ac:dyDescent="0.25">
      <c r="A89" s="36"/>
      <c r="B89" s="34"/>
      <c r="C89" s="87"/>
      <c r="D89" s="34"/>
      <c r="E89" s="34"/>
      <c r="F89" s="36"/>
      <c r="G89" s="54"/>
      <c r="H89" s="36"/>
      <c r="I89" s="83"/>
      <c r="J89" s="34"/>
      <c r="K89" s="34"/>
      <c r="L89" s="1"/>
    </row>
    <row r="90" spans="1:12" ht="18" x14ac:dyDescent="0.25">
      <c r="A90" s="36"/>
      <c r="B90" s="34"/>
      <c r="C90" s="87"/>
      <c r="D90" s="84"/>
      <c r="E90" s="36"/>
      <c r="F90" s="36"/>
      <c r="G90" s="54"/>
      <c r="H90" s="36"/>
      <c r="I90" s="83"/>
      <c r="J90" s="34"/>
      <c r="K90" s="34"/>
      <c r="L90" s="1"/>
    </row>
    <row r="91" spans="1:12" ht="18" x14ac:dyDescent="0.25">
      <c r="A91" s="36"/>
      <c r="B91" s="34"/>
      <c r="C91" s="87"/>
      <c r="D91" s="84"/>
      <c r="E91" s="36"/>
      <c r="F91" s="36"/>
      <c r="G91" s="54"/>
      <c r="H91" s="36"/>
      <c r="I91" s="83"/>
      <c r="J91" s="34"/>
      <c r="K91" s="34"/>
      <c r="L91" s="1"/>
    </row>
    <row r="92" spans="1:12" ht="18" x14ac:dyDescent="0.25">
      <c r="A92" s="36"/>
      <c r="B92" s="34"/>
      <c r="C92" s="87"/>
      <c r="D92" s="84"/>
      <c r="E92" s="34"/>
      <c r="F92" s="36"/>
      <c r="G92" s="54"/>
      <c r="H92" s="36"/>
      <c r="I92" s="83"/>
      <c r="J92" s="34"/>
      <c r="K92" s="34"/>
      <c r="L92" s="1"/>
    </row>
    <row r="93" spans="1:12" ht="18" x14ac:dyDescent="0.25">
      <c r="A93" s="95"/>
      <c r="B93" s="96"/>
      <c r="C93" s="97"/>
      <c r="D93" s="98"/>
      <c r="E93" s="95"/>
      <c r="F93" s="95"/>
      <c r="G93" s="95"/>
      <c r="H93" s="95"/>
      <c r="I93" s="99"/>
      <c r="J93" s="96"/>
      <c r="K93" s="96"/>
      <c r="L93" s="100"/>
    </row>
    <row r="94" spans="1:12" ht="18" x14ac:dyDescent="0.25">
      <c r="A94" s="36"/>
      <c r="B94" s="34"/>
      <c r="C94" s="87"/>
      <c r="D94" s="84"/>
      <c r="E94" s="36"/>
      <c r="F94" s="36"/>
      <c r="G94" s="54"/>
      <c r="H94" s="36"/>
      <c r="I94" s="83"/>
      <c r="J94" s="34"/>
      <c r="K94" s="34"/>
      <c r="L94" s="1"/>
    </row>
    <row r="95" spans="1:12" ht="18" x14ac:dyDescent="0.25">
      <c r="A95" s="36"/>
      <c r="B95" s="34"/>
      <c r="C95" s="87"/>
      <c r="D95" s="84"/>
      <c r="E95" s="34"/>
      <c r="F95" s="36"/>
      <c r="G95" s="54"/>
      <c r="H95" s="36"/>
      <c r="I95" s="83"/>
      <c r="J95" s="34"/>
      <c r="K95" s="34"/>
      <c r="L95" s="1"/>
    </row>
  </sheetData>
  <phoneticPr fontId="0" type="noConversion"/>
  <pageMargins left="0" right="0" top="0" bottom="0" header="0.5" footer="0.5"/>
  <pageSetup scale="65" fitToWidth="3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Playoff Totals 2013</vt:lpstr>
      <vt:lpstr>Playoff Totals 2012</vt:lpstr>
      <vt:lpstr>Week 8 Playoffs</vt:lpstr>
      <vt:lpstr>Week 17 Playoffs</vt:lpstr>
      <vt:lpstr>Week 16 Playoffs</vt:lpstr>
      <vt:lpstr>Week 15 Playoffs</vt:lpstr>
      <vt:lpstr>Week 14 Playoffs</vt:lpstr>
      <vt:lpstr>Week 13 Playoffs</vt:lpstr>
      <vt:lpstr>Week 12 Playoffs</vt:lpstr>
      <vt:lpstr>Playoffs Week 8 Final Recap</vt:lpstr>
      <vt:lpstr>Playoffs Week 7</vt:lpstr>
      <vt:lpstr>Playoffs Week 6</vt:lpstr>
      <vt:lpstr>Playoffs Week 5</vt:lpstr>
      <vt:lpstr>Playoffs Week 4</vt:lpstr>
      <vt:lpstr>Playoffs Week 3</vt:lpstr>
      <vt:lpstr>Playoffs Week 2</vt:lpstr>
      <vt:lpstr>Playoffs Week 1</vt:lpstr>
      <vt:lpstr>Week 22</vt:lpstr>
      <vt:lpstr>Week 21</vt:lpstr>
      <vt:lpstr>Week 20</vt:lpstr>
      <vt:lpstr>Week 19</vt:lpstr>
      <vt:lpstr>Week 18</vt:lpstr>
      <vt:lpstr>Week 17</vt:lpstr>
      <vt:lpstr>Week 16</vt:lpstr>
      <vt:lpstr>Week 15</vt:lpstr>
      <vt:lpstr>Week 14</vt:lpstr>
      <vt:lpstr>Week 13</vt:lpstr>
      <vt:lpstr>Week 12</vt:lpstr>
      <vt:lpstr>Week 11</vt:lpstr>
      <vt:lpstr>Week 10</vt:lpstr>
      <vt:lpstr>Week 9 </vt:lpstr>
      <vt:lpstr>Week 8</vt:lpstr>
      <vt:lpstr>Week 7</vt:lpstr>
      <vt:lpstr>Week 6</vt:lpstr>
      <vt:lpstr>Week 5</vt:lpstr>
      <vt:lpstr>Week 4</vt:lpstr>
      <vt:lpstr>Week 3</vt:lpstr>
      <vt:lpstr>Week 2</vt:lpstr>
      <vt:lpstr>Week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Baker College</cp:lastModifiedBy>
  <cp:lastPrinted>2013-06-04T16:41:19Z</cp:lastPrinted>
  <dcterms:created xsi:type="dcterms:W3CDTF">2006-11-22T19:25:30Z</dcterms:created>
  <dcterms:modified xsi:type="dcterms:W3CDTF">2013-06-04T16:41:25Z</dcterms:modified>
</cp:coreProperties>
</file>